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9585" yWindow="-15" windowWidth="9630" windowHeight="11205"/>
  </bookViews>
  <sheets>
    <sheet name="系统读取表" sheetId="5" r:id="rId1"/>
    <sheet name="Sheet1 (2)" sheetId="4" r:id="rId2"/>
    <sheet name="Sheet1" sheetId="1" r:id="rId3"/>
    <sheet name="Sheet2" sheetId="2" r:id="rId4"/>
    <sheet name="Sheet3" sheetId="3" r:id="rId5"/>
  </sheets>
  <externalReferences>
    <externalReference r:id="rId6"/>
  </externalReferences>
  <definedNames>
    <definedName name="_xlnm.Print_Area" localSheetId="0">系统读取表!$A$1:$J$26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二级分类">[1]修正!$C$17:$C$39</definedName>
    <definedName name="法定最高年限">[1]定义!$G$1:$G$4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[1]修正!$C$59:$C$119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'[1]土地比较法-住宅、综合'!$A$73:$M$73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'[1]土地比较法-住宅、综合'!$B$106:$M$106</definedName>
    <definedName name="套综工程地质条件">'[1]土地比较法-住宅、综合'!$B$125:$M$125</definedName>
    <definedName name="套综交易情况">'[1]土地比较法-住宅、综合'!$A$73:$M$73</definedName>
    <definedName name="套综临街宽度及深度">'[1]土地比较法-住宅、综合'!$B$121:$M$121</definedName>
    <definedName name="套综土地级别">'[1]土地比较法-住宅、综合'!$B$108:$M$108</definedName>
    <definedName name="套综用途">'[1]土地比较法-住宅、综合'!$B$75:$M$75</definedName>
    <definedName name="套综宗地内开发程度">'[1]土地比较法-住宅、综合'!$B$123:$M$123</definedName>
    <definedName name="套综宗地形状">'[1]土地比较法-住宅、综合'!$B$119:$M$119</definedName>
    <definedName name="土地级别">[1]定义!$C$1:$C$14</definedName>
    <definedName name="土地年限区间">[1]定义!$I$1:$I$8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[1]定义!$F$1:$F$10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4525"/>
</workbook>
</file>

<file path=xl/calcChain.xml><?xml version="1.0" encoding="utf-8"?>
<calcChain xmlns="http://schemas.openxmlformats.org/spreadsheetml/2006/main">
  <c r="B9" i="5" l="1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I14" i="5"/>
  <c r="H14" i="5"/>
  <c r="T31" i="4" l="1"/>
  <c r="T27" i="4"/>
  <c r="T23" i="4"/>
  <c r="T43" i="4"/>
  <c r="T39" i="4"/>
  <c r="T35" i="4"/>
  <c r="I51" i="4"/>
  <c r="J51" i="4"/>
  <c r="K51" i="4"/>
  <c r="L51" i="4"/>
  <c r="M51" i="4"/>
  <c r="N51" i="4"/>
  <c r="O51" i="4"/>
  <c r="P51" i="4"/>
  <c r="H51" i="4"/>
  <c r="I50" i="4"/>
  <c r="J50" i="4"/>
  <c r="K50" i="4"/>
  <c r="L50" i="4"/>
  <c r="H50" i="4"/>
  <c r="H49" i="4"/>
  <c r="I49" i="4"/>
  <c r="J49" i="4"/>
  <c r="K49" i="4"/>
  <c r="L49" i="4"/>
  <c r="M49" i="4"/>
  <c r="N49" i="4"/>
  <c r="O49" i="4"/>
  <c r="P49" i="4"/>
  <c r="E49" i="4"/>
  <c r="F49" i="4"/>
  <c r="G49" i="4"/>
  <c r="P48" i="4"/>
  <c r="L48" i="4"/>
  <c r="M48" i="4"/>
  <c r="N48" i="4"/>
  <c r="O48" i="4"/>
  <c r="E48" i="4"/>
  <c r="F48" i="4"/>
  <c r="G48" i="4"/>
  <c r="H48" i="4"/>
  <c r="I48" i="4"/>
  <c r="J48" i="4"/>
  <c r="K48" i="4"/>
  <c r="F47" i="4"/>
  <c r="G47" i="4"/>
  <c r="H47" i="4"/>
  <c r="E47" i="4"/>
  <c r="F46" i="4"/>
  <c r="G46" i="4"/>
  <c r="H46" i="4"/>
  <c r="E46" i="4"/>
  <c r="C51" i="4"/>
  <c r="C50" i="4"/>
  <c r="C49" i="4"/>
  <c r="C48" i="4"/>
  <c r="C47" i="4"/>
  <c r="C46" i="4"/>
  <c r="O42" i="4"/>
  <c r="I42" i="4"/>
  <c r="J42" i="4"/>
  <c r="K42" i="4"/>
  <c r="L42" i="4"/>
  <c r="M42" i="4"/>
  <c r="N42" i="4"/>
  <c r="H42" i="4"/>
  <c r="I38" i="4"/>
  <c r="J38" i="4"/>
  <c r="K38" i="4"/>
  <c r="H38" i="4"/>
  <c r="H37" i="4" s="1"/>
  <c r="P20" i="4"/>
  <c r="Q20" i="4"/>
  <c r="R20" i="4"/>
  <c r="S20" i="4"/>
  <c r="K34" i="4"/>
  <c r="K33" i="4" s="1"/>
  <c r="G34" i="4"/>
  <c r="G33" i="4" s="1"/>
  <c r="K35" i="4"/>
  <c r="O35" i="4"/>
  <c r="O29" i="4"/>
  <c r="K30" i="4"/>
  <c r="K29" i="4" s="1"/>
  <c r="O30" i="4"/>
  <c r="G30" i="4"/>
  <c r="G29" i="4" s="1"/>
  <c r="O31" i="4"/>
  <c r="K31" i="4"/>
  <c r="F26" i="4"/>
  <c r="G26" i="4"/>
  <c r="E26" i="4"/>
  <c r="E22" i="4"/>
  <c r="F22" i="4"/>
  <c r="G22" i="4"/>
  <c r="U34" i="4"/>
  <c r="O34" i="4" s="1"/>
  <c r="O33" i="4" s="1"/>
  <c r="I43" i="4" l="1"/>
  <c r="J43" i="4" s="1"/>
  <c r="K43" i="4" s="1"/>
  <c r="L43" i="4" s="1"/>
  <c r="M43" i="4" s="1"/>
  <c r="N43" i="4" s="1"/>
  <c r="O43" i="4" s="1"/>
  <c r="I39" i="4"/>
  <c r="J39" i="4" s="1"/>
  <c r="K39" i="4" s="1"/>
  <c r="I37" i="4"/>
  <c r="F27" i="4"/>
  <c r="G27" i="4" s="1"/>
  <c r="E25" i="4"/>
  <c r="F23" i="4"/>
  <c r="G23" i="4" s="1"/>
  <c r="E21" i="4"/>
  <c r="G8" i="4"/>
  <c r="G9" i="4" s="1"/>
  <c r="F8" i="4"/>
  <c r="F9" i="4" s="1"/>
  <c r="E8" i="4"/>
  <c r="E9" i="4" s="1"/>
  <c r="D8" i="4"/>
  <c r="D9" i="4" s="1"/>
  <c r="H3" i="4"/>
  <c r="G25" i="4" l="1"/>
  <c r="H8" i="4"/>
  <c r="H10" i="4" s="1"/>
  <c r="K37" i="4"/>
  <c r="E20" i="4"/>
  <c r="F21" i="4"/>
  <c r="T30" i="4"/>
  <c r="J37" i="4"/>
  <c r="F25" i="4"/>
  <c r="T26" i="4"/>
  <c r="T38" i="4"/>
  <c r="V26" i="4" l="1"/>
  <c r="V30" i="4"/>
  <c r="T22" i="4"/>
  <c r="I41" i="4"/>
  <c r="I20" i="4" s="1"/>
  <c r="M41" i="4"/>
  <c r="M20" i="4" s="1"/>
  <c r="T42" i="4"/>
  <c r="H41" i="4"/>
  <c r="H20" i="4" s="1"/>
  <c r="O41" i="4"/>
  <c r="O20" i="4" s="1"/>
  <c r="J41" i="4"/>
  <c r="J20" i="4" s="1"/>
  <c r="L41" i="4"/>
  <c r="L20" i="4" s="1"/>
  <c r="F45" i="4"/>
  <c r="T29" i="4"/>
  <c r="U48" i="4" s="1"/>
  <c r="V38" i="4"/>
  <c r="F20" i="4"/>
  <c r="E45" i="4"/>
  <c r="K41" i="4"/>
  <c r="K20" i="4" s="1"/>
  <c r="N41" i="4"/>
  <c r="N20" i="4" s="1"/>
  <c r="T34" i="4"/>
  <c r="G21" i="4"/>
  <c r="G20" i="4" l="1"/>
  <c r="V42" i="4"/>
  <c r="V22" i="4"/>
  <c r="T28" i="4"/>
  <c r="T32" i="4"/>
  <c r="V34" i="4"/>
  <c r="T48" i="4"/>
  <c r="T41" i="4"/>
  <c r="U51" i="4" s="1"/>
  <c r="T33" i="4"/>
  <c r="U49" i="4" s="1"/>
  <c r="T40" i="4"/>
  <c r="J45" i="4"/>
  <c r="T44" i="4"/>
  <c r="I45" i="4"/>
  <c r="T49" i="4" l="1"/>
  <c r="V49" i="4" s="1"/>
  <c r="H45" i="4"/>
  <c r="L45" i="4"/>
  <c r="G45" i="4"/>
  <c r="T51" i="4"/>
  <c r="T36" i="4"/>
  <c r="T24" i="4"/>
  <c r="T47" i="4"/>
  <c r="T25" i="4"/>
  <c r="U47" i="4" s="1"/>
  <c r="O45" i="4"/>
  <c r="K45" i="4" l="1"/>
  <c r="N45" i="4"/>
  <c r="T21" i="4"/>
  <c r="U46" i="4" s="1"/>
  <c r="M45" i="4" l="1"/>
  <c r="T46" i="4"/>
  <c r="P45" i="4" l="1"/>
  <c r="T20" i="4" l="1"/>
  <c r="T37" i="4"/>
  <c r="U50" i="4" s="1"/>
  <c r="T45" i="4" l="1"/>
  <c r="T50" i="4"/>
  <c r="V50" i="4" s="1"/>
  <c r="F14" i="5" l="1"/>
  <c r="E14" i="5"/>
</calcChain>
</file>

<file path=xl/comments1.xml><?xml version="1.0" encoding="utf-8"?>
<comments xmlns="http://schemas.openxmlformats.org/spreadsheetml/2006/main">
  <authors>
    <author>作者</author>
  </authors>
  <commentList>
    <comment ref="C65" authorId="0">
      <text>
        <r>
          <rPr>
            <b/>
            <sz val="9"/>
            <rFont val="宋体"/>
            <family val="3"/>
            <charset val="134"/>
          </rPr>
          <t>1.可下拉选择标准业态
2.遇到多种业态可插行进行补充</t>
        </r>
      </text>
    </comment>
  </commentList>
</comments>
</file>

<file path=xl/sharedStrings.xml><?xml version="1.0" encoding="utf-8"?>
<sst xmlns="http://schemas.openxmlformats.org/spreadsheetml/2006/main" count="108" uniqueCount="90">
  <si>
    <r>
      <t>7</t>
    </r>
    <r>
      <rPr>
        <sz val="10"/>
        <rFont val="宋体"/>
        <family val="3"/>
        <charset val="134"/>
      </rPr>
      <t>月</t>
    </r>
    <phoneticPr fontId="5" type="noConversion"/>
  </si>
  <si>
    <r>
      <t>8</t>
    </r>
    <r>
      <rPr>
        <sz val="10"/>
        <rFont val="宋体"/>
        <family val="3"/>
        <charset val="134"/>
      </rPr>
      <t>月</t>
    </r>
    <phoneticPr fontId="5" type="noConversion"/>
  </si>
  <si>
    <r>
      <t>9</t>
    </r>
    <r>
      <rPr>
        <sz val="10"/>
        <rFont val="宋体"/>
        <family val="3"/>
        <charset val="134"/>
      </rPr>
      <t>月</t>
    </r>
    <phoneticPr fontId="5" type="noConversion"/>
  </si>
  <si>
    <r>
      <t>10</t>
    </r>
    <r>
      <rPr>
        <sz val="10"/>
        <rFont val="宋体"/>
        <family val="3"/>
        <charset val="134"/>
      </rPr>
      <t>月</t>
    </r>
    <phoneticPr fontId="5" type="noConversion"/>
  </si>
  <si>
    <t>成交单价</t>
    <phoneticPr fontId="5" type="noConversion"/>
  </si>
  <si>
    <t>总成交面积</t>
    <phoneticPr fontId="5" type="noConversion"/>
  </si>
  <si>
    <t>大唐锦绣世家</t>
    <phoneticPr fontId="5" type="noConversion"/>
  </si>
  <si>
    <t>世茂诚品</t>
    <phoneticPr fontId="5" type="noConversion"/>
  </si>
  <si>
    <t>华艺水晶花园</t>
    <phoneticPr fontId="5" type="noConversion"/>
  </si>
  <si>
    <t>惠民花园</t>
    <phoneticPr fontId="5" type="noConversion"/>
  </si>
  <si>
    <t>小计</t>
    <phoneticPr fontId="5" type="noConversion"/>
  </si>
  <si>
    <t>各月占比</t>
    <phoneticPr fontId="5" type="noConversion"/>
  </si>
  <si>
    <t>合计占比</t>
    <phoneticPr fontId="5" type="noConversion"/>
  </si>
  <si>
    <t>序号</t>
  </si>
  <si>
    <t>合计</t>
    <phoneticPr fontId="5" type="noConversion"/>
  </si>
  <si>
    <t>Q1</t>
    <phoneticPr fontId="5" type="noConversion"/>
  </si>
  <si>
    <t>Q2</t>
    <phoneticPr fontId="5" type="noConversion"/>
  </si>
  <si>
    <t>Q3</t>
    <phoneticPr fontId="5" type="noConversion"/>
  </si>
  <si>
    <t>Q4</t>
    <phoneticPr fontId="5" type="noConversion"/>
  </si>
  <si>
    <t>Q1</t>
    <phoneticPr fontId="5" type="noConversion"/>
  </si>
  <si>
    <t>Q2</t>
    <phoneticPr fontId="5" type="noConversion"/>
  </si>
  <si>
    <t>Q3</t>
    <phoneticPr fontId="5" type="noConversion"/>
  </si>
  <si>
    <t>Q4</t>
    <phoneticPr fontId="5" type="noConversion"/>
  </si>
  <si>
    <t>Q2</t>
    <phoneticPr fontId="5" type="noConversion"/>
  </si>
  <si>
    <t>Q3</t>
    <phoneticPr fontId="5" type="noConversion"/>
  </si>
  <si>
    <t>Q4</t>
    <phoneticPr fontId="5" type="noConversion"/>
  </si>
  <si>
    <t>Q1</t>
    <phoneticPr fontId="5" type="noConversion"/>
  </si>
  <si>
    <t>Q3</t>
    <phoneticPr fontId="5" type="noConversion"/>
  </si>
  <si>
    <t>Q4</t>
    <phoneticPr fontId="5" type="noConversion"/>
  </si>
  <si>
    <t>销售收入</t>
  </si>
  <si>
    <t>1.1.1</t>
  </si>
  <si>
    <t>销售面积</t>
  </si>
  <si>
    <t>1.1.2</t>
  </si>
  <si>
    <t>销售均价</t>
  </si>
  <si>
    <t>1.1.3</t>
  </si>
  <si>
    <t>销售率</t>
  </si>
  <si>
    <t>1.2.1</t>
  </si>
  <si>
    <t>1.2.2</t>
  </si>
  <si>
    <t>1.2.3</t>
  </si>
  <si>
    <t>1.3.1</t>
  </si>
  <si>
    <t>销售数量</t>
    <phoneticPr fontId="5" type="noConversion"/>
  </si>
  <si>
    <t>1.3.2</t>
  </si>
  <si>
    <t>1.3.3</t>
  </si>
  <si>
    <t>1.4.1</t>
  </si>
  <si>
    <t>1.4.2</t>
  </si>
  <si>
    <t>1.4.3</t>
  </si>
  <si>
    <t>1.5.1</t>
  </si>
  <si>
    <t>1.5.2</t>
  </si>
  <si>
    <t>1.5.3</t>
  </si>
  <si>
    <t>1.6.1</t>
  </si>
  <si>
    <t>1.6.2</t>
  </si>
  <si>
    <t>1.6.3</t>
  </si>
  <si>
    <t>销售回款</t>
  </si>
  <si>
    <t>高层住宅</t>
    <phoneticPr fontId="3" type="noConversion"/>
  </si>
  <si>
    <t>下跃</t>
    <phoneticPr fontId="3" type="noConversion"/>
  </si>
  <si>
    <t>办公</t>
    <phoneticPr fontId="3" type="noConversion"/>
  </si>
  <si>
    <t>商业</t>
    <phoneticPr fontId="3" type="noConversion"/>
  </si>
  <si>
    <t>地下仓储</t>
    <phoneticPr fontId="3" type="noConversion"/>
  </si>
  <si>
    <t>地下车库</t>
    <phoneticPr fontId="3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</si>
  <si>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3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</si>
  <si>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3" type="noConversion"/>
  </si>
  <si>
    <t>价值时点/估价期日</t>
    <phoneticPr fontId="3" type="noConversion"/>
  </si>
  <si>
    <t>价值类型</t>
  </si>
  <si>
    <t>总价（万元）</t>
  </si>
  <si>
    <t>楼面单价（元/平方米）</t>
  </si>
  <si>
    <t>地面单价（元/平方米）</t>
    <phoneticPr fontId="3" type="noConversion"/>
  </si>
  <si>
    <t>市场价值</t>
  </si>
  <si>
    <t>抵押价值</t>
  </si>
  <si>
    <t>抵押价值-已注销</t>
    <phoneticPr fontId="3" type="noConversion"/>
  </si>
  <si>
    <t>抵押净值</t>
  </si>
  <si>
    <t>总投</t>
    <phoneticPr fontId="3" type="noConversion"/>
  </si>
  <si>
    <t>租金</t>
    <phoneticPr fontId="3" type="noConversion"/>
  </si>
  <si>
    <t>重置成新价</t>
    <phoneticPr fontId="3" type="noConversion"/>
  </si>
  <si>
    <t>项目名称</t>
    <phoneticPr fontId="3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</si>
  <si>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3" type="noConversion"/>
  </si>
  <si>
    <t>市场价值（万元）</t>
    <phoneticPr fontId="3" type="noConversion"/>
  </si>
  <si>
    <t>地面单价（元/平方米）</t>
    <phoneticPr fontId="3" type="noConversion"/>
  </si>
  <si>
    <t>抵押价值（万元）</t>
    <phoneticPr fontId="3" type="noConversion"/>
  </si>
  <si>
    <t>抵押价值-已注销（万元）</t>
    <phoneticPr fontId="3" type="noConversion"/>
  </si>
  <si>
    <t>抵押净值（万元）</t>
    <phoneticPr fontId="3" type="noConversion"/>
  </si>
  <si>
    <t>估价对象1（本表）</t>
    <phoneticPr fontId="3" type="noConversion"/>
  </si>
  <si>
    <t>估价对象2</t>
    <phoneticPr fontId="3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</si>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</sst>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0_);[Red]\(0\)"/>
    <numFmt numFmtId="179" formatCode="0.0%"/>
  </numFmts>
  <fonts count="2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7.5"/>
      <color rgb="FFFF0000"/>
      <name val="华文细黑"/>
      <family val="3"/>
      <charset val="134"/>
    </font>
    <font>
      <sz val="7.5"/>
      <color rgb="FFFF0000"/>
      <name val="Arial"/>
      <family val="2"/>
    </font>
    <font>
      <sz val="10"/>
      <name val="Times New Roman"/>
      <family val="1"/>
    </font>
    <font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7.5"/>
      <color rgb="FFFF0000"/>
      <name val="宋体"/>
      <family val="3"/>
      <charset val="134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楷体_GB2312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9" fillId="0" borderId="0" applyNumberFormat="0" applyFill="0" applyBorder="0" applyProtection="0">
      <alignment vertical="center"/>
    </xf>
    <xf numFmtId="177" fontId="2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0" borderId="0"/>
    <xf numFmtId="0" fontId="23" fillId="0" borderId="0">
      <alignment vertical="center"/>
    </xf>
    <xf numFmtId="0" fontId="2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</cellStyleXfs>
  <cellXfs count="73">
    <xf numFmtId="0" fontId="0" fillId="0" borderId="0" xfId="0"/>
    <xf numFmtId="0" fontId="2" fillId="0" borderId="1" xfId="1" applyBorder="1" applyAlignment="1">
      <alignment horizontal="left"/>
    </xf>
    <xf numFmtId="0" fontId="2" fillId="0" borderId="0" xfId="1"/>
    <xf numFmtId="0" fontId="4" fillId="0" borderId="1" xfId="1" applyFont="1" applyBorder="1" applyAlignment="1">
      <alignment horizontal="left"/>
    </xf>
    <xf numFmtId="0" fontId="2" fillId="0" borderId="1" xfId="1" applyBorder="1"/>
    <xf numFmtId="0" fontId="4" fillId="0" borderId="1" xfId="1" applyFont="1" applyBorder="1"/>
    <xf numFmtId="0" fontId="2" fillId="0" borderId="1" xfId="1" applyFill="1" applyBorder="1"/>
    <xf numFmtId="0" fontId="4" fillId="0" borderId="0" xfId="1" applyFont="1"/>
    <xf numFmtId="9" fontId="0" fillId="0" borderId="0" xfId="2" applyFont="1"/>
    <xf numFmtId="0" fontId="4" fillId="2" borderId="0" xfId="1" applyFont="1" applyFill="1"/>
    <xf numFmtId="9" fontId="2" fillId="2" borderId="0" xfId="2" applyFont="1" applyFill="1"/>
    <xf numFmtId="0" fontId="2" fillId="0" borderId="2" xfId="1" applyNumberFormat="1" applyBorder="1"/>
    <xf numFmtId="0" fontId="2" fillId="0" borderId="1" xfId="1" applyNumberFormat="1" applyBorder="1"/>
    <xf numFmtId="0" fontId="7" fillId="3" borderId="1" xfId="1" applyFont="1" applyFill="1" applyBorder="1" applyAlignment="1">
      <alignment horizontal="left" vertical="center"/>
    </xf>
    <xf numFmtId="0" fontId="6" fillId="3" borderId="2" xfId="1" applyNumberFormat="1" applyFont="1" applyFill="1" applyBorder="1" applyAlignment="1">
      <alignment vertical="center"/>
    </xf>
    <xf numFmtId="0" fontId="4" fillId="0" borderId="1" xfId="1" applyNumberFormat="1" applyFont="1" applyBorder="1"/>
    <xf numFmtId="0" fontId="6" fillId="3" borderId="2" xfId="1" applyNumberFormat="1" applyFont="1" applyFill="1" applyBorder="1" applyAlignment="1">
      <alignment vertical="center" wrapText="1"/>
    </xf>
    <xf numFmtId="176" fontId="2" fillId="0" borderId="0" xfId="1" applyNumberFormat="1"/>
    <xf numFmtId="9" fontId="6" fillId="3" borderId="2" xfId="1" applyNumberFormat="1" applyFont="1" applyFill="1" applyBorder="1" applyAlignment="1">
      <alignment vertical="center" wrapText="1"/>
    </xf>
    <xf numFmtId="9" fontId="2" fillId="0" borderId="1" xfId="1" applyNumberFormat="1" applyBorder="1"/>
    <xf numFmtId="9" fontId="2" fillId="0" borderId="0" xfId="1" applyNumberFormat="1"/>
    <xf numFmtId="10" fontId="2" fillId="0" borderId="1" xfId="1" applyNumberFormat="1" applyBorder="1"/>
    <xf numFmtId="0" fontId="7" fillId="3" borderId="2" xfId="1" applyNumberFormat="1" applyFont="1" applyFill="1" applyBorder="1" applyAlignment="1">
      <alignment vertical="center"/>
    </xf>
    <xf numFmtId="0" fontId="7" fillId="3" borderId="2" xfId="1" applyNumberFormat="1" applyFont="1" applyFill="1" applyBorder="1" applyAlignment="1">
      <alignment horizontal="justify" vertical="center"/>
    </xf>
    <xf numFmtId="0" fontId="8" fillId="0" borderId="0" xfId="1" applyFont="1" applyAlignment="1">
      <alignment vertical="center" wrapText="1"/>
    </xf>
    <xf numFmtId="9" fontId="15" fillId="0" borderId="0" xfId="5" applyFont="1" applyFill="1" applyBorder="1">
      <alignment vertical="center"/>
    </xf>
    <xf numFmtId="9" fontId="16" fillId="0" borderId="0" xfId="6" applyNumberFormat="1" applyFont="1" applyFill="1" applyBorder="1">
      <alignment vertical="center"/>
    </xf>
    <xf numFmtId="9" fontId="16" fillId="0" borderId="0" xfId="7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 wrapText="1"/>
    </xf>
    <xf numFmtId="176" fontId="11" fillId="0" borderId="0" xfId="4" applyNumberFormat="1" applyFont="1" applyFill="1" applyBorder="1" applyAlignment="1" applyProtection="1">
      <alignment horizontal="center" vertical="center"/>
      <protection locked="0"/>
    </xf>
    <xf numFmtId="49" fontId="10" fillId="0" borderId="0" xfId="4" applyNumberFormat="1" applyFont="1" applyFill="1" applyBorder="1" applyAlignment="1" applyProtection="1">
      <alignment horizontal="center" vertical="center"/>
      <protection locked="0"/>
    </xf>
    <xf numFmtId="176" fontId="10" fillId="0" borderId="0" xfId="4" applyNumberFormat="1" applyFont="1" applyFill="1" applyBorder="1" applyAlignment="1" applyProtection="1">
      <alignment horizontal="center" vertical="center"/>
      <protection locked="0"/>
    </xf>
    <xf numFmtId="0" fontId="2" fillId="0" borderId="0" xfId="1" applyFill="1" applyBorder="1"/>
    <xf numFmtId="0" fontId="12" fillId="0" borderId="0" xfId="3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 wrapText="1"/>
    </xf>
    <xf numFmtId="176" fontId="13" fillId="0" borderId="0" xfId="4" applyNumberFormat="1" applyFont="1" applyFill="1" applyBorder="1" applyAlignment="1" applyProtection="1">
      <alignment horizontal="center" vertical="center"/>
      <protection locked="0"/>
    </xf>
    <xf numFmtId="0" fontId="12" fillId="0" borderId="0" xfId="3" applyFont="1" applyFill="1" applyBorder="1" applyAlignment="1">
      <alignment horizontal="left" vertical="center" indent="1"/>
    </xf>
    <xf numFmtId="0" fontId="12" fillId="0" borderId="0" xfId="3" applyFont="1" applyFill="1" applyBorder="1" applyAlignment="1">
      <alignment horizontal="center" vertical="center"/>
    </xf>
    <xf numFmtId="176" fontId="2" fillId="0" borderId="0" xfId="4" applyNumberFormat="1" applyFont="1" applyFill="1" applyBorder="1" applyAlignment="1" applyProtection="1">
      <alignment horizontal="center" vertical="center"/>
      <protection locked="0"/>
    </xf>
    <xf numFmtId="176" fontId="12" fillId="0" borderId="0" xfId="4" applyNumberFormat="1" applyFont="1" applyFill="1" applyBorder="1" applyAlignment="1" applyProtection="1">
      <alignment horizontal="center" vertical="center"/>
      <protection locked="0"/>
    </xf>
    <xf numFmtId="178" fontId="12" fillId="0" borderId="0" xfId="3" applyNumberFormat="1" applyFont="1" applyFill="1" applyBorder="1" applyAlignment="1">
      <alignment horizontal="center" vertical="center"/>
    </xf>
    <xf numFmtId="179" fontId="15" fillId="0" borderId="0" xfId="5" applyNumberFormat="1" applyFont="1" applyFill="1" applyBorder="1" applyAlignment="1">
      <alignment horizontal="left" vertical="center"/>
    </xf>
    <xf numFmtId="179" fontId="15" fillId="0" borderId="0" xfId="5" applyNumberFormat="1" applyFont="1" applyFill="1" applyBorder="1" applyAlignment="1">
      <alignment horizontal="center" vertical="center"/>
    </xf>
    <xf numFmtId="179" fontId="15" fillId="0" borderId="0" xfId="5" applyNumberFormat="1" applyFont="1" applyFill="1" applyBorder="1">
      <alignment vertical="center"/>
    </xf>
    <xf numFmtId="9" fontId="16" fillId="0" borderId="0" xfId="6" applyFont="1" applyFill="1" applyBorder="1">
      <alignment vertical="center"/>
    </xf>
    <xf numFmtId="179" fontId="16" fillId="0" borderId="0" xfId="5" applyNumberFormat="1" applyFont="1" applyFill="1" applyBorder="1">
      <alignment vertical="center"/>
    </xf>
    <xf numFmtId="9" fontId="2" fillId="0" borderId="0" xfId="2" applyFill="1" applyBorder="1" applyAlignment="1" applyProtection="1">
      <alignment vertical="top"/>
      <protection locked="0"/>
    </xf>
    <xf numFmtId="9" fontId="15" fillId="0" borderId="0" xfId="6" applyFont="1" applyFill="1" applyBorder="1" applyAlignment="1"/>
    <xf numFmtId="9" fontId="2" fillId="0" borderId="0" xfId="1" applyNumberFormat="1" applyFill="1" applyBorder="1"/>
    <xf numFmtId="0" fontId="4" fillId="0" borderId="0" xfId="1" applyFont="1" applyFill="1" applyBorder="1"/>
    <xf numFmtId="179" fontId="2" fillId="0" borderId="0" xfId="1" applyNumberFormat="1" applyFill="1" applyBorder="1"/>
    <xf numFmtId="176" fontId="2" fillId="0" borderId="0" xfId="1" applyNumberFormat="1" applyFill="1" applyBorder="1"/>
    <xf numFmtId="0" fontId="2" fillId="0" borderId="0" xfId="1" applyFill="1" applyBorder="1" applyAlignment="1"/>
    <xf numFmtId="0" fontId="19" fillId="3" borderId="2" xfId="1" applyNumberFormat="1" applyFont="1" applyFill="1" applyBorder="1" applyAlignment="1">
      <alignment vertical="center" wrapText="1"/>
    </xf>
    <xf numFmtId="176" fontId="2" fillId="0" borderId="1" xfId="1" applyNumberFormat="1" applyBorder="1"/>
    <xf numFmtId="0" fontId="6" fillId="3" borderId="1" xfId="1" applyFont="1" applyFill="1" applyBorder="1" applyAlignment="1">
      <alignment horizontal="left" vertical="center"/>
    </xf>
    <xf numFmtId="0" fontId="2" fillId="0" borderId="1" xfId="1" applyNumberFormat="1" applyBorder="1" applyAlignment="1">
      <alignment horizontal="center"/>
    </xf>
    <xf numFmtId="0" fontId="4" fillId="0" borderId="3" xfId="1" applyNumberFormat="1" applyFont="1" applyBorder="1" applyAlignment="1">
      <alignment horizontal="center" vertical="center"/>
    </xf>
    <xf numFmtId="0" fontId="2" fillId="0" borderId="4" xfId="1" applyNumberFormat="1" applyBorder="1" applyAlignment="1">
      <alignment horizontal="center" vertical="center"/>
    </xf>
    <xf numFmtId="0" fontId="20" fillId="4" borderId="1" xfId="10" applyFont="1" applyFill="1" applyBorder="1" applyAlignment="1" applyProtection="1">
      <alignment horizontal="left" vertical="center" wrapText="1"/>
    </xf>
    <xf numFmtId="0" fontId="20" fillId="3" borderId="0" xfId="10" applyFont="1" applyFill="1" applyBorder="1" applyAlignment="1" applyProtection="1">
      <alignment horizontal="left" vertical="center" wrapText="1"/>
      <protection locked="0"/>
    </xf>
    <xf numFmtId="0" fontId="1" fillId="3" borderId="0" xfId="10" applyFill="1" applyBorder="1" applyAlignment="1" applyProtection="1">
      <alignment horizontal="left"/>
      <protection locked="0"/>
    </xf>
    <xf numFmtId="0" fontId="1" fillId="3" borderId="0" xfId="10" applyFill="1" applyAlignment="1" applyProtection="1">
      <alignment horizontal="left"/>
      <protection locked="0"/>
    </xf>
    <xf numFmtId="0" fontId="1" fillId="0" borderId="0" xfId="10" applyAlignment="1" applyProtection="1">
      <alignment horizontal="left"/>
      <protection locked="0"/>
    </xf>
    <xf numFmtId="14" fontId="20" fillId="4" borderId="1" xfId="10" applyNumberFormat="1" applyFont="1" applyFill="1" applyBorder="1" applyAlignment="1" applyProtection="1">
      <alignment horizontal="left" vertical="center" wrapText="1"/>
    </xf>
    <xf numFmtId="0" fontId="20" fillId="0" borderId="1" xfId="10" applyFont="1" applyFill="1" applyBorder="1" applyAlignment="1" applyProtection="1">
      <alignment horizontal="left" vertical="center" wrapText="1"/>
      <protection locked="0"/>
    </xf>
    <xf numFmtId="0" fontId="1" fillId="4" borderId="1" xfId="10" applyFill="1" applyBorder="1" applyAlignment="1" applyProtection="1">
      <alignment horizontal="left" vertical="center"/>
    </xf>
    <xf numFmtId="0" fontId="20" fillId="4" borderId="3" xfId="10" applyFont="1" applyFill="1" applyBorder="1" applyAlignment="1" applyProtection="1">
      <alignment horizontal="left" vertical="center" wrapText="1"/>
    </xf>
    <xf numFmtId="0" fontId="23" fillId="0" borderId="1" xfId="10" applyFont="1" applyFill="1" applyBorder="1" applyAlignment="1" applyProtection="1">
      <alignment horizontal="left"/>
      <protection locked="0"/>
    </xf>
    <xf numFmtId="0" fontId="20" fillId="0" borderId="3" xfId="10" applyFont="1" applyFill="1" applyBorder="1" applyAlignment="1" applyProtection="1">
      <alignment horizontal="left" vertical="center" wrapText="1"/>
      <protection locked="0"/>
    </xf>
    <xf numFmtId="0" fontId="1" fillId="0" borderId="1" xfId="10" applyBorder="1" applyAlignment="1" applyProtection="1">
      <alignment horizontal="left"/>
      <protection locked="0"/>
    </xf>
    <xf numFmtId="0" fontId="20" fillId="0" borderId="1" xfId="10" applyFont="1" applyBorder="1" applyAlignment="1" applyProtection="1">
      <alignment horizontal="left" vertical="center" wrapText="1"/>
      <protection locked="0"/>
    </xf>
  </cellXfs>
  <cellStyles count="23">
    <cellStyle name="百分比 11" xfId="6"/>
    <cellStyle name="百分比 2" xfId="2"/>
    <cellStyle name="百分比 3 3" xfId="5"/>
    <cellStyle name="常规" xfId="0" builtinId="0"/>
    <cellStyle name="常规 16" xfId="11"/>
    <cellStyle name="常规 2" xfId="1"/>
    <cellStyle name="常规 2 2" xfId="12"/>
    <cellStyle name="常规 2 2 2 2 3" xfId="13"/>
    <cellStyle name="常规 2 3 3" xfId="7"/>
    <cellStyle name="常规 3" xfId="9"/>
    <cellStyle name="常规 3 2" xfId="14"/>
    <cellStyle name="常规 3 3 3" xfId="8"/>
    <cellStyle name="常规 3 4" xfId="3"/>
    <cellStyle name="常规 4" xfId="15"/>
    <cellStyle name="常规 5" xfId="16"/>
    <cellStyle name="常规 6" xfId="17"/>
    <cellStyle name="常规 6 2" xfId="18"/>
    <cellStyle name="常规 6 2 2" xfId="19"/>
    <cellStyle name="常规 6 2 3" xfId="20"/>
    <cellStyle name="常规 7" xfId="21"/>
    <cellStyle name="常规 8" xfId="22"/>
    <cellStyle name="常规 9" xfId="10"/>
    <cellStyle name="千位分隔 2" xfId="4"/>
  </cellStyles>
  <dxfs count="13">
    <dxf>
      <font>
        <color theme="0"/>
      </font>
      <fill>
        <patternFill patternType="solid">
          <bgColor rgb="FF00206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9"/>
        </patternFill>
      </fill>
    </dxf>
    <dxf>
      <font>
        <color theme="0"/>
      </font>
      <fill>
        <patternFill patternType="solid">
          <bgColor rgb="FF002060"/>
        </patternFill>
      </fill>
    </dxf>
    <dxf>
      <font>
        <color theme="0"/>
      </font>
      <fill>
        <patternFill patternType="solid">
          <bgColor rgb="FF00206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12304;2021&#12305;&#23545;&#20844;&#20107;&#19994;&#37096;&#8212;&#30005;&#31639;&#34920;-&#25151;&#22320;&#20135;-&#39033;&#30446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（汇总）"/>
      <sheetName val="酒店收入计算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基准地价修正"/>
      <sheetName val="修正"/>
      <sheetName val="容积率修正"/>
      <sheetName val="基准地价（汇总）"/>
      <sheetName val="地价"/>
      <sheetName val="典型户型修正"/>
      <sheetName val="成本法（废）"/>
      <sheetName val="区片价"/>
      <sheetName val="因素修正幅度"/>
      <sheetName val="存贷款利率"/>
      <sheetName val="区片价（范围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I1" t="str">
            <v>土地年限区间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40</v>
          </cell>
          <cell r="H2" t="str">
            <v>住宅</v>
          </cell>
          <cell r="I2" t="str">
            <v>60-70（含）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50</v>
          </cell>
          <cell r="H3" t="str">
            <v>商业</v>
          </cell>
          <cell r="I3" t="str">
            <v>50-60（含）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  <cell r="I7" t="str">
            <v>10-20（含）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I8" t="str">
            <v>0-10（含）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——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*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/>
      <sheetData sheetId="12"/>
      <sheetData sheetId="13">
        <row r="17">
          <cell r="C17" t="str">
            <v>项目类型</v>
          </cell>
        </row>
      </sheetData>
      <sheetData sheetId="14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/>
      <sheetData sheetId="16"/>
      <sheetData sheetId="17">
        <row r="124">
          <cell r="D124" t="str">
            <v>——</v>
          </cell>
        </row>
        <row r="126">
          <cell r="D126" t="str">
            <v>——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7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8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29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>
            <v>0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0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1">
        <row r="73">
          <cell r="A73" t="str">
            <v>交易情况</v>
          </cell>
          <cell r="C73" t="str">
            <v>正常</v>
          </cell>
        </row>
        <row r="75">
          <cell r="B75" t="str">
            <v>用途</v>
          </cell>
        </row>
        <row r="106">
          <cell r="B106" t="str">
            <v>毗邻道路的类型与等级</v>
          </cell>
        </row>
        <row r="108">
          <cell r="B108" t="str">
            <v>土地级别</v>
          </cell>
        </row>
        <row r="119">
          <cell r="B119" t="str">
            <v>宗地形状</v>
          </cell>
        </row>
        <row r="121">
          <cell r="B121" t="str">
            <v>临街宽度及深度</v>
          </cell>
        </row>
        <row r="123">
          <cell r="B123" t="str">
            <v>宗地开发程度</v>
          </cell>
        </row>
        <row r="125">
          <cell r="B125" t="str">
            <v>工程地质条件</v>
          </cell>
        </row>
      </sheetData>
      <sheetData sheetId="32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3"/>
      <sheetData sheetId="34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35"/>
      <sheetData sheetId="36"/>
      <sheetData sheetId="37"/>
      <sheetData sheetId="38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tabSelected="1" view="pageBreakPreview" zoomScale="80" zoomScaleNormal="80" zoomScaleSheetLayoutView="80" workbookViewId="0">
      <selection activeCell="G7" sqref="G7"/>
    </sheetView>
  </sheetViews>
  <sheetFormatPr defaultColWidth="9" defaultRowHeight="13.5" x14ac:dyDescent="0.15"/>
  <cols>
    <col min="1" max="1" width="25" style="64" customWidth="1"/>
    <col min="2" max="9" width="15.75" style="64" customWidth="1"/>
    <col min="10" max="16384" width="9" style="64"/>
  </cols>
  <sheetData>
    <row r="1" spans="1:11" ht="16.5" x14ac:dyDescent="0.15">
      <c r="A1" s="60" t="s">
        <v>59</v>
      </c>
      <c r="B1" s="60">
        <v>659852</v>
      </c>
      <c r="C1" s="61"/>
      <c r="D1" s="61"/>
      <c r="E1" s="61"/>
      <c r="F1" s="61"/>
      <c r="G1" s="62"/>
      <c r="H1" s="63"/>
      <c r="I1" s="63"/>
      <c r="J1" s="63"/>
      <c r="K1" s="63"/>
    </row>
    <row r="2" spans="1:11" ht="16.5" x14ac:dyDescent="0.15">
      <c r="A2" s="60" t="s">
        <v>60</v>
      </c>
      <c r="B2" s="60">
        <v>75152.320000000007</v>
      </c>
      <c r="C2" s="61"/>
      <c r="D2" s="61"/>
      <c r="E2" s="61"/>
      <c r="F2" s="61"/>
      <c r="G2" s="62"/>
      <c r="H2" s="63"/>
      <c r="I2" s="63"/>
      <c r="J2" s="63"/>
      <c r="K2" s="63"/>
    </row>
    <row r="3" spans="1:11" ht="16.5" x14ac:dyDescent="0.15">
      <c r="A3" s="60" t="s">
        <v>61</v>
      </c>
      <c r="B3" s="65">
        <v>44348</v>
      </c>
      <c r="C3" s="61"/>
      <c r="D3" s="61"/>
      <c r="E3" s="61"/>
      <c r="F3" s="61"/>
      <c r="G3" s="62"/>
      <c r="H3" s="63"/>
      <c r="I3" s="63"/>
      <c r="J3" s="63"/>
      <c r="K3" s="63"/>
    </row>
    <row r="4" spans="1:11" ht="33" x14ac:dyDescent="0.15">
      <c r="A4" s="60" t="s">
        <v>62</v>
      </c>
      <c r="B4" s="60" t="s">
        <v>63</v>
      </c>
      <c r="C4" s="60" t="s">
        <v>64</v>
      </c>
      <c r="D4" s="60" t="s">
        <v>65</v>
      </c>
      <c r="E4" s="61"/>
      <c r="F4" s="62"/>
      <c r="G4" s="62"/>
      <c r="H4" s="63"/>
      <c r="I4" s="63"/>
      <c r="J4" s="63"/>
      <c r="K4" s="63"/>
    </row>
    <row r="5" spans="1:11" ht="16.5" x14ac:dyDescent="0.15">
      <c r="A5" s="60" t="s">
        <v>66</v>
      </c>
      <c r="B5" s="60"/>
      <c r="C5" s="60"/>
      <c r="D5" s="60"/>
      <c r="E5" s="61"/>
      <c r="F5" s="62"/>
      <c r="G5" s="62"/>
      <c r="H5" s="63"/>
      <c r="I5" s="63"/>
      <c r="J5" s="63"/>
      <c r="K5" s="63"/>
    </row>
    <row r="6" spans="1:11" ht="16.5" x14ac:dyDescent="0.15">
      <c r="A6" s="60" t="s">
        <v>67</v>
      </c>
      <c r="B6" s="60"/>
      <c r="C6" s="60"/>
      <c r="D6" s="60"/>
      <c r="E6" s="61"/>
      <c r="F6" s="62"/>
      <c r="G6" s="62"/>
      <c r="H6" s="63"/>
      <c r="I6" s="63"/>
      <c r="J6" s="63"/>
      <c r="K6" s="63"/>
    </row>
    <row r="7" spans="1:11" ht="16.5" x14ac:dyDescent="0.15">
      <c r="A7" s="60" t="s">
        <v>68</v>
      </c>
      <c r="B7" s="60"/>
      <c r="C7" s="60"/>
      <c r="D7" s="60"/>
      <c r="E7" s="61"/>
      <c r="F7" s="62"/>
      <c r="G7" s="62"/>
      <c r="H7" s="63"/>
      <c r="I7" s="63"/>
      <c r="J7" s="63"/>
      <c r="K7" s="63"/>
    </row>
    <row r="8" spans="1:11" ht="16.5" x14ac:dyDescent="0.15">
      <c r="A8" s="60" t="s">
        <v>69</v>
      </c>
      <c r="B8" s="60"/>
      <c r="C8" s="60"/>
      <c r="D8" s="60"/>
      <c r="E8" s="61"/>
      <c r="F8" s="62"/>
      <c r="G8" s="62"/>
      <c r="H8" s="63"/>
      <c r="I8" s="63"/>
      <c r="J8" s="63"/>
      <c r="K8" s="63"/>
    </row>
    <row r="9" spans="1:11" ht="16.5" x14ac:dyDescent="0.15">
      <c r="A9" s="60" t="s">
        <v>70</v>
      </c>
      <c r="B9" s="66">
        <f>'Sheet1 (2)'!T20</f>
        <v>3746823.7</v>
      </c>
      <c r="C9" s="61"/>
      <c r="D9" s="61"/>
      <c r="E9" s="61"/>
      <c r="F9" s="62"/>
      <c r="G9" s="62"/>
      <c r="H9" s="63"/>
      <c r="I9" s="63"/>
      <c r="J9" s="63"/>
      <c r="K9" s="63"/>
    </row>
    <row r="10" spans="1:11" ht="16.5" x14ac:dyDescent="0.15">
      <c r="A10" s="60" t="s">
        <v>71</v>
      </c>
      <c r="B10" s="66"/>
      <c r="C10" s="61"/>
      <c r="D10" s="61"/>
      <c r="E10" s="61"/>
      <c r="F10" s="62"/>
      <c r="G10" s="62"/>
      <c r="H10" s="63"/>
      <c r="I10" s="63"/>
      <c r="J10" s="63"/>
      <c r="K10" s="63"/>
    </row>
    <row r="11" spans="1:11" ht="16.5" x14ac:dyDescent="0.15">
      <c r="A11" s="60" t="s">
        <v>72</v>
      </c>
      <c r="B11" s="66"/>
      <c r="C11" s="61"/>
      <c r="D11" s="61"/>
      <c r="E11" s="61"/>
      <c r="F11" s="62"/>
      <c r="G11" s="62"/>
      <c r="H11" s="63"/>
      <c r="I11" s="63"/>
      <c r="J11" s="63"/>
      <c r="K11" s="63"/>
    </row>
    <row r="12" spans="1:11" ht="16.5" x14ac:dyDescent="0.15">
      <c r="A12" s="61"/>
      <c r="B12" s="61"/>
      <c r="C12" s="61"/>
      <c r="D12" s="61"/>
      <c r="E12" s="61"/>
      <c r="F12" s="62"/>
      <c r="G12" s="62"/>
      <c r="H12" s="63"/>
      <c r="I12" s="63"/>
      <c r="J12" s="63"/>
      <c r="K12" s="63"/>
    </row>
    <row r="13" spans="1:11" ht="33" x14ac:dyDescent="0.15">
      <c r="A13" s="67" t="s">
        <v>73</v>
      </c>
      <c r="B13" s="68" t="s">
        <v>74</v>
      </c>
      <c r="C13" s="68" t="s">
        <v>60</v>
      </c>
      <c r="D13" s="68" t="s">
        <v>75</v>
      </c>
      <c r="E13" s="60" t="s">
        <v>64</v>
      </c>
      <c r="F13" s="60" t="s">
        <v>76</v>
      </c>
      <c r="G13" s="68" t="s">
        <v>77</v>
      </c>
      <c r="H13" s="68" t="s">
        <v>78</v>
      </c>
      <c r="I13" s="68" t="s">
        <v>79</v>
      </c>
      <c r="J13" s="62"/>
      <c r="K13" s="63"/>
    </row>
    <row r="14" spans="1:11" ht="16.5" x14ac:dyDescent="0.15">
      <c r="A14" s="69" t="s">
        <v>80</v>
      </c>
      <c r="B14" s="70"/>
      <c r="C14" s="70"/>
      <c r="D14" s="70"/>
      <c r="E14" s="70" t="e">
        <f>ROUND(D14*10000/B14,0)</f>
        <v>#DIV/0!</v>
      </c>
      <c r="F14" s="70" t="e">
        <f>ROUND(D14*10000/C14,0)</f>
        <v>#DIV/0!</v>
      </c>
      <c r="G14" s="70"/>
      <c r="H14" s="70" t="str">
        <f>[1]结果表!D124</f>
        <v>——</v>
      </c>
      <c r="I14" s="70" t="str">
        <f>[1]结果表!D126</f>
        <v>——</v>
      </c>
      <c r="J14" s="62"/>
      <c r="K14" s="63"/>
    </row>
    <row r="15" spans="1:11" ht="16.5" x14ac:dyDescent="0.15">
      <c r="A15" s="69" t="s">
        <v>81</v>
      </c>
      <c r="B15" s="71"/>
      <c r="C15" s="71"/>
      <c r="D15" s="71"/>
      <c r="E15" s="70" t="e">
        <f t="shared" ref="E15:E23" si="0">ROUND(D15*10000/B15,0)</f>
        <v>#DIV/0!</v>
      </c>
      <c r="F15" s="70" t="e">
        <f t="shared" ref="F15:F23" si="1">ROUND(D15*10000/C15,0)</f>
        <v>#DIV/0!</v>
      </c>
      <c r="G15" s="72"/>
      <c r="H15" s="72"/>
      <c r="I15" s="71"/>
      <c r="J15" s="62"/>
      <c r="K15" s="63"/>
    </row>
    <row r="16" spans="1:11" ht="16.5" x14ac:dyDescent="0.15">
      <c r="A16" s="69" t="s">
        <v>82</v>
      </c>
      <c r="B16" s="71"/>
      <c r="C16" s="71"/>
      <c r="D16" s="71"/>
      <c r="E16" s="70" t="e">
        <f t="shared" si="0"/>
        <v>#DIV/0!</v>
      </c>
      <c r="F16" s="70" t="e">
        <f t="shared" si="1"/>
        <v>#DIV/0!</v>
      </c>
      <c r="G16" s="72"/>
      <c r="H16" s="72"/>
      <c r="I16" s="71"/>
      <c r="J16" s="63"/>
      <c r="K16" s="63"/>
    </row>
    <row r="17" spans="1:11" ht="16.5" x14ac:dyDescent="0.15">
      <c r="A17" s="69" t="s">
        <v>83</v>
      </c>
      <c r="B17" s="71"/>
      <c r="C17" s="71"/>
      <c r="D17" s="71"/>
      <c r="E17" s="70" t="e">
        <f t="shared" si="0"/>
        <v>#DIV/0!</v>
      </c>
      <c r="F17" s="70" t="e">
        <f t="shared" si="1"/>
        <v>#DIV/0!</v>
      </c>
      <c r="G17" s="72"/>
      <c r="H17" s="72"/>
      <c r="I17" s="71"/>
      <c r="J17" s="63"/>
      <c r="K17" s="63"/>
    </row>
    <row r="18" spans="1:11" ht="16.5" x14ac:dyDescent="0.15">
      <c r="A18" s="69" t="s">
        <v>84</v>
      </c>
      <c r="B18" s="71"/>
      <c r="C18" s="71"/>
      <c r="D18" s="71"/>
      <c r="E18" s="70" t="e">
        <f t="shared" si="0"/>
        <v>#DIV/0!</v>
      </c>
      <c r="F18" s="70" t="e">
        <f t="shared" si="1"/>
        <v>#DIV/0!</v>
      </c>
      <c r="G18" s="71"/>
      <c r="H18" s="71"/>
      <c r="I18" s="71"/>
      <c r="J18" s="63"/>
      <c r="K18" s="63"/>
    </row>
    <row r="19" spans="1:11" ht="16.5" x14ac:dyDescent="0.15">
      <c r="A19" s="69" t="s">
        <v>85</v>
      </c>
      <c r="B19" s="71"/>
      <c r="C19" s="71"/>
      <c r="D19" s="71"/>
      <c r="E19" s="70" t="e">
        <f t="shared" si="0"/>
        <v>#DIV/0!</v>
      </c>
      <c r="F19" s="70" t="e">
        <f t="shared" si="1"/>
        <v>#DIV/0!</v>
      </c>
      <c r="G19" s="71"/>
      <c r="H19" s="71"/>
      <c r="I19" s="71"/>
      <c r="J19" s="63"/>
      <c r="K19" s="63"/>
    </row>
    <row r="20" spans="1:11" ht="16.5" x14ac:dyDescent="0.15">
      <c r="A20" s="69" t="s">
        <v>86</v>
      </c>
      <c r="B20" s="71"/>
      <c r="C20" s="71"/>
      <c r="D20" s="71"/>
      <c r="E20" s="70" t="e">
        <f t="shared" si="0"/>
        <v>#DIV/0!</v>
      </c>
      <c r="F20" s="70" t="e">
        <f t="shared" si="1"/>
        <v>#DIV/0!</v>
      </c>
      <c r="G20" s="71"/>
      <c r="H20" s="71"/>
      <c r="I20" s="71"/>
      <c r="J20" s="63"/>
      <c r="K20" s="63"/>
    </row>
    <row r="21" spans="1:11" ht="16.5" x14ac:dyDescent="0.15">
      <c r="A21" s="69" t="s">
        <v>87</v>
      </c>
      <c r="B21" s="71"/>
      <c r="C21" s="71"/>
      <c r="D21" s="71"/>
      <c r="E21" s="70" t="e">
        <f t="shared" si="0"/>
        <v>#DIV/0!</v>
      </c>
      <c r="F21" s="70" t="e">
        <f t="shared" si="1"/>
        <v>#DIV/0!</v>
      </c>
      <c r="G21" s="71"/>
      <c r="H21" s="71"/>
      <c r="I21" s="71"/>
      <c r="J21" s="63"/>
      <c r="K21" s="63"/>
    </row>
    <row r="22" spans="1:11" ht="16.5" x14ac:dyDescent="0.15">
      <c r="A22" s="69" t="s">
        <v>88</v>
      </c>
      <c r="B22" s="71"/>
      <c r="C22" s="71"/>
      <c r="D22" s="71"/>
      <c r="E22" s="70" t="e">
        <f t="shared" si="0"/>
        <v>#DIV/0!</v>
      </c>
      <c r="F22" s="70" t="e">
        <f t="shared" si="1"/>
        <v>#DIV/0!</v>
      </c>
      <c r="G22" s="71"/>
      <c r="H22" s="71"/>
      <c r="I22" s="71"/>
      <c r="J22" s="63"/>
      <c r="K22" s="63"/>
    </row>
    <row r="23" spans="1:11" ht="16.5" x14ac:dyDescent="0.15">
      <c r="A23" s="69" t="s">
        <v>89</v>
      </c>
      <c r="B23" s="71"/>
      <c r="C23" s="71"/>
      <c r="D23" s="71"/>
      <c r="E23" s="66" t="e">
        <f t="shared" si="0"/>
        <v>#DIV/0!</v>
      </c>
      <c r="F23" s="66" t="e">
        <f t="shared" si="1"/>
        <v>#DIV/0!</v>
      </c>
      <c r="G23" s="71"/>
      <c r="H23" s="71"/>
      <c r="I23" s="71"/>
      <c r="J23" s="63"/>
      <c r="K23" s="63"/>
    </row>
    <row r="24" spans="1:11" x14ac:dyDescent="0.1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</row>
    <row r="25" spans="1:11" x14ac:dyDescent="0.1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</row>
    <row r="26" spans="1:11" x14ac:dyDescent="0.1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</row>
  </sheetData>
  <sheetProtection formatCells="0" formatColumns="0" formatRows="0"/>
  <phoneticPr fontId="3" type="noConversion"/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88"/>
  <sheetViews>
    <sheetView topLeftCell="E10" zoomScale="80" zoomScaleNormal="80" workbookViewId="0">
      <selection activeCell="T20" sqref="T20"/>
    </sheetView>
  </sheetViews>
  <sheetFormatPr defaultRowHeight="12.75" x14ac:dyDescent="0.2"/>
  <cols>
    <col min="1" max="2" width="9" style="2"/>
    <col min="3" max="3" width="11.5" style="2" bestFit="1" customWidth="1"/>
    <col min="4" max="4" width="9.75" style="2" bestFit="1" customWidth="1"/>
    <col min="5" max="5" width="11.125" style="2" customWidth="1"/>
    <col min="6" max="6" width="10.5" style="2" customWidth="1"/>
    <col min="7" max="7" width="12.625" style="2" customWidth="1"/>
    <col min="8" max="8" width="10.5" style="2" customWidth="1"/>
    <col min="9" max="10" width="11.375" style="2" bestFit="1" customWidth="1"/>
    <col min="11" max="11" width="11.625" style="2" customWidth="1"/>
    <col min="12" max="13" width="11.375" style="2" bestFit="1" customWidth="1"/>
    <col min="14" max="14" width="12.375" style="2" bestFit="1" customWidth="1"/>
    <col min="15" max="15" width="11.25" style="2" customWidth="1"/>
    <col min="16" max="16" width="11.375" style="2" customWidth="1"/>
    <col min="17" max="17" width="9.75" style="2" bestFit="1" customWidth="1"/>
    <col min="18" max="19" width="9" style="2"/>
    <col min="20" max="21" width="10.75" style="2" bestFit="1" customWidth="1"/>
    <col min="22" max="255" width="9" style="2"/>
    <col min="256" max="256" width="11.5" style="2" bestFit="1" customWidth="1"/>
    <col min="257" max="259" width="9.75" style="2" bestFit="1" customWidth="1"/>
    <col min="260" max="260" width="9.75" style="2" customWidth="1"/>
    <col min="261" max="261" width="10.5" style="2" customWidth="1"/>
    <col min="262" max="263" width="11.375" style="2" bestFit="1" customWidth="1"/>
    <col min="264" max="264" width="9.875" style="2" bestFit="1" customWidth="1"/>
    <col min="265" max="266" width="11.375" style="2" bestFit="1" customWidth="1"/>
    <col min="267" max="267" width="12.375" style="2" bestFit="1" customWidth="1"/>
    <col min="268" max="270" width="9.75" style="2" bestFit="1" customWidth="1"/>
    <col min="271" max="272" width="9" style="2"/>
    <col min="273" max="274" width="9.75" style="2" bestFit="1" customWidth="1"/>
    <col min="275" max="275" width="9.75" style="2" customWidth="1"/>
    <col min="276" max="277" width="10.75" style="2" bestFit="1" customWidth="1"/>
    <col min="278" max="511" width="9" style="2"/>
    <col min="512" max="512" width="11.5" style="2" bestFit="1" customWidth="1"/>
    <col min="513" max="515" width="9.75" style="2" bestFit="1" customWidth="1"/>
    <col min="516" max="516" width="9.75" style="2" customWidth="1"/>
    <col min="517" max="517" width="10.5" style="2" customWidth="1"/>
    <col min="518" max="519" width="11.375" style="2" bestFit="1" customWidth="1"/>
    <col min="520" max="520" width="9.875" style="2" bestFit="1" customWidth="1"/>
    <col min="521" max="522" width="11.375" style="2" bestFit="1" customWidth="1"/>
    <col min="523" max="523" width="12.375" style="2" bestFit="1" customWidth="1"/>
    <col min="524" max="526" width="9.75" style="2" bestFit="1" customWidth="1"/>
    <col min="527" max="528" width="9" style="2"/>
    <col min="529" max="530" width="9.75" style="2" bestFit="1" customWidth="1"/>
    <col min="531" max="531" width="9.75" style="2" customWidth="1"/>
    <col min="532" max="533" width="10.75" style="2" bestFit="1" customWidth="1"/>
    <col min="534" max="767" width="9" style="2"/>
    <col min="768" max="768" width="11.5" style="2" bestFit="1" customWidth="1"/>
    <col min="769" max="771" width="9.75" style="2" bestFit="1" customWidth="1"/>
    <col min="772" max="772" width="9.75" style="2" customWidth="1"/>
    <col min="773" max="773" width="10.5" style="2" customWidth="1"/>
    <col min="774" max="775" width="11.375" style="2" bestFit="1" customWidth="1"/>
    <col min="776" max="776" width="9.875" style="2" bestFit="1" customWidth="1"/>
    <col min="777" max="778" width="11.375" style="2" bestFit="1" customWidth="1"/>
    <col min="779" max="779" width="12.375" style="2" bestFit="1" customWidth="1"/>
    <col min="780" max="782" width="9.75" style="2" bestFit="1" customWidth="1"/>
    <col min="783" max="784" width="9" style="2"/>
    <col min="785" max="786" width="9.75" style="2" bestFit="1" customWidth="1"/>
    <col min="787" max="787" width="9.75" style="2" customWidth="1"/>
    <col min="788" max="789" width="10.75" style="2" bestFit="1" customWidth="1"/>
    <col min="790" max="1023" width="9" style="2"/>
    <col min="1024" max="1024" width="11.5" style="2" bestFit="1" customWidth="1"/>
    <col min="1025" max="1027" width="9.75" style="2" bestFit="1" customWidth="1"/>
    <col min="1028" max="1028" width="9.75" style="2" customWidth="1"/>
    <col min="1029" max="1029" width="10.5" style="2" customWidth="1"/>
    <col min="1030" max="1031" width="11.375" style="2" bestFit="1" customWidth="1"/>
    <col min="1032" max="1032" width="9.875" style="2" bestFit="1" customWidth="1"/>
    <col min="1033" max="1034" width="11.375" style="2" bestFit="1" customWidth="1"/>
    <col min="1035" max="1035" width="12.375" style="2" bestFit="1" customWidth="1"/>
    <col min="1036" max="1038" width="9.75" style="2" bestFit="1" customWidth="1"/>
    <col min="1039" max="1040" width="9" style="2"/>
    <col min="1041" max="1042" width="9.75" style="2" bestFit="1" customWidth="1"/>
    <col min="1043" max="1043" width="9.75" style="2" customWidth="1"/>
    <col min="1044" max="1045" width="10.75" style="2" bestFit="1" customWidth="1"/>
    <col min="1046" max="1279" width="9" style="2"/>
    <col min="1280" max="1280" width="11.5" style="2" bestFit="1" customWidth="1"/>
    <col min="1281" max="1283" width="9.75" style="2" bestFit="1" customWidth="1"/>
    <col min="1284" max="1284" width="9.75" style="2" customWidth="1"/>
    <col min="1285" max="1285" width="10.5" style="2" customWidth="1"/>
    <col min="1286" max="1287" width="11.375" style="2" bestFit="1" customWidth="1"/>
    <col min="1288" max="1288" width="9.875" style="2" bestFit="1" customWidth="1"/>
    <col min="1289" max="1290" width="11.375" style="2" bestFit="1" customWidth="1"/>
    <col min="1291" max="1291" width="12.375" style="2" bestFit="1" customWidth="1"/>
    <col min="1292" max="1294" width="9.75" style="2" bestFit="1" customWidth="1"/>
    <col min="1295" max="1296" width="9" style="2"/>
    <col min="1297" max="1298" width="9.75" style="2" bestFit="1" customWidth="1"/>
    <col min="1299" max="1299" width="9.75" style="2" customWidth="1"/>
    <col min="1300" max="1301" width="10.75" style="2" bestFit="1" customWidth="1"/>
    <col min="1302" max="1535" width="9" style="2"/>
    <col min="1536" max="1536" width="11.5" style="2" bestFit="1" customWidth="1"/>
    <col min="1537" max="1539" width="9.75" style="2" bestFit="1" customWidth="1"/>
    <col min="1540" max="1540" width="9.75" style="2" customWidth="1"/>
    <col min="1541" max="1541" width="10.5" style="2" customWidth="1"/>
    <col min="1542" max="1543" width="11.375" style="2" bestFit="1" customWidth="1"/>
    <col min="1544" max="1544" width="9.875" style="2" bestFit="1" customWidth="1"/>
    <col min="1545" max="1546" width="11.375" style="2" bestFit="1" customWidth="1"/>
    <col min="1547" max="1547" width="12.375" style="2" bestFit="1" customWidth="1"/>
    <col min="1548" max="1550" width="9.75" style="2" bestFit="1" customWidth="1"/>
    <col min="1551" max="1552" width="9" style="2"/>
    <col min="1553" max="1554" width="9.75" style="2" bestFit="1" customWidth="1"/>
    <col min="1555" max="1555" width="9.75" style="2" customWidth="1"/>
    <col min="1556" max="1557" width="10.75" style="2" bestFit="1" customWidth="1"/>
    <col min="1558" max="1791" width="9" style="2"/>
    <col min="1792" max="1792" width="11.5" style="2" bestFit="1" customWidth="1"/>
    <col min="1793" max="1795" width="9.75" style="2" bestFit="1" customWidth="1"/>
    <col min="1796" max="1796" width="9.75" style="2" customWidth="1"/>
    <col min="1797" max="1797" width="10.5" style="2" customWidth="1"/>
    <col min="1798" max="1799" width="11.375" style="2" bestFit="1" customWidth="1"/>
    <col min="1800" max="1800" width="9.875" style="2" bestFit="1" customWidth="1"/>
    <col min="1801" max="1802" width="11.375" style="2" bestFit="1" customWidth="1"/>
    <col min="1803" max="1803" width="12.375" style="2" bestFit="1" customWidth="1"/>
    <col min="1804" max="1806" width="9.75" style="2" bestFit="1" customWidth="1"/>
    <col min="1807" max="1808" width="9" style="2"/>
    <col min="1809" max="1810" width="9.75" style="2" bestFit="1" customWidth="1"/>
    <col min="1811" max="1811" width="9.75" style="2" customWidth="1"/>
    <col min="1812" max="1813" width="10.75" style="2" bestFit="1" customWidth="1"/>
    <col min="1814" max="2047" width="9" style="2"/>
    <col min="2048" max="2048" width="11.5" style="2" bestFit="1" customWidth="1"/>
    <col min="2049" max="2051" width="9.75" style="2" bestFit="1" customWidth="1"/>
    <col min="2052" max="2052" width="9.75" style="2" customWidth="1"/>
    <col min="2053" max="2053" width="10.5" style="2" customWidth="1"/>
    <col min="2054" max="2055" width="11.375" style="2" bestFit="1" customWidth="1"/>
    <col min="2056" max="2056" width="9.875" style="2" bestFit="1" customWidth="1"/>
    <col min="2057" max="2058" width="11.375" style="2" bestFit="1" customWidth="1"/>
    <col min="2059" max="2059" width="12.375" style="2" bestFit="1" customWidth="1"/>
    <col min="2060" max="2062" width="9.75" style="2" bestFit="1" customWidth="1"/>
    <col min="2063" max="2064" width="9" style="2"/>
    <col min="2065" max="2066" width="9.75" style="2" bestFit="1" customWidth="1"/>
    <col min="2067" max="2067" width="9.75" style="2" customWidth="1"/>
    <col min="2068" max="2069" width="10.75" style="2" bestFit="1" customWidth="1"/>
    <col min="2070" max="2303" width="9" style="2"/>
    <col min="2304" max="2304" width="11.5" style="2" bestFit="1" customWidth="1"/>
    <col min="2305" max="2307" width="9.75" style="2" bestFit="1" customWidth="1"/>
    <col min="2308" max="2308" width="9.75" style="2" customWidth="1"/>
    <col min="2309" max="2309" width="10.5" style="2" customWidth="1"/>
    <col min="2310" max="2311" width="11.375" style="2" bestFit="1" customWidth="1"/>
    <col min="2312" max="2312" width="9.875" style="2" bestFit="1" customWidth="1"/>
    <col min="2313" max="2314" width="11.375" style="2" bestFit="1" customWidth="1"/>
    <col min="2315" max="2315" width="12.375" style="2" bestFit="1" customWidth="1"/>
    <col min="2316" max="2318" width="9.75" style="2" bestFit="1" customWidth="1"/>
    <col min="2319" max="2320" width="9" style="2"/>
    <col min="2321" max="2322" width="9.75" style="2" bestFit="1" customWidth="1"/>
    <col min="2323" max="2323" width="9.75" style="2" customWidth="1"/>
    <col min="2324" max="2325" width="10.75" style="2" bestFit="1" customWidth="1"/>
    <col min="2326" max="2559" width="9" style="2"/>
    <col min="2560" max="2560" width="11.5" style="2" bestFit="1" customWidth="1"/>
    <col min="2561" max="2563" width="9.75" style="2" bestFit="1" customWidth="1"/>
    <col min="2564" max="2564" width="9.75" style="2" customWidth="1"/>
    <col min="2565" max="2565" width="10.5" style="2" customWidth="1"/>
    <col min="2566" max="2567" width="11.375" style="2" bestFit="1" customWidth="1"/>
    <col min="2568" max="2568" width="9.875" style="2" bestFit="1" customWidth="1"/>
    <col min="2569" max="2570" width="11.375" style="2" bestFit="1" customWidth="1"/>
    <col min="2571" max="2571" width="12.375" style="2" bestFit="1" customWidth="1"/>
    <col min="2572" max="2574" width="9.75" style="2" bestFit="1" customWidth="1"/>
    <col min="2575" max="2576" width="9" style="2"/>
    <col min="2577" max="2578" width="9.75" style="2" bestFit="1" customWidth="1"/>
    <col min="2579" max="2579" width="9.75" style="2" customWidth="1"/>
    <col min="2580" max="2581" width="10.75" style="2" bestFit="1" customWidth="1"/>
    <col min="2582" max="2815" width="9" style="2"/>
    <col min="2816" max="2816" width="11.5" style="2" bestFit="1" customWidth="1"/>
    <col min="2817" max="2819" width="9.75" style="2" bestFit="1" customWidth="1"/>
    <col min="2820" max="2820" width="9.75" style="2" customWidth="1"/>
    <col min="2821" max="2821" width="10.5" style="2" customWidth="1"/>
    <col min="2822" max="2823" width="11.375" style="2" bestFit="1" customWidth="1"/>
    <col min="2824" max="2824" width="9.875" style="2" bestFit="1" customWidth="1"/>
    <col min="2825" max="2826" width="11.375" style="2" bestFit="1" customWidth="1"/>
    <col min="2827" max="2827" width="12.375" style="2" bestFit="1" customWidth="1"/>
    <col min="2828" max="2830" width="9.75" style="2" bestFit="1" customWidth="1"/>
    <col min="2831" max="2832" width="9" style="2"/>
    <col min="2833" max="2834" width="9.75" style="2" bestFit="1" customWidth="1"/>
    <col min="2835" max="2835" width="9.75" style="2" customWidth="1"/>
    <col min="2836" max="2837" width="10.75" style="2" bestFit="1" customWidth="1"/>
    <col min="2838" max="3071" width="9" style="2"/>
    <col min="3072" max="3072" width="11.5" style="2" bestFit="1" customWidth="1"/>
    <col min="3073" max="3075" width="9.75" style="2" bestFit="1" customWidth="1"/>
    <col min="3076" max="3076" width="9.75" style="2" customWidth="1"/>
    <col min="3077" max="3077" width="10.5" style="2" customWidth="1"/>
    <col min="3078" max="3079" width="11.375" style="2" bestFit="1" customWidth="1"/>
    <col min="3080" max="3080" width="9.875" style="2" bestFit="1" customWidth="1"/>
    <col min="3081" max="3082" width="11.375" style="2" bestFit="1" customWidth="1"/>
    <col min="3083" max="3083" width="12.375" style="2" bestFit="1" customWidth="1"/>
    <col min="3084" max="3086" width="9.75" style="2" bestFit="1" customWidth="1"/>
    <col min="3087" max="3088" width="9" style="2"/>
    <col min="3089" max="3090" width="9.75" style="2" bestFit="1" customWidth="1"/>
    <col min="3091" max="3091" width="9.75" style="2" customWidth="1"/>
    <col min="3092" max="3093" width="10.75" style="2" bestFit="1" customWidth="1"/>
    <col min="3094" max="3327" width="9" style="2"/>
    <col min="3328" max="3328" width="11.5" style="2" bestFit="1" customWidth="1"/>
    <col min="3329" max="3331" width="9.75" style="2" bestFit="1" customWidth="1"/>
    <col min="3332" max="3332" width="9.75" style="2" customWidth="1"/>
    <col min="3333" max="3333" width="10.5" style="2" customWidth="1"/>
    <col min="3334" max="3335" width="11.375" style="2" bestFit="1" customWidth="1"/>
    <col min="3336" max="3336" width="9.875" style="2" bestFit="1" customWidth="1"/>
    <col min="3337" max="3338" width="11.375" style="2" bestFit="1" customWidth="1"/>
    <col min="3339" max="3339" width="12.375" style="2" bestFit="1" customWidth="1"/>
    <col min="3340" max="3342" width="9.75" style="2" bestFit="1" customWidth="1"/>
    <col min="3343" max="3344" width="9" style="2"/>
    <col min="3345" max="3346" width="9.75" style="2" bestFit="1" customWidth="1"/>
    <col min="3347" max="3347" width="9.75" style="2" customWidth="1"/>
    <col min="3348" max="3349" width="10.75" style="2" bestFit="1" customWidth="1"/>
    <col min="3350" max="3583" width="9" style="2"/>
    <col min="3584" max="3584" width="11.5" style="2" bestFit="1" customWidth="1"/>
    <col min="3585" max="3587" width="9.75" style="2" bestFit="1" customWidth="1"/>
    <col min="3588" max="3588" width="9.75" style="2" customWidth="1"/>
    <col min="3589" max="3589" width="10.5" style="2" customWidth="1"/>
    <col min="3590" max="3591" width="11.375" style="2" bestFit="1" customWidth="1"/>
    <col min="3592" max="3592" width="9.875" style="2" bestFit="1" customWidth="1"/>
    <col min="3593" max="3594" width="11.375" style="2" bestFit="1" customWidth="1"/>
    <col min="3595" max="3595" width="12.375" style="2" bestFit="1" customWidth="1"/>
    <col min="3596" max="3598" width="9.75" style="2" bestFit="1" customWidth="1"/>
    <col min="3599" max="3600" width="9" style="2"/>
    <col min="3601" max="3602" width="9.75" style="2" bestFit="1" customWidth="1"/>
    <col min="3603" max="3603" width="9.75" style="2" customWidth="1"/>
    <col min="3604" max="3605" width="10.75" style="2" bestFit="1" customWidth="1"/>
    <col min="3606" max="3839" width="9" style="2"/>
    <col min="3840" max="3840" width="11.5" style="2" bestFit="1" customWidth="1"/>
    <col min="3841" max="3843" width="9.75" style="2" bestFit="1" customWidth="1"/>
    <col min="3844" max="3844" width="9.75" style="2" customWidth="1"/>
    <col min="3845" max="3845" width="10.5" style="2" customWidth="1"/>
    <col min="3846" max="3847" width="11.375" style="2" bestFit="1" customWidth="1"/>
    <col min="3848" max="3848" width="9.875" style="2" bestFit="1" customWidth="1"/>
    <col min="3849" max="3850" width="11.375" style="2" bestFit="1" customWidth="1"/>
    <col min="3851" max="3851" width="12.375" style="2" bestFit="1" customWidth="1"/>
    <col min="3852" max="3854" width="9.75" style="2" bestFit="1" customWidth="1"/>
    <col min="3855" max="3856" width="9" style="2"/>
    <col min="3857" max="3858" width="9.75" style="2" bestFit="1" customWidth="1"/>
    <col min="3859" max="3859" width="9.75" style="2" customWidth="1"/>
    <col min="3860" max="3861" width="10.75" style="2" bestFit="1" customWidth="1"/>
    <col min="3862" max="4095" width="9" style="2"/>
    <col min="4096" max="4096" width="11.5" style="2" bestFit="1" customWidth="1"/>
    <col min="4097" max="4099" width="9.75" style="2" bestFit="1" customWidth="1"/>
    <col min="4100" max="4100" width="9.75" style="2" customWidth="1"/>
    <col min="4101" max="4101" width="10.5" style="2" customWidth="1"/>
    <col min="4102" max="4103" width="11.375" style="2" bestFit="1" customWidth="1"/>
    <col min="4104" max="4104" width="9.875" style="2" bestFit="1" customWidth="1"/>
    <col min="4105" max="4106" width="11.375" style="2" bestFit="1" customWidth="1"/>
    <col min="4107" max="4107" width="12.375" style="2" bestFit="1" customWidth="1"/>
    <col min="4108" max="4110" width="9.75" style="2" bestFit="1" customWidth="1"/>
    <col min="4111" max="4112" width="9" style="2"/>
    <col min="4113" max="4114" width="9.75" style="2" bestFit="1" customWidth="1"/>
    <col min="4115" max="4115" width="9.75" style="2" customWidth="1"/>
    <col min="4116" max="4117" width="10.75" style="2" bestFit="1" customWidth="1"/>
    <col min="4118" max="4351" width="9" style="2"/>
    <col min="4352" max="4352" width="11.5" style="2" bestFit="1" customWidth="1"/>
    <col min="4353" max="4355" width="9.75" style="2" bestFit="1" customWidth="1"/>
    <col min="4356" max="4356" width="9.75" style="2" customWidth="1"/>
    <col min="4357" max="4357" width="10.5" style="2" customWidth="1"/>
    <col min="4358" max="4359" width="11.375" style="2" bestFit="1" customWidth="1"/>
    <col min="4360" max="4360" width="9.875" style="2" bestFit="1" customWidth="1"/>
    <col min="4361" max="4362" width="11.375" style="2" bestFit="1" customWidth="1"/>
    <col min="4363" max="4363" width="12.375" style="2" bestFit="1" customWidth="1"/>
    <col min="4364" max="4366" width="9.75" style="2" bestFit="1" customWidth="1"/>
    <col min="4367" max="4368" width="9" style="2"/>
    <col min="4369" max="4370" width="9.75" style="2" bestFit="1" customWidth="1"/>
    <col min="4371" max="4371" width="9.75" style="2" customWidth="1"/>
    <col min="4372" max="4373" width="10.75" style="2" bestFit="1" customWidth="1"/>
    <col min="4374" max="4607" width="9" style="2"/>
    <col min="4608" max="4608" width="11.5" style="2" bestFit="1" customWidth="1"/>
    <col min="4609" max="4611" width="9.75" style="2" bestFit="1" customWidth="1"/>
    <col min="4612" max="4612" width="9.75" style="2" customWidth="1"/>
    <col min="4613" max="4613" width="10.5" style="2" customWidth="1"/>
    <col min="4614" max="4615" width="11.375" style="2" bestFit="1" customWidth="1"/>
    <col min="4616" max="4616" width="9.875" style="2" bestFit="1" customWidth="1"/>
    <col min="4617" max="4618" width="11.375" style="2" bestFit="1" customWidth="1"/>
    <col min="4619" max="4619" width="12.375" style="2" bestFit="1" customWidth="1"/>
    <col min="4620" max="4622" width="9.75" style="2" bestFit="1" customWidth="1"/>
    <col min="4623" max="4624" width="9" style="2"/>
    <col min="4625" max="4626" width="9.75" style="2" bestFit="1" customWidth="1"/>
    <col min="4627" max="4627" width="9.75" style="2" customWidth="1"/>
    <col min="4628" max="4629" width="10.75" style="2" bestFit="1" customWidth="1"/>
    <col min="4630" max="4863" width="9" style="2"/>
    <col min="4864" max="4864" width="11.5" style="2" bestFit="1" customWidth="1"/>
    <col min="4865" max="4867" width="9.75" style="2" bestFit="1" customWidth="1"/>
    <col min="4868" max="4868" width="9.75" style="2" customWidth="1"/>
    <col min="4869" max="4869" width="10.5" style="2" customWidth="1"/>
    <col min="4870" max="4871" width="11.375" style="2" bestFit="1" customWidth="1"/>
    <col min="4872" max="4872" width="9.875" style="2" bestFit="1" customWidth="1"/>
    <col min="4873" max="4874" width="11.375" style="2" bestFit="1" customWidth="1"/>
    <col min="4875" max="4875" width="12.375" style="2" bestFit="1" customWidth="1"/>
    <col min="4876" max="4878" width="9.75" style="2" bestFit="1" customWidth="1"/>
    <col min="4879" max="4880" width="9" style="2"/>
    <col min="4881" max="4882" width="9.75" style="2" bestFit="1" customWidth="1"/>
    <col min="4883" max="4883" width="9.75" style="2" customWidth="1"/>
    <col min="4884" max="4885" width="10.75" style="2" bestFit="1" customWidth="1"/>
    <col min="4886" max="5119" width="9" style="2"/>
    <col min="5120" max="5120" width="11.5" style="2" bestFit="1" customWidth="1"/>
    <col min="5121" max="5123" width="9.75" style="2" bestFit="1" customWidth="1"/>
    <col min="5124" max="5124" width="9.75" style="2" customWidth="1"/>
    <col min="5125" max="5125" width="10.5" style="2" customWidth="1"/>
    <col min="5126" max="5127" width="11.375" style="2" bestFit="1" customWidth="1"/>
    <col min="5128" max="5128" width="9.875" style="2" bestFit="1" customWidth="1"/>
    <col min="5129" max="5130" width="11.375" style="2" bestFit="1" customWidth="1"/>
    <col min="5131" max="5131" width="12.375" style="2" bestFit="1" customWidth="1"/>
    <col min="5132" max="5134" width="9.75" style="2" bestFit="1" customWidth="1"/>
    <col min="5135" max="5136" width="9" style="2"/>
    <col min="5137" max="5138" width="9.75" style="2" bestFit="1" customWidth="1"/>
    <col min="5139" max="5139" width="9.75" style="2" customWidth="1"/>
    <col min="5140" max="5141" width="10.75" style="2" bestFit="1" customWidth="1"/>
    <col min="5142" max="5375" width="9" style="2"/>
    <col min="5376" max="5376" width="11.5" style="2" bestFit="1" customWidth="1"/>
    <col min="5377" max="5379" width="9.75" style="2" bestFit="1" customWidth="1"/>
    <col min="5380" max="5380" width="9.75" style="2" customWidth="1"/>
    <col min="5381" max="5381" width="10.5" style="2" customWidth="1"/>
    <col min="5382" max="5383" width="11.375" style="2" bestFit="1" customWidth="1"/>
    <col min="5384" max="5384" width="9.875" style="2" bestFit="1" customWidth="1"/>
    <col min="5385" max="5386" width="11.375" style="2" bestFit="1" customWidth="1"/>
    <col min="5387" max="5387" width="12.375" style="2" bestFit="1" customWidth="1"/>
    <col min="5388" max="5390" width="9.75" style="2" bestFit="1" customWidth="1"/>
    <col min="5391" max="5392" width="9" style="2"/>
    <col min="5393" max="5394" width="9.75" style="2" bestFit="1" customWidth="1"/>
    <col min="5395" max="5395" width="9.75" style="2" customWidth="1"/>
    <col min="5396" max="5397" width="10.75" style="2" bestFit="1" customWidth="1"/>
    <col min="5398" max="5631" width="9" style="2"/>
    <col min="5632" max="5632" width="11.5" style="2" bestFit="1" customWidth="1"/>
    <col min="5633" max="5635" width="9.75" style="2" bestFit="1" customWidth="1"/>
    <col min="5636" max="5636" width="9.75" style="2" customWidth="1"/>
    <col min="5637" max="5637" width="10.5" style="2" customWidth="1"/>
    <col min="5638" max="5639" width="11.375" style="2" bestFit="1" customWidth="1"/>
    <col min="5640" max="5640" width="9.875" style="2" bestFit="1" customWidth="1"/>
    <col min="5641" max="5642" width="11.375" style="2" bestFit="1" customWidth="1"/>
    <col min="5643" max="5643" width="12.375" style="2" bestFit="1" customWidth="1"/>
    <col min="5644" max="5646" width="9.75" style="2" bestFit="1" customWidth="1"/>
    <col min="5647" max="5648" width="9" style="2"/>
    <col min="5649" max="5650" width="9.75" style="2" bestFit="1" customWidth="1"/>
    <col min="5651" max="5651" width="9.75" style="2" customWidth="1"/>
    <col min="5652" max="5653" width="10.75" style="2" bestFit="1" customWidth="1"/>
    <col min="5654" max="5887" width="9" style="2"/>
    <col min="5888" max="5888" width="11.5" style="2" bestFit="1" customWidth="1"/>
    <col min="5889" max="5891" width="9.75" style="2" bestFit="1" customWidth="1"/>
    <col min="5892" max="5892" width="9.75" style="2" customWidth="1"/>
    <col min="5893" max="5893" width="10.5" style="2" customWidth="1"/>
    <col min="5894" max="5895" width="11.375" style="2" bestFit="1" customWidth="1"/>
    <col min="5896" max="5896" width="9.875" style="2" bestFit="1" customWidth="1"/>
    <col min="5897" max="5898" width="11.375" style="2" bestFit="1" customWidth="1"/>
    <col min="5899" max="5899" width="12.375" style="2" bestFit="1" customWidth="1"/>
    <col min="5900" max="5902" width="9.75" style="2" bestFit="1" customWidth="1"/>
    <col min="5903" max="5904" width="9" style="2"/>
    <col min="5905" max="5906" width="9.75" style="2" bestFit="1" customWidth="1"/>
    <col min="5907" max="5907" width="9.75" style="2" customWidth="1"/>
    <col min="5908" max="5909" width="10.75" style="2" bestFit="1" customWidth="1"/>
    <col min="5910" max="6143" width="9" style="2"/>
    <col min="6144" max="6144" width="11.5" style="2" bestFit="1" customWidth="1"/>
    <col min="6145" max="6147" width="9.75" style="2" bestFit="1" customWidth="1"/>
    <col min="6148" max="6148" width="9.75" style="2" customWidth="1"/>
    <col min="6149" max="6149" width="10.5" style="2" customWidth="1"/>
    <col min="6150" max="6151" width="11.375" style="2" bestFit="1" customWidth="1"/>
    <col min="6152" max="6152" width="9.875" style="2" bestFit="1" customWidth="1"/>
    <col min="6153" max="6154" width="11.375" style="2" bestFit="1" customWidth="1"/>
    <col min="6155" max="6155" width="12.375" style="2" bestFit="1" customWidth="1"/>
    <col min="6156" max="6158" width="9.75" style="2" bestFit="1" customWidth="1"/>
    <col min="6159" max="6160" width="9" style="2"/>
    <col min="6161" max="6162" width="9.75" style="2" bestFit="1" customWidth="1"/>
    <col min="6163" max="6163" width="9.75" style="2" customWidth="1"/>
    <col min="6164" max="6165" width="10.75" style="2" bestFit="1" customWidth="1"/>
    <col min="6166" max="6399" width="9" style="2"/>
    <col min="6400" max="6400" width="11.5" style="2" bestFit="1" customWidth="1"/>
    <col min="6401" max="6403" width="9.75" style="2" bestFit="1" customWidth="1"/>
    <col min="6404" max="6404" width="9.75" style="2" customWidth="1"/>
    <col min="6405" max="6405" width="10.5" style="2" customWidth="1"/>
    <col min="6406" max="6407" width="11.375" style="2" bestFit="1" customWidth="1"/>
    <col min="6408" max="6408" width="9.875" style="2" bestFit="1" customWidth="1"/>
    <col min="6409" max="6410" width="11.375" style="2" bestFit="1" customWidth="1"/>
    <col min="6411" max="6411" width="12.375" style="2" bestFit="1" customWidth="1"/>
    <col min="6412" max="6414" width="9.75" style="2" bestFit="1" customWidth="1"/>
    <col min="6415" max="6416" width="9" style="2"/>
    <col min="6417" max="6418" width="9.75" style="2" bestFit="1" customWidth="1"/>
    <col min="6419" max="6419" width="9.75" style="2" customWidth="1"/>
    <col min="6420" max="6421" width="10.75" style="2" bestFit="1" customWidth="1"/>
    <col min="6422" max="6655" width="9" style="2"/>
    <col min="6656" max="6656" width="11.5" style="2" bestFit="1" customWidth="1"/>
    <col min="6657" max="6659" width="9.75" style="2" bestFit="1" customWidth="1"/>
    <col min="6660" max="6660" width="9.75" style="2" customWidth="1"/>
    <col min="6661" max="6661" width="10.5" style="2" customWidth="1"/>
    <col min="6662" max="6663" width="11.375" style="2" bestFit="1" customWidth="1"/>
    <col min="6664" max="6664" width="9.875" style="2" bestFit="1" customWidth="1"/>
    <col min="6665" max="6666" width="11.375" style="2" bestFit="1" customWidth="1"/>
    <col min="6667" max="6667" width="12.375" style="2" bestFit="1" customWidth="1"/>
    <col min="6668" max="6670" width="9.75" style="2" bestFit="1" customWidth="1"/>
    <col min="6671" max="6672" width="9" style="2"/>
    <col min="6673" max="6674" width="9.75" style="2" bestFit="1" customWidth="1"/>
    <col min="6675" max="6675" width="9.75" style="2" customWidth="1"/>
    <col min="6676" max="6677" width="10.75" style="2" bestFit="1" customWidth="1"/>
    <col min="6678" max="6911" width="9" style="2"/>
    <col min="6912" max="6912" width="11.5" style="2" bestFit="1" customWidth="1"/>
    <col min="6913" max="6915" width="9.75" style="2" bestFit="1" customWidth="1"/>
    <col min="6916" max="6916" width="9.75" style="2" customWidth="1"/>
    <col min="6917" max="6917" width="10.5" style="2" customWidth="1"/>
    <col min="6918" max="6919" width="11.375" style="2" bestFit="1" customWidth="1"/>
    <col min="6920" max="6920" width="9.875" style="2" bestFit="1" customWidth="1"/>
    <col min="6921" max="6922" width="11.375" style="2" bestFit="1" customWidth="1"/>
    <col min="6923" max="6923" width="12.375" style="2" bestFit="1" customWidth="1"/>
    <col min="6924" max="6926" width="9.75" style="2" bestFit="1" customWidth="1"/>
    <col min="6927" max="6928" width="9" style="2"/>
    <col min="6929" max="6930" width="9.75" style="2" bestFit="1" customWidth="1"/>
    <col min="6931" max="6931" width="9.75" style="2" customWidth="1"/>
    <col min="6932" max="6933" width="10.75" style="2" bestFit="1" customWidth="1"/>
    <col min="6934" max="7167" width="9" style="2"/>
    <col min="7168" max="7168" width="11.5" style="2" bestFit="1" customWidth="1"/>
    <col min="7169" max="7171" width="9.75" style="2" bestFit="1" customWidth="1"/>
    <col min="7172" max="7172" width="9.75" style="2" customWidth="1"/>
    <col min="7173" max="7173" width="10.5" style="2" customWidth="1"/>
    <col min="7174" max="7175" width="11.375" style="2" bestFit="1" customWidth="1"/>
    <col min="7176" max="7176" width="9.875" style="2" bestFit="1" customWidth="1"/>
    <col min="7177" max="7178" width="11.375" style="2" bestFit="1" customWidth="1"/>
    <col min="7179" max="7179" width="12.375" style="2" bestFit="1" customWidth="1"/>
    <col min="7180" max="7182" width="9.75" style="2" bestFit="1" customWidth="1"/>
    <col min="7183" max="7184" width="9" style="2"/>
    <col min="7185" max="7186" width="9.75" style="2" bestFit="1" customWidth="1"/>
    <col min="7187" max="7187" width="9.75" style="2" customWidth="1"/>
    <col min="7188" max="7189" width="10.75" style="2" bestFit="1" customWidth="1"/>
    <col min="7190" max="7423" width="9" style="2"/>
    <col min="7424" max="7424" width="11.5" style="2" bestFit="1" customWidth="1"/>
    <col min="7425" max="7427" width="9.75" style="2" bestFit="1" customWidth="1"/>
    <col min="7428" max="7428" width="9.75" style="2" customWidth="1"/>
    <col min="7429" max="7429" width="10.5" style="2" customWidth="1"/>
    <col min="7430" max="7431" width="11.375" style="2" bestFit="1" customWidth="1"/>
    <col min="7432" max="7432" width="9.875" style="2" bestFit="1" customWidth="1"/>
    <col min="7433" max="7434" width="11.375" style="2" bestFit="1" customWidth="1"/>
    <col min="7435" max="7435" width="12.375" style="2" bestFit="1" customWidth="1"/>
    <col min="7436" max="7438" width="9.75" style="2" bestFit="1" customWidth="1"/>
    <col min="7439" max="7440" width="9" style="2"/>
    <col min="7441" max="7442" width="9.75" style="2" bestFit="1" customWidth="1"/>
    <col min="7443" max="7443" width="9.75" style="2" customWidth="1"/>
    <col min="7444" max="7445" width="10.75" style="2" bestFit="1" customWidth="1"/>
    <col min="7446" max="7679" width="9" style="2"/>
    <col min="7680" max="7680" width="11.5" style="2" bestFit="1" customWidth="1"/>
    <col min="7681" max="7683" width="9.75" style="2" bestFit="1" customWidth="1"/>
    <col min="7684" max="7684" width="9.75" style="2" customWidth="1"/>
    <col min="7685" max="7685" width="10.5" style="2" customWidth="1"/>
    <col min="7686" max="7687" width="11.375" style="2" bestFit="1" customWidth="1"/>
    <col min="7688" max="7688" width="9.875" style="2" bestFit="1" customWidth="1"/>
    <col min="7689" max="7690" width="11.375" style="2" bestFit="1" customWidth="1"/>
    <col min="7691" max="7691" width="12.375" style="2" bestFit="1" customWidth="1"/>
    <col min="7692" max="7694" width="9.75" style="2" bestFit="1" customWidth="1"/>
    <col min="7695" max="7696" width="9" style="2"/>
    <col min="7697" max="7698" width="9.75" style="2" bestFit="1" customWidth="1"/>
    <col min="7699" max="7699" width="9.75" style="2" customWidth="1"/>
    <col min="7700" max="7701" width="10.75" style="2" bestFit="1" customWidth="1"/>
    <col min="7702" max="7935" width="9" style="2"/>
    <col min="7936" max="7936" width="11.5" style="2" bestFit="1" customWidth="1"/>
    <col min="7937" max="7939" width="9.75" style="2" bestFit="1" customWidth="1"/>
    <col min="7940" max="7940" width="9.75" style="2" customWidth="1"/>
    <col min="7941" max="7941" width="10.5" style="2" customWidth="1"/>
    <col min="7942" max="7943" width="11.375" style="2" bestFit="1" customWidth="1"/>
    <col min="7944" max="7944" width="9.875" style="2" bestFit="1" customWidth="1"/>
    <col min="7945" max="7946" width="11.375" style="2" bestFit="1" customWidth="1"/>
    <col min="7947" max="7947" width="12.375" style="2" bestFit="1" customWidth="1"/>
    <col min="7948" max="7950" width="9.75" style="2" bestFit="1" customWidth="1"/>
    <col min="7951" max="7952" width="9" style="2"/>
    <col min="7953" max="7954" width="9.75" style="2" bestFit="1" customWidth="1"/>
    <col min="7955" max="7955" width="9.75" style="2" customWidth="1"/>
    <col min="7956" max="7957" width="10.75" style="2" bestFit="1" customWidth="1"/>
    <col min="7958" max="8191" width="9" style="2"/>
    <col min="8192" max="8192" width="11.5" style="2" bestFit="1" customWidth="1"/>
    <col min="8193" max="8195" width="9.75" style="2" bestFit="1" customWidth="1"/>
    <col min="8196" max="8196" width="9.75" style="2" customWidth="1"/>
    <col min="8197" max="8197" width="10.5" style="2" customWidth="1"/>
    <col min="8198" max="8199" width="11.375" style="2" bestFit="1" customWidth="1"/>
    <col min="8200" max="8200" width="9.875" style="2" bestFit="1" customWidth="1"/>
    <col min="8201" max="8202" width="11.375" style="2" bestFit="1" customWidth="1"/>
    <col min="8203" max="8203" width="12.375" style="2" bestFit="1" customWidth="1"/>
    <col min="8204" max="8206" width="9.75" style="2" bestFit="1" customWidth="1"/>
    <col min="8207" max="8208" width="9" style="2"/>
    <col min="8209" max="8210" width="9.75" style="2" bestFit="1" customWidth="1"/>
    <col min="8211" max="8211" width="9.75" style="2" customWidth="1"/>
    <col min="8212" max="8213" width="10.75" style="2" bestFit="1" customWidth="1"/>
    <col min="8214" max="8447" width="9" style="2"/>
    <col min="8448" max="8448" width="11.5" style="2" bestFit="1" customWidth="1"/>
    <col min="8449" max="8451" width="9.75" style="2" bestFit="1" customWidth="1"/>
    <col min="8452" max="8452" width="9.75" style="2" customWidth="1"/>
    <col min="8453" max="8453" width="10.5" style="2" customWidth="1"/>
    <col min="8454" max="8455" width="11.375" style="2" bestFit="1" customWidth="1"/>
    <col min="8456" max="8456" width="9.875" style="2" bestFit="1" customWidth="1"/>
    <col min="8457" max="8458" width="11.375" style="2" bestFit="1" customWidth="1"/>
    <col min="8459" max="8459" width="12.375" style="2" bestFit="1" customWidth="1"/>
    <col min="8460" max="8462" width="9.75" style="2" bestFit="1" customWidth="1"/>
    <col min="8463" max="8464" width="9" style="2"/>
    <col min="8465" max="8466" width="9.75" style="2" bestFit="1" customWidth="1"/>
    <col min="8467" max="8467" width="9.75" style="2" customWidth="1"/>
    <col min="8468" max="8469" width="10.75" style="2" bestFit="1" customWidth="1"/>
    <col min="8470" max="8703" width="9" style="2"/>
    <col min="8704" max="8704" width="11.5" style="2" bestFit="1" customWidth="1"/>
    <col min="8705" max="8707" width="9.75" style="2" bestFit="1" customWidth="1"/>
    <col min="8708" max="8708" width="9.75" style="2" customWidth="1"/>
    <col min="8709" max="8709" width="10.5" style="2" customWidth="1"/>
    <col min="8710" max="8711" width="11.375" style="2" bestFit="1" customWidth="1"/>
    <col min="8712" max="8712" width="9.875" style="2" bestFit="1" customWidth="1"/>
    <col min="8713" max="8714" width="11.375" style="2" bestFit="1" customWidth="1"/>
    <col min="8715" max="8715" width="12.375" style="2" bestFit="1" customWidth="1"/>
    <col min="8716" max="8718" width="9.75" style="2" bestFit="1" customWidth="1"/>
    <col min="8719" max="8720" width="9" style="2"/>
    <col min="8721" max="8722" width="9.75" style="2" bestFit="1" customWidth="1"/>
    <col min="8723" max="8723" width="9.75" style="2" customWidth="1"/>
    <col min="8724" max="8725" width="10.75" style="2" bestFit="1" customWidth="1"/>
    <col min="8726" max="8959" width="9" style="2"/>
    <col min="8960" max="8960" width="11.5" style="2" bestFit="1" customWidth="1"/>
    <col min="8961" max="8963" width="9.75" style="2" bestFit="1" customWidth="1"/>
    <col min="8964" max="8964" width="9.75" style="2" customWidth="1"/>
    <col min="8965" max="8965" width="10.5" style="2" customWidth="1"/>
    <col min="8966" max="8967" width="11.375" style="2" bestFit="1" customWidth="1"/>
    <col min="8968" max="8968" width="9.875" style="2" bestFit="1" customWidth="1"/>
    <col min="8969" max="8970" width="11.375" style="2" bestFit="1" customWidth="1"/>
    <col min="8971" max="8971" width="12.375" style="2" bestFit="1" customWidth="1"/>
    <col min="8972" max="8974" width="9.75" style="2" bestFit="1" customWidth="1"/>
    <col min="8975" max="8976" width="9" style="2"/>
    <col min="8977" max="8978" width="9.75" style="2" bestFit="1" customWidth="1"/>
    <col min="8979" max="8979" width="9.75" style="2" customWidth="1"/>
    <col min="8980" max="8981" width="10.75" style="2" bestFit="1" customWidth="1"/>
    <col min="8982" max="9215" width="9" style="2"/>
    <col min="9216" max="9216" width="11.5" style="2" bestFit="1" customWidth="1"/>
    <col min="9217" max="9219" width="9.75" style="2" bestFit="1" customWidth="1"/>
    <col min="9220" max="9220" width="9.75" style="2" customWidth="1"/>
    <col min="9221" max="9221" width="10.5" style="2" customWidth="1"/>
    <col min="9222" max="9223" width="11.375" style="2" bestFit="1" customWidth="1"/>
    <col min="9224" max="9224" width="9.875" style="2" bestFit="1" customWidth="1"/>
    <col min="9225" max="9226" width="11.375" style="2" bestFit="1" customWidth="1"/>
    <col min="9227" max="9227" width="12.375" style="2" bestFit="1" customWidth="1"/>
    <col min="9228" max="9230" width="9.75" style="2" bestFit="1" customWidth="1"/>
    <col min="9231" max="9232" width="9" style="2"/>
    <col min="9233" max="9234" width="9.75" style="2" bestFit="1" customWidth="1"/>
    <col min="9235" max="9235" width="9.75" style="2" customWidth="1"/>
    <col min="9236" max="9237" width="10.75" style="2" bestFit="1" customWidth="1"/>
    <col min="9238" max="9471" width="9" style="2"/>
    <col min="9472" max="9472" width="11.5" style="2" bestFit="1" customWidth="1"/>
    <col min="9473" max="9475" width="9.75" style="2" bestFit="1" customWidth="1"/>
    <col min="9476" max="9476" width="9.75" style="2" customWidth="1"/>
    <col min="9477" max="9477" width="10.5" style="2" customWidth="1"/>
    <col min="9478" max="9479" width="11.375" style="2" bestFit="1" customWidth="1"/>
    <col min="9480" max="9480" width="9.875" style="2" bestFit="1" customWidth="1"/>
    <col min="9481" max="9482" width="11.375" style="2" bestFit="1" customWidth="1"/>
    <col min="9483" max="9483" width="12.375" style="2" bestFit="1" customWidth="1"/>
    <col min="9484" max="9486" width="9.75" style="2" bestFit="1" customWidth="1"/>
    <col min="9487" max="9488" width="9" style="2"/>
    <col min="9489" max="9490" width="9.75" style="2" bestFit="1" customWidth="1"/>
    <col min="9491" max="9491" width="9.75" style="2" customWidth="1"/>
    <col min="9492" max="9493" width="10.75" style="2" bestFit="1" customWidth="1"/>
    <col min="9494" max="9727" width="9" style="2"/>
    <col min="9728" max="9728" width="11.5" style="2" bestFit="1" customWidth="1"/>
    <col min="9729" max="9731" width="9.75" style="2" bestFit="1" customWidth="1"/>
    <col min="9732" max="9732" width="9.75" style="2" customWidth="1"/>
    <col min="9733" max="9733" width="10.5" style="2" customWidth="1"/>
    <col min="9734" max="9735" width="11.375" style="2" bestFit="1" customWidth="1"/>
    <col min="9736" max="9736" width="9.875" style="2" bestFit="1" customWidth="1"/>
    <col min="9737" max="9738" width="11.375" style="2" bestFit="1" customWidth="1"/>
    <col min="9739" max="9739" width="12.375" style="2" bestFit="1" customWidth="1"/>
    <col min="9740" max="9742" width="9.75" style="2" bestFit="1" customWidth="1"/>
    <col min="9743" max="9744" width="9" style="2"/>
    <col min="9745" max="9746" width="9.75" style="2" bestFit="1" customWidth="1"/>
    <col min="9747" max="9747" width="9.75" style="2" customWidth="1"/>
    <col min="9748" max="9749" width="10.75" style="2" bestFit="1" customWidth="1"/>
    <col min="9750" max="9983" width="9" style="2"/>
    <col min="9984" max="9984" width="11.5" style="2" bestFit="1" customWidth="1"/>
    <col min="9985" max="9987" width="9.75" style="2" bestFit="1" customWidth="1"/>
    <col min="9988" max="9988" width="9.75" style="2" customWidth="1"/>
    <col min="9989" max="9989" width="10.5" style="2" customWidth="1"/>
    <col min="9990" max="9991" width="11.375" style="2" bestFit="1" customWidth="1"/>
    <col min="9992" max="9992" width="9.875" style="2" bestFit="1" customWidth="1"/>
    <col min="9993" max="9994" width="11.375" style="2" bestFit="1" customWidth="1"/>
    <col min="9995" max="9995" width="12.375" style="2" bestFit="1" customWidth="1"/>
    <col min="9996" max="9998" width="9.75" style="2" bestFit="1" customWidth="1"/>
    <col min="9999" max="10000" width="9" style="2"/>
    <col min="10001" max="10002" width="9.75" style="2" bestFit="1" customWidth="1"/>
    <col min="10003" max="10003" width="9.75" style="2" customWidth="1"/>
    <col min="10004" max="10005" width="10.75" style="2" bestFit="1" customWidth="1"/>
    <col min="10006" max="10239" width="9" style="2"/>
    <col min="10240" max="10240" width="11.5" style="2" bestFit="1" customWidth="1"/>
    <col min="10241" max="10243" width="9.75" style="2" bestFit="1" customWidth="1"/>
    <col min="10244" max="10244" width="9.75" style="2" customWidth="1"/>
    <col min="10245" max="10245" width="10.5" style="2" customWidth="1"/>
    <col min="10246" max="10247" width="11.375" style="2" bestFit="1" customWidth="1"/>
    <col min="10248" max="10248" width="9.875" style="2" bestFit="1" customWidth="1"/>
    <col min="10249" max="10250" width="11.375" style="2" bestFit="1" customWidth="1"/>
    <col min="10251" max="10251" width="12.375" style="2" bestFit="1" customWidth="1"/>
    <col min="10252" max="10254" width="9.75" style="2" bestFit="1" customWidth="1"/>
    <col min="10255" max="10256" width="9" style="2"/>
    <col min="10257" max="10258" width="9.75" style="2" bestFit="1" customWidth="1"/>
    <col min="10259" max="10259" width="9.75" style="2" customWidth="1"/>
    <col min="10260" max="10261" width="10.75" style="2" bestFit="1" customWidth="1"/>
    <col min="10262" max="10495" width="9" style="2"/>
    <col min="10496" max="10496" width="11.5" style="2" bestFit="1" customWidth="1"/>
    <col min="10497" max="10499" width="9.75" style="2" bestFit="1" customWidth="1"/>
    <col min="10500" max="10500" width="9.75" style="2" customWidth="1"/>
    <col min="10501" max="10501" width="10.5" style="2" customWidth="1"/>
    <col min="10502" max="10503" width="11.375" style="2" bestFit="1" customWidth="1"/>
    <col min="10504" max="10504" width="9.875" style="2" bestFit="1" customWidth="1"/>
    <col min="10505" max="10506" width="11.375" style="2" bestFit="1" customWidth="1"/>
    <col min="10507" max="10507" width="12.375" style="2" bestFit="1" customWidth="1"/>
    <col min="10508" max="10510" width="9.75" style="2" bestFit="1" customWidth="1"/>
    <col min="10511" max="10512" width="9" style="2"/>
    <col min="10513" max="10514" width="9.75" style="2" bestFit="1" customWidth="1"/>
    <col min="10515" max="10515" width="9.75" style="2" customWidth="1"/>
    <col min="10516" max="10517" width="10.75" style="2" bestFit="1" customWidth="1"/>
    <col min="10518" max="10751" width="9" style="2"/>
    <col min="10752" max="10752" width="11.5" style="2" bestFit="1" customWidth="1"/>
    <col min="10753" max="10755" width="9.75" style="2" bestFit="1" customWidth="1"/>
    <col min="10756" max="10756" width="9.75" style="2" customWidth="1"/>
    <col min="10757" max="10757" width="10.5" style="2" customWidth="1"/>
    <col min="10758" max="10759" width="11.375" style="2" bestFit="1" customWidth="1"/>
    <col min="10760" max="10760" width="9.875" style="2" bestFit="1" customWidth="1"/>
    <col min="10761" max="10762" width="11.375" style="2" bestFit="1" customWidth="1"/>
    <col min="10763" max="10763" width="12.375" style="2" bestFit="1" customWidth="1"/>
    <col min="10764" max="10766" width="9.75" style="2" bestFit="1" customWidth="1"/>
    <col min="10767" max="10768" width="9" style="2"/>
    <col min="10769" max="10770" width="9.75" style="2" bestFit="1" customWidth="1"/>
    <col min="10771" max="10771" width="9.75" style="2" customWidth="1"/>
    <col min="10772" max="10773" width="10.75" style="2" bestFit="1" customWidth="1"/>
    <col min="10774" max="11007" width="9" style="2"/>
    <col min="11008" max="11008" width="11.5" style="2" bestFit="1" customWidth="1"/>
    <col min="11009" max="11011" width="9.75" style="2" bestFit="1" customWidth="1"/>
    <col min="11012" max="11012" width="9.75" style="2" customWidth="1"/>
    <col min="11013" max="11013" width="10.5" style="2" customWidth="1"/>
    <col min="11014" max="11015" width="11.375" style="2" bestFit="1" customWidth="1"/>
    <col min="11016" max="11016" width="9.875" style="2" bestFit="1" customWidth="1"/>
    <col min="11017" max="11018" width="11.375" style="2" bestFit="1" customWidth="1"/>
    <col min="11019" max="11019" width="12.375" style="2" bestFit="1" customWidth="1"/>
    <col min="11020" max="11022" width="9.75" style="2" bestFit="1" customWidth="1"/>
    <col min="11023" max="11024" width="9" style="2"/>
    <col min="11025" max="11026" width="9.75" style="2" bestFit="1" customWidth="1"/>
    <col min="11027" max="11027" width="9.75" style="2" customWidth="1"/>
    <col min="11028" max="11029" width="10.75" style="2" bestFit="1" customWidth="1"/>
    <col min="11030" max="11263" width="9" style="2"/>
    <col min="11264" max="11264" width="11.5" style="2" bestFit="1" customWidth="1"/>
    <col min="11265" max="11267" width="9.75" style="2" bestFit="1" customWidth="1"/>
    <col min="11268" max="11268" width="9.75" style="2" customWidth="1"/>
    <col min="11269" max="11269" width="10.5" style="2" customWidth="1"/>
    <col min="11270" max="11271" width="11.375" style="2" bestFit="1" customWidth="1"/>
    <col min="11272" max="11272" width="9.875" style="2" bestFit="1" customWidth="1"/>
    <col min="11273" max="11274" width="11.375" style="2" bestFit="1" customWidth="1"/>
    <col min="11275" max="11275" width="12.375" style="2" bestFit="1" customWidth="1"/>
    <col min="11276" max="11278" width="9.75" style="2" bestFit="1" customWidth="1"/>
    <col min="11279" max="11280" width="9" style="2"/>
    <col min="11281" max="11282" width="9.75" style="2" bestFit="1" customWidth="1"/>
    <col min="11283" max="11283" width="9.75" style="2" customWidth="1"/>
    <col min="11284" max="11285" width="10.75" style="2" bestFit="1" customWidth="1"/>
    <col min="11286" max="11519" width="9" style="2"/>
    <col min="11520" max="11520" width="11.5" style="2" bestFit="1" customWidth="1"/>
    <col min="11521" max="11523" width="9.75" style="2" bestFit="1" customWidth="1"/>
    <col min="11524" max="11524" width="9.75" style="2" customWidth="1"/>
    <col min="11525" max="11525" width="10.5" style="2" customWidth="1"/>
    <col min="11526" max="11527" width="11.375" style="2" bestFit="1" customWidth="1"/>
    <col min="11528" max="11528" width="9.875" style="2" bestFit="1" customWidth="1"/>
    <col min="11529" max="11530" width="11.375" style="2" bestFit="1" customWidth="1"/>
    <col min="11531" max="11531" width="12.375" style="2" bestFit="1" customWidth="1"/>
    <col min="11532" max="11534" width="9.75" style="2" bestFit="1" customWidth="1"/>
    <col min="11535" max="11536" width="9" style="2"/>
    <col min="11537" max="11538" width="9.75" style="2" bestFit="1" customWidth="1"/>
    <col min="11539" max="11539" width="9.75" style="2" customWidth="1"/>
    <col min="11540" max="11541" width="10.75" style="2" bestFit="1" customWidth="1"/>
    <col min="11542" max="11775" width="9" style="2"/>
    <col min="11776" max="11776" width="11.5" style="2" bestFit="1" customWidth="1"/>
    <col min="11777" max="11779" width="9.75" style="2" bestFit="1" customWidth="1"/>
    <col min="11780" max="11780" width="9.75" style="2" customWidth="1"/>
    <col min="11781" max="11781" width="10.5" style="2" customWidth="1"/>
    <col min="11782" max="11783" width="11.375" style="2" bestFit="1" customWidth="1"/>
    <col min="11784" max="11784" width="9.875" style="2" bestFit="1" customWidth="1"/>
    <col min="11785" max="11786" width="11.375" style="2" bestFit="1" customWidth="1"/>
    <col min="11787" max="11787" width="12.375" style="2" bestFit="1" customWidth="1"/>
    <col min="11788" max="11790" width="9.75" style="2" bestFit="1" customWidth="1"/>
    <col min="11791" max="11792" width="9" style="2"/>
    <col min="11793" max="11794" width="9.75" style="2" bestFit="1" customWidth="1"/>
    <col min="11795" max="11795" width="9.75" style="2" customWidth="1"/>
    <col min="11796" max="11797" width="10.75" style="2" bestFit="1" customWidth="1"/>
    <col min="11798" max="12031" width="9" style="2"/>
    <col min="12032" max="12032" width="11.5" style="2" bestFit="1" customWidth="1"/>
    <col min="12033" max="12035" width="9.75" style="2" bestFit="1" customWidth="1"/>
    <col min="12036" max="12036" width="9.75" style="2" customWidth="1"/>
    <col min="12037" max="12037" width="10.5" style="2" customWidth="1"/>
    <col min="12038" max="12039" width="11.375" style="2" bestFit="1" customWidth="1"/>
    <col min="12040" max="12040" width="9.875" style="2" bestFit="1" customWidth="1"/>
    <col min="12041" max="12042" width="11.375" style="2" bestFit="1" customWidth="1"/>
    <col min="12043" max="12043" width="12.375" style="2" bestFit="1" customWidth="1"/>
    <col min="12044" max="12046" width="9.75" style="2" bestFit="1" customWidth="1"/>
    <col min="12047" max="12048" width="9" style="2"/>
    <col min="12049" max="12050" width="9.75" style="2" bestFit="1" customWidth="1"/>
    <col min="12051" max="12051" width="9.75" style="2" customWidth="1"/>
    <col min="12052" max="12053" width="10.75" style="2" bestFit="1" customWidth="1"/>
    <col min="12054" max="12287" width="9" style="2"/>
    <col min="12288" max="12288" width="11.5" style="2" bestFit="1" customWidth="1"/>
    <col min="12289" max="12291" width="9.75" style="2" bestFit="1" customWidth="1"/>
    <col min="12292" max="12292" width="9.75" style="2" customWidth="1"/>
    <col min="12293" max="12293" width="10.5" style="2" customWidth="1"/>
    <col min="12294" max="12295" width="11.375" style="2" bestFit="1" customWidth="1"/>
    <col min="12296" max="12296" width="9.875" style="2" bestFit="1" customWidth="1"/>
    <col min="12297" max="12298" width="11.375" style="2" bestFit="1" customWidth="1"/>
    <col min="12299" max="12299" width="12.375" style="2" bestFit="1" customWidth="1"/>
    <col min="12300" max="12302" width="9.75" style="2" bestFit="1" customWidth="1"/>
    <col min="12303" max="12304" width="9" style="2"/>
    <col min="12305" max="12306" width="9.75" style="2" bestFit="1" customWidth="1"/>
    <col min="12307" max="12307" width="9.75" style="2" customWidth="1"/>
    <col min="12308" max="12309" width="10.75" style="2" bestFit="1" customWidth="1"/>
    <col min="12310" max="12543" width="9" style="2"/>
    <col min="12544" max="12544" width="11.5" style="2" bestFit="1" customWidth="1"/>
    <col min="12545" max="12547" width="9.75" style="2" bestFit="1" customWidth="1"/>
    <col min="12548" max="12548" width="9.75" style="2" customWidth="1"/>
    <col min="12549" max="12549" width="10.5" style="2" customWidth="1"/>
    <col min="12550" max="12551" width="11.375" style="2" bestFit="1" customWidth="1"/>
    <col min="12552" max="12552" width="9.875" style="2" bestFit="1" customWidth="1"/>
    <col min="12553" max="12554" width="11.375" style="2" bestFit="1" customWidth="1"/>
    <col min="12555" max="12555" width="12.375" style="2" bestFit="1" customWidth="1"/>
    <col min="12556" max="12558" width="9.75" style="2" bestFit="1" customWidth="1"/>
    <col min="12559" max="12560" width="9" style="2"/>
    <col min="12561" max="12562" width="9.75" style="2" bestFit="1" customWidth="1"/>
    <col min="12563" max="12563" width="9.75" style="2" customWidth="1"/>
    <col min="12564" max="12565" width="10.75" style="2" bestFit="1" customWidth="1"/>
    <col min="12566" max="12799" width="9" style="2"/>
    <col min="12800" max="12800" width="11.5" style="2" bestFit="1" customWidth="1"/>
    <col min="12801" max="12803" width="9.75" style="2" bestFit="1" customWidth="1"/>
    <col min="12804" max="12804" width="9.75" style="2" customWidth="1"/>
    <col min="12805" max="12805" width="10.5" style="2" customWidth="1"/>
    <col min="12806" max="12807" width="11.375" style="2" bestFit="1" customWidth="1"/>
    <col min="12808" max="12808" width="9.875" style="2" bestFit="1" customWidth="1"/>
    <col min="12809" max="12810" width="11.375" style="2" bestFit="1" customWidth="1"/>
    <col min="12811" max="12811" width="12.375" style="2" bestFit="1" customWidth="1"/>
    <col min="12812" max="12814" width="9.75" style="2" bestFit="1" customWidth="1"/>
    <col min="12815" max="12816" width="9" style="2"/>
    <col min="12817" max="12818" width="9.75" style="2" bestFit="1" customWidth="1"/>
    <col min="12819" max="12819" width="9.75" style="2" customWidth="1"/>
    <col min="12820" max="12821" width="10.75" style="2" bestFit="1" customWidth="1"/>
    <col min="12822" max="13055" width="9" style="2"/>
    <col min="13056" max="13056" width="11.5" style="2" bestFit="1" customWidth="1"/>
    <col min="13057" max="13059" width="9.75" style="2" bestFit="1" customWidth="1"/>
    <col min="13060" max="13060" width="9.75" style="2" customWidth="1"/>
    <col min="13061" max="13061" width="10.5" style="2" customWidth="1"/>
    <col min="13062" max="13063" width="11.375" style="2" bestFit="1" customWidth="1"/>
    <col min="13064" max="13064" width="9.875" style="2" bestFit="1" customWidth="1"/>
    <col min="13065" max="13066" width="11.375" style="2" bestFit="1" customWidth="1"/>
    <col min="13067" max="13067" width="12.375" style="2" bestFit="1" customWidth="1"/>
    <col min="13068" max="13070" width="9.75" style="2" bestFit="1" customWidth="1"/>
    <col min="13071" max="13072" width="9" style="2"/>
    <col min="13073" max="13074" width="9.75" style="2" bestFit="1" customWidth="1"/>
    <col min="13075" max="13075" width="9.75" style="2" customWidth="1"/>
    <col min="13076" max="13077" width="10.75" style="2" bestFit="1" customWidth="1"/>
    <col min="13078" max="13311" width="9" style="2"/>
    <col min="13312" max="13312" width="11.5" style="2" bestFit="1" customWidth="1"/>
    <col min="13313" max="13315" width="9.75" style="2" bestFit="1" customWidth="1"/>
    <col min="13316" max="13316" width="9.75" style="2" customWidth="1"/>
    <col min="13317" max="13317" width="10.5" style="2" customWidth="1"/>
    <col min="13318" max="13319" width="11.375" style="2" bestFit="1" customWidth="1"/>
    <col min="13320" max="13320" width="9.875" style="2" bestFit="1" customWidth="1"/>
    <col min="13321" max="13322" width="11.375" style="2" bestFit="1" customWidth="1"/>
    <col min="13323" max="13323" width="12.375" style="2" bestFit="1" customWidth="1"/>
    <col min="13324" max="13326" width="9.75" style="2" bestFit="1" customWidth="1"/>
    <col min="13327" max="13328" width="9" style="2"/>
    <col min="13329" max="13330" width="9.75" style="2" bestFit="1" customWidth="1"/>
    <col min="13331" max="13331" width="9.75" style="2" customWidth="1"/>
    <col min="13332" max="13333" width="10.75" style="2" bestFit="1" customWidth="1"/>
    <col min="13334" max="13567" width="9" style="2"/>
    <col min="13568" max="13568" width="11.5" style="2" bestFit="1" customWidth="1"/>
    <col min="13569" max="13571" width="9.75" style="2" bestFit="1" customWidth="1"/>
    <col min="13572" max="13572" width="9.75" style="2" customWidth="1"/>
    <col min="13573" max="13573" width="10.5" style="2" customWidth="1"/>
    <col min="13574" max="13575" width="11.375" style="2" bestFit="1" customWidth="1"/>
    <col min="13576" max="13576" width="9.875" style="2" bestFit="1" customWidth="1"/>
    <col min="13577" max="13578" width="11.375" style="2" bestFit="1" customWidth="1"/>
    <col min="13579" max="13579" width="12.375" style="2" bestFit="1" customWidth="1"/>
    <col min="13580" max="13582" width="9.75" style="2" bestFit="1" customWidth="1"/>
    <col min="13583" max="13584" width="9" style="2"/>
    <col min="13585" max="13586" width="9.75" style="2" bestFit="1" customWidth="1"/>
    <col min="13587" max="13587" width="9.75" style="2" customWidth="1"/>
    <col min="13588" max="13589" width="10.75" style="2" bestFit="1" customWidth="1"/>
    <col min="13590" max="13823" width="9" style="2"/>
    <col min="13824" max="13824" width="11.5" style="2" bestFit="1" customWidth="1"/>
    <col min="13825" max="13827" width="9.75" style="2" bestFit="1" customWidth="1"/>
    <col min="13828" max="13828" width="9.75" style="2" customWidth="1"/>
    <col min="13829" max="13829" width="10.5" style="2" customWidth="1"/>
    <col min="13830" max="13831" width="11.375" style="2" bestFit="1" customWidth="1"/>
    <col min="13832" max="13832" width="9.875" style="2" bestFit="1" customWidth="1"/>
    <col min="13833" max="13834" width="11.375" style="2" bestFit="1" customWidth="1"/>
    <col min="13835" max="13835" width="12.375" style="2" bestFit="1" customWidth="1"/>
    <col min="13836" max="13838" width="9.75" style="2" bestFit="1" customWidth="1"/>
    <col min="13839" max="13840" width="9" style="2"/>
    <col min="13841" max="13842" width="9.75" style="2" bestFit="1" customWidth="1"/>
    <col min="13843" max="13843" width="9.75" style="2" customWidth="1"/>
    <col min="13844" max="13845" width="10.75" style="2" bestFit="1" customWidth="1"/>
    <col min="13846" max="14079" width="9" style="2"/>
    <col min="14080" max="14080" width="11.5" style="2" bestFit="1" customWidth="1"/>
    <col min="14081" max="14083" width="9.75" style="2" bestFit="1" customWidth="1"/>
    <col min="14084" max="14084" width="9.75" style="2" customWidth="1"/>
    <col min="14085" max="14085" width="10.5" style="2" customWidth="1"/>
    <col min="14086" max="14087" width="11.375" style="2" bestFit="1" customWidth="1"/>
    <col min="14088" max="14088" width="9.875" style="2" bestFit="1" customWidth="1"/>
    <col min="14089" max="14090" width="11.375" style="2" bestFit="1" customWidth="1"/>
    <col min="14091" max="14091" width="12.375" style="2" bestFit="1" customWidth="1"/>
    <col min="14092" max="14094" width="9.75" style="2" bestFit="1" customWidth="1"/>
    <col min="14095" max="14096" width="9" style="2"/>
    <col min="14097" max="14098" width="9.75" style="2" bestFit="1" customWidth="1"/>
    <col min="14099" max="14099" width="9.75" style="2" customWidth="1"/>
    <col min="14100" max="14101" width="10.75" style="2" bestFit="1" customWidth="1"/>
    <col min="14102" max="14335" width="9" style="2"/>
    <col min="14336" max="14336" width="11.5" style="2" bestFit="1" customWidth="1"/>
    <col min="14337" max="14339" width="9.75" style="2" bestFit="1" customWidth="1"/>
    <col min="14340" max="14340" width="9.75" style="2" customWidth="1"/>
    <col min="14341" max="14341" width="10.5" style="2" customWidth="1"/>
    <col min="14342" max="14343" width="11.375" style="2" bestFit="1" customWidth="1"/>
    <col min="14344" max="14344" width="9.875" style="2" bestFit="1" customWidth="1"/>
    <col min="14345" max="14346" width="11.375" style="2" bestFit="1" customWidth="1"/>
    <col min="14347" max="14347" width="12.375" style="2" bestFit="1" customWidth="1"/>
    <col min="14348" max="14350" width="9.75" style="2" bestFit="1" customWidth="1"/>
    <col min="14351" max="14352" width="9" style="2"/>
    <col min="14353" max="14354" width="9.75" style="2" bestFit="1" customWidth="1"/>
    <col min="14355" max="14355" width="9.75" style="2" customWidth="1"/>
    <col min="14356" max="14357" width="10.75" style="2" bestFit="1" customWidth="1"/>
    <col min="14358" max="14591" width="9" style="2"/>
    <col min="14592" max="14592" width="11.5" style="2" bestFit="1" customWidth="1"/>
    <col min="14593" max="14595" width="9.75" style="2" bestFit="1" customWidth="1"/>
    <col min="14596" max="14596" width="9.75" style="2" customWidth="1"/>
    <col min="14597" max="14597" width="10.5" style="2" customWidth="1"/>
    <col min="14598" max="14599" width="11.375" style="2" bestFit="1" customWidth="1"/>
    <col min="14600" max="14600" width="9.875" style="2" bestFit="1" customWidth="1"/>
    <col min="14601" max="14602" width="11.375" style="2" bestFit="1" customWidth="1"/>
    <col min="14603" max="14603" width="12.375" style="2" bestFit="1" customWidth="1"/>
    <col min="14604" max="14606" width="9.75" style="2" bestFit="1" customWidth="1"/>
    <col min="14607" max="14608" width="9" style="2"/>
    <col min="14609" max="14610" width="9.75" style="2" bestFit="1" customWidth="1"/>
    <col min="14611" max="14611" width="9.75" style="2" customWidth="1"/>
    <col min="14612" max="14613" width="10.75" style="2" bestFit="1" customWidth="1"/>
    <col min="14614" max="14847" width="9" style="2"/>
    <col min="14848" max="14848" width="11.5" style="2" bestFit="1" customWidth="1"/>
    <col min="14849" max="14851" width="9.75" style="2" bestFit="1" customWidth="1"/>
    <col min="14852" max="14852" width="9.75" style="2" customWidth="1"/>
    <col min="14853" max="14853" width="10.5" style="2" customWidth="1"/>
    <col min="14854" max="14855" width="11.375" style="2" bestFit="1" customWidth="1"/>
    <col min="14856" max="14856" width="9.875" style="2" bestFit="1" customWidth="1"/>
    <col min="14857" max="14858" width="11.375" style="2" bestFit="1" customWidth="1"/>
    <col min="14859" max="14859" width="12.375" style="2" bestFit="1" customWidth="1"/>
    <col min="14860" max="14862" width="9.75" style="2" bestFit="1" customWidth="1"/>
    <col min="14863" max="14864" width="9" style="2"/>
    <col min="14865" max="14866" width="9.75" style="2" bestFit="1" customWidth="1"/>
    <col min="14867" max="14867" width="9.75" style="2" customWidth="1"/>
    <col min="14868" max="14869" width="10.75" style="2" bestFit="1" customWidth="1"/>
    <col min="14870" max="15103" width="9" style="2"/>
    <col min="15104" max="15104" width="11.5" style="2" bestFit="1" customWidth="1"/>
    <col min="15105" max="15107" width="9.75" style="2" bestFit="1" customWidth="1"/>
    <col min="15108" max="15108" width="9.75" style="2" customWidth="1"/>
    <col min="15109" max="15109" width="10.5" style="2" customWidth="1"/>
    <col min="15110" max="15111" width="11.375" style="2" bestFit="1" customWidth="1"/>
    <col min="15112" max="15112" width="9.875" style="2" bestFit="1" customWidth="1"/>
    <col min="15113" max="15114" width="11.375" style="2" bestFit="1" customWidth="1"/>
    <col min="15115" max="15115" width="12.375" style="2" bestFit="1" customWidth="1"/>
    <col min="15116" max="15118" width="9.75" style="2" bestFit="1" customWidth="1"/>
    <col min="15119" max="15120" width="9" style="2"/>
    <col min="15121" max="15122" width="9.75" style="2" bestFit="1" customWidth="1"/>
    <col min="15123" max="15123" width="9.75" style="2" customWidth="1"/>
    <col min="15124" max="15125" width="10.75" style="2" bestFit="1" customWidth="1"/>
    <col min="15126" max="15359" width="9" style="2"/>
    <col min="15360" max="15360" width="11.5" style="2" bestFit="1" customWidth="1"/>
    <col min="15361" max="15363" width="9.75" style="2" bestFit="1" customWidth="1"/>
    <col min="15364" max="15364" width="9.75" style="2" customWidth="1"/>
    <col min="15365" max="15365" width="10.5" style="2" customWidth="1"/>
    <col min="15366" max="15367" width="11.375" style="2" bestFit="1" customWidth="1"/>
    <col min="15368" max="15368" width="9.875" style="2" bestFit="1" customWidth="1"/>
    <col min="15369" max="15370" width="11.375" style="2" bestFit="1" customWidth="1"/>
    <col min="15371" max="15371" width="12.375" style="2" bestFit="1" customWidth="1"/>
    <col min="15372" max="15374" width="9.75" style="2" bestFit="1" customWidth="1"/>
    <col min="15375" max="15376" width="9" style="2"/>
    <col min="15377" max="15378" width="9.75" style="2" bestFit="1" customWidth="1"/>
    <col min="15379" max="15379" width="9.75" style="2" customWidth="1"/>
    <col min="15380" max="15381" width="10.75" style="2" bestFit="1" customWidth="1"/>
    <col min="15382" max="15615" width="9" style="2"/>
    <col min="15616" max="15616" width="11.5" style="2" bestFit="1" customWidth="1"/>
    <col min="15617" max="15619" width="9.75" style="2" bestFit="1" customWidth="1"/>
    <col min="15620" max="15620" width="9.75" style="2" customWidth="1"/>
    <col min="15621" max="15621" width="10.5" style="2" customWidth="1"/>
    <col min="15622" max="15623" width="11.375" style="2" bestFit="1" customWidth="1"/>
    <col min="15624" max="15624" width="9.875" style="2" bestFit="1" customWidth="1"/>
    <col min="15625" max="15626" width="11.375" style="2" bestFit="1" customWidth="1"/>
    <col min="15627" max="15627" width="12.375" style="2" bestFit="1" customWidth="1"/>
    <col min="15628" max="15630" width="9.75" style="2" bestFit="1" customWidth="1"/>
    <col min="15631" max="15632" width="9" style="2"/>
    <col min="15633" max="15634" width="9.75" style="2" bestFit="1" customWidth="1"/>
    <col min="15635" max="15635" width="9.75" style="2" customWidth="1"/>
    <col min="15636" max="15637" width="10.75" style="2" bestFit="1" customWidth="1"/>
    <col min="15638" max="15871" width="9" style="2"/>
    <col min="15872" max="15872" width="11.5" style="2" bestFit="1" customWidth="1"/>
    <col min="15873" max="15875" width="9.75" style="2" bestFit="1" customWidth="1"/>
    <col min="15876" max="15876" width="9.75" style="2" customWidth="1"/>
    <col min="15877" max="15877" width="10.5" style="2" customWidth="1"/>
    <col min="15878" max="15879" width="11.375" style="2" bestFit="1" customWidth="1"/>
    <col min="15880" max="15880" width="9.875" style="2" bestFit="1" customWidth="1"/>
    <col min="15881" max="15882" width="11.375" style="2" bestFit="1" customWidth="1"/>
    <col min="15883" max="15883" width="12.375" style="2" bestFit="1" customWidth="1"/>
    <col min="15884" max="15886" width="9.75" style="2" bestFit="1" customWidth="1"/>
    <col min="15887" max="15888" width="9" style="2"/>
    <col min="15889" max="15890" width="9.75" style="2" bestFit="1" customWidth="1"/>
    <col min="15891" max="15891" width="9.75" style="2" customWidth="1"/>
    <col min="15892" max="15893" width="10.75" style="2" bestFit="1" customWidth="1"/>
    <col min="15894" max="16127" width="9" style="2"/>
    <col min="16128" max="16128" width="11.5" style="2" bestFit="1" customWidth="1"/>
    <col min="16129" max="16131" width="9.75" style="2" bestFit="1" customWidth="1"/>
    <col min="16132" max="16132" width="9.75" style="2" customWidth="1"/>
    <col min="16133" max="16133" width="10.5" style="2" customWidth="1"/>
    <col min="16134" max="16135" width="11.375" style="2" bestFit="1" customWidth="1"/>
    <col min="16136" max="16136" width="9.875" style="2" bestFit="1" customWidth="1"/>
    <col min="16137" max="16138" width="11.375" style="2" bestFit="1" customWidth="1"/>
    <col min="16139" max="16139" width="12.375" style="2" bestFit="1" customWidth="1"/>
    <col min="16140" max="16142" width="9.75" style="2" bestFit="1" customWidth="1"/>
    <col min="16143" max="16144" width="9" style="2"/>
    <col min="16145" max="16146" width="9.75" style="2" bestFit="1" customWidth="1"/>
    <col min="16147" max="16147" width="9.75" style="2" customWidth="1"/>
    <col min="16148" max="16149" width="10.75" style="2" bestFit="1" customWidth="1"/>
    <col min="16150" max="16384" width="9" style="2"/>
  </cols>
  <sheetData>
    <row r="2" spans="2:8" x14ac:dyDescent="0.2">
      <c r="B2" s="1"/>
      <c r="C2" s="1"/>
      <c r="D2" s="1" t="s">
        <v>0</v>
      </c>
      <c r="E2" s="1" t="s">
        <v>1</v>
      </c>
      <c r="F2" s="1" t="s">
        <v>2</v>
      </c>
      <c r="G2" s="1" t="s">
        <v>3</v>
      </c>
      <c r="H2" s="1"/>
    </row>
    <row r="3" spans="2:8" x14ac:dyDescent="0.2">
      <c r="B3" s="3" t="s">
        <v>4</v>
      </c>
      <c r="C3" s="3" t="s">
        <v>5</v>
      </c>
      <c r="D3" s="1">
        <v>96247</v>
      </c>
      <c r="E3" s="1">
        <v>114147</v>
      </c>
      <c r="F3" s="1">
        <v>84904</v>
      </c>
      <c r="G3" s="1">
        <v>25256</v>
      </c>
      <c r="H3" s="1">
        <f>SUM(D3:G3)</f>
        <v>320554</v>
      </c>
    </row>
    <row r="4" spans="2:8" x14ac:dyDescent="0.2">
      <c r="B4" s="1">
        <v>7118</v>
      </c>
      <c r="C4" s="3" t="s">
        <v>6</v>
      </c>
      <c r="D4" s="1">
        <v>30933</v>
      </c>
      <c r="E4" s="1">
        <v>27868</v>
      </c>
      <c r="F4" s="1">
        <v>9187</v>
      </c>
      <c r="G4" s="1">
        <v>2546</v>
      </c>
      <c r="H4" s="1"/>
    </row>
    <row r="5" spans="2:8" x14ac:dyDescent="0.2">
      <c r="B5" s="1">
        <v>7376</v>
      </c>
      <c r="C5" s="3" t="s">
        <v>7</v>
      </c>
      <c r="D5" s="1">
        <v>10618</v>
      </c>
      <c r="E5" s="1">
        <v>994</v>
      </c>
      <c r="F5" s="1">
        <v>78</v>
      </c>
      <c r="G5" s="1">
        <v>235</v>
      </c>
      <c r="H5" s="1"/>
    </row>
    <row r="6" spans="2:8" x14ac:dyDescent="0.2">
      <c r="B6" s="1">
        <v>8603</v>
      </c>
      <c r="C6" s="3" t="s">
        <v>8</v>
      </c>
      <c r="D6" s="1"/>
      <c r="E6" s="1">
        <v>6840</v>
      </c>
      <c r="F6" s="1">
        <v>1729</v>
      </c>
      <c r="G6" s="1"/>
      <c r="H6" s="1"/>
    </row>
    <row r="7" spans="2:8" x14ac:dyDescent="0.2">
      <c r="B7" s="1">
        <v>2096</v>
      </c>
      <c r="C7" s="3" t="s">
        <v>9</v>
      </c>
      <c r="D7" s="1"/>
      <c r="E7" s="1"/>
      <c r="F7" s="1">
        <v>9348</v>
      </c>
      <c r="G7" s="1">
        <v>5492</v>
      </c>
      <c r="H7" s="1"/>
    </row>
    <row r="8" spans="2:8" x14ac:dyDescent="0.2">
      <c r="B8" s="4"/>
      <c r="C8" s="5" t="s">
        <v>10</v>
      </c>
      <c r="D8" s="4">
        <f>SUM(D4:D7)</f>
        <v>41551</v>
      </c>
      <c r="E8" s="4">
        <f>SUM(E4:E7)</f>
        <v>35702</v>
      </c>
      <c r="F8" s="4">
        <f>SUM(F4:F7)</f>
        <v>20342</v>
      </c>
      <c r="G8" s="4">
        <f>SUM(G4:G7)</f>
        <v>8273</v>
      </c>
      <c r="H8" s="6">
        <f>SUM(D8:G8)</f>
        <v>105868</v>
      </c>
    </row>
    <row r="9" spans="2:8" ht="14.25" x14ac:dyDescent="0.2">
      <c r="C9" s="7" t="s">
        <v>11</v>
      </c>
      <c r="D9" s="8">
        <f>D8/D3</f>
        <v>0.43171215726204454</v>
      </c>
      <c r="E9" s="8">
        <f>E8/E3</f>
        <v>0.31277212716935182</v>
      </c>
      <c r="F9" s="8">
        <f>F8/F3</f>
        <v>0.23958824083670971</v>
      </c>
      <c r="G9" s="8">
        <f>G8/G3</f>
        <v>0.32756572695597086</v>
      </c>
    </row>
    <row r="10" spans="2:8" x14ac:dyDescent="0.2">
      <c r="G10" s="9" t="s">
        <v>12</v>
      </c>
      <c r="H10" s="10">
        <f>H8/H3</f>
        <v>0.33026572745933602</v>
      </c>
    </row>
    <row r="18" spans="2:22" x14ac:dyDescent="0.2">
      <c r="B18" s="56" t="s">
        <v>13</v>
      </c>
      <c r="C18" s="11"/>
      <c r="D18" s="57">
        <v>2022</v>
      </c>
      <c r="E18" s="57"/>
      <c r="F18" s="57"/>
      <c r="G18" s="57"/>
      <c r="H18" s="57">
        <v>2023</v>
      </c>
      <c r="I18" s="57"/>
      <c r="J18" s="57"/>
      <c r="K18" s="57"/>
      <c r="L18" s="57">
        <v>2024</v>
      </c>
      <c r="M18" s="57"/>
      <c r="N18" s="57"/>
      <c r="O18" s="57"/>
      <c r="P18" s="57">
        <v>2025</v>
      </c>
      <c r="Q18" s="57"/>
      <c r="R18" s="57"/>
      <c r="S18" s="57"/>
      <c r="T18" s="58" t="s">
        <v>14</v>
      </c>
    </row>
    <row r="19" spans="2:22" x14ac:dyDescent="0.2">
      <c r="B19" s="56"/>
      <c r="C19" s="11"/>
      <c r="D19" s="12" t="s">
        <v>15</v>
      </c>
      <c r="E19" s="12" t="s">
        <v>16</v>
      </c>
      <c r="F19" s="12" t="s">
        <v>17</v>
      </c>
      <c r="G19" s="12" t="s">
        <v>18</v>
      </c>
      <c r="H19" s="12" t="s">
        <v>19</v>
      </c>
      <c r="I19" s="12" t="s">
        <v>20</v>
      </c>
      <c r="J19" s="12" t="s">
        <v>21</v>
      </c>
      <c r="K19" s="12" t="s">
        <v>22</v>
      </c>
      <c r="L19" s="12" t="s">
        <v>19</v>
      </c>
      <c r="M19" s="12" t="s">
        <v>23</v>
      </c>
      <c r="N19" s="12" t="s">
        <v>24</v>
      </c>
      <c r="O19" s="12" t="s">
        <v>25</v>
      </c>
      <c r="P19" s="12" t="s">
        <v>26</v>
      </c>
      <c r="Q19" s="12" t="s">
        <v>20</v>
      </c>
      <c r="R19" s="12" t="s">
        <v>27</v>
      </c>
      <c r="S19" s="12" t="s">
        <v>28</v>
      </c>
      <c r="T19" s="59"/>
    </row>
    <row r="20" spans="2:22" x14ac:dyDescent="0.2">
      <c r="B20" s="13">
        <v>1</v>
      </c>
      <c r="C20" s="14" t="s">
        <v>29</v>
      </c>
      <c r="D20" s="15"/>
      <c r="E20" s="12">
        <f>E21+E25+E29+E33+E37+E41</f>
        <v>415316.48000000004</v>
      </c>
      <c r="F20" s="12">
        <f t="shared" ref="F20:S20" si="0">F21+F25+F29+F33+F37+F41</f>
        <v>311487.35999999999</v>
      </c>
      <c r="G20" s="12">
        <f t="shared" si="0"/>
        <v>1343806.68</v>
      </c>
      <c r="H20" s="12">
        <f t="shared" si="0"/>
        <v>12022.26</v>
      </c>
      <c r="I20" s="12">
        <f t="shared" si="0"/>
        <v>12022.26</v>
      </c>
      <c r="J20" s="12">
        <f t="shared" si="0"/>
        <v>8779.84</v>
      </c>
      <c r="K20" s="12">
        <f t="shared" si="0"/>
        <v>1041099.16</v>
      </c>
      <c r="L20" s="12">
        <f t="shared" si="0"/>
        <v>26325</v>
      </c>
      <c r="M20" s="12">
        <f t="shared" si="0"/>
        <v>23940</v>
      </c>
      <c r="N20" s="12">
        <f t="shared" si="0"/>
        <v>17955</v>
      </c>
      <c r="O20" s="12">
        <f t="shared" si="0"/>
        <v>534069.66</v>
      </c>
      <c r="P20" s="12">
        <f t="shared" si="0"/>
        <v>0</v>
      </c>
      <c r="Q20" s="12">
        <f t="shared" si="0"/>
        <v>0</v>
      </c>
      <c r="R20" s="12">
        <f t="shared" si="0"/>
        <v>0</v>
      </c>
      <c r="S20" s="12">
        <f t="shared" si="0"/>
        <v>0</v>
      </c>
      <c r="T20" s="12">
        <f>SUM(E20:S20)</f>
        <v>3746823.7</v>
      </c>
    </row>
    <row r="21" spans="2:22" x14ac:dyDescent="0.2">
      <c r="B21" s="13">
        <v>1.1000000000000001</v>
      </c>
      <c r="C21" s="16" t="s">
        <v>53</v>
      </c>
      <c r="D21" s="12"/>
      <c r="E21" s="12">
        <f>E22*E23/10000</f>
        <v>410726.40000000002</v>
      </c>
      <c r="F21" s="12">
        <f t="shared" ref="F21:G21" si="1">F22*F23/10000</f>
        <v>308044.79999999999</v>
      </c>
      <c r="G21" s="12">
        <f t="shared" si="1"/>
        <v>308044.79999999999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>
        <f>SUM(E21:S21)</f>
        <v>1026816</v>
      </c>
    </row>
    <row r="22" spans="2:22" x14ac:dyDescent="0.2">
      <c r="B22" s="13" t="s">
        <v>30</v>
      </c>
      <c r="C22" s="16" t="s">
        <v>31</v>
      </c>
      <c r="D22" s="12"/>
      <c r="E22" s="55">
        <f>E24*$U$22</f>
        <v>32088</v>
      </c>
      <c r="F22" s="55">
        <f t="shared" ref="F22:G22" si="2">F24*$U$22</f>
        <v>24066</v>
      </c>
      <c r="G22" s="55">
        <f t="shared" si="2"/>
        <v>24066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>
        <f>SUM(E22:S22)</f>
        <v>80220</v>
      </c>
      <c r="U22" s="17">
        <v>80220</v>
      </c>
      <c r="V22" s="17">
        <f>T22-U22</f>
        <v>0</v>
      </c>
    </row>
    <row r="23" spans="2:22" x14ac:dyDescent="0.2">
      <c r="B23" s="13" t="s">
        <v>32</v>
      </c>
      <c r="C23" s="16" t="s">
        <v>33</v>
      </c>
      <c r="D23" s="12"/>
      <c r="E23" s="12">
        <v>128000</v>
      </c>
      <c r="F23" s="12">
        <f>E23</f>
        <v>128000</v>
      </c>
      <c r="G23" s="12">
        <f t="shared" ref="G23" si="3">F23</f>
        <v>128000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>
        <f>E23</f>
        <v>128000</v>
      </c>
      <c r="U23" s="17"/>
      <c r="V23" s="17"/>
    </row>
    <row r="24" spans="2:22" s="20" customFormat="1" x14ac:dyDescent="0.2">
      <c r="B24" s="13" t="s">
        <v>34</v>
      </c>
      <c r="C24" s="18" t="s">
        <v>35</v>
      </c>
      <c r="D24" s="19"/>
      <c r="E24" s="19">
        <v>0.4</v>
      </c>
      <c r="F24" s="19">
        <v>0.3</v>
      </c>
      <c r="G24" s="19">
        <v>0.3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>
        <f>SUM(E24:S24)</f>
        <v>1</v>
      </c>
    </row>
    <row r="25" spans="2:22" x14ac:dyDescent="0.2">
      <c r="B25" s="13">
        <v>1.2</v>
      </c>
      <c r="C25" s="14" t="s">
        <v>54</v>
      </c>
      <c r="D25" s="12"/>
      <c r="E25" s="12">
        <f>E26*E27/10000</f>
        <v>4590.08</v>
      </c>
      <c r="F25" s="12">
        <f t="shared" ref="F25:G25" si="4">F26*F27/10000</f>
        <v>3442.56</v>
      </c>
      <c r="G25" s="12">
        <f t="shared" si="4"/>
        <v>3442.56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>
        <f>SUM(E25:S25)</f>
        <v>11475.199999999999</v>
      </c>
      <c r="U25" s="17"/>
      <c r="V25" s="17"/>
    </row>
    <row r="26" spans="2:22" x14ac:dyDescent="0.2">
      <c r="B26" s="13" t="s">
        <v>36</v>
      </c>
      <c r="C26" s="16" t="s">
        <v>31</v>
      </c>
      <c r="D26" s="12"/>
      <c r="E26" s="55">
        <f>E28*$U$26</f>
        <v>717.2</v>
      </c>
      <c r="F26" s="55">
        <f t="shared" ref="F26:G26" si="5">F28*$U$26</f>
        <v>537.9</v>
      </c>
      <c r="G26" s="55">
        <f t="shared" si="5"/>
        <v>537.9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>
        <f>SUM(E26:S26)</f>
        <v>1793</v>
      </c>
      <c r="U26" s="17">
        <v>1793</v>
      </c>
      <c r="V26" s="17">
        <f t="shared" ref="V26:V42" si="6">T26-U26</f>
        <v>0</v>
      </c>
    </row>
    <row r="27" spans="2:22" x14ac:dyDescent="0.2">
      <c r="B27" s="13" t="s">
        <v>37</v>
      </c>
      <c r="C27" s="16" t="s">
        <v>33</v>
      </c>
      <c r="D27" s="12"/>
      <c r="E27" s="12">
        <v>64000</v>
      </c>
      <c r="F27" s="12">
        <f>E27</f>
        <v>64000</v>
      </c>
      <c r="G27" s="12">
        <f t="shared" ref="G27" si="7">F27</f>
        <v>64000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>
        <f>E27</f>
        <v>64000</v>
      </c>
      <c r="U27" s="17"/>
      <c r="V27" s="17"/>
    </row>
    <row r="28" spans="2:22" s="20" customFormat="1" x14ac:dyDescent="0.2">
      <c r="B28" s="13" t="s">
        <v>38</v>
      </c>
      <c r="C28" s="18" t="s">
        <v>35</v>
      </c>
      <c r="D28" s="19"/>
      <c r="E28" s="19">
        <v>0.4</v>
      </c>
      <c r="F28" s="19">
        <v>0.3</v>
      </c>
      <c r="G28" s="19">
        <v>0.3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>
        <f>SUM(E28:S28)</f>
        <v>1</v>
      </c>
    </row>
    <row r="29" spans="2:22" x14ac:dyDescent="0.2">
      <c r="B29" s="13">
        <v>1.3</v>
      </c>
      <c r="C29" s="14" t="s">
        <v>55</v>
      </c>
      <c r="D29" s="12"/>
      <c r="E29" s="12"/>
      <c r="F29" s="12"/>
      <c r="G29" s="55">
        <f>G30*G31/10000</f>
        <v>807395.04</v>
      </c>
      <c r="H29" s="55"/>
      <c r="I29" s="55"/>
      <c r="J29" s="55"/>
      <c r="K29" s="55">
        <f t="shared" ref="K29:O29" si="8">K30*K31/10000</f>
        <v>807395.04</v>
      </c>
      <c r="L29" s="55"/>
      <c r="M29" s="55"/>
      <c r="N29" s="55"/>
      <c r="O29" s="55">
        <f t="shared" si="8"/>
        <v>403697.52</v>
      </c>
      <c r="P29" s="12"/>
      <c r="Q29" s="12"/>
      <c r="R29" s="12"/>
      <c r="S29" s="12"/>
      <c r="T29" s="12">
        <f>SUM(E29:S29)</f>
        <v>2018487.6</v>
      </c>
      <c r="U29" s="17"/>
      <c r="V29" s="17"/>
    </row>
    <row r="30" spans="2:22" x14ac:dyDescent="0.2">
      <c r="B30" s="13" t="s">
        <v>39</v>
      </c>
      <c r="C30" s="16" t="s">
        <v>40</v>
      </c>
      <c r="D30" s="12"/>
      <c r="E30" s="12"/>
      <c r="F30" s="12"/>
      <c r="G30" s="55">
        <f>G32*$U$30</f>
        <v>99678.400000000009</v>
      </c>
      <c r="H30" s="55"/>
      <c r="I30" s="55"/>
      <c r="J30" s="55"/>
      <c r="K30" s="55">
        <f>K32*$U$30</f>
        <v>99678.400000000009</v>
      </c>
      <c r="L30" s="55"/>
      <c r="M30" s="55"/>
      <c r="N30" s="55"/>
      <c r="O30" s="55">
        <f>O32*$U$30</f>
        <v>49839.200000000004</v>
      </c>
      <c r="P30" s="12"/>
      <c r="Q30" s="12"/>
      <c r="R30" s="12"/>
      <c r="S30" s="12"/>
      <c r="T30" s="12">
        <f>SUM(E30:S30)</f>
        <v>249196.00000000003</v>
      </c>
      <c r="U30" s="17">
        <v>249196</v>
      </c>
      <c r="V30" s="17">
        <f t="shared" si="6"/>
        <v>0</v>
      </c>
    </row>
    <row r="31" spans="2:22" x14ac:dyDescent="0.2">
      <c r="B31" s="13" t="s">
        <v>41</v>
      </c>
      <c r="C31" s="16" t="s">
        <v>33</v>
      </c>
      <c r="D31" s="12"/>
      <c r="E31" s="12"/>
      <c r="F31" s="12"/>
      <c r="G31" s="12">
        <v>81000</v>
      </c>
      <c r="H31" s="12"/>
      <c r="I31" s="12"/>
      <c r="J31" s="12"/>
      <c r="K31" s="12">
        <f>G31</f>
        <v>81000</v>
      </c>
      <c r="L31" s="12"/>
      <c r="M31" s="12"/>
      <c r="N31" s="12"/>
      <c r="O31" s="12">
        <f>G31</f>
        <v>81000</v>
      </c>
      <c r="P31" s="12"/>
      <c r="Q31" s="12"/>
      <c r="R31" s="12"/>
      <c r="S31" s="12"/>
      <c r="T31" s="12">
        <f>G31</f>
        <v>81000</v>
      </c>
      <c r="U31" s="17"/>
      <c r="V31" s="17"/>
    </row>
    <row r="32" spans="2:22" s="20" customFormat="1" x14ac:dyDescent="0.2">
      <c r="B32" s="13" t="s">
        <v>42</v>
      </c>
      <c r="C32" s="18" t="s">
        <v>35</v>
      </c>
      <c r="D32" s="19"/>
      <c r="E32" s="19"/>
      <c r="F32" s="19"/>
      <c r="G32" s="19">
        <v>0.4</v>
      </c>
      <c r="H32" s="19"/>
      <c r="I32" s="19"/>
      <c r="J32" s="19"/>
      <c r="K32" s="19">
        <v>0.4</v>
      </c>
      <c r="L32" s="19"/>
      <c r="M32" s="19"/>
      <c r="N32" s="19"/>
      <c r="O32" s="19">
        <v>0.2</v>
      </c>
      <c r="P32" s="19"/>
      <c r="Q32" s="19"/>
      <c r="R32" s="19"/>
      <c r="S32" s="19"/>
      <c r="T32" s="19">
        <f>SUM(E32:S32)</f>
        <v>1</v>
      </c>
    </row>
    <row r="33" spans="2:22" x14ac:dyDescent="0.2">
      <c r="B33" s="13">
        <v>1.4</v>
      </c>
      <c r="C33" s="16" t="s">
        <v>56</v>
      </c>
      <c r="D33" s="12"/>
      <c r="E33" s="12"/>
      <c r="F33" s="12"/>
      <c r="G33" s="55">
        <f>G34*G35/10000</f>
        <v>224924.28</v>
      </c>
      <c r="H33" s="55"/>
      <c r="I33" s="55"/>
      <c r="J33" s="55"/>
      <c r="K33" s="55">
        <f t="shared" ref="K33:O33" si="9">K34*K35/10000</f>
        <v>224924.28</v>
      </c>
      <c r="L33" s="55"/>
      <c r="M33" s="55"/>
      <c r="N33" s="55"/>
      <c r="O33" s="55">
        <f t="shared" si="9"/>
        <v>112462.14</v>
      </c>
      <c r="P33" s="12"/>
      <c r="Q33" s="12"/>
      <c r="R33" s="12"/>
      <c r="S33" s="12"/>
      <c r="T33" s="12">
        <f>SUM(E33:S33)</f>
        <v>562310.69999999995</v>
      </c>
      <c r="U33" s="17"/>
      <c r="V33" s="17"/>
    </row>
    <row r="34" spans="2:22" x14ac:dyDescent="0.2">
      <c r="B34" s="13" t="s">
        <v>43</v>
      </c>
      <c r="C34" s="16" t="s">
        <v>31</v>
      </c>
      <c r="D34" s="12"/>
      <c r="E34" s="12"/>
      <c r="F34" s="12"/>
      <c r="G34" s="55">
        <f>G36*$U$34</f>
        <v>44102.8</v>
      </c>
      <c r="H34" s="55"/>
      <c r="I34" s="55"/>
      <c r="J34" s="55"/>
      <c r="K34" s="55">
        <f>K36*$U$34</f>
        <v>44102.8</v>
      </c>
      <c r="L34" s="55"/>
      <c r="M34" s="55"/>
      <c r="N34" s="55"/>
      <c r="O34" s="55">
        <f>O36*$U$34</f>
        <v>22051.4</v>
      </c>
      <c r="P34" s="12"/>
      <c r="Q34" s="12"/>
      <c r="R34" s="12"/>
      <c r="S34" s="12"/>
      <c r="T34" s="12">
        <f>SUM(E34:S34)</f>
        <v>110257</v>
      </c>
      <c r="U34" s="17">
        <f>9631+100626</f>
        <v>110257</v>
      </c>
      <c r="V34" s="17">
        <f t="shared" si="6"/>
        <v>0</v>
      </c>
    </row>
    <row r="35" spans="2:22" x14ac:dyDescent="0.2">
      <c r="B35" s="13" t="s">
        <v>44</v>
      </c>
      <c r="C35" s="16" t="s">
        <v>33</v>
      </c>
      <c r="D35" s="12"/>
      <c r="E35" s="12"/>
      <c r="F35" s="12"/>
      <c r="G35" s="12">
        <v>51000</v>
      </c>
      <c r="H35" s="12"/>
      <c r="I35" s="12"/>
      <c r="J35" s="12"/>
      <c r="K35" s="12">
        <f>G35</f>
        <v>51000</v>
      </c>
      <c r="L35" s="12"/>
      <c r="M35" s="12"/>
      <c r="N35" s="12"/>
      <c r="O35" s="12">
        <f>G35</f>
        <v>51000</v>
      </c>
      <c r="P35" s="12"/>
      <c r="Q35" s="12"/>
      <c r="R35" s="12"/>
      <c r="S35" s="12"/>
      <c r="T35" s="12">
        <f>G35</f>
        <v>51000</v>
      </c>
      <c r="U35" s="17"/>
      <c r="V35" s="17"/>
    </row>
    <row r="36" spans="2:22" s="20" customFormat="1" x14ac:dyDescent="0.2">
      <c r="B36" s="13" t="s">
        <v>45</v>
      </c>
      <c r="C36" s="18" t="s">
        <v>35</v>
      </c>
      <c r="D36" s="19"/>
      <c r="E36" s="19"/>
      <c r="F36" s="19"/>
      <c r="G36" s="19">
        <v>0.4</v>
      </c>
      <c r="H36" s="19"/>
      <c r="I36" s="19"/>
      <c r="J36" s="19"/>
      <c r="K36" s="19">
        <v>0.4</v>
      </c>
      <c r="L36" s="19"/>
      <c r="M36" s="19"/>
      <c r="N36" s="19"/>
      <c r="O36" s="19">
        <v>0.2</v>
      </c>
      <c r="P36" s="19"/>
      <c r="Q36" s="19"/>
      <c r="R36" s="19"/>
      <c r="S36" s="19"/>
      <c r="T36" s="19">
        <f>SUM(E36:S36)</f>
        <v>1</v>
      </c>
    </row>
    <row r="37" spans="2:22" x14ac:dyDescent="0.2">
      <c r="B37" s="13">
        <v>1.5</v>
      </c>
      <c r="C37" s="54" t="s">
        <v>57</v>
      </c>
      <c r="D37" s="12"/>
      <c r="E37" s="12"/>
      <c r="F37" s="12"/>
      <c r="G37" s="12"/>
      <c r="H37" s="12">
        <f>H38*H39/10000</f>
        <v>2437.2599999999998</v>
      </c>
      <c r="I37" s="12">
        <f t="shared" ref="I37:K37" si="10">I38*I39/10000</f>
        <v>2437.2599999999998</v>
      </c>
      <c r="J37" s="12">
        <f t="shared" si="10"/>
        <v>1624.8400000000001</v>
      </c>
      <c r="K37" s="12">
        <f t="shared" si="10"/>
        <v>1624.8400000000001</v>
      </c>
      <c r="L37" s="12"/>
      <c r="M37" s="12"/>
      <c r="N37" s="12"/>
      <c r="O37" s="12"/>
      <c r="P37" s="12"/>
      <c r="Q37" s="12"/>
      <c r="R37" s="12"/>
      <c r="S37" s="12"/>
      <c r="T37" s="12">
        <f>SUM(E37:S37)</f>
        <v>8124.2</v>
      </c>
      <c r="U37" s="17"/>
      <c r="V37" s="17"/>
    </row>
    <row r="38" spans="2:22" x14ac:dyDescent="0.2">
      <c r="B38" s="13" t="s">
        <v>46</v>
      </c>
      <c r="C38" s="16" t="s">
        <v>31</v>
      </c>
      <c r="D38" s="12"/>
      <c r="E38" s="12"/>
      <c r="F38" s="12"/>
      <c r="G38" s="12"/>
      <c r="H38" s="55">
        <f>H40*$U$38</f>
        <v>1740.8999999999999</v>
      </c>
      <c r="I38" s="55">
        <f t="shared" ref="I38:K38" si="11">I40*$U$38</f>
        <v>1740.8999999999999</v>
      </c>
      <c r="J38" s="55">
        <f t="shared" si="11"/>
        <v>1160.6000000000001</v>
      </c>
      <c r="K38" s="55">
        <f t="shared" si="11"/>
        <v>1160.6000000000001</v>
      </c>
      <c r="L38" s="12"/>
      <c r="M38" s="12"/>
      <c r="N38" s="12"/>
      <c r="O38" s="12"/>
      <c r="P38" s="12"/>
      <c r="Q38" s="12"/>
      <c r="R38" s="12"/>
      <c r="S38" s="12"/>
      <c r="T38" s="12">
        <f>SUM(E38:S38)</f>
        <v>5803</v>
      </c>
      <c r="U38" s="17">
        <v>5803</v>
      </c>
      <c r="V38" s="17">
        <f t="shared" si="6"/>
        <v>0</v>
      </c>
    </row>
    <row r="39" spans="2:22" x14ac:dyDescent="0.2">
      <c r="B39" s="13" t="s">
        <v>47</v>
      </c>
      <c r="C39" s="16" t="s">
        <v>33</v>
      </c>
      <c r="D39" s="12"/>
      <c r="E39" s="12"/>
      <c r="F39" s="12"/>
      <c r="G39" s="12"/>
      <c r="H39" s="12">
        <v>14000</v>
      </c>
      <c r="I39" s="12">
        <f>H39</f>
        <v>14000</v>
      </c>
      <c r="J39" s="12">
        <f t="shared" ref="J39:K39" si="12">I39</f>
        <v>14000</v>
      </c>
      <c r="K39" s="12">
        <f t="shared" si="12"/>
        <v>14000</v>
      </c>
      <c r="L39" s="12"/>
      <c r="M39" s="12"/>
      <c r="N39" s="12"/>
      <c r="O39" s="12"/>
      <c r="P39" s="12"/>
      <c r="Q39" s="12"/>
      <c r="R39" s="12"/>
      <c r="S39" s="12"/>
      <c r="T39" s="12">
        <f>H39</f>
        <v>14000</v>
      </c>
      <c r="U39" s="17"/>
      <c r="V39" s="17"/>
    </row>
    <row r="40" spans="2:22" s="20" customFormat="1" x14ac:dyDescent="0.2">
      <c r="B40" s="13" t="s">
        <v>48</v>
      </c>
      <c r="C40" s="18" t="s">
        <v>35</v>
      </c>
      <c r="D40" s="19"/>
      <c r="E40" s="19"/>
      <c r="F40" s="19"/>
      <c r="G40" s="19"/>
      <c r="H40" s="21">
        <v>0.3</v>
      </c>
      <c r="I40" s="21">
        <v>0.3</v>
      </c>
      <c r="J40" s="21">
        <v>0.2</v>
      </c>
      <c r="K40" s="21">
        <v>0.2</v>
      </c>
      <c r="L40" s="21"/>
      <c r="M40" s="21"/>
      <c r="N40" s="21"/>
      <c r="O40" s="21"/>
      <c r="P40" s="21"/>
      <c r="Q40" s="21"/>
      <c r="R40" s="21"/>
      <c r="S40" s="21"/>
      <c r="T40" s="19">
        <f>SUM(E40:S40)</f>
        <v>1</v>
      </c>
    </row>
    <row r="41" spans="2:22" x14ac:dyDescent="0.2">
      <c r="B41" s="13">
        <v>1.6</v>
      </c>
      <c r="C41" s="54" t="s">
        <v>58</v>
      </c>
      <c r="D41" s="12"/>
      <c r="E41" s="12"/>
      <c r="F41" s="12"/>
      <c r="G41" s="12"/>
      <c r="H41" s="12">
        <f>H42*H43/10000</f>
        <v>9585</v>
      </c>
      <c r="I41" s="12">
        <f t="shared" ref="I41:O41" si="13">I42*I43/10000</f>
        <v>9585</v>
      </c>
      <c r="J41" s="12">
        <f t="shared" si="13"/>
        <v>7155</v>
      </c>
      <c r="K41" s="12">
        <f t="shared" si="13"/>
        <v>7155</v>
      </c>
      <c r="L41" s="12">
        <f t="shared" si="13"/>
        <v>26325</v>
      </c>
      <c r="M41" s="12">
        <f t="shared" si="13"/>
        <v>23940</v>
      </c>
      <c r="N41" s="12">
        <f t="shared" si="13"/>
        <v>17955</v>
      </c>
      <c r="O41" s="12">
        <f t="shared" si="13"/>
        <v>17910</v>
      </c>
      <c r="P41" s="12"/>
      <c r="Q41" s="12"/>
      <c r="R41" s="12"/>
      <c r="S41" s="12"/>
      <c r="T41" s="12">
        <f>SUM(E41:S41)</f>
        <v>119610</v>
      </c>
      <c r="U41" s="17"/>
      <c r="V41" s="17"/>
    </row>
    <row r="42" spans="2:22" x14ac:dyDescent="0.2">
      <c r="B42" s="13" t="s">
        <v>49</v>
      </c>
      <c r="C42" s="16" t="s">
        <v>31</v>
      </c>
      <c r="D42" s="12"/>
      <c r="E42" s="12"/>
      <c r="F42" s="12"/>
      <c r="G42" s="12"/>
      <c r="H42" s="55">
        <f>ROUND(H44*$U$42,0)</f>
        <v>213</v>
      </c>
      <c r="I42" s="55">
        <f t="shared" ref="I42:N42" si="14">ROUND(I44*$U$42,0)</f>
        <v>213</v>
      </c>
      <c r="J42" s="55">
        <f t="shared" si="14"/>
        <v>159</v>
      </c>
      <c r="K42" s="55">
        <f t="shared" si="14"/>
        <v>159</v>
      </c>
      <c r="L42" s="55">
        <f t="shared" si="14"/>
        <v>585</v>
      </c>
      <c r="M42" s="55">
        <f t="shared" si="14"/>
        <v>532</v>
      </c>
      <c r="N42" s="55">
        <f t="shared" si="14"/>
        <v>399</v>
      </c>
      <c r="O42" s="55">
        <f>ROUND(O44*$U$42,0)-1</f>
        <v>398</v>
      </c>
      <c r="P42" s="12"/>
      <c r="Q42" s="12"/>
      <c r="R42" s="12"/>
      <c r="S42" s="12"/>
      <c r="T42" s="12">
        <f>SUM(E42:S42)</f>
        <v>2658</v>
      </c>
      <c r="U42" s="17">
        <v>2658</v>
      </c>
      <c r="V42" s="17">
        <f t="shared" si="6"/>
        <v>0</v>
      </c>
    </row>
    <row r="43" spans="2:22" x14ac:dyDescent="0.2">
      <c r="B43" s="13" t="s">
        <v>50</v>
      </c>
      <c r="C43" s="16" t="s">
        <v>33</v>
      </c>
      <c r="D43" s="12"/>
      <c r="E43" s="12"/>
      <c r="F43" s="12"/>
      <c r="G43" s="12"/>
      <c r="H43" s="12">
        <v>450000</v>
      </c>
      <c r="I43" s="12">
        <f>H43</f>
        <v>450000</v>
      </c>
      <c r="J43" s="12">
        <f t="shared" ref="J43:O43" si="15">I43</f>
        <v>450000</v>
      </c>
      <c r="K43" s="12">
        <f t="shared" si="15"/>
        <v>450000</v>
      </c>
      <c r="L43" s="12">
        <f t="shared" si="15"/>
        <v>450000</v>
      </c>
      <c r="M43" s="12">
        <f t="shared" si="15"/>
        <v>450000</v>
      </c>
      <c r="N43" s="12">
        <f t="shared" si="15"/>
        <v>450000</v>
      </c>
      <c r="O43" s="12">
        <f t="shared" si="15"/>
        <v>450000</v>
      </c>
      <c r="P43" s="12"/>
      <c r="Q43" s="12"/>
      <c r="R43" s="12"/>
      <c r="S43" s="12"/>
      <c r="T43" s="12">
        <f>H43</f>
        <v>450000</v>
      </c>
      <c r="U43" s="17"/>
    </row>
    <row r="44" spans="2:22" s="20" customFormat="1" x14ac:dyDescent="0.2">
      <c r="B44" s="13" t="s">
        <v>51</v>
      </c>
      <c r="C44" s="18" t="s">
        <v>35</v>
      </c>
      <c r="D44" s="19"/>
      <c r="E44" s="19"/>
      <c r="F44" s="19"/>
      <c r="G44" s="19"/>
      <c r="H44" s="19">
        <v>0.08</v>
      </c>
      <c r="I44" s="19">
        <v>0.08</v>
      </c>
      <c r="J44" s="19">
        <v>0.06</v>
      </c>
      <c r="K44" s="19">
        <v>0.06</v>
      </c>
      <c r="L44" s="19">
        <v>0.22</v>
      </c>
      <c r="M44" s="19">
        <v>0.2</v>
      </c>
      <c r="N44" s="19">
        <v>0.15</v>
      </c>
      <c r="O44" s="19">
        <v>0.15</v>
      </c>
      <c r="P44" s="19"/>
      <c r="Q44" s="19"/>
      <c r="R44" s="19"/>
      <c r="S44" s="19"/>
      <c r="T44" s="19">
        <f t="shared" ref="T44:T51" si="16">SUM(E44:S44)</f>
        <v>1</v>
      </c>
    </row>
    <row r="45" spans="2:22" x14ac:dyDescent="0.2">
      <c r="B45" s="13">
        <v>2</v>
      </c>
      <c r="C45" s="14" t="s">
        <v>52</v>
      </c>
      <c r="D45" s="12"/>
      <c r="E45" s="12">
        <f>SUM(E46:E51)</f>
        <v>166126.59200000003</v>
      </c>
      <c r="F45" s="12">
        <f t="shared" ref="F45:P45" si="17">SUM(F46:F51)</f>
        <v>373784.83199999999</v>
      </c>
      <c r="G45" s="12">
        <f t="shared" si="17"/>
        <v>724415.08799999999</v>
      </c>
      <c r="H45" s="12">
        <f t="shared" si="17"/>
        <v>811092.91199999989</v>
      </c>
      <c r="I45" s="12">
        <f t="shared" si="17"/>
        <v>12022.26</v>
      </c>
      <c r="J45" s="12">
        <f t="shared" si="17"/>
        <v>10725.291999999999</v>
      </c>
      <c r="K45" s="12">
        <f t="shared" si="17"/>
        <v>421707.56800000009</v>
      </c>
      <c r="L45" s="12">
        <f t="shared" si="17"/>
        <v>635189.49599999993</v>
      </c>
      <c r="M45" s="12">
        <f t="shared" si="17"/>
        <v>25371</v>
      </c>
      <c r="N45" s="12">
        <f t="shared" si="17"/>
        <v>21546</v>
      </c>
      <c r="O45" s="12">
        <f t="shared" si="17"/>
        <v>224400.86400000003</v>
      </c>
      <c r="P45" s="12">
        <f t="shared" si="17"/>
        <v>320441.79599999997</v>
      </c>
      <c r="Q45" s="12"/>
      <c r="R45" s="12"/>
      <c r="S45" s="12"/>
      <c r="T45" s="12">
        <f t="shared" si="16"/>
        <v>3746823.7</v>
      </c>
    </row>
    <row r="46" spans="2:22" x14ac:dyDescent="0.2">
      <c r="B46" s="13">
        <v>2.1</v>
      </c>
      <c r="C46" s="14" t="str">
        <f>C21</f>
        <v>高层住宅</v>
      </c>
      <c r="D46" s="12"/>
      <c r="E46" s="12">
        <f>D21*0.6+E21*0.4</f>
        <v>164290.56000000003</v>
      </c>
      <c r="F46" s="12">
        <f t="shared" ref="F46:H46" si="18">E21*0.6+F21*0.4</f>
        <v>369653.76000000001</v>
      </c>
      <c r="G46" s="12">
        <f t="shared" si="18"/>
        <v>308044.79999999999</v>
      </c>
      <c r="H46" s="12">
        <f t="shared" si="18"/>
        <v>184826.87999999998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>
        <f t="shared" si="16"/>
        <v>1026816.0000000001</v>
      </c>
      <c r="U46" s="2">
        <f>T21</f>
        <v>1026816</v>
      </c>
    </row>
    <row r="47" spans="2:22" x14ac:dyDescent="0.2">
      <c r="B47" s="13">
        <v>2.2000000000000002</v>
      </c>
      <c r="C47" s="14" t="str">
        <f>C25</f>
        <v>下跃</v>
      </c>
      <c r="D47" s="12"/>
      <c r="E47" s="12">
        <f>D25*0.6+E25*0.4</f>
        <v>1836.0320000000002</v>
      </c>
      <c r="F47" s="12">
        <f t="shared" ref="F47:H47" si="19">E25*0.6+F25*0.4</f>
        <v>4131.0720000000001</v>
      </c>
      <c r="G47" s="12">
        <f t="shared" si="19"/>
        <v>3442.5600000000004</v>
      </c>
      <c r="H47" s="12">
        <f t="shared" si="19"/>
        <v>2065.5360000000001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>
        <f t="shared" si="16"/>
        <v>11475.2</v>
      </c>
      <c r="U47" s="2">
        <f>T25</f>
        <v>11475.199999999999</v>
      </c>
    </row>
    <row r="48" spans="2:22" x14ac:dyDescent="0.2">
      <c r="B48" s="13">
        <v>2.2999999999999998</v>
      </c>
      <c r="C48" s="14" t="str">
        <f>C29</f>
        <v>办公</v>
      </c>
      <c r="D48" s="12"/>
      <c r="E48" s="55">
        <f t="shared" ref="E48:J48" si="20">D29*0.6+E29*0.4</f>
        <v>0</v>
      </c>
      <c r="F48" s="55">
        <f t="shared" si="20"/>
        <v>0</v>
      </c>
      <c r="G48" s="55">
        <f t="shared" si="20"/>
        <v>322958.01600000006</v>
      </c>
      <c r="H48" s="55">
        <f t="shared" si="20"/>
        <v>484437.02399999998</v>
      </c>
      <c r="I48" s="55">
        <f t="shared" si="20"/>
        <v>0</v>
      </c>
      <c r="J48" s="55">
        <f t="shared" si="20"/>
        <v>0</v>
      </c>
      <c r="K48" s="55">
        <f>J29*0.6+K29*0.4</f>
        <v>322958.01600000006</v>
      </c>
      <c r="L48" s="55">
        <f t="shared" ref="L48:P48" si="21">K29*0.6+L29*0.4</f>
        <v>484437.02399999998</v>
      </c>
      <c r="M48" s="55">
        <f t="shared" si="21"/>
        <v>0</v>
      </c>
      <c r="N48" s="55">
        <f t="shared" si="21"/>
        <v>0</v>
      </c>
      <c r="O48" s="55">
        <f t="shared" si="21"/>
        <v>161479.00800000003</v>
      </c>
      <c r="P48" s="55">
        <f t="shared" si="21"/>
        <v>242218.51199999999</v>
      </c>
      <c r="Q48" s="12"/>
      <c r="R48" s="12"/>
      <c r="S48" s="12"/>
      <c r="T48" s="12">
        <f t="shared" si="16"/>
        <v>2018487.6</v>
      </c>
      <c r="U48" s="2">
        <f>T29</f>
        <v>2018487.6</v>
      </c>
    </row>
    <row r="49" spans="2:22" x14ac:dyDescent="0.2">
      <c r="B49" s="13">
        <v>2.4</v>
      </c>
      <c r="C49" s="14" t="str">
        <f>C33</f>
        <v>商业</v>
      </c>
      <c r="D49" s="12"/>
      <c r="E49" s="55">
        <f t="shared" ref="E49:P49" si="22">D33*0.6+E33*0.4</f>
        <v>0</v>
      </c>
      <c r="F49" s="55">
        <f t="shared" si="22"/>
        <v>0</v>
      </c>
      <c r="G49" s="55">
        <f>F33*0.6+G33*0.4</f>
        <v>89969.712</v>
      </c>
      <c r="H49" s="55">
        <f t="shared" si="22"/>
        <v>134954.568</v>
      </c>
      <c r="I49" s="55">
        <f t="shared" si="22"/>
        <v>0</v>
      </c>
      <c r="J49" s="55">
        <f t="shared" si="22"/>
        <v>0</v>
      </c>
      <c r="K49" s="55">
        <f t="shared" si="22"/>
        <v>89969.712</v>
      </c>
      <c r="L49" s="55">
        <f t="shared" si="22"/>
        <v>134954.568</v>
      </c>
      <c r="M49" s="55">
        <f t="shared" si="22"/>
        <v>0</v>
      </c>
      <c r="N49" s="55">
        <f t="shared" si="22"/>
        <v>0</v>
      </c>
      <c r="O49" s="55">
        <f t="shared" si="22"/>
        <v>44984.856</v>
      </c>
      <c r="P49" s="55">
        <f t="shared" si="22"/>
        <v>67477.284</v>
      </c>
      <c r="Q49" s="12"/>
      <c r="R49" s="12"/>
      <c r="S49" s="12"/>
      <c r="T49" s="12">
        <f t="shared" si="16"/>
        <v>562310.69999999995</v>
      </c>
      <c r="U49" s="2">
        <f>T33</f>
        <v>562310.69999999995</v>
      </c>
      <c r="V49" s="2">
        <f>T49-U49</f>
        <v>0</v>
      </c>
    </row>
    <row r="50" spans="2:22" x14ac:dyDescent="0.2">
      <c r="B50" s="13">
        <v>2.5</v>
      </c>
      <c r="C50" s="22" t="str">
        <f>C37</f>
        <v>地下仓储</v>
      </c>
      <c r="D50" s="12"/>
      <c r="E50" s="12"/>
      <c r="F50" s="12"/>
      <c r="G50" s="12"/>
      <c r="H50" s="12">
        <f>G37*0.6+H37*0.4</f>
        <v>974.904</v>
      </c>
      <c r="I50" s="12">
        <f t="shared" ref="I50:L50" si="23">H37*0.6+I37*0.4</f>
        <v>2437.2599999999998</v>
      </c>
      <c r="J50" s="12">
        <f t="shared" si="23"/>
        <v>2112.2919999999999</v>
      </c>
      <c r="K50" s="12">
        <f t="shared" si="23"/>
        <v>1624.8400000000001</v>
      </c>
      <c r="L50" s="12">
        <f t="shared" si="23"/>
        <v>974.904</v>
      </c>
      <c r="M50" s="12"/>
      <c r="N50" s="12"/>
      <c r="O50" s="12"/>
      <c r="P50" s="12"/>
      <c r="Q50" s="12"/>
      <c r="R50" s="12"/>
      <c r="S50" s="12"/>
      <c r="T50" s="12">
        <f t="shared" si="16"/>
        <v>8124.2000000000007</v>
      </c>
      <c r="U50" s="2">
        <f>T37</f>
        <v>8124.2</v>
      </c>
      <c r="V50" s="2">
        <f t="shared" ref="V50" si="24">T50-U50</f>
        <v>0</v>
      </c>
    </row>
    <row r="51" spans="2:22" x14ac:dyDescent="0.2">
      <c r="B51" s="13">
        <v>2.6</v>
      </c>
      <c r="C51" s="23" t="str">
        <f>C41</f>
        <v>地下车库</v>
      </c>
      <c r="D51" s="12"/>
      <c r="E51" s="12"/>
      <c r="F51" s="12"/>
      <c r="G51" s="12"/>
      <c r="H51" s="12">
        <f>G41*0.6+H41*0.4</f>
        <v>3834</v>
      </c>
      <c r="I51" s="12">
        <f t="shared" ref="I51:P51" si="25">H41*0.6+I41*0.4</f>
        <v>9585</v>
      </c>
      <c r="J51" s="12">
        <f t="shared" si="25"/>
        <v>8613</v>
      </c>
      <c r="K51" s="12">
        <f t="shared" si="25"/>
        <v>7155</v>
      </c>
      <c r="L51" s="12">
        <f t="shared" si="25"/>
        <v>14823</v>
      </c>
      <c r="M51" s="12">
        <f t="shared" si="25"/>
        <v>25371</v>
      </c>
      <c r="N51" s="12">
        <f t="shared" si="25"/>
        <v>21546</v>
      </c>
      <c r="O51" s="12">
        <f t="shared" si="25"/>
        <v>17937</v>
      </c>
      <c r="P51" s="12">
        <f t="shared" si="25"/>
        <v>10746</v>
      </c>
      <c r="Q51" s="12"/>
      <c r="R51" s="12"/>
      <c r="S51" s="12"/>
      <c r="T51" s="12">
        <f t="shared" si="16"/>
        <v>119610</v>
      </c>
      <c r="U51" s="2">
        <f>T41</f>
        <v>119610</v>
      </c>
    </row>
    <row r="52" spans="2:22" x14ac:dyDescent="0.2">
      <c r="B52" s="24"/>
    </row>
    <row r="56" spans="2:22" x14ac:dyDescent="0.2">
      <c r="U56" s="17"/>
    </row>
    <row r="58" spans="2:22" x14ac:dyDescent="0.2">
      <c r="C58" s="28"/>
      <c r="D58" s="28"/>
      <c r="E58" s="28"/>
      <c r="F58" s="29"/>
      <c r="G58" s="30"/>
      <c r="H58" s="31"/>
      <c r="I58" s="31"/>
      <c r="J58" s="32"/>
      <c r="K58" s="32"/>
      <c r="L58" s="32"/>
      <c r="M58" s="31"/>
      <c r="N58" s="31"/>
      <c r="O58" s="33"/>
      <c r="P58" s="33"/>
      <c r="Q58" s="33"/>
      <c r="R58" s="33"/>
      <c r="S58" s="33"/>
    </row>
    <row r="59" spans="2:22" x14ac:dyDescent="0.2">
      <c r="C59" s="34"/>
      <c r="D59" s="34"/>
      <c r="E59" s="34"/>
      <c r="F59" s="35"/>
      <c r="G59" s="30"/>
      <c r="H59" s="36"/>
      <c r="I59" s="36"/>
      <c r="J59" s="36"/>
      <c r="K59" s="36"/>
      <c r="L59" s="36"/>
      <c r="M59" s="36"/>
      <c r="N59" s="36"/>
      <c r="O59" s="33"/>
      <c r="P59" s="33"/>
      <c r="Q59" s="33"/>
      <c r="R59" s="33"/>
      <c r="S59" s="33"/>
    </row>
    <row r="60" spans="2:22" x14ac:dyDescent="0.2">
      <c r="C60" s="37"/>
      <c r="D60" s="38"/>
      <c r="E60" s="38"/>
      <c r="F60" s="35"/>
      <c r="G60" s="39"/>
      <c r="H60" s="40"/>
      <c r="I60" s="40"/>
      <c r="J60" s="40"/>
      <c r="K60" s="40"/>
      <c r="L60" s="40"/>
      <c r="M60" s="40"/>
      <c r="N60" s="40"/>
      <c r="O60" s="33"/>
      <c r="P60" s="33"/>
      <c r="Q60" s="33"/>
      <c r="R60" s="33"/>
      <c r="S60" s="33"/>
    </row>
    <row r="61" spans="2:22" x14ac:dyDescent="0.2">
      <c r="C61" s="37"/>
      <c r="D61" s="41"/>
      <c r="E61" s="38"/>
      <c r="F61" s="35"/>
      <c r="G61" s="39"/>
      <c r="H61" s="40"/>
      <c r="I61" s="40"/>
      <c r="J61" s="40"/>
      <c r="K61" s="40"/>
      <c r="L61" s="40"/>
      <c r="M61" s="40"/>
      <c r="N61" s="40"/>
      <c r="O61" s="33"/>
      <c r="P61" s="33"/>
      <c r="Q61" s="33"/>
      <c r="R61" s="33"/>
      <c r="S61" s="33"/>
    </row>
    <row r="62" spans="2:22" x14ac:dyDescent="0.2">
      <c r="C62" s="37"/>
      <c r="D62" s="38"/>
      <c r="E62" s="38"/>
      <c r="F62" s="35"/>
      <c r="G62" s="39"/>
      <c r="H62" s="40"/>
      <c r="I62" s="40"/>
      <c r="J62" s="40"/>
      <c r="K62" s="40"/>
      <c r="L62" s="40"/>
      <c r="M62" s="40"/>
      <c r="N62" s="40"/>
      <c r="O62" s="33"/>
      <c r="P62" s="33"/>
      <c r="Q62" s="33"/>
      <c r="R62" s="33"/>
      <c r="S62" s="33"/>
    </row>
    <row r="63" spans="2:22" x14ac:dyDescent="0.2">
      <c r="C63" s="37"/>
      <c r="D63" s="38"/>
      <c r="E63" s="38"/>
      <c r="F63" s="35"/>
      <c r="G63" s="39"/>
      <c r="H63" s="40"/>
      <c r="I63" s="40"/>
      <c r="J63" s="40"/>
      <c r="K63" s="40"/>
      <c r="L63" s="40"/>
      <c r="M63" s="40"/>
      <c r="N63" s="40"/>
      <c r="O63" s="33"/>
      <c r="P63" s="33"/>
      <c r="Q63" s="33"/>
      <c r="R63" s="33"/>
      <c r="S63" s="33"/>
    </row>
    <row r="64" spans="2:22" x14ac:dyDescent="0.2">
      <c r="C64" s="37"/>
      <c r="D64" s="38"/>
      <c r="E64" s="38"/>
      <c r="F64" s="35"/>
      <c r="G64" s="39"/>
      <c r="H64" s="40"/>
      <c r="I64" s="40"/>
      <c r="J64" s="40"/>
      <c r="K64" s="40"/>
      <c r="L64" s="40"/>
      <c r="M64" s="40"/>
      <c r="N64" s="40"/>
      <c r="O64" s="33"/>
      <c r="P64" s="33"/>
      <c r="Q64" s="33"/>
      <c r="R64" s="33"/>
      <c r="S64" s="33"/>
    </row>
    <row r="65" spans="3:19" x14ac:dyDescent="0.2">
      <c r="C65" s="37"/>
      <c r="D65" s="38"/>
      <c r="E65" s="38"/>
      <c r="F65" s="35"/>
      <c r="G65" s="39"/>
      <c r="H65" s="40"/>
      <c r="I65" s="40"/>
      <c r="J65" s="40"/>
      <c r="K65" s="40"/>
      <c r="L65" s="40"/>
      <c r="M65" s="40"/>
      <c r="N65" s="40"/>
      <c r="O65" s="33"/>
      <c r="P65" s="33"/>
      <c r="Q65" s="33"/>
      <c r="R65" s="33"/>
      <c r="S65" s="33"/>
    </row>
    <row r="66" spans="3:19" x14ac:dyDescent="0.2">
      <c r="C66" s="37"/>
      <c r="D66" s="38"/>
      <c r="E66" s="38"/>
      <c r="F66" s="35"/>
      <c r="G66" s="39"/>
      <c r="H66" s="40"/>
      <c r="I66" s="40"/>
      <c r="J66" s="40"/>
      <c r="K66" s="40"/>
      <c r="L66" s="40"/>
      <c r="M66" s="40"/>
      <c r="N66" s="40"/>
      <c r="O66" s="33"/>
      <c r="P66" s="33"/>
      <c r="Q66" s="33"/>
      <c r="R66" s="33"/>
      <c r="S66" s="33"/>
    </row>
    <row r="67" spans="3:19" x14ac:dyDescent="0.2">
      <c r="C67" s="37"/>
      <c r="D67" s="38"/>
      <c r="E67" s="38"/>
      <c r="F67" s="35"/>
      <c r="G67" s="39"/>
      <c r="H67" s="40"/>
      <c r="I67" s="40"/>
      <c r="J67" s="40"/>
      <c r="K67" s="40"/>
      <c r="L67" s="40"/>
      <c r="M67" s="40"/>
      <c r="N67" s="40"/>
      <c r="O67" s="33"/>
      <c r="P67" s="33"/>
      <c r="Q67" s="33"/>
      <c r="R67" s="33"/>
      <c r="S67" s="33"/>
    </row>
    <row r="68" spans="3:19" x14ac:dyDescent="0.2">
      <c r="C68" s="37"/>
      <c r="D68" s="38"/>
      <c r="E68" s="38"/>
      <c r="F68" s="35"/>
      <c r="G68" s="39"/>
      <c r="H68" s="40"/>
      <c r="I68" s="40"/>
      <c r="J68" s="40"/>
      <c r="K68" s="40"/>
      <c r="L68" s="40"/>
      <c r="M68" s="40"/>
      <c r="N68" s="40"/>
      <c r="O68" s="33"/>
      <c r="P68" s="33"/>
      <c r="Q68" s="33"/>
      <c r="R68" s="33"/>
      <c r="S68" s="33"/>
    </row>
    <row r="69" spans="3:19" x14ac:dyDescent="0.2">
      <c r="C69" s="37"/>
      <c r="D69" s="38"/>
      <c r="E69" s="38"/>
      <c r="F69" s="35"/>
      <c r="G69" s="39"/>
      <c r="H69" s="40"/>
      <c r="I69" s="40"/>
      <c r="J69" s="40"/>
      <c r="K69" s="40"/>
      <c r="L69" s="40"/>
      <c r="M69" s="40"/>
      <c r="N69" s="40"/>
      <c r="O69" s="33"/>
      <c r="P69" s="33"/>
      <c r="Q69" s="33"/>
      <c r="R69" s="33"/>
      <c r="S69" s="33"/>
    </row>
    <row r="70" spans="3:19" x14ac:dyDescent="0.2"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</row>
    <row r="71" spans="3:19" x14ac:dyDescent="0.2"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</row>
    <row r="72" spans="3:19" x14ac:dyDescent="0.2">
      <c r="C72" s="33"/>
      <c r="D72" s="3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</row>
    <row r="73" spans="3:19" x14ac:dyDescent="0.2"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</row>
    <row r="74" spans="3:19" ht="16.5" x14ac:dyDescent="0.2">
      <c r="C74" s="42"/>
      <c r="D74" s="43"/>
      <c r="E74" s="25"/>
      <c r="F74" s="25"/>
      <c r="G74" s="44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</row>
    <row r="75" spans="3:19" ht="16.5" x14ac:dyDescent="0.2">
      <c r="C75" s="42"/>
      <c r="D75" s="43"/>
      <c r="E75" s="44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</row>
    <row r="76" spans="3:19" ht="16.5" x14ac:dyDescent="0.2">
      <c r="C76" s="42"/>
      <c r="D76" s="43"/>
      <c r="E76" s="25"/>
      <c r="F76" s="25"/>
      <c r="G76" s="25"/>
      <c r="H76" s="44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</row>
    <row r="77" spans="3:19" ht="16.5" x14ac:dyDescent="0.2">
      <c r="C77" s="42"/>
      <c r="D77" s="43"/>
      <c r="E77" s="45"/>
      <c r="F77" s="26"/>
      <c r="G77" s="26"/>
      <c r="H77" s="26"/>
      <c r="I77" s="26"/>
      <c r="J77" s="26"/>
      <c r="K77" s="45"/>
      <c r="L77" s="46"/>
      <c r="M77" s="46"/>
      <c r="N77" s="47"/>
      <c r="O77" s="26"/>
      <c r="P77" s="26"/>
      <c r="Q77" s="26"/>
      <c r="R77" s="47"/>
      <c r="S77" s="26"/>
    </row>
    <row r="78" spans="3:19" ht="16.5" x14ac:dyDescent="0.2">
      <c r="C78" s="42"/>
      <c r="D78" s="43"/>
      <c r="E78" s="45"/>
      <c r="F78" s="45"/>
      <c r="G78" s="45"/>
      <c r="H78" s="26"/>
      <c r="I78" s="26"/>
      <c r="J78" s="44"/>
      <c r="K78" s="25"/>
      <c r="L78" s="25"/>
      <c r="M78" s="26"/>
      <c r="N78" s="44"/>
      <c r="O78" s="25"/>
      <c r="P78" s="25"/>
      <c r="Q78" s="46"/>
      <c r="R78" s="46"/>
      <c r="S78" s="27"/>
    </row>
    <row r="79" spans="3:19" ht="16.5" x14ac:dyDescent="0.35">
      <c r="C79" s="42"/>
      <c r="D79" s="43"/>
      <c r="E79" s="45"/>
      <c r="F79" s="45"/>
      <c r="G79" s="45"/>
      <c r="H79" s="26"/>
      <c r="I79" s="26"/>
      <c r="J79" s="48"/>
      <c r="K79" s="45"/>
      <c r="L79" s="26"/>
      <c r="M79" s="26"/>
      <c r="N79" s="26"/>
      <c r="O79" s="45"/>
      <c r="P79" s="45"/>
      <c r="Q79" s="46"/>
      <c r="R79" s="46"/>
      <c r="S79" s="27"/>
    </row>
    <row r="80" spans="3:19" x14ac:dyDescent="0.2">
      <c r="C80" s="33"/>
      <c r="D80" s="33"/>
      <c r="E80" s="33"/>
      <c r="F80" s="33"/>
      <c r="G80" s="33"/>
      <c r="H80" s="33"/>
      <c r="I80" s="33"/>
      <c r="J80" s="33"/>
      <c r="K80" s="33"/>
      <c r="L80" s="49"/>
      <c r="M80" s="49"/>
      <c r="N80" s="49"/>
      <c r="O80" s="49"/>
      <c r="P80" s="49"/>
      <c r="Q80" s="49"/>
      <c r="R80" s="49"/>
      <c r="S80" s="49"/>
    </row>
    <row r="81" spans="3:19" x14ac:dyDescent="0.2">
      <c r="C81" s="33"/>
      <c r="D81" s="50"/>
      <c r="E81" s="50"/>
      <c r="F81" s="50"/>
      <c r="G81" s="50"/>
      <c r="H81" s="50"/>
      <c r="I81" s="50"/>
      <c r="J81" s="33"/>
      <c r="K81" s="33"/>
      <c r="L81" s="33"/>
      <c r="M81" s="33"/>
      <c r="N81" s="33"/>
      <c r="O81" s="33"/>
      <c r="P81" s="33"/>
      <c r="Q81" s="33"/>
      <c r="R81" s="33"/>
      <c r="S81" s="33"/>
    </row>
    <row r="82" spans="3:19" x14ac:dyDescent="0.2">
      <c r="C82" s="51"/>
      <c r="D82" s="52"/>
      <c r="E82" s="52"/>
      <c r="F82" s="33"/>
      <c r="G82" s="52"/>
      <c r="H82" s="33"/>
      <c r="I82" s="33"/>
      <c r="J82" s="52"/>
      <c r="K82" s="33"/>
      <c r="L82" s="33"/>
      <c r="M82" s="33"/>
      <c r="N82" s="33"/>
      <c r="O82" s="33"/>
      <c r="P82" s="33"/>
      <c r="Q82" s="33"/>
      <c r="R82" s="33"/>
      <c r="S82" s="33"/>
    </row>
    <row r="83" spans="3:19" x14ac:dyDescent="0.2">
      <c r="C83" s="51"/>
      <c r="D83" s="52"/>
      <c r="E83" s="52"/>
      <c r="F83" s="33"/>
      <c r="G83" s="52"/>
      <c r="H83" s="33"/>
      <c r="I83" s="33"/>
      <c r="J83" s="52"/>
      <c r="K83" s="33"/>
      <c r="L83" s="33"/>
      <c r="M83" s="33"/>
      <c r="N83" s="33"/>
      <c r="O83" s="33"/>
      <c r="P83" s="33"/>
      <c r="Q83" s="33"/>
      <c r="R83" s="33"/>
      <c r="S83" s="33"/>
    </row>
    <row r="84" spans="3:19" x14ac:dyDescent="0.2">
      <c r="C84" s="51"/>
      <c r="D84" s="33"/>
      <c r="E84" s="52"/>
      <c r="F84" s="33"/>
      <c r="G84" s="52"/>
      <c r="H84" s="52"/>
      <c r="I84" s="52"/>
      <c r="J84" s="52"/>
      <c r="K84" s="33"/>
      <c r="L84" s="33"/>
      <c r="M84" s="33"/>
      <c r="N84" s="33"/>
      <c r="O84" s="33"/>
      <c r="P84" s="33"/>
      <c r="Q84" s="33"/>
      <c r="R84" s="33"/>
      <c r="S84" s="33"/>
    </row>
    <row r="85" spans="3:19" x14ac:dyDescent="0.2">
      <c r="C85" s="51"/>
      <c r="D85" s="52"/>
      <c r="E85" s="52"/>
      <c r="F85" s="33"/>
      <c r="G85" s="52"/>
      <c r="H85" s="33"/>
      <c r="I85" s="33"/>
      <c r="J85" s="52"/>
      <c r="K85" s="33"/>
      <c r="L85" s="33"/>
      <c r="M85" s="33"/>
      <c r="N85" s="33"/>
      <c r="O85" s="33"/>
      <c r="P85" s="33"/>
      <c r="Q85" s="33"/>
      <c r="R85" s="33"/>
      <c r="S85" s="33"/>
    </row>
    <row r="86" spans="3:19" x14ac:dyDescent="0.2">
      <c r="C86" s="51"/>
      <c r="D86" s="52"/>
      <c r="E86" s="33"/>
      <c r="F86" s="52"/>
      <c r="G86" s="52"/>
      <c r="H86" s="33"/>
      <c r="I86" s="33"/>
      <c r="J86" s="52"/>
      <c r="K86" s="33"/>
      <c r="L86" s="33"/>
      <c r="M86" s="33"/>
      <c r="N86" s="33"/>
      <c r="O86" s="33"/>
      <c r="P86" s="33"/>
      <c r="Q86" s="33"/>
      <c r="R86" s="33"/>
      <c r="S86" s="33"/>
    </row>
    <row r="87" spans="3:19" x14ac:dyDescent="0.2">
      <c r="C87" s="51"/>
      <c r="D87" s="52"/>
      <c r="E87" s="33"/>
      <c r="F87" s="33"/>
      <c r="G87" s="52"/>
      <c r="H87" s="52"/>
      <c r="I87" s="33"/>
      <c r="J87" s="52"/>
      <c r="K87" s="33"/>
      <c r="L87" s="33"/>
      <c r="M87" s="33"/>
      <c r="N87" s="33"/>
      <c r="O87" s="33"/>
      <c r="P87" s="33"/>
      <c r="Q87" s="33"/>
      <c r="R87" s="33"/>
      <c r="S87" s="33"/>
    </row>
    <row r="88" spans="3:19" x14ac:dyDescent="0.2">
      <c r="C88" s="51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</row>
  </sheetData>
  <mergeCells count="6">
    <mergeCell ref="T18:T19"/>
    <mergeCell ref="B18:B19"/>
    <mergeCell ref="D18:G18"/>
    <mergeCell ref="H18:K18"/>
    <mergeCell ref="L18:O18"/>
    <mergeCell ref="P18:S18"/>
  </mergeCells>
  <phoneticPr fontId="3" type="noConversion"/>
  <conditionalFormatting sqref="C62:C69">
    <cfRule type="expression" dxfId="12" priority="9">
      <formula>VLOOKUP(C62,$U$120:$Z$154,3,FALSE)="公建配套"</formula>
    </cfRule>
    <cfRule type="expression" dxfId="11" priority="10">
      <formula>VLOOKUP(C62,$U$120:$Z$154,3,FALSE)="商业"</formula>
    </cfRule>
    <cfRule type="expression" dxfId="10" priority="11">
      <formula>VLOOKUP(C62,$U$120:$Z$154,3,FALSE)="自持"</formula>
    </cfRule>
    <cfRule type="expression" dxfId="9" priority="12">
      <formula>VLOOKUP(C62,$U$120:$Z$154,3,FALSE)="办公"</formula>
    </cfRule>
    <cfRule type="expression" dxfId="8" priority="13">
      <formula>VLOOKUP(C62,$U$120:$Z$154,3,FALSE)="住宅"</formula>
    </cfRule>
  </conditionalFormatting>
  <conditionalFormatting sqref="C62:C64">
    <cfRule type="expression" dxfId="7" priority="8" stopIfTrue="1">
      <formula>F62="自持类"</formula>
    </cfRule>
  </conditionalFormatting>
  <conditionalFormatting sqref="C64:C69">
    <cfRule type="expression" dxfId="6" priority="7" stopIfTrue="1">
      <formula>F64="自持类"</formula>
    </cfRule>
  </conditionalFormatting>
  <conditionalFormatting sqref="C60:C61">
    <cfRule type="expression" dxfId="5" priority="2">
      <formula>VLOOKUP(C60,$U$120:$Z$154,3,FALSE)="公建配套"</formula>
    </cfRule>
    <cfRule type="expression" dxfId="4" priority="3">
      <formula>VLOOKUP(C60,$U$120:$Z$154,3,FALSE)="商业"</formula>
    </cfRule>
    <cfRule type="expression" dxfId="3" priority="4">
      <formula>VLOOKUP(C60,$U$120:$Z$154,3,FALSE)="自持"</formula>
    </cfRule>
    <cfRule type="expression" dxfId="2" priority="5">
      <formula>VLOOKUP(C60,$U$120:$Z$154,3,FALSE)="办公"</formula>
    </cfRule>
    <cfRule type="expression" dxfId="1" priority="6">
      <formula>VLOOKUP(C60,$U$120:$Z$154,3,FALSE)="住宅"</formula>
    </cfRule>
  </conditionalFormatting>
  <conditionalFormatting sqref="C60:C61">
    <cfRule type="expression" dxfId="0" priority="1" stopIfTrue="1">
      <formula>F60="自持类"</formula>
    </cfRule>
  </conditionalFormatting>
  <dataValidations count="2">
    <dataValidation type="list" allowBlank="1" showInputMessage="1" showErrorMessage="1" sqref="H59:N59 JA59:JG59 SW59:TC59 ACS59:ACY59 AMO59:AMU59 AWK59:AWQ59 BGG59:BGM59 BQC59:BQI59 BZY59:CAE59 CJU59:CKA59 CTQ59:CTW59 DDM59:DDS59 DNI59:DNO59 DXE59:DXK59 EHA59:EHG59 EQW59:ERC59 FAS59:FAY59 FKO59:FKU59 FUK59:FUQ59 GEG59:GEM59 GOC59:GOI59 GXY59:GYE59 HHU59:HIA59 HRQ59:HRW59 IBM59:IBS59 ILI59:ILO59 IVE59:IVK59 JFA59:JFG59 JOW59:JPC59 JYS59:JYY59 KIO59:KIU59 KSK59:KSQ59 LCG59:LCM59 LMC59:LMI59 LVY59:LWE59 MFU59:MGA59 MPQ59:MPW59 MZM59:MZS59 NJI59:NJO59 NTE59:NTK59 ODA59:ODG59 OMW59:ONC59 OWS59:OWY59 PGO59:PGU59 PQK59:PQQ59 QAG59:QAM59 QKC59:QKI59 QTY59:QUE59 RDU59:REA59 RNQ59:RNW59 RXM59:RXS59 SHI59:SHO59 SRE59:SRK59 TBA59:TBG59 TKW59:TLC59 TUS59:TUY59 UEO59:UEU59 UOK59:UOQ59 UYG59:UYM59 VIC59:VII59 VRY59:VSE59 WBU59:WCA59 WLQ59:WLW59 WVM59:WVS59 H65595:N65595 JA65595:JG65595 SW65595:TC65595 ACS65595:ACY65595 AMO65595:AMU65595 AWK65595:AWQ65595 BGG65595:BGM65595 BQC65595:BQI65595 BZY65595:CAE65595 CJU65595:CKA65595 CTQ65595:CTW65595 DDM65595:DDS65595 DNI65595:DNO65595 DXE65595:DXK65595 EHA65595:EHG65595 EQW65595:ERC65595 FAS65595:FAY65595 FKO65595:FKU65595 FUK65595:FUQ65595 GEG65595:GEM65595 GOC65595:GOI65595 GXY65595:GYE65595 HHU65595:HIA65595 HRQ65595:HRW65595 IBM65595:IBS65595 ILI65595:ILO65595 IVE65595:IVK65595 JFA65595:JFG65595 JOW65595:JPC65595 JYS65595:JYY65595 KIO65595:KIU65595 KSK65595:KSQ65595 LCG65595:LCM65595 LMC65595:LMI65595 LVY65595:LWE65595 MFU65595:MGA65595 MPQ65595:MPW65595 MZM65595:MZS65595 NJI65595:NJO65595 NTE65595:NTK65595 ODA65595:ODG65595 OMW65595:ONC65595 OWS65595:OWY65595 PGO65595:PGU65595 PQK65595:PQQ65595 QAG65595:QAM65595 QKC65595:QKI65595 QTY65595:QUE65595 RDU65595:REA65595 RNQ65595:RNW65595 RXM65595:RXS65595 SHI65595:SHO65595 SRE65595:SRK65595 TBA65595:TBG65595 TKW65595:TLC65595 TUS65595:TUY65595 UEO65595:UEU65595 UOK65595:UOQ65595 UYG65595:UYM65595 VIC65595:VII65595 VRY65595:VSE65595 WBU65595:WCA65595 WLQ65595:WLW65595 WVM65595:WVS65595 H131131:N131131 JA131131:JG131131 SW131131:TC131131 ACS131131:ACY131131 AMO131131:AMU131131 AWK131131:AWQ131131 BGG131131:BGM131131 BQC131131:BQI131131 BZY131131:CAE131131 CJU131131:CKA131131 CTQ131131:CTW131131 DDM131131:DDS131131 DNI131131:DNO131131 DXE131131:DXK131131 EHA131131:EHG131131 EQW131131:ERC131131 FAS131131:FAY131131 FKO131131:FKU131131 FUK131131:FUQ131131 GEG131131:GEM131131 GOC131131:GOI131131 GXY131131:GYE131131 HHU131131:HIA131131 HRQ131131:HRW131131 IBM131131:IBS131131 ILI131131:ILO131131 IVE131131:IVK131131 JFA131131:JFG131131 JOW131131:JPC131131 JYS131131:JYY131131 KIO131131:KIU131131 KSK131131:KSQ131131 LCG131131:LCM131131 LMC131131:LMI131131 LVY131131:LWE131131 MFU131131:MGA131131 MPQ131131:MPW131131 MZM131131:MZS131131 NJI131131:NJO131131 NTE131131:NTK131131 ODA131131:ODG131131 OMW131131:ONC131131 OWS131131:OWY131131 PGO131131:PGU131131 PQK131131:PQQ131131 QAG131131:QAM131131 QKC131131:QKI131131 QTY131131:QUE131131 RDU131131:REA131131 RNQ131131:RNW131131 RXM131131:RXS131131 SHI131131:SHO131131 SRE131131:SRK131131 TBA131131:TBG131131 TKW131131:TLC131131 TUS131131:TUY131131 UEO131131:UEU131131 UOK131131:UOQ131131 UYG131131:UYM131131 VIC131131:VII131131 VRY131131:VSE131131 WBU131131:WCA131131 WLQ131131:WLW131131 WVM131131:WVS131131 H196667:N196667 JA196667:JG196667 SW196667:TC196667 ACS196667:ACY196667 AMO196667:AMU196667 AWK196667:AWQ196667 BGG196667:BGM196667 BQC196667:BQI196667 BZY196667:CAE196667 CJU196667:CKA196667 CTQ196667:CTW196667 DDM196667:DDS196667 DNI196667:DNO196667 DXE196667:DXK196667 EHA196667:EHG196667 EQW196667:ERC196667 FAS196667:FAY196667 FKO196667:FKU196667 FUK196667:FUQ196667 GEG196667:GEM196667 GOC196667:GOI196667 GXY196667:GYE196667 HHU196667:HIA196667 HRQ196667:HRW196667 IBM196667:IBS196667 ILI196667:ILO196667 IVE196667:IVK196667 JFA196667:JFG196667 JOW196667:JPC196667 JYS196667:JYY196667 KIO196667:KIU196667 KSK196667:KSQ196667 LCG196667:LCM196667 LMC196667:LMI196667 LVY196667:LWE196667 MFU196667:MGA196667 MPQ196667:MPW196667 MZM196667:MZS196667 NJI196667:NJO196667 NTE196667:NTK196667 ODA196667:ODG196667 OMW196667:ONC196667 OWS196667:OWY196667 PGO196667:PGU196667 PQK196667:PQQ196667 QAG196667:QAM196667 QKC196667:QKI196667 QTY196667:QUE196667 RDU196667:REA196667 RNQ196667:RNW196667 RXM196667:RXS196667 SHI196667:SHO196667 SRE196667:SRK196667 TBA196667:TBG196667 TKW196667:TLC196667 TUS196667:TUY196667 UEO196667:UEU196667 UOK196667:UOQ196667 UYG196667:UYM196667 VIC196667:VII196667 VRY196667:VSE196667 WBU196667:WCA196667 WLQ196667:WLW196667 WVM196667:WVS196667 H262203:N262203 JA262203:JG262203 SW262203:TC262203 ACS262203:ACY262203 AMO262203:AMU262203 AWK262203:AWQ262203 BGG262203:BGM262203 BQC262203:BQI262203 BZY262203:CAE262203 CJU262203:CKA262203 CTQ262203:CTW262203 DDM262203:DDS262203 DNI262203:DNO262203 DXE262203:DXK262203 EHA262203:EHG262203 EQW262203:ERC262203 FAS262203:FAY262203 FKO262203:FKU262203 FUK262203:FUQ262203 GEG262203:GEM262203 GOC262203:GOI262203 GXY262203:GYE262203 HHU262203:HIA262203 HRQ262203:HRW262203 IBM262203:IBS262203 ILI262203:ILO262203 IVE262203:IVK262203 JFA262203:JFG262203 JOW262203:JPC262203 JYS262203:JYY262203 KIO262203:KIU262203 KSK262203:KSQ262203 LCG262203:LCM262203 LMC262203:LMI262203 LVY262203:LWE262203 MFU262203:MGA262203 MPQ262203:MPW262203 MZM262203:MZS262203 NJI262203:NJO262203 NTE262203:NTK262203 ODA262203:ODG262203 OMW262203:ONC262203 OWS262203:OWY262203 PGO262203:PGU262203 PQK262203:PQQ262203 QAG262203:QAM262203 QKC262203:QKI262203 QTY262203:QUE262203 RDU262203:REA262203 RNQ262203:RNW262203 RXM262203:RXS262203 SHI262203:SHO262203 SRE262203:SRK262203 TBA262203:TBG262203 TKW262203:TLC262203 TUS262203:TUY262203 UEO262203:UEU262203 UOK262203:UOQ262203 UYG262203:UYM262203 VIC262203:VII262203 VRY262203:VSE262203 WBU262203:WCA262203 WLQ262203:WLW262203 WVM262203:WVS262203 H327739:N327739 JA327739:JG327739 SW327739:TC327739 ACS327739:ACY327739 AMO327739:AMU327739 AWK327739:AWQ327739 BGG327739:BGM327739 BQC327739:BQI327739 BZY327739:CAE327739 CJU327739:CKA327739 CTQ327739:CTW327739 DDM327739:DDS327739 DNI327739:DNO327739 DXE327739:DXK327739 EHA327739:EHG327739 EQW327739:ERC327739 FAS327739:FAY327739 FKO327739:FKU327739 FUK327739:FUQ327739 GEG327739:GEM327739 GOC327739:GOI327739 GXY327739:GYE327739 HHU327739:HIA327739 HRQ327739:HRW327739 IBM327739:IBS327739 ILI327739:ILO327739 IVE327739:IVK327739 JFA327739:JFG327739 JOW327739:JPC327739 JYS327739:JYY327739 KIO327739:KIU327739 KSK327739:KSQ327739 LCG327739:LCM327739 LMC327739:LMI327739 LVY327739:LWE327739 MFU327739:MGA327739 MPQ327739:MPW327739 MZM327739:MZS327739 NJI327739:NJO327739 NTE327739:NTK327739 ODA327739:ODG327739 OMW327739:ONC327739 OWS327739:OWY327739 PGO327739:PGU327739 PQK327739:PQQ327739 QAG327739:QAM327739 QKC327739:QKI327739 QTY327739:QUE327739 RDU327739:REA327739 RNQ327739:RNW327739 RXM327739:RXS327739 SHI327739:SHO327739 SRE327739:SRK327739 TBA327739:TBG327739 TKW327739:TLC327739 TUS327739:TUY327739 UEO327739:UEU327739 UOK327739:UOQ327739 UYG327739:UYM327739 VIC327739:VII327739 VRY327739:VSE327739 WBU327739:WCA327739 WLQ327739:WLW327739 WVM327739:WVS327739 H393275:N393275 JA393275:JG393275 SW393275:TC393275 ACS393275:ACY393275 AMO393275:AMU393275 AWK393275:AWQ393275 BGG393275:BGM393275 BQC393275:BQI393275 BZY393275:CAE393275 CJU393275:CKA393275 CTQ393275:CTW393275 DDM393275:DDS393275 DNI393275:DNO393275 DXE393275:DXK393275 EHA393275:EHG393275 EQW393275:ERC393275 FAS393275:FAY393275 FKO393275:FKU393275 FUK393275:FUQ393275 GEG393275:GEM393275 GOC393275:GOI393275 GXY393275:GYE393275 HHU393275:HIA393275 HRQ393275:HRW393275 IBM393275:IBS393275 ILI393275:ILO393275 IVE393275:IVK393275 JFA393275:JFG393275 JOW393275:JPC393275 JYS393275:JYY393275 KIO393275:KIU393275 KSK393275:KSQ393275 LCG393275:LCM393275 LMC393275:LMI393275 LVY393275:LWE393275 MFU393275:MGA393275 MPQ393275:MPW393275 MZM393275:MZS393275 NJI393275:NJO393275 NTE393275:NTK393275 ODA393275:ODG393275 OMW393275:ONC393275 OWS393275:OWY393275 PGO393275:PGU393275 PQK393275:PQQ393275 QAG393275:QAM393275 QKC393275:QKI393275 QTY393275:QUE393275 RDU393275:REA393275 RNQ393275:RNW393275 RXM393275:RXS393275 SHI393275:SHO393275 SRE393275:SRK393275 TBA393275:TBG393275 TKW393275:TLC393275 TUS393275:TUY393275 UEO393275:UEU393275 UOK393275:UOQ393275 UYG393275:UYM393275 VIC393275:VII393275 VRY393275:VSE393275 WBU393275:WCA393275 WLQ393275:WLW393275 WVM393275:WVS393275 H458811:N458811 JA458811:JG458811 SW458811:TC458811 ACS458811:ACY458811 AMO458811:AMU458811 AWK458811:AWQ458811 BGG458811:BGM458811 BQC458811:BQI458811 BZY458811:CAE458811 CJU458811:CKA458811 CTQ458811:CTW458811 DDM458811:DDS458811 DNI458811:DNO458811 DXE458811:DXK458811 EHA458811:EHG458811 EQW458811:ERC458811 FAS458811:FAY458811 FKO458811:FKU458811 FUK458811:FUQ458811 GEG458811:GEM458811 GOC458811:GOI458811 GXY458811:GYE458811 HHU458811:HIA458811 HRQ458811:HRW458811 IBM458811:IBS458811 ILI458811:ILO458811 IVE458811:IVK458811 JFA458811:JFG458811 JOW458811:JPC458811 JYS458811:JYY458811 KIO458811:KIU458811 KSK458811:KSQ458811 LCG458811:LCM458811 LMC458811:LMI458811 LVY458811:LWE458811 MFU458811:MGA458811 MPQ458811:MPW458811 MZM458811:MZS458811 NJI458811:NJO458811 NTE458811:NTK458811 ODA458811:ODG458811 OMW458811:ONC458811 OWS458811:OWY458811 PGO458811:PGU458811 PQK458811:PQQ458811 QAG458811:QAM458811 QKC458811:QKI458811 QTY458811:QUE458811 RDU458811:REA458811 RNQ458811:RNW458811 RXM458811:RXS458811 SHI458811:SHO458811 SRE458811:SRK458811 TBA458811:TBG458811 TKW458811:TLC458811 TUS458811:TUY458811 UEO458811:UEU458811 UOK458811:UOQ458811 UYG458811:UYM458811 VIC458811:VII458811 VRY458811:VSE458811 WBU458811:WCA458811 WLQ458811:WLW458811 WVM458811:WVS458811 H524347:N524347 JA524347:JG524347 SW524347:TC524347 ACS524347:ACY524347 AMO524347:AMU524347 AWK524347:AWQ524347 BGG524347:BGM524347 BQC524347:BQI524347 BZY524347:CAE524347 CJU524347:CKA524347 CTQ524347:CTW524347 DDM524347:DDS524347 DNI524347:DNO524347 DXE524347:DXK524347 EHA524347:EHG524347 EQW524347:ERC524347 FAS524347:FAY524347 FKO524347:FKU524347 FUK524347:FUQ524347 GEG524347:GEM524347 GOC524347:GOI524347 GXY524347:GYE524347 HHU524347:HIA524347 HRQ524347:HRW524347 IBM524347:IBS524347 ILI524347:ILO524347 IVE524347:IVK524347 JFA524347:JFG524347 JOW524347:JPC524347 JYS524347:JYY524347 KIO524347:KIU524347 KSK524347:KSQ524347 LCG524347:LCM524347 LMC524347:LMI524347 LVY524347:LWE524347 MFU524347:MGA524347 MPQ524347:MPW524347 MZM524347:MZS524347 NJI524347:NJO524347 NTE524347:NTK524347 ODA524347:ODG524347 OMW524347:ONC524347 OWS524347:OWY524347 PGO524347:PGU524347 PQK524347:PQQ524347 QAG524347:QAM524347 QKC524347:QKI524347 QTY524347:QUE524347 RDU524347:REA524347 RNQ524347:RNW524347 RXM524347:RXS524347 SHI524347:SHO524347 SRE524347:SRK524347 TBA524347:TBG524347 TKW524347:TLC524347 TUS524347:TUY524347 UEO524347:UEU524347 UOK524347:UOQ524347 UYG524347:UYM524347 VIC524347:VII524347 VRY524347:VSE524347 WBU524347:WCA524347 WLQ524347:WLW524347 WVM524347:WVS524347 H589883:N589883 JA589883:JG589883 SW589883:TC589883 ACS589883:ACY589883 AMO589883:AMU589883 AWK589883:AWQ589883 BGG589883:BGM589883 BQC589883:BQI589883 BZY589883:CAE589883 CJU589883:CKA589883 CTQ589883:CTW589883 DDM589883:DDS589883 DNI589883:DNO589883 DXE589883:DXK589883 EHA589883:EHG589883 EQW589883:ERC589883 FAS589883:FAY589883 FKO589883:FKU589883 FUK589883:FUQ589883 GEG589883:GEM589883 GOC589883:GOI589883 GXY589883:GYE589883 HHU589883:HIA589883 HRQ589883:HRW589883 IBM589883:IBS589883 ILI589883:ILO589883 IVE589883:IVK589883 JFA589883:JFG589883 JOW589883:JPC589883 JYS589883:JYY589883 KIO589883:KIU589883 KSK589883:KSQ589883 LCG589883:LCM589883 LMC589883:LMI589883 LVY589883:LWE589883 MFU589883:MGA589883 MPQ589883:MPW589883 MZM589883:MZS589883 NJI589883:NJO589883 NTE589883:NTK589883 ODA589883:ODG589883 OMW589883:ONC589883 OWS589883:OWY589883 PGO589883:PGU589883 PQK589883:PQQ589883 QAG589883:QAM589883 QKC589883:QKI589883 QTY589883:QUE589883 RDU589883:REA589883 RNQ589883:RNW589883 RXM589883:RXS589883 SHI589883:SHO589883 SRE589883:SRK589883 TBA589883:TBG589883 TKW589883:TLC589883 TUS589883:TUY589883 UEO589883:UEU589883 UOK589883:UOQ589883 UYG589883:UYM589883 VIC589883:VII589883 VRY589883:VSE589883 WBU589883:WCA589883 WLQ589883:WLW589883 WVM589883:WVS589883 H655419:N655419 JA655419:JG655419 SW655419:TC655419 ACS655419:ACY655419 AMO655419:AMU655419 AWK655419:AWQ655419 BGG655419:BGM655419 BQC655419:BQI655419 BZY655419:CAE655419 CJU655419:CKA655419 CTQ655419:CTW655419 DDM655419:DDS655419 DNI655419:DNO655419 DXE655419:DXK655419 EHA655419:EHG655419 EQW655419:ERC655419 FAS655419:FAY655419 FKO655419:FKU655419 FUK655419:FUQ655419 GEG655419:GEM655419 GOC655419:GOI655419 GXY655419:GYE655419 HHU655419:HIA655419 HRQ655419:HRW655419 IBM655419:IBS655419 ILI655419:ILO655419 IVE655419:IVK655419 JFA655419:JFG655419 JOW655419:JPC655419 JYS655419:JYY655419 KIO655419:KIU655419 KSK655419:KSQ655419 LCG655419:LCM655419 LMC655419:LMI655419 LVY655419:LWE655419 MFU655419:MGA655419 MPQ655419:MPW655419 MZM655419:MZS655419 NJI655419:NJO655419 NTE655419:NTK655419 ODA655419:ODG655419 OMW655419:ONC655419 OWS655419:OWY655419 PGO655419:PGU655419 PQK655419:PQQ655419 QAG655419:QAM655419 QKC655419:QKI655419 QTY655419:QUE655419 RDU655419:REA655419 RNQ655419:RNW655419 RXM655419:RXS655419 SHI655419:SHO655419 SRE655419:SRK655419 TBA655419:TBG655419 TKW655419:TLC655419 TUS655419:TUY655419 UEO655419:UEU655419 UOK655419:UOQ655419 UYG655419:UYM655419 VIC655419:VII655419 VRY655419:VSE655419 WBU655419:WCA655419 WLQ655419:WLW655419 WVM655419:WVS655419 H720955:N720955 JA720955:JG720955 SW720955:TC720955 ACS720955:ACY720955 AMO720955:AMU720955 AWK720955:AWQ720955 BGG720955:BGM720955 BQC720955:BQI720955 BZY720955:CAE720955 CJU720955:CKA720955 CTQ720955:CTW720955 DDM720955:DDS720955 DNI720955:DNO720955 DXE720955:DXK720955 EHA720955:EHG720955 EQW720955:ERC720955 FAS720955:FAY720955 FKO720955:FKU720955 FUK720955:FUQ720955 GEG720955:GEM720955 GOC720955:GOI720955 GXY720955:GYE720955 HHU720955:HIA720955 HRQ720955:HRW720955 IBM720955:IBS720955 ILI720955:ILO720955 IVE720955:IVK720955 JFA720955:JFG720955 JOW720955:JPC720955 JYS720955:JYY720955 KIO720955:KIU720955 KSK720955:KSQ720955 LCG720955:LCM720955 LMC720955:LMI720955 LVY720955:LWE720955 MFU720955:MGA720955 MPQ720955:MPW720955 MZM720955:MZS720955 NJI720955:NJO720955 NTE720955:NTK720955 ODA720955:ODG720955 OMW720955:ONC720955 OWS720955:OWY720955 PGO720955:PGU720955 PQK720955:PQQ720955 QAG720955:QAM720955 QKC720955:QKI720955 QTY720955:QUE720955 RDU720955:REA720955 RNQ720955:RNW720955 RXM720955:RXS720955 SHI720955:SHO720955 SRE720955:SRK720955 TBA720955:TBG720955 TKW720955:TLC720955 TUS720955:TUY720955 UEO720955:UEU720955 UOK720955:UOQ720955 UYG720955:UYM720955 VIC720955:VII720955 VRY720955:VSE720955 WBU720955:WCA720955 WLQ720955:WLW720955 WVM720955:WVS720955 H786491:N786491 JA786491:JG786491 SW786491:TC786491 ACS786491:ACY786491 AMO786491:AMU786491 AWK786491:AWQ786491 BGG786491:BGM786491 BQC786491:BQI786491 BZY786491:CAE786491 CJU786491:CKA786491 CTQ786491:CTW786491 DDM786491:DDS786491 DNI786491:DNO786491 DXE786491:DXK786491 EHA786491:EHG786491 EQW786491:ERC786491 FAS786491:FAY786491 FKO786491:FKU786491 FUK786491:FUQ786491 GEG786491:GEM786491 GOC786491:GOI786491 GXY786491:GYE786491 HHU786491:HIA786491 HRQ786491:HRW786491 IBM786491:IBS786491 ILI786491:ILO786491 IVE786491:IVK786491 JFA786491:JFG786491 JOW786491:JPC786491 JYS786491:JYY786491 KIO786491:KIU786491 KSK786491:KSQ786491 LCG786491:LCM786491 LMC786491:LMI786491 LVY786491:LWE786491 MFU786491:MGA786491 MPQ786491:MPW786491 MZM786491:MZS786491 NJI786491:NJO786491 NTE786491:NTK786491 ODA786491:ODG786491 OMW786491:ONC786491 OWS786491:OWY786491 PGO786491:PGU786491 PQK786491:PQQ786491 QAG786491:QAM786491 QKC786491:QKI786491 QTY786491:QUE786491 RDU786491:REA786491 RNQ786491:RNW786491 RXM786491:RXS786491 SHI786491:SHO786491 SRE786491:SRK786491 TBA786491:TBG786491 TKW786491:TLC786491 TUS786491:TUY786491 UEO786491:UEU786491 UOK786491:UOQ786491 UYG786491:UYM786491 VIC786491:VII786491 VRY786491:VSE786491 WBU786491:WCA786491 WLQ786491:WLW786491 WVM786491:WVS786491 H852027:N852027 JA852027:JG852027 SW852027:TC852027 ACS852027:ACY852027 AMO852027:AMU852027 AWK852027:AWQ852027 BGG852027:BGM852027 BQC852027:BQI852027 BZY852027:CAE852027 CJU852027:CKA852027 CTQ852027:CTW852027 DDM852027:DDS852027 DNI852027:DNO852027 DXE852027:DXK852027 EHA852027:EHG852027 EQW852027:ERC852027 FAS852027:FAY852027 FKO852027:FKU852027 FUK852027:FUQ852027 GEG852027:GEM852027 GOC852027:GOI852027 GXY852027:GYE852027 HHU852027:HIA852027 HRQ852027:HRW852027 IBM852027:IBS852027 ILI852027:ILO852027 IVE852027:IVK852027 JFA852027:JFG852027 JOW852027:JPC852027 JYS852027:JYY852027 KIO852027:KIU852027 KSK852027:KSQ852027 LCG852027:LCM852027 LMC852027:LMI852027 LVY852027:LWE852027 MFU852027:MGA852027 MPQ852027:MPW852027 MZM852027:MZS852027 NJI852027:NJO852027 NTE852027:NTK852027 ODA852027:ODG852027 OMW852027:ONC852027 OWS852027:OWY852027 PGO852027:PGU852027 PQK852027:PQQ852027 QAG852027:QAM852027 QKC852027:QKI852027 QTY852027:QUE852027 RDU852027:REA852027 RNQ852027:RNW852027 RXM852027:RXS852027 SHI852027:SHO852027 SRE852027:SRK852027 TBA852027:TBG852027 TKW852027:TLC852027 TUS852027:TUY852027 UEO852027:UEU852027 UOK852027:UOQ852027 UYG852027:UYM852027 VIC852027:VII852027 VRY852027:VSE852027 WBU852027:WCA852027 WLQ852027:WLW852027 WVM852027:WVS852027 H917563:N917563 JA917563:JG917563 SW917563:TC917563 ACS917563:ACY917563 AMO917563:AMU917563 AWK917563:AWQ917563 BGG917563:BGM917563 BQC917563:BQI917563 BZY917563:CAE917563 CJU917563:CKA917563 CTQ917563:CTW917563 DDM917563:DDS917563 DNI917563:DNO917563 DXE917563:DXK917563 EHA917563:EHG917563 EQW917563:ERC917563 FAS917563:FAY917563 FKO917563:FKU917563 FUK917563:FUQ917563 GEG917563:GEM917563 GOC917563:GOI917563 GXY917563:GYE917563 HHU917563:HIA917563 HRQ917563:HRW917563 IBM917563:IBS917563 ILI917563:ILO917563 IVE917563:IVK917563 JFA917563:JFG917563 JOW917563:JPC917563 JYS917563:JYY917563 KIO917563:KIU917563 KSK917563:KSQ917563 LCG917563:LCM917563 LMC917563:LMI917563 LVY917563:LWE917563 MFU917563:MGA917563 MPQ917563:MPW917563 MZM917563:MZS917563 NJI917563:NJO917563 NTE917563:NTK917563 ODA917563:ODG917563 OMW917563:ONC917563 OWS917563:OWY917563 PGO917563:PGU917563 PQK917563:PQQ917563 QAG917563:QAM917563 QKC917563:QKI917563 QTY917563:QUE917563 RDU917563:REA917563 RNQ917563:RNW917563 RXM917563:RXS917563 SHI917563:SHO917563 SRE917563:SRK917563 TBA917563:TBG917563 TKW917563:TLC917563 TUS917563:TUY917563 UEO917563:UEU917563 UOK917563:UOQ917563 UYG917563:UYM917563 VIC917563:VII917563 VRY917563:VSE917563 WBU917563:WCA917563 WLQ917563:WLW917563 WVM917563:WVS917563 H983099:N983099 JA983099:JG983099 SW983099:TC983099 ACS983099:ACY983099 AMO983099:AMU983099 AWK983099:AWQ983099 BGG983099:BGM983099 BQC983099:BQI983099 BZY983099:CAE983099 CJU983099:CKA983099 CTQ983099:CTW983099 DDM983099:DDS983099 DNI983099:DNO983099 DXE983099:DXK983099 EHA983099:EHG983099 EQW983099:ERC983099 FAS983099:FAY983099 FKO983099:FKU983099 FUK983099:FUQ983099 GEG983099:GEM983099 GOC983099:GOI983099 GXY983099:GYE983099 HHU983099:HIA983099 HRQ983099:HRW983099 IBM983099:IBS983099 ILI983099:ILO983099 IVE983099:IVK983099 JFA983099:JFG983099 JOW983099:JPC983099 JYS983099:JYY983099 KIO983099:KIU983099 KSK983099:KSQ983099 LCG983099:LCM983099 LMC983099:LMI983099 LVY983099:LWE983099 MFU983099:MGA983099 MPQ983099:MPW983099 MZM983099:MZS983099 NJI983099:NJO983099 NTE983099:NTK983099 ODA983099:ODG983099 OMW983099:ONC983099 OWS983099:OWY983099 PGO983099:PGU983099 PQK983099:PQQ983099 QAG983099:QAM983099 QKC983099:QKI983099 QTY983099:QUE983099 RDU983099:REA983099 RNQ983099:RNW983099 RXM983099:RXS983099 SHI983099:SHO983099 SRE983099:SRK983099 TBA983099:TBG983099 TKW983099:TLC983099 TUS983099:TUY983099 UEO983099:UEU983099 UOK983099:UOQ983099 UYG983099:UYM983099 VIC983099:VII983099 VRY983099:VSE983099 WBU983099:WCA983099 WLQ983099:WLW983099 WVM983099:WVS983099">
      <formula1>"商业,住宅"</formula1>
    </dataValidation>
    <dataValidation type="list" allowBlank="1" showInputMessage="1" showErrorMessage="1" sqref="C60:C69 WVH983100:WVH983109 WLL983100:WLL983109 WBP983100:WBP983109 VRT983100:VRT983109 VHX983100:VHX983109 UYB983100:UYB983109 UOF983100:UOF983109 UEJ983100:UEJ983109 TUN983100:TUN983109 TKR983100:TKR983109 TAV983100:TAV983109 SQZ983100:SQZ983109 SHD983100:SHD983109 RXH983100:RXH983109 RNL983100:RNL983109 RDP983100:RDP983109 QTT983100:QTT983109 QJX983100:QJX983109 QAB983100:QAB983109 PQF983100:PQF983109 PGJ983100:PGJ983109 OWN983100:OWN983109 OMR983100:OMR983109 OCV983100:OCV983109 NSZ983100:NSZ983109 NJD983100:NJD983109 MZH983100:MZH983109 MPL983100:MPL983109 MFP983100:MFP983109 LVT983100:LVT983109 LLX983100:LLX983109 LCB983100:LCB983109 KSF983100:KSF983109 KIJ983100:KIJ983109 JYN983100:JYN983109 JOR983100:JOR983109 JEV983100:JEV983109 IUZ983100:IUZ983109 ILD983100:ILD983109 IBH983100:IBH983109 HRL983100:HRL983109 HHP983100:HHP983109 GXT983100:GXT983109 GNX983100:GNX983109 GEB983100:GEB983109 FUF983100:FUF983109 FKJ983100:FKJ983109 FAN983100:FAN983109 EQR983100:EQR983109 EGV983100:EGV983109 DWZ983100:DWZ983109 DND983100:DND983109 DDH983100:DDH983109 CTL983100:CTL983109 CJP983100:CJP983109 BZT983100:BZT983109 BPX983100:BPX983109 BGB983100:BGB983109 AWF983100:AWF983109 AMJ983100:AMJ983109 ACN983100:ACN983109 SR983100:SR983109 IV983100:IV983109 C983100:C983109 WVH917564:WVH917573 WLL917564:WLL917573 WBP917564:WBP917573 VRT917564:VRT917573 VHX917564:VHX917573 UYB917564:UYB917573 UOF917564:UOF917573 UEJ917564:UEJ917573 TUN917564:TUN917573 TKR917564:TKR917573 TAV917564:TAV917573 SQZ917564:SQZ917573 SHD917564:SHD917573 RXH917564:RXH917573 RNL917564:RNL917573 RDP917564:RDP917573 QTT917564:QTT917573 QJX917564:QJX917573 QAB917564:QAB917573 PQF917564:PQF917573 PGJ917564:PGJ917573 OWN917564:OWN917573 OMR917564:OMR917573 OCV917564:OCV917573 NSZ917564:NSZ917573 NJD917564:NJD917573 MZH917564:MZH917573 MPL917564:MPL917573 MFP917564:MFP917573 LVT917564:LVT917573 LLX917564:LLX917573 LCB917564:LCB917573 KSF917564:KSF917573 KIJ917564:KIJ917573 JYN917564:JYN917573 JOR917564:JOR917573 JEV917564:JEV917573 IUZ917564:IUZ917573 ILD917564:ILD917573 IBH917564:IBH917573 HRL917564:HRL917573 HHP917564:HHP917573 GXT917564:GXT917573 GNX917564:GNX917573 GEB917564:GEB917573 FUF917564:FUF917573 FKJ917564:FKJ917573 FAN917564:FAN917573 EQR917564:EQR917573 EGV917564:EGV917573 DWZ917564:DWZ917573 DND917564:DND917573 DDH917564:DDH917573 CTL917564:CTL917573 CJP917564:CJP917573 BZT917564:BZT917573 BPX917564:BPX917573 BGB917564:BGB917573 AWF917564:AWF917573 AMJ917564:AMJ917573 ACN917564:ACN917573 SR917564:SR917573 IV917564:IV917573 C917564:C917573 WVH852028:WVH852037 WLL852028:WLL852037 WBP852028:WBP852037 VRT852028:VRT852037 VHX852028:VHX852037 UYB852028:UYB852037 UOF852028:UOF852037 UEJ852028:UEJ852037 TUN852028:TUN852037 TKR852028:TKR852037 TAV852028:TAV852037 SQZ852028:SQZ852037 SHD852028:SHD852037 RXH852028:RXH852037 RNL852028:RNL852037 RDP852028:RDP852037 QTT852028:QTT852037 QJX852028:QJX852037 QAB852028:QAB852037 PQF852028:PQF852037 PGJ852028:PGJ852037 OWN852028:OWN852037 OMR852028:OMR852037 OCV852028:OCV852037 NSZ852028:NSZ852037 NJD852028:NJD852037 MZH852028:MZH852037 MPL852028:MPL852037 MFP852028:MFP852037 LVT852028:LVT852037 LLX852028:LLX852037 LCB852028:LCB852037 KSF852028:KSF852037 KIJ852028:KIJ852037 JYN852028:JYN852037 JOR852028:JOR852037 JEV852028:JEV852037 IUZ852028:IUZ852037 ILD852028:ILD852037 IBH852028:IBH852037 HRL852028:HRL852037 HHP852028:HHP852037 GXT852028:GXT852037 GNX852028:GNX852037 GEB852028:GEB852037 FUF852028:FUF852037 FKJ852028:FKJ852037 FAN852028:FAN852037 EQR852028:EQR852037 EGV852028:EGV852037 DWZ852028:DWZ852037 DND852028:DND852037 DDH852028:DDH852037 CTL852028:CTL852037 CJP852028:CJP852037 BZT852028:BZT852037 BPX852028:BPX852037 BGB852028:BGB852037 AWF852028:AWF852037 AMJ852028:AMJ852037 ACN852028:ACN852037 SR852028:SR852037 IV852028:IV852037 C852028:C852037 WVH786492:WVH786501 WLL786492:WLL786501 WBP786492:WBP786501 VRT786492:VRT786501 VHX786492:VHX786501 UYB786492:UYB786501 UOF786492:UOF786501 UEJ786492:UEJ786501 TUN786492:TUN786501 TKR786492:TKR786501 TAV786492:TAV786501 SQZ786492:SQZ786501 SHD786492:SHD786501 RXH786492:RXH786501 RNL786492:RNL786501 RDP786492:RDP786501 QTT786492:QTT786501 QJX786492:QJX786501 QAB786492:QAB786501 PQF786492:PQF786501 PGJ786492:PGJ786501 OWN786492:OWN786501 OMR786492:OMR786501 OCV786492:OCV786501 NSZ786492:NSZ786501 NJD786492:NJD786501 MZH786492:MZH786501 MPL786492:MPL786501 MFP786492:MFP786501 LVT786492:LVT786501 LLX786492:LLX786501 LCB786492:LCB786501 KSF786492:KSF786501 KIJ786492:KIJ786501 JYN786492:JYN786501 JOR786492:JOR786501 JEV786492:JEV786501 IUZ786492:IUZ786501 ILD786492:ILD786501 IBH786492:IBH786501 HRL786492:HRL786501 HHP786492:HHP786501 GXT786492:GXT786501 GNX786492:GNX786501 GEB786492:GEB786501 FUF786492:FUF786501 FKJ786492:FKJ786501 FAN786492:FAN786501 EQR786492:EQR786501 EGV786492:EGV786501 DWZ786492:DWZ786501 DND786492:DND786501 DDH786492:DDH786501 CTL786492:CTL786501 CJP786492:CJP786501 BZT786492:BZT786501 BPX786492:BPX786501 BGB786492:BGB786501 AWF786492:AWF786501 AMJ786492:AMJ786501 ACN786492:ACN786501 SR786492:SR786501 IV786492:IV786501 C786492:C786501 WVH720956:WVH720965 WLL720956:WLL720965 WBP720956:WBP720965 VRT720956:VRT720965 VHX720956:VHX720965 UYB720956:UYB720965 UOF720956:UOF720965 UEJ720956:UEJ720965 TUN720956:TUN720965 TKR720956:TKR720965 TAV720956:TAV720965 SQZ720956:SQZ720965 SHD720956:SHD720965 RXH720956:RXH720965 RNL720956:RNL720965 RDP720956:RDP720965 QTT720956:QTT720965 QJX720956:QJX720965 QAB720956:QAB720965 PQF720956:PQF720965 PGJ720956:PGJ720965 OWN720956:OWN720965 OMR720956:OMR720965 OCV720956:OCV720965 NSZ720956:NSZ720965 NJD720956:NJD720965 MZH720956:MZH720965 MPL720956:MPL720965 MFP720956:MFP720965 LVT720956:LVT720965 LLX720956:LLX720965 LCB720956:LCB720965 KSF720956:KSF720965 KIJ720956:KIJ720965 JYN720956:JYN720965 JOR720956:JOR720965 JEV720956:JEV720965 IUZ720956:IUZ720965 ILD720956:ILD720965 IBH720956:IBH720965 HRL720956:HRL720965 HHP720956:HHP720965 GXT720956:GXT720965 GNX720956:GNX720965 GEB720956:GEB720965 FUF720956:FUF720965 FKJ720956:FKJ720965 FAN720956:FAN720965 EQR720956:EQR720965 EGV720956:EGV720965 DWZ720956:DWZ720965 DND720956:DND720965 DDH720956:DDH720965 CTL720956:CTL720965 CJP720956:CJP720965 BZT720956:BZT720965 BPX720956:BPX720965 BGB720956:BGB720965 AWF720956:AWF720965 AMJ720956:AMJ720965 ACN720956:ACN720965 SR720956:SR720965 IV720956:IV720965 C720956:C720965 WVH655420:WVH655429 WLL655420:WLL655429 WBP655420:WBP655429 VRT655420:VRT655429 VHX655420:VHX655429 UYB655420:UYB655429 UOF655420:UOF655429 UEJ655420:UEJ655429 TUN655420:TUN655429 TKR655420:TKR655429 TAV655420:TAV655429 SQZ655420:SQZ655429 SHD655420:SHD655429 RXH655420:RXH655429 RNL655420:RNL655429 RDP655420:RDP655429 QTT655420:QTT655429 QJX655420:QJX655429 QAB655420:QAB655429 PQF655420:PQF655429 PGJ655420:PGJ655429 OWN655420:OWN655429 OMR655420:OMR655429 OCV655420:OCV655429 NSZ655420:NSZ655429 NJD655420:NJD655429 MZH655420:MZH655429 MPL655420:MPL655429 MFP655420:MFP655429 LVT655420:LVT655429 LLX655420:LLX655429 LCB655420:LCB655429 KSF655420:KSF655429 KIJ655420:KIJ655429 JYN655420:JYN655429 JOR655420:JOR655429 JEV655420:JEV655429 IUZ655420:IUZ655429 ILD655420:ILD655429 IBH655420:IBH655429 HRL655420:HRL655429 HHP655420:HHP655429 GXT655420:GXT655429 GNX655420:GNX655429 GEB655420:GEB655429 FUF655420:FUF655429 FKJ655420:FKJ655429 FAN655420:FAN655429 EQR655420:EQR655429 EGV655420:EGV655429 DWZ655420:DWZ655429 DND655420:DND655429 DDH655420:DDH655429 CTL655420:CTL655429 CJP655420:CJP655429 BZT655420:BZT655429 BPX655420:BPX655429 BGB655420:BGB655429 AWF655420:AWF655429 AMJ655420:AMJ655429 ACN655420:ACN655429 SR655420:SR655429 IV655420:IV655429 C655420:C655429 WVH589884:WVH589893 WLL589884:WLL589893 WBP589884:WBP589893 VRT589884:VRT589893 VHX589884:VHX589893 UYB589884:UYB589893 UOF589884:UOF589893 UEJ589884:UEJ589893 TUN589884:TUN589893 TKR589884:TKR589893 TAV589884:TAV589893 SQZ589884:SQZ589893 SHD589884:SHD589893 RXH589884:RXH589893 RNL589884:RNL589893 RDP589884:RDP589893 QTT589884:QTT589893 QJX589884:QJX589893 QAB589884:QAB589893 PQF589884:PQF589893 PGJ589884:PGJ589893 OWN589884:OWN589893 OMR589884:OMR589893 OCV589884:OCV589893 NSZ589884:NSZ589893 NJD589884:NJD589893 MZH589884:MZH589893 MPL589884:MPL589893 MFP589884:MFP589893 LVT589884:LVT589893 LLX589884:LLX589893 LCB589884:LCB589893 KSF589884:KSF589893 KIJ589884:KIJ589893 JYN589884:JYN589893 JOR589884:JOR589893 JEV589884:JEV589893 IUZ589884:IUZ589893 ILD589884:ILD589893 IBH589884:IBH589893 HRL589884:HRL589893 HHP589884:HHP589893 GXT589884:GXT589893 GNX589884:GNX589893 GEB589884:GEB589893 FUF589884:FUF589893 FKJ589884:FKJ589893 FAN589884:FAN589893 EQR589884:EQR589893 EGV589884:EGV589893 DWZ589884:DWZ589893 DND589884:DND589893 DDH589884:DDH589893 CTL589884:CTL589893 CJP589884:CJP589893 BZT589884:BZT589893 BPX589884:BPX589893 BGB589884:BGB589893 AWF589884:AWF589893 AMJ589884:AMJ589893 ACN589884:ACN589893 SR589884:SR589893 IV589884:IV589893 C589884:C589893 WVH524348:WVH524357 WLL524348:WLL524357 WBP524348:WBP524357 VRT524348:VRT524357 VHX524348:VHX524357 UYB524348:UYB524357 UOF524348:UOF524357 UEJ524348:UEJ524357 TUN524348:TUN524357 TKR524348:TKR524357 TAV524348:TAV524357 SQZ524348:SQZ524357 SHD524348:SHD524357 RXH524348:RXH524357 RNL524348:RNL524357 RDP524348:RDP524357 QTT524348:QTT524357 QJX524348:QJX524357 QAB524348:QAB524357 PQF524348:PQF524357 PGJ524348:PGJ524357 OWN524348:OWN524357 OMR524348:OMR524357 OCV524348:OCV524357 NSZ524348:NSZ524357 NJD524348:NJD524357 MZH524348:MZH524357 MPL524348:MPL524357 MFP524348:MFP524357 LVT524348:LVT524357 LLX524348:LLX524357 LCB524348:LCB524357 KSF524348:KSF524357 KIJ524348:KIJ524357 JYN524348:JYN524357 JOR524348:JOR524357 JEV524348:JEV524357 IUZ524348:IUZ524357 ILD524348:ILD524357 IBH524348:IBH524357 HRL524348:HRL524357 HHP524348:HHP524357 GXT524348:GXT524357 GNX524348:GNX524357 GEB524348:GEB524357 FUF524348:FUF524357 FKJ524348:FKJ524357 FAN524348:FAN524357 EQR524348:EQR524357 EGV524348:EGV524357 DWZ524348:DWZ524357 DND524348:DND524357 DDH524348:DDH524357 CTL524348:CTL524357 CJP524348:CJP524357 BZT524348:BZT524357 BPX524348:BPX524357 BGB524348:BGB524357 AWF524348:AWF524357 AMJ524348:AMJ524357 ACN524348:ACN524357 SR524348:SR524357 IV524348:IV524357 C524348:C524357 WVH458812:WVH458821 WLL458812:WLL458821 WBP458812:WBP458821 VRT458812:VRT458821 VHX458812:VHX458821 UYB458812:UYB458821 UOF458812:UOF458821 UEJ458812:UEJ458821 TUN458812:TUN458821 TKR458812:TKR458821 TAV458812:TAV458821 SQZ458812:SQZ458821 SHD458812:SHD458821 RXH458812:RXH458821 RNL458812:RNL458821 RDP458812:RDP458821 QTT458812:QTT458821 QJX458812:QJX458821 QAB458812:QAB458821 PQF458812:PQF458821 PGJ458812:PGJ458821 OWN458812:OWN458821 OMR458812:OMR458821 OCV458812:OCV458821 NSZ458812:NSZ458821 NJD458812:NJD458821 MZH458812:MZH458821 MPL458812:MPL458821 MFP458812:MFP458821 LVT458812:LVT458821 LLX458812:LLX458821 LCB458812:LCB458821 KSF458812:KSF458821 KIJ458812:KIJ458821 JYN458812:JYN458821 JOR458812:JOR458821 JEV458812:JEV458821 IUZ458812:IUZ458821 ILD458812:ILD458821 IBH458812:IBH458821 HRL458812:HRL458821 HHP458812:HHP458821 GXT458812:GXT458821 GNX458812:GNX458821 GEB458812:GEB458821 FUF458812:FUF458821 FKJ458812:FKJ458821 FAN458812:FAN458821 EQR458812:EQR458821 EGV458812:EGV458821 DWZ458812:DWZ458821 DND458812:DND458821 DDH458812:DDH458821 CTL458812:CTL458821 CJP458812:CJP458821 BZT458812:BZT458821 BPX458812:BPX458821 BGB458812:BGB458821 AWF458812:AWF458821 AMJ458812:AMJ458821 ACN458812:ACN458821 SR458812:SR458821 IV458812:IV458821 C458812:C458821 WVH393276:WVH393285 WLL393276:WLL393285 WBP393276:WBP393285 VRT393276:VRT393285 VHX393276:VHX393285 UYB393276:UYB393285 UOF393276:UOF393285 UEJ393276:UEJ393285 TUN393276:TUN393285 TKR393276:TKR393285 TAV393276:TAV393285 SQZ393276:SQZ393285 SHD393276:SHD393285 RXH393276:RXH393285 RNL393276:RNL393285 RDP393276:RDP393285 QTT393276:QTT393285 QJX393276:QJX393285 QAB393276:QAB393285 PQF393276:PQF393285 PGJ393276:PGJ393285 OWN393276:OWN393285 OMR393276:OMR393285 OCV393276:OCV393285 NSZ393276:NSZ393285 NJD393276:NJD393285 MZH393276:MZH393285 MPL393276:MPL393285 MFP393276:MFP393285 LVT393276:LVT393285 LLX393276:LLX393285 LCB393276:LCB393285 KSF393276:KSF393285 KIJ393276:KIJ393285 JYN393276:JYN393285 JOR393276:JOR393285 JEV393276:JEV393285 IUZ393276:IUZ393285 ILD393276:ILD393285 IBH393276:IBH393285 HRL393276:HRL393285 HHP393276:HHP393285 GXT393276:GXT393285 GNX393276:GNX393285 GEB393276:GEB393285 FUF393276:FUF393285 FKJ393276:FKJ393285 FAN393276:FAN393285 EQR393276:EQR393285 EGV393276:EGV393285 DWZ393276:DWZ393285 DND393276:DND393285 DDH393276:DDH393285 CTL393276:CTL393285 CJP393276:CJP393285 BZT393276:BZT393285 BPX393276:BPX393285 BGB393276:BGB393285 AWF393276:AWF393285 AMJ393276:AMJ393285 ACN393276:ACN393285 SR393276:SR393285 IV393276:IV393285 C393276:C393285 WVH327740:WVH327749 WLL327740:WLL327749 WBP327740:WBP327749 VRT327740:VRT327749 VHX327740:VHX327749 UYB327740:UYB327749 UOF327740:UOF327749 UEJ327740:UEJ327749 TUN327740:TUN327749 TKR327740:TKR327749 TAV327740:TAV327749 SQZ327740:SQZ327749 SHD327740:SHD327749 RXH327740:RXH327749 RNL327740:RNL327749 RDP327740:RDP327749 QTT327740:QTT327749 QJX327740:QJX327749 QAB327740:QAB327749 PQF327740:PQF327749 PGJ327740:PGJ327749 OWN327740:OWN327749 OMR327740:OMR327749 OCV327740:OCV327749 NSZ327740:NSZ327749 NJD327740:NJD327749 MZH327740:MZH327749 MPL327740:MPL327749 MFP327740:MFP327749 LVT327740:LVT327749 LLX327740:LLX327749 LCB327740:LCB327749 KSF327740:KSF327749 KIJ327740:KIJ327749 JYN327740:JYN327749 JOR327740:JOR327749 JEV327740:JEV327749 IUZ327740:IUZ327749 ILD327740:ILD327749 IBH327740:IBH327749 HRL327740:HRL327749 HHP327740:HHP327749 GXT327740:GXT327749 GNX327740:GNX327749 GEB327740:GEB327749 FUF327740:FUF327749 FKJ327740:FKJ327749 FAN327740:FAN327749 EQR327740:EQR327749 EGV327740:EGV327749 DWZ327740:DWZ327749 DND327740:DND327749 DDH327740:DDH327749 CTL327740:CTL327749 CJP327740:CJP327749 BZT327740:BZT327749 BPX327740:BPX327749 BGB327740:BGB327749 AWF327740:AWF327749 AMJ327740:AMJ327749 ACN327740:ACN327749 SR327740:SR327749 IV327740:IV327749 C327740:C327749 WVH262204:WVH262213 WLL262204:WLL262213 WBP262204:WBP262213 VRT262204:VRT262213 VHX262204:VHX262213 UYB262204:UYB262213 UOF262204:UOF262213 UEJ262204:UEJ262213 TUN262204:TUN262213 TKR262204:TKR262213 TAV262204:TAV262213 SQZ262204:SQZ262213 SHD262204:SHD262213 RXH262204:RXH262213 RNL262204:RNL262213 RDP262204:RDP262213 QTT262204:QTT262213 QJX262204:QJX262213 QAB262204:QAB262213 PQF262204:PQF262213 PGJ262204:PGJ262213 OWN262204:OWN262213 OMR262204:OMR262213 OCV262204:OCV262213 NSZ262204:NSZ262213 NJD262204:NJD262213 MZH262204:MZH262213 MPL262204:MPL262213 MFP262204:MFP262213 LVT262204:LVT262213 LLX262204:LLX262213 LCB262204:LCB262213 KSF262204:KSF262213 KIJ262204:KIJ262213 JYN262204:JYN262213 JOR262204:JOR262213 JEV262204:JEV262213 IUZ262204:IUZ262213 ILD262204:ILD262213 IBH262204:IBH262213 HRL262204:HRL262213 HHP262204:HHP262213 GXT262204:GXT262213 GNX262204:GNX262213 GEB262204:GEB262213 FUF262204:FUF262213 FKJ262204:FKJ262213 FAN262204:FAN262213 EQR262204:EQR262213 EGV262204:EGV262213 DWZ262204:DWZ262213 DND262204:DND262213 DDH262204:DDH262213 CTL262204:CTL262213 CJP262204:CJP262213 BZT262204:BZT262213 BPX262204:BPX262213 BGB262204:BGB262213 AWF262204:AWF262213 AMJ262204:AMJ262213 ACN262204:ACN262213 SR262204:SR262213 IV262204:IV262213 C262204:C262213 WVH196668:WVH196677 WLL196668:WLL196677 WBP196668:WBP196677 VRT196668:VRT196677 VHX196668:VHX196677 UYB196668:UYB196677 UOF196668:UOF196677 UEJ196668:UEJ196677 TUN196668:TUN196677 TKR196668:TKR196677 TAV196668:TAV196677 SQZ196668:SQZ196677 SHD196668:SHD196677 RXH196668:RXH196677 RNL196668:RNL196677 RDP196668:RDP196677 QTT196668:QTT196677 QJX196668:QJX196677 QAB196668:QAB196677 PQF196668:PQF196677 PGJ196668:PGJ196677 OWN196668:OWN196677 OMR196668:OMR196677 OCV196668:OCV196677 NSZ196668:NSZ196677 NJD196668:NJD196677 MZH196668:MZH196677 MPL196668:MPL196677 MFP196668:MFP196677 LVT196668:LVT196677 LLX196668:LLX196677 LCB196668:LCB196677 KSF196668:KSF196677 KIJ196668:KIJ196677 JYN196668:JYN196677 JOR196668:JOR196677 JEV196668:JEV196677 IUZ196668:IUZ196677 ILD196668:ILD196677 IBH196668:IBH196677 HRL196668:HRL196677 HHP196668:HHP196677 GXT196668:GXT196677 GNX196668:GNX196677 GEB196668:GEB196677 FUF196668:FUF196677 FKJ196668:FKJ196677 FAN196668:FAN196677 EQR196668:EQR196677 EGV196668:EGV196677 DWZ196668:DWZ196677 DND196668:DND196677 DDH196668:DDH196677 CTL196668:CTL196677 CJP196668:CJP196677 BZT196668:BZT196677 BPX196668:BPX196677 BGB196668:BGB196677 AWF196668:AWF196677 AMJ196668:AMJ196677 ACN196668:ACN196677 SR196668:SR196677 IV196668:IV196677 C196668:C196677 WVH131132:WVH131141 WLL131132:WLL131141 WBP131132:WBP131141 VRT131132:VRT131141 VHX131132:VHX131141 UYB131132:UYB131141 UOF131132:UOF131141 UEJ131132:UEJ131141 TUN131132:TUN131141 TKR131132:TKR131141 TAV131132:TAV131141 SQZ131132:SQZ131141 SHD131132:SHD131141 RXH131132:RXH131141 RNL131132:RNL131141 RDP131132:RDP131141 QTT131132:QTT131141 QJX131132:QJX131141 QAB131132:QAB131141 PQF131132:PQF131141 PGJ131132:PGJ131141 OWN131132:OWN131141 OMR131132:OMR131141 OCV131132:OCV131141 NSZ131132:NSZ131141 NJD131132:NJD131141 MZH131132:MZH131141 MPL131132:MPL131141 MFP131132:MFP131141 LVT131132:LVT131141 LLX131132:LLX131141 LCB131132:LCB131141 KSF131132:KSF131141 KIJ131132:KIJ131141 JYN131132:JYN131141 JOR131132:JOR131141 JEV131132:JEV131141 IUZ131132:IUZ131141 ILD131132:ILD131141 IBH131132:IBH131141 HRL131132:HRL131141 HHP131132:HHP131141 GXT131132:GXT131141 GNX131132:GNX131141 GEB131132:GEB131141 FUF131132:FUF131141 FKJ131132:FKJ131141 FAN131132:FAN131141 EQR131132:EQR131141 EGV131132:EGV131141 DWZ131132:DWZ131141 DND131132:DND131141 DDH131132:DDH131141 CTL131132:CTL131141 CJP131132:CJP131141 BZT131132:BZT131141 BPX131132:BPX131141 BGB131132:BGB131141 AWF131132:AWF131141 AMJ131132:AMJ131141 ACN131132:ACN131141 SR131132:SR131141 IV131132:IV131141 C131132:C131141 WVH65596:WVH65605 WLL65596:WLL65605 WBP65596:WBP65605 VRT65596:VRT65605 VHX65596:VHX65605 UYB65596:UYB65605 UOF65596:UOF65605 UEJ65596:UEJ65605 TUN65596:TUN65605 TKR65596:TKR65605 TAV65596:TAV65605 SQZ65596:SQZ65605 SHD65596:SHD65605 RXH65596:RXH65605 RNL65596:RNL65605 RDP65596:RDP65605 QTT65596:QTT65605 QJX65596:QJX65605 QAB65596:QAB65605 PQF65596:PQF65605 PGJ65596:PGJ65605 OWN65596:OWN65605 OMR65596:OMR65605 OCV65596:OCV65605 NSZ65596:NSZ65605 NJD65596:NJD65605 MZH65596:MZH65605 MPL65596:MPL65605 MFP65596:MFP65605 LVT65596:LVT65605 LLX65596:LLX65605 LCB65596:LCB65605 KSF65596:KSF65605 KIJ65596:KIJ65605 JYN65596:JYN65605 JOR65596:JOR65605 JEV65596:JEV65605 IUZ65596:IUZ65605 ILD65596:ILD65605 IBH65596:IBH65605 HRL65596:HRL65605 HHP65596:HHP65605 GXT65596:GXT65605 GNX65596:GNX65605 GEB65596:GEB65605 FUF65596:FUF65605 FKJ65596:FKJ65605 FAN65596:FAN65605 EQR65596:EQR65605 EGV65596:EGV65605 DWZ65596:DWZ65605 DND65596:DND65605 DDH65596:DDH65605 CTL65596:CTL65605 CJP65596:CJP65605 BZT65596:BZT65605 BPX65596:BPX65605 BGB65596:BGB65605 AWF65596:AWF65605 AMJ65596:AMJ65605 ACN65596:ACN65605 SR65596:SR65605 IV65596:IV65605 C65596:C65605 WVH60:WVH69 WLL60:WLL69 WBP60:WBP69 VRT60:VRT69 VHX60:VHX69 UYB60:UYB69 UOF60:UOF69 UEJ60:UEJ69 TUN60:TUN69 TKR60:TKR69 TAV60:TAV69 SQZ60:SQZ69 SHD60:SHD69 RXH60:RXH69 RNL60:RNL69 RDP60:RDP69 QTT60:QTT69 QJX60:QJX69 QAB60:QAB69 PQF60:PQF69 PGJ60:PGJ69 OWN60:OWN69 OMR60:OMR69 OCV60:OCV69 NSZ60:NSZ69 NJD60:NJD69 MZH60:MZH69 MPL60:MPL69 MFP60:MFP69 LVT60:LVT69 LLX60:LLX69 LCB60:LCB69 KSF60:KSF69 KIJ60:KIJ69 JYN60:JYN69 JOR60:JOR69 JEV60:JEV69 IUZ60:IUZ69 ILD60:ILD69 IBH60:IBH69 HRL60:HRL69 HHP60:HHP69 GXT60:GXT69 GNX60:GNX69 GEB60:GEB69 FUF60:FUF69 FKJ60:FKJ69 FAN60:FAN69 EQR60:EQR69 EGV60:EGV69 DWZ60:DWZ69 DND60:DND69 DDH60:DDH69 CTL60:CTL69 CJP60:CJP69 BZT60:BZT69 BPX60:BPX69 BGB60:BGB69 AWF60:AWF69 AMJ60:AMJ69 ACN60:ACN69 SR60:SR69 IV60:IV69">
      <formula1>$U$120:$U$154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系统读取表</vt:lpstr>
      <vt:lpstr>Sheet1 (2)</vt:lpstr>
      <vt:lpstr>Sheet1</vt:lpstr>
      <vt:lpstr>Sheet2</vt:lpstr>
      <vt:lpstr>Sheet3</vt:lpstr>
      <vt:lpstr>系统读取表!Print_Area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2021-06-22T06:13:25Z</dcterms:modified>
</cp:coreProperties>
</file>