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D:\墨\桌面\交响悦\"/>
    </mc:Choice>
  </mc:AlternateContent>
  <xr:revisionPtr revIDLastSave="0" documentId="13_ncr:1_{014F1897-1626-48A9-9AA7-F64EFA037966}" xr6:coauthVersionLast="45" xr6:coauthVersionMax="45" xr10:uidLastSave="{00000000-0000-0000-0000-000000000000}"/>
  <bookViews>
    <workbookView xWindow="-120" yWindow="-120" windowWidth="21840" windowHeight="13140" tabRatio="697" firstSheet="4" activeTab="4" xr2:uid="{00000000-000D-0000-FFFF-FFFF00000000}"/>
  </bookViews>
  <sheets>
    <sheet name="成本（静态） (2)" sheetId="30" state="hidden" r:id="rId1"/>
    <sheet name="成本（静态）新" sheetId="5" state="hidden" r:id="rId2"/>
    <sheet name="周边案例情况" sheetId="18" r:id="rId3"/>
    <sheet name="标准房" sheetId="22" state="hidden" r:id="rId4"/>
    <sheet name="比较法" sheetId="1" r:id="rId5"/>
    <sheet name="东亚瑞晶苑" sheetId="6" state="hidden" r:id="rId6"/>
    <sheet name="珠江逸景" sheetId="11" state="hidden" r:id="rId7"/>
    <sheet name="合生世界村" sheetId="10" state="hidden" r:id="rId8"/>
    <sheet name="中指数据" sheetId="33" state="hidden" r:id="rId9"/>
    <sheet name="城研数据" sheetId="31" state="hidden" r:id="rId10"/>
    <sheet name="市场数据" sheetId="20" state="hidden" r:id="rId11"/>
    <sheet name="中指-北七家" sheetId="25" state="hidden" r:id="rId12"/>
    <sheet name="中指-昌平" sheetId="24" state="hidden" r:id="rId13"/>
    <sheet name="城研" sheetId="15" state="hidden" r:id="rId14"/>
    <sheet name="系统读取表" sheetId="4" r:id="rId15"/>
    <sheet name="房源表" sheetId="37" state="hidden" r:id="rId16"/>
    <sheet name="房源表3.20" sheetId="38" r:id="rId17"/>
    <sheet name="明细表330" sheetId="27" state="hidden" r:id="rId18"/>
  </sheets>
  <externalReferences>
    <externalReference r:id="rId19"/>
  </externalReferences>
  <definedNames>
    <definedName name="_xlnm._FilterDatabase" localSheetId="5" hidden="1">东亚瑞晶苑!$L$1:$L$49</definedName>
    <definedName name="_xlnm._FilterDatabase" localSheetId="15" hidden="1">房源表!$A$1:$J$161</definedName>
    <definedName name="_xlnm._FilterDatabase" localSheetId="16" hidden="1">'房源表3.20'!$A$1:$I$1841</definedName>
    <definedName name="_xlnm._FilterDatabase" localSheetId="17" hidden="1">明细表330!$A$2:$N$332</definedName>
    <definedName name="_xlnm._FilterDatabase" localSheetId="10" hidden="1">市场数据!$A$13:$M$24</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5">#REF!</definedName>
    <definedName name="区域成熟度" localSheetId="7">#REF!</definedName>
    <definedName name="区域成熟度" localSheetId="6">#REF!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5" i="38" l="1"/>
  <c r="O35" i="38" s="1"/>
  <c r="N34" i="38"/>
  <c r="O34" i="38" s="1"/>
  <c r="N33" i="38"/>
  <c r="O33" i="38" s="1"/>
  <c r="N32" i="38"/>
  <c r="O32" i="38" s="1"/>
  <c r="N31" i="38"/>
  <c r="O31" i="38" s="1"/>
  <c r="N30" i="38"/>
  <c r="O30" i="38" s="1"/>
  <c r="N29" i="38"/>
  <c r="O29" i="38" s="1"/>
  <c r="N28" i="38"/>
  <c r="O28" i="38" s="1"/>
  <c r="N27" i="38"/>
  <c r="O27" i="38" s="1"/>
  <c r="N26" i="38"/>
  <c r="O26" i="38" s="1"/>
  <c r="N25" i="38"/>
  <c r="O25" i="38" s="1"/>
  <c r="N24" i="38"/>
  <c r="O24" i="38" s="1"/>
  <c r="N23" i="38"/>
  <c r="O23" i="38" s="1"/>
  <c r="N22" i="38"/>
  <c r="O22" i="38" s="1"/>
  <c r="N21" i="38"/>
  <c r="O21" i="38" s="1"/>
  <c r="N20" i="38"/>
  <c r="O20" i="38" s="1"/>
  <c r="N19" i="38"/>
  <c r="O19" i="38" s="1"/>
  <c r="N18" i="38"/>
  <c r="O18" i="38" s="1"/>
  <c r="N17" i="38"/>
  <c r="O17" i="38" s="1"/>
  <c r="N16" i="38"/>
  <c r="O16" i="38" s="1"/>
  <c r="N15" i="38"/>
  <c r="O15" i="38" s="1"/>
  <c r="N14" i="38"/>
  <c r="O14" i="38" s="1"/>
  <c r="N13" i="38"/>
  <c r="O13" i="38" s="1"/>
  <c r="N12" i="38"/>
  <c r="O12" i="38" s="1"/>
  <c r="N11" i="38"/>
  <c r="O11" i="38" s="1"/>
  <c r="N10" i="38"/>
  <c r="O10" i="38" s="1"/>
  <c r="N9" i="38"/>
  <c r="O9" i="38" s="1"/>
  <c r="N8" i="38"/>
  <c r="O8" i="38" s="1"/>
  <c r="N7" i="38"/>
  <c r="O7" i="38" s="1"/>
  <c r="N6" i="38"/>
  <c r="O6" i="38" s="1"/>
  <c r="N5" i="38"/>
  <c r="O5" i="38" s="1"/>
  <c r="N4" i="38"/>
  <c r="O4" i="38" s="1"/>
  <c r="N3" i="38"/>
  <c r="O3" i="38" s="1"/>
  <c r="S2" i="38"/>
  <c r="O2" i="38"/>
  <c r="O36" i="38" s="1"/>
  <c r="N2" i="38"/>
  <c r="N36" i="38" s="1"/>
  <c r="R5" i="38" l="1"/>
  <c r="S5" i="38" s="1"/>
  <c r="R7" i="38"/>
  <c r="S7" i="38" s="1"/>
  <c r="R9" i="38"/>
  <c r="S9" i="38" s="1"/>
  <c r="R11" i="38"/>
  <c r="S11" i="38" s="1"/>
  <c r="R4" i="38"/>
  <c r="R6" i="38"/>
  <c r="S6" i="38" s="1"/>
  <c r="R8" i="38"/>
  <c r="S8" i="38" s="1"/>
  <c r="R10" i="38"/>
  <c r="S10" i="38" s="1"/>
  <c r="J7" i="1"/>
  <c r="H7" i="1"/>
  <c r="S4" i="38" l="1"/>
  <c r="S12" i="38" s="1"/>
  <c r="R12" i="38"/>
  <c r="H22" i="1"/>
  <c r="J22" i="1" l="1"/>
  <c r="J10" i="1" l="1"/>
  <c r="H10" i="1"/>
  <c r="G16" i="1"/>
  <c r="J13" i="1"/>
  <c r="H13" i="1"/>
  <c r="J11" i="1"/>
  <c r="H11" i="1"/>
  <c r="H9" i="1"/>
  <c r="J9" i="1" s="1"/>
  <c r="N33" i="1"/>
  <c r="I5" i="1"/>
  <c r="G5" i="1"/>
  <c r="E5" i="1"/>
  <c r="E27" i="1"/>
  <c r="L30" i="1"/>
  <c r="F40" i="1"/>
  <c r="G40" i="1" s="1"/>
  <c r="E40" i="1"/>
  <c r="O44" i="1"/>
  <c r="P44" i="1" s="1"/>
  <c r="O43" i="1"/>
  <c r="P41" i="1"/>
  <c r="P43" i="1"/>
  <c r="R8" i="37"/>
  <c r="Q5" i="37" l="1"/>
  <c r="R5" i="37"/>
  <c r="Q6" i="37"/>
  <c r="R6" i="37"/>
  <c r="Q7" i="37"/>
  <c r="R7" i="37"/>
  <c r="R4" i="37"/>
  <c r="Q4" i="37"/>
  <c r="I36" i="1" l="1"/>
  <c r="G36" i="1"/>
  <c r="E36" i="1"/>
  <c r="C36" i="1"/>
  <c r="F44" i="11"/>
  <c r="F41" i="11"/>
  <c r="F38" i="11"/>
  <c r="F12" i="11"/>
  <c r="F9" i="11"/>
  <c r="F6" i="11"/>
  <c r="F47" i="10"/>
  <c r="F44" i="10"/>
  <c r="F41" i="10"/>
  <c r="F38" i="10"/>
  <c r="F15" i="10"/>
  <c r="F12" i="10"/>
  <c r="F9" i="10"/>
  <c r="F6" i="10"/>
  <c r="D15" i="11"/>
  <c r="F15" i="11" s="1"/>
  <c r="D14" i="11"/>
  <c r="D13" i="11"/>
  <c r="G13" i="11" s="1"/>
  <c r="D12" i="11"/>
  <c r="D11" i="11"/>
  <c r="D10" i="11"/>
  <c r="G10" i="11" s="1"/>
  <c r="D9" i="11"/>
  <c r="D8" i="11"/>
  <c r="D7" i="11"/>
  <c r="G7" i="11" s="1"/>
  <c r="D6" i="11"/>
  <c r="D5" i="11"/>
  <c r="D4" i="11"/>
  <c r="G4" i="11" s="1"/>
  <c r="F4" i="11" s="1"/>
  <c r="D15" i="10"/>
  <c r="D14" i="10"/>
  <c r="D13" i="10"/>
  <c r="G13" i="10" s="1"/>
  <c r="D12" i="10"/>
  <c r="D11" i="10"/>
  <c r="D10" i="10"/>
  <c r="G10" i="10" s="1"/>
  <c r="D9" i="10"/>
  <c r="D8" i="10"/>
  <c r="D7" i="10"/>
  <c r="G7" i="10" s="1"/>
  <c r="D6" i="10"/>
  <c r="D5" i="10"/>
  <c r="D4" i="10"/>
  <c r="G4" i="10" s="1"/>
  <c r="F4" i="10" s="1"/>
  <c r="D15" i="6"/>
  <c r="D14" i="6"/>
  <c r="D13" i="6"/>
  <c r="G13" i="6" s="1"/>
  <c r="D12" i="6"/>
  <c r="D11" i="6"/>
  <c r="D10" i="6"/>
  <c r="G10" i="6" s="1"/>
  <c r="D9" i="6"/>
  <c r="D8" i="6"/>
  <c r="D7" i="6"/>
  <c r="G7" i="6" s="1"/>
  <c r="D6" i="6"/>
  <c r="D5" i="6"/>
  <c r="D4" i="6"/>
  <c r="G4" i="6" s="1"/>
  <c r="M17" i="37"/>
  <c r="N17" i="37" s="1"/>
  <c r="M18" i="37"/>
  <c r="N18" i="37" s="1"/>
  <c r="M19" i="37"/>
  <c r="N19" i="37" s="1"/>
  <c r="M16" i="37"/>
  <c r="N16" i="37" s="1"/>
  <c r="M13" i="37"/>
  <c r="N13" i="37" s="1"/>
  <c r="M14" i="37"/>
  <c r="N14" i="37" s="1"/>
  <c r="M15" i="37"/>
  <c r="N15" i="37" s="1"/>
  <c r="M12" i="37"/>
  <c r="N12" i="37" s="1"/>
  <c r="M9" i="37"/>
  <c r="N9" i="37" s="1"/>
  <c r="M10" i="37"/>
  <c r="N10" i="37" s="1"/>
  <c r="M11" i="37"/>
  <c r="N11" i="37" s="1"/>
  <c r="M8" i="37"/>
  <c r="N8" i="37" s="1"/>
  <c r="M5" i="37"/>
  <c r="N5" i="37" s="1"/>
  <c r="M6" i="37"/>
  <c r="N6" i="37" s="1"/>
  <c r="M7" i="37"/>
  <c r="N7" i="37" s="1"/>
  <c r="M4" i="37"/>
  <c r="N4" i="37" s="1"/>
  <c r="M3" i="37"/>
  <c r="N3" i="37" s="1"/>
  <c r="M2" i="37"/>
  <c r="N2" i="37" s="1"/>
  <c r="N20" i="37" l="1"/>
  <c r="B1" i="4" s="1"/>
  <c r="G16" i="6"/>
  <c r="M20" i="37"/>
  <c r="L14" i="20"/>
  <c r="L25" i="20"/>
  <c r="M25" i="20" s="1"/>
  <c r="D37" i="10" s="1"/>
  <c r="L26" i="20"/>
  <c r="M26" i="20" s="1"/>
  <c r="D36" i="10" s="1"/>
  <c r="L47" i="20"/>
  <c r="M47" i="20" s="1"/>
  <c r="D41" i="11" s="1"/>
  <c r="L48" i="20"/>
  <c r="M48" i="20" s="1"/>
  <c r="D40" i="11" s="1"/>
  <c r="L49" i="20"/>
  <c r="M49" i="20" s="1"/>
  <c r="D39" i="11" s="1"/>
  <c r="L50" i="20"/>
  <c r="L51" i="20"/>
  <c r="L52" i="20"/>
  <c r="L53" i="20"/>
  <c r="L54" i="20"/>
  <c r="L41" i="20"/>
  <c r="L42" i="20"/>
  <c r="L43" i="20"/>
  <c r="M43" i="20" s="1"/>
  <c r="D43" i="11" s="1"/>
  <c r="L44" i="20"/>
  <c r="L45" i="20"/>
  <c r="L46" i="20"/>
  <c r="L37" i="20"/>
  <c r="L38" i="20"/>
  <c r="L39" i="20"/>
  <c r="L40" i="20"/>
  <c r="G39" i="11" l="1"/>
  <c r="M53" i="20"/>
  <c r="M38" i="20"/>
  <c r="D45" i="11" s="1"/>
  <c r="M44" i="20"/>
  <c r="D42" i="11" s="1"/>
  <c r="G42" i="11" s="1"/>
  <c r="M41" i="20"/>
  <c r="D44" i="11" s="1"/>
  <c r="M50" i="20"/>
  <c r="D38" i="11" s="1"/>
  <c r="N38" i="20"/>
  <c r="N44" i="20" l="1"/>
  <c r="N49" i="20"/>
  <c r="N53" i="20"/>
  <c r="D36" i="11"/>
  <c r="G36" i="11" s="1"/>
  <c r="F36" i="11" s="1"/>
  <c r="G16" i="11"/>
  <c r="E30" i="1"/>
  <c r="F10" i="22" l="1"/>
  <c r="E10" i="22"/>
  <c r="L17" i="1" l="1"/>
  <c r="L16" i="1"/>
  <c r="L15" i="1"/>
  <c r="O16" i="1"/>
  <c r="O17" i="1"/>
  <c r="L31" i="20"/>
  <c r="L32" i="20"/>
  <c r="L33" i="20"/>
  <c r="L34" i="20"/>
  <c r="L35" i="20"/>
  <c r="L36" i="20"/>
  <c r="L30" i="20"/>
  <c r="L24" i="20"/>
  <c r="M24" i="20" s="1"/>
  <c r="D38" i="10" s="1"/>
  <c r="G36" i="10" s="1"/>
  <c r="F36" i="10" s="1"/>
  <c r="L23" i="20"/>
  <c r="M23" i="20" s="1"/>
  <c r="D39" i="10" s="1"/>
  <c r="L16" i="20"/>
  <c r="M16" i="20" s="1"/>
  <c r="D45" i="10" s="1"/>
  <c r="L17" i="20"/>
  <c r="L18" i="20"/>
  <c r="L19" i="20"/>
  <c r="L20" i="20"/>
  <c r="L21" i="20"/>
  <c r="L22" i="20"/>
  <c r="L4" i="20"/>
  <c r="M4" i="20" s="1"/>
  <c r="D44" i="6" s="1"/>
  <c r="L5" i="20"/>
  <c r="M5" i="20" s="1"/>
  <c r="D43" i="6" s="1"/>
  <c r="G42" i="6" s="1"/>
  <c r="L6" i="20"/>
  <c r="L7" i="20"/>
  <c r="L8" i="20"/>
  <c r="M8" i="20" s="1"/>
  <c r="D39" i="6" s="1"/>
  <c r="L9" i="20"/>
  <c r="L10" i="20"/>
  <c r="L3" i="20"/>
  <c r="M3" i="20" s="1"/>
  <c r="L2" i="20"/>
  <c r="M2" i="20" s="1"/>
  <c r="D46" i="6" s="1"/>
  <c r="G45" i="6" s="1"/>
  <c r="M9" i="20" l="1"/>
  <c r="D37" i="6" s="1"/>
  <c r="G36" i="6" s="1"/>
  <c r="M6" i="20"/>
  <c r="D41" i="6" s="1"/>
  <c r="G39" i="6" s="1"/>
  <c r="M21" i="20"/>
  <c r="D40" i="10" s="1"/>
  <c r="G39" i="10" s="1"/>
  <c r="M19" i="20"/>
  <c r="D41" i="10" s="1"/>
  <c r="M17" i="20"/>
  <c r="D43" i="10" s="1"/>
  <c r="G42" i="10" s="1"/>
  <c r="M30" i="20"/>
  <c r="D47" i="11" s="1"/>
  <c r="F47" i="11" s="1"/>
  <c r="N22" i="20"/>
  <c r="M34" i="20"/>
  <c r="D46" i="11" s="1"/>
  <c r="G45" i="11" s="1"/>
  <c r="N24" i="20"/>
  <c r="N17" i="20" l="1"/>
  <c r="G48" i="6"/>
  <c r="N2" i="20"/>
  <c r="N8" i="20"/>
  <c r="F70" i="11"/>
  <c r="L15" i="20"/>
  <c r="M14" i="20" s="1"/>
  <c r="J9" i="10"/>
  <c r="J9" i="11" s="1"/>
  <c r="D1" i="20"/>
  <c r="C1" i="20"/>
  <c r="B1" i="20"/>
  <c r="D29" i="20"/>
  <c r="C29" i="20"/>
  <c r="B29" i="20"/>
  <c r="D1" i="11"/>
  <c r="D18" i="11" s="1"/>
  <c r="F3" i="10"/>
  <c r="F19" i="10" s="1"/>
  <c r="E8" i="5"/>
  <c r="I5" i="10"/>
  <c r="I5" i="11" s="1"/>
  <c r="G3" i="11"/>
  <c r="G19" i="11" s="1"/>
  <c r="G35" i="11" s="1"/>
  <c r="J4" i="6"/>
  <c r="J4" i="10" s="1"/>
  <c r="J4" i="11" s="1"/>
  <c r="G19" i="6"/>
  <c r="G35" i="6" s="1"/>
  <c r="G35" i="10" s="1"/>
  <c r="F19" i="6"/>
  <c r="F35" i="6" s="1"/>
  <c r="F35" i="10" s="1"/>
  <c r="F35" i="11" s="1"/>
  <c r="E2" i="5"/>
  <c r="C8" i="5"/>
  <c r="E6" i="5"/>
  <c r="C6" i="5" s="1"/>
  <c r="E5" i="5"/>
  <c r="E4" i="5"/>
  <c r="C4" i="5" s="1"/>
  <c r="F2" i="5"/>
  <c r="C48" i="30"/>
  <c r="B48" i="30"/>
  <c r="E41" i="30"/>
  <c r="C41" i="30"/>
  <c r="D41" i="30" s="1"/>
  <c r="E17" i="30"/>
  <c r="F9" i="30"/>
  <c r="F15" i="30" s="1"/>
  <c r="F8" i="30"/>
  <c r="C8" i="30" s="1"/>
  <c r="E6" i="30"/>
  <c r="F6" i="30" s="1"/>
  <c r="C6" i="30" s="1"/>
  <c r="C5" i="30"/>
  <c r="F4" i="30"/>
  <c r="C4" i="30" s="1"/>
  <c r="F2" i="30"/>
  <c r="C2" i="30" s="1"/>
  <c r="F17" i="30"/>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7" i="10"/>
  <c r="C38" i="10"/>
  <c r="C39" i="10"/>
  <c r="C40" i="10"/>
  <c r="C41" i="10"/>
  <c r="C42" i="10"/>
  <c r="C43" i="10"/>
  <c r="C44" i="10"/>
  <c r="C45" i="10"/>
  <c r="C46" i="10"/>
  <c r="C47" i="10"/>
  <c r="C36" i="10"/>
  <c r="J16" i="1"/>
  <c r="I27" i="1" s="1"/>
  <c r="H16" i="1"/>
  <c r="I20" i="1"/>
  <c r="G20" i="1"/>
  <c r="I16" i="1"/>
  <c r="L8" i="11"/>
  <c r="M8" i="10"/>
  <c r="N8" i="6"/>
  <c r="F47" i="6" s="1"/>
  <c r="F69" i="11"/>
  <c r="F3" i="11"/>
  <c r="F19" i="11" s="1"/>
  <c r="G3" i="10"/>
  <c r="A48" i="11"/>
  <c r="A32" i="11"/>
  <c r="A48" i="6"/>
  <c r="A32" i="6"/>
  <c r="A48" i="10"/>
  <c r="A32" i="10"/>
  <c r="F302" i="15"/>
  <c r="J25" i="15"/>
  <c r="F289" i="15"/>
  <c r="F276" i="15"/>
  <c r="J23" i="15" s="1"/>
  <c r="F262" i="15"/>
  <c r="J22" i="15" s="1"/>
  <c r="F249" i="15"/>
  <c r="J21" i="15" s="1"/>
  <c r="F235" i="15"/>
  <c r="F222" i="15"/>
  <c r="J19" i="15" s="1"/>
  <c r="F208" i="15"/>
  <c r="J18" i="15" s="1"/>
  <c r="F195" i="15"/>
  <c r="J17" i="15" s="1"/>
  <c r="F182" i="15"/>
  <c r="F168" i="15"/>
  <c r="J15" i="15" s="1"/>
  <c r="F156" i="15"/>
  <c r="J14" i="15" s="1"/>
  <c r="F141" i="15"/>
  <c r="J13" i="15" s="1"/>
  <c r="F127" i="15"/>
  <c r="F113" i="15"/>
  <c r="J11" i="15" s="1"/>
  <c r="F99" i="15"/>
  <c r="J10" i="15" s="1"/>
  <c r="F86" i="15"/>
  <c r="F74" i="15"/>
  <c r="F61" i="15"/>
  <c r="F52" i="15"/>
  <c r="J6" i="15" s="1"/>
  <c r="F40" i="15"/>
  <c r="J5" i="15" s="1"/>
  <c r="F28" i="15"/>
  <c r="I25" i="15"/>
  <c r="J24" i="15"/>
  <c r="I24" i="15"/>
  <c r="I23" i="15"/>
  <c r="I22" i="15"/>
  <c r="I21" i="15"/>
  <c r="J20" i="15"/>
  <c r="I20" i="15"/>
  <c r="I19" i="15"/>
  <c r="I18" i="15"/>
  <c r="I17" i="15"/>
  <c r="J16" i="15"/>
  <c r="I16" i="15"/>
  <c r="I15" i="15"/>
  <c r="F15" i="15"/>
  <c r="J3" i="15" s="1"/>
  <c r="I14" i="15"/>
  <c r="I13" i="15"/>
  <c r="J12" i="15"/>
  <c r="I12" i="15"/>
  <c r="I11" i="15"/>
  <c r="I10" i="15"/>
  <c r="J9" i="15"/>
  <c r="I9" i="15"/>
  <c r="J8" i="15"/>
  <c r="I8" i="15"/>
  <c r="J7" i="15"/>
  <c r="I7" i="15"/>
  <c r="I6" i="15"/>
  <c r="I5" i="15"/>
  <c r="J4" i="15"/>
  <c r="I4" i="15"/>
  <c r="I3" i="15"/>
  <c r="I2" i="15"/>
  <c r="F2" i="15"/>
  <c r="J2" i="15" s="1"/>
  <c r="C48" i="5"/>
  <c r="B48" i="5"/>
  <c r="E41" i="5"/>
  <c r="C41" i="5"/>
  <c r="D41" i="5" s="1"/>
  <c r="E17" i="5"/>
  <c r="F17" i="5" s="1"/>
  <c r="F15" i="5"/>
  <c r="C5" i="5"/>
  <c r="C2" i="5"/>
  <c r="G9" i="5"/>
  <c r="C2" i="10"/>
  <c r="C2" i="11"/>
  <c r="J24" i="1"/>
  <c r="H24" i="1"/>
  <c r="E71" i="11"/>
  <c r="E70" i="11"/>
  <c r="E69" i="11"/>
  <c r="E68" i="11"/>
  <c r="E63" i="11"/>
  <c r="E62" i="11"/>
  <c r="E61" i="11"/>
  <c r="E60" i="11"/>
  <c r="A55" i="11"/>
  <c r="A54" i="11"/>
  <c r="A53" i="11"/>
  <c r="A52" i="11"/>
  <c r="A51" i="11"/>
  <c r="E67" i="11"/>
  <c r="E59" i="11"/>
  <c r="E55" i="11"/>
  <c r="F55" i="11"/>
  <c r="E54" i="11"/>
  <c r="E53" i="11"/>
  <c r="F53" i="11"/>
  <c r="E52" i="11"/>
  <c r="F52" i="11"/>
  <c r="E51" i="11"/>
  <c r="E35" i="11"/>
  <c r="E35" i="10"/>
  <c r="F54" i="11"/>
  <c r="F61" i="11"/>
  <c r="F63" i="11"/>
  <c r="F62" i="11"/>
  <c r="F59" i="11"/>
  <c r="F64" i="11" s="1"/>
  <c r="F51" i="11"/>
  <c r="F56" i="11" s="1"/>
  <c r="F67" i="11"/>
  <c r="F72" i="11" s="1"/>
  <c r="E19" i="11"/>
  <c r="E19" i="10"/>
  <c r="I30" i="1"/>
  <c r="E35" i="6"/>
  <c r="G30" i="1"/>
  <c r="F23" i="4"/>
  <c r="E23" i="4"/>
  <c r="F22" i="4"/>
  <c r="E22" i="4"/>
  <c r="F21" i="4"/>
  <c r="E21" i="4"/>
  <c r="F20" i="4"/>
  <c r="E20" i="4"/>
  <c r="F19" i="4"/>
  <c r="E19" i="4"/>
  <c r="F18" i="4"/>
  <c r="E18" i="4"/>
  <c r="F17" i="4"/>
  <c r="E17" i="4"/>
  <c r="F16" i="4"/>
  <c r="E16" i="4"/>
  <c r="F15" i="4"/>
  <c r="E15" i="4"/>
  <c r="B2" i="4"/>
  <c r="B14" i="4"/>
  <c r="D14" i="4" s="1"/>
  <c r="E19" i="6"/>
  <c r="G27" i="1" l="1"/>
  <c r="C28" i="1" s="1"/>
  <c r="I43" i="1" s="1"/>
  <c r="I44" i="1" s="1"/>
  <c r="C3" i="5"/>
  <c r="E10" i="5" s="1"/>
  <c r="C10" i="5" s="1"/>
  <c r="C7" i="5" s="1"/>
  <c r="C11" i="5" s="1"/>
  <c r="C12" i="5" s="1"/>
  <c r="D46" i="10"/>
  <c r="G45" i="10" s="1"/>
  <c r="G48" i="10" s="1"/>
  <c r="D48" i="5"/>
  <c r="C3" i="30"/>
  <c r="G19" i="10"/>
  <c r="F38" i="6"/>
  <c r="F44" i="6"/>
  <c r="F36" i="6"/>
  <c r="F41" i="6"/>
  <c r="D48" i="30"/>
  <c r="O15" i="20"/>
  <c r="O16" i="20" s="1"/>
  <c r="N14" i="20"/>
  <c r="F14" i="4"/>
  <c r="B6" i="4"/>
  <c r="B5" i="4"/>
  <c r="B7" i="4" s="1"/>
  <c r="F12" i="6"/>
  <c r="G16" i="10"/>
  <c r="J6" i="10" s="1"/>
  <c r="J8" i="6"/>
  <c r="N8" i="10"/>
  <c r="F6" i="6"/>
  <c r="F15" i="6"/>
  <c r="F9" i="6"/>
  <c r="E9" i="30"/>
  <c r="G9" i="30" s="1"/>
  <c r="C9" i="30" s="1"/>
  <c r="C10" i="30" s="1"/>
  <c r="C7" i="30" s="1"/>
  <c r="C11" i="30" s="1"/>
  <c r="C12" i="30" s="1"/>
  <c r="G32" i="10"/>
  <c r="J8" i="10" l="1"/>
  <c r="F48" i="6"/>
  <c r="N30" i="20"/>
  <c r="F71" i="11"/>
  <c r="B8" i="4"/>
  <c r="C8" i="4" s="1"/>
  <c r="C6" i="4"/>
  <c r="D6" i="4"/>
  <c r="B9" i="4"/>
  <c r="B10" i="4"/>
  <c r="C5" i="4"/>
  <c r="B11" i="4"/>
  <c r="D5" i="4"/>
  <c r="G32" i="11"/>
  <c r="D8" i="4"/>
  <c r="F32" i="10"/>
  <c r="F16" i="11"/>
  <c r="J6" i="6"/>
  <c r="F4" i="6"/>
  <c r="F16" i="6" s="1"/>
  <c r="F32" i="11"/>
  <c r="F60" i="11"/>
  <c r="D7" i="4"/>
  <c r="C7" i="4"/>
  <c r="J6" i="11"/>
  <c r="L6" i="10" l="1"/>
  <c r="N6" i="10" s="1"/>
  <c r="L9" i="10" s="1"/>
  <c r="J27" i="10"/>
  <c r="J28" i="10" s="1"/>
  <c r="G48" i="11"/>
  <c r="J8" i="11" s="1"/>
  <c r="K6" i="11" s="1"/>
  <c r="F16" i="10"/>
  <c r="L6" i="6"/>
  <c r="F48" i="10"/>
  <c r="F68" i="11"/>
  <c r="F48" i="11"/>
  <c r="G31" i="1" l="1"/>
  <c r="N6" i="6"/>
  <c r="L9" i="6" s="1"/>
  <c r="M6" i="11"/>
  <c r="K9" i="11" s="1"/>
  <c r="O20" i="1" l="1"/>
  <c r="O21" i="1" s="1"/>
  <c r="E31" i="1"/>
  <c r="L31" i="1" s="1"/>
  <c r="N20" i="1" l="1"/>
  <c r="N21" i="1" s="1"/>
  <c r="I31" i="1"/>
  <c r="P20" i="1"/>
  <c r="P21" i="1" s="1"/>
  <c r="C29" i="1" l="1"/>
  <c r="C32" i="1" s="1"/>
  <c r="C33" i="1" l="1"/>
</calcChain>
</file>

<file path=xl/sharedStrings.xml><?xml version="1.0" encoding="utf-8"?>
<sst xmlns="http://schemas.openxmlformats.org/spreadsheetml/2006/main" count="31284" uniqueCount="1613">
  <si>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</si>
  <si>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</si>
  <si>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</si>
  <si>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</si>
  <si>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</si>
  <si>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</si>
  <si>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</si>
  <si>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</si>
  <si>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</si>
  <si>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</si>
  <si>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</si>
  <si>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</si>
  <si>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</si>
  <si>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</si>
  <si>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</si>
  <si>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</si>
  <si>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</si>
  <si>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</si>
  <si>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</si>
  <si>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</si>
  <si>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</si>
  <si>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</si>
  <si>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</si>
  <si>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</si>
  <si>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</si>
  <si>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</si>
  <si>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</si>
  <si>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</si>
  <si>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</si>
  <si>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</si>
  <si>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</si>
  <si>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</si>
  <si>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</si>
  <si>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</si>
  <si>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</si>
  <si>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</si>
  <si>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</si>
  <si>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</si>
  <si>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</si>
  <si>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</si>
  <si>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</si>
  <si>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</si>
  <si>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</si>
  <si>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</si>
  <si>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</si>
  <si>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</si>
  <si>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</si>
  <si>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</si>
  <si>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</si>
  <si>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</si>
  <si>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</si>
  <si>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</si>
  <si>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</si>
  <si>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</si>
  <si>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</si>
  <si>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</si>
  <si>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</si>
  <si>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</si>
  <si>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</si>
  <si>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</si>
  <si>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</si>
  <si>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</si>
  <si>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</si>
  <si>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</si>
  <si>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</si>
  <si>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</si>
  <si>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</si>
  <si>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</si>
  <si>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</si>
  <si>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</si>
  <si>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</si>
  <si>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</si>
  <si>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</si>
  <si>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</si>
  <si>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</si>
  <si>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</si>
  <si>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</si>
  <si>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</si>
  <si>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</si>
  <si>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</si>
  <si>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</si>
  <si>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</si>
  <si>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</si>
  <si>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</si>
  <si>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</si>
  <si>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</si>
  <si>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</si>
  <si>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</si>
  <si>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</si>
  <si>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</si>
  <si>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</si>
  <si>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</si>
  <si>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</si>
  <si>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</si>
  <si>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</si>
  <si>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</si>
  <si>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</si>
  <si>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</si>
  <si>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</si>
  <si>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</si>
  <si>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</si>
  <si>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</si>
  <si>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</si>
  <si>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</si>
  <si>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</si>
  <si>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</si>
  <si>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</si>
  <si>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</si>
  <si>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</si>
  <si>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</si>
  <si>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</si>
  <si>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二居室</t>
  </si>
  <si>
    <t>估价机构样本小区数据</t>
  </si>
  <si>
    <t>楼层</t>
  </si>
  <si>
    <t>装修</t>
  </si>
  <si>
    <t>建筑面积（㎡）</t>
  </si>
  <si>
    <t>中楼层</t>
  </si>
  <si>
    <t>南北</t>
  </si>
  <si>
    <t>户型</t>
    <phoneticPr fontId="1" type="noConversion"/>
  </si>
  <si>
    <t>朝向、采光、通风</t>
    <phoneticPr fontId="13"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</si>
  <si>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</si>
  <si>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</si>
  <si>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</si>
  <si>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</si>
  <si>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</si>
  <si>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</si>
  <si>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</si>
  <si>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</si>
  <si>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</si>
  <si>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</si>
  <si>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</si>
  <si>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</si>
  <si>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</si>
  <si>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</si>
  <si>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</si>
  <si>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</si>
  <si>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</si>
  <si>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</si>
  <si>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</si>
  <si>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</si>
  <si>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</si>
  <si>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</si>
  <si>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</si>
  <si>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</si>
  <si>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</si>
  <si>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</si>
  <si>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</si>
  <si>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</si>
  <si>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</si>
  <si>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</si>
  <si>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</si>
  <si>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</si>
  <si>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</si>
  <si>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</si>
  <si>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</si>
  <si>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</si>
  <si>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</si>
  <si>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</si>
  <si>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</si>
  <si>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</si>
  <si>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</si>
  <si>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</si>
  <si>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</si>
  <si>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</si>
  <si>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普通装修</t>
    <phoneticPr fontId="1" type="noConversion"/>
  </si>
  <si>
    <t>项目所在位置</t>
  </si>
  <si>
    <t>项目所在区</t>
  </si>
  <si>
    <t>用途</t>
    <phoneticPr fontId="1" type="noConversion"/>
  </si>
  <si>
    <t>面积范围</t>
    <phoneticPr fontId="1" type="noConversion"/>
  </si>
  <si>
    <t>建成年代</t>
    <phoneticPr fontId="1" type="noConversion"/>
  </si>
  <si>
    <t>序号</t>
    <phoneticPr fontId="1" type="noConversion"/>
  </si>
  <si>
    <t>普通住宅</t>
    <phoneticPr fontId="1" type="noConversion"/>
  </si>
  <si>
    <t>小区名称</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</si>
  <si>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</si>
  <si>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</si>
  <si>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</si>
  <si>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</si>
  <si>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</si>
  <si>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</si>
  <si>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</si>
  <si>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</si>
  <si>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</si>
  <si>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</si>
  <si>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</si>
  <si>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</si>
  <si>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</si>
  <si>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</si>
  <si>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</si>
  <si>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</si>
  <si>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</si>
  <si>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</si>
  <si>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</si>
  <si>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</si>
  <si>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</si>
  <si>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</si>
  <si>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</si>
  <si>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</si>
  <si>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</si>
  <si>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</si>
  <si>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</si>
  <si>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</si>
  <si>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</si>
  <si>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</si>
  <si>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</si>
  <si>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</si>
  <si>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</si>
  <si>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</si>
  <si>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</si>
  <si>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</si>
  <si>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</si>
  <si>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</si>
  <si>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</si>
  <si>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</si>
  <si>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</si>
  <si>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</si>
  <si>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</si>
  <si>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</si>
  <si>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</si>
  <si>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</si>
  <si>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</si>
  <si>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</si>
  <si>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</si>
  <si>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</si>
  <si>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</si>
  <si>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</si>
  <si>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</si>
  <si>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</si>
  <si>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</si>
  <si>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</si>
  <si>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</si>
  <si>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</si>
  <si>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</si>
  <si>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</si>
  <si>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</si>
  <si>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</si>
  <si>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</si>
  <si>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</si>
  <si>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</si>
  <si>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</si>
  <si>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</si>
  <si>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</si>
  <si>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</si>
  <si>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</si>
  <si>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</si>
  <si>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</si>
  <si>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</si>
  <si>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</si>
  <si>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</si>
  <si>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</si>
  <si>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</si>
  <si>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</si>
  <si>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</si>
  <si>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</si>
  <si>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</si>
  <si>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</si>
  <si>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</si>
  <si>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</si>
  <si>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</si>
  <si>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</si>
  <si>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</si>
  <si>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</si>
  <si>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</si>
  <si>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</si>
  <si>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</si>
  <si>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</si>
  <si>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</si>
  <si>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</si>
  <si>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</si>
  <si>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</si>
  <si>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</si>
  <si>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</si>
  <si>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</si>
  <si>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</si>
  <si>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</si>
  <si>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</si>
  <si>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</si>
  <si>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</si>
  <si>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</si>
  <si>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</si>
  <si>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</si>
  <si>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</si>
  <si>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</si>
  <si>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</si>
  <si>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</si>
  <si>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</si>
  <si>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</si>
  <si>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</si>
  <si>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</si>
  <si>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</si>
  <si>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</si>
  <si>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</si>
  <si>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</si>
  <si>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</si>
  <si>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</si>
  <si>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</si>
  <si>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</si>
  <si>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</si>
  <si>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</si>
  <si>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</si>
  <si>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</si>
  <si>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</si>
  <si>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</si>
  <si>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</si>
  <si>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</si>
  <si>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</si>
  <si>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</si>
  <si>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</si>
  <si>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</si>
  <si>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</si>
  <si>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</si>
  <si>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</si>
  <si>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</si>
  <si>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</si>
  <si>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</si>
  <si>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</si>
  <si>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</si>
  <si>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</si>
  <si>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</si>
  <si>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</si>
  <si>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</si>
  <si>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</si>
  <si>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</si>
  <si>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</si>
  <si>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</si>
  <si>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</si>
  <si>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</si>
  <si>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</si>
  <si>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</si>
  <si>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</si>
  <si>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</si>
  <si>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</si>
  <si>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</si>
  <si>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</si>
  <si>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</si>
  <si>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</si>
  <si>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</si>
  <si>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</si>
  <si>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</si>
  <si>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</si>
  <si>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</si>
  <si>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</si>
  <si>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</si>
  <si>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</si>
  <si>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</si>
  <si>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</si>
  <si>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</si>
  <si>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</si>
  <si>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</si>
  <si>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</si>
  <si>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</si>
  <si>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</si>
  <si>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</si>
  <si>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</si>
  <si>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</si>
  <si>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</si>
  <si>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</si>
  <si>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</si>
  <si>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</si>
  <si>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</si>
  <si>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</si>
  <si>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</si>
  <si>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</si>
  <si>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</si>
  <si>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</si>
  <si>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</si>
  <si>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</si>
  <si>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</si>
  <si>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</si>
  <si>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</si>
  <si>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</si>
  <si>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</si>
  <si>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</si>
  <si>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</si>
  <si>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</si>
  <si>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</si>
  <si>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</si>
  <si>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</si>
  <si>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</si>
  <si>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</si>
  <si>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</si>
  <si>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</si>
  <si>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</si>
  <si>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</si>
  <si>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</si>
  <si>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</si>
  <si>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</si>
  <si>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</si>
  <si>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</si>
  <si>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</si>
  <si>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</si>
  <si>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</si>
  <si>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</si>
  <si>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</si>
  <si>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</si>
  <si>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</si>
  <si>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</si>
  <si>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</si>
  <si>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</si>
  <si>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</si>
  <si>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</si>
  <si>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</si>
  <si>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</si>
  <si>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</si>
  <si>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</si>
  <si>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</si>
  <si>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</si>
  <si>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</si>
  <si>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</si>
  <si>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</si>
  <si>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</si>
  <si>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</si>
  <si>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</si>
  <si>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</si>
  <si>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</si>
  <si>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</si>
  <si>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</si>
  <si>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</si>
  <si>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</si>
  <si>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</si>
  <si>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</si>
  <si>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</si>
  <si>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</si>
  <si>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</si>
  <si>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</si>
  <si>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</si>
  <si>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</si>
  <si>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</si>
  <si>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</si>
  <si>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</si>
  <si>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</si>
  <si>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</si>
  <si>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</si>
  <si>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</si>
  <si>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</si>
  <si>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</si>
  <si>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</si>
  <si>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</si>
  <si>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</si>
  <si>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</si>
  <si>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</si>
  <si>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</si>
  <si>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</si>
  <si>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</si>
  <si>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</si>
  <si>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</si>
  <si>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</si>
  <si>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</si>
  <si>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</si>
  <si>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</si>
  <si>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</si>
  <si>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</si>
  <si>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</si>
  <si>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</si>
  <si>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</si>
  <si>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</si>
  <si>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</si>
  <si>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</si>
  <si>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</si>
  <si>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</si>
  <si>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</si>
  <si>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</si>
  <si>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</si>
  <si>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</si>
  <si>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</si>
  <si>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</si>
  <si>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</si>
  <si>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</si>
  <si>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</si>
  <si>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</si>
  <si>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</si>
  <si>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</si>
  <si>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</si>
  <si>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</si>
  <si>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</si>
  <si>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</si>
  <si>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</si>
  <si>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</si>
  <si>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</si>
  <si>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</si>
  <si>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</si>
  <si>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</si>
  <si>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</si>
  <si>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</si>
  <si>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</si>
  <si>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</si>
  <si>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</si>
  <si>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</si>
  <si>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</si>
  <si>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</si>
  <si>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</si>
  <si>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</si>
  <si>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</si>
  <si>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</si>
  <si>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</si>
  <si>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</si>
  <si>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</si>
  <si>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</si>
  <si>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</si>
  <si>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</si>
  <si>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</si>
  <si>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</si>
  <si>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</si>
  <si>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</si>
  <si>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</si>
  <si>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</si>
  <si>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</si>
  <si>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</si>
  <si>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</si>
  <si>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</si>
  <si>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</si>
  <si>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</si>
  <si>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</si>
  <si>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</si>
  <si>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</si>
  <si>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</si>
  <si>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</si>
  <si>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</si>
  <si>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</si>
  <si>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</si>
  <si>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</si>
  <si>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</si>
  <si>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</si>
  <si>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</si>
  <si>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</si>
  <si>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</si>
  <si>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</si>
  <si>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</si>
  <si>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</si>
  <si>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</si>
  <si>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</si>
  <si>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</si>
  <si>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</si>
  <si>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</si>
  <si>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</si>
  <si>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</si>
  <si>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</si>
  <si>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</si>
  <si>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</si>
  <si>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</si>
  <si>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</si>
  <si>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</si>
  <si>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</si>
  <si>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</si>
  <si>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</si>
  <si>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</si>
  <si>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</si>
  <si>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</si>
  <si>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</si>
  <si>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</si>
  <si>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</si>
  <si>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</si>
  <si>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</si>
  <si>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</si>
  <si>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</si>
  <si>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</si>
  <si>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</si>
  <si>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</si>
  <si>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</si>
  <si>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</si>
  <si>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</si>
  <si>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</si>
  <si>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</si>
  <si>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</si>
  <si>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</si>
  <si>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</si>
  <si>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</si>
  <si>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</si>
  <si>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</si>
  <si>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</si>
  <si>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</si>
  <si>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</si>
  <si>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</si>
  <si>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</si>
  <si>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</si>
  <si>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</si>
  <si>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</si>
  <si>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</si>
  <si>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</si>
  <si>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</si>
  <si>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</si>
  <si>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</si>
  <si>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</si>
  <si>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</si>
  <si>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</si>
  <si>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</si>
  <si>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</si>
  <si>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</si>
  <si>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</si>
  <si>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</si>
  <si>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</si>
  <si>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</si>
  <si>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</si>
  <si>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</si>
  <si>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</si>
  <si>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</si>
  <si>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</si>
  <si>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</si>
  <si>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</si>
  <si>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</si>
  <si>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</si>
  <si>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</si>
  <si>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</si>
  <si>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</si>
  <si>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</si>
  <si>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</si>
  <si>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</si>
  <si>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</si>
  <si>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</si>
  <si>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</si>
  <si>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</si>
  <si>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</si>
  <si>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</si>
  <si>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</si>
  <si>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</si>
  <si>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</si>
  <si>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</si>
  <si>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</si>
  <si>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</si>
  <si>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</si>
  <si>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</si>
  <si>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</si>
  <si>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</si>
  <si>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</si>
  <si>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</si>
  <si>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</si>
  <si>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</si>
  <si>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</si>
  <si>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</si>
  <si>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</si>
  <si>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</si>
  <si>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</si>
  <si>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</si>
  <si>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</si>
  <si>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</si>
  <si>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</si>
  <si>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</si>
  <si>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</si>
  <si>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</si>
  <si>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</si>
  <si>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</si>
  <si>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</si>
  <si>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</si>
  <si>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</si>
  <si>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</si>
  <si>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</si>
  <si>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</si>
  <si>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</si>
  <si>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</si>
  <si>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</si>
  <si>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</si>
  <si>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</si>
  <si>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</si>
  <si>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</si>
  <si>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</si>
  <si>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</si>
  <si>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</si>
  <si>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</si>
  <si>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</si>
  <si>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</si>
  <si>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</si>
  <si>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</si>
  <si>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</si>
  <si>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</si>
  <si>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</si>
  <si>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</si>
  <si>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</si>
  <si>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</si>
  <si>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</si>
  <si>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</si>
  <si>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</si>
  <si>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</si>
  <si>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</si>
  <si>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</si>
  <si>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</si>
  <si>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</si>
  <si>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</si>
  <si>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</si>
  <si>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</si>
  <si>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</si>
  <si>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</si>
  <si>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</si>
  <si>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</si>
  <si>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</si>
  <si>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</si>
  <si>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</si>
  <si>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</si>
  <si>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</si>
  <si>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</si>
  <si>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</si>
  <si>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</si>
  <si>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</si>
  <si>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</si>
  <si>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</si>
  <si>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</si>
  <si>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</si>
  <si>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</si>
  <si>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</si>
  <si>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</si>
  <si>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</si>
  <si>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</si>
  <si>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</si>
  <si>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</si>
  <si>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</si>
  <si>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</si>
  <si>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</si>
  <si>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</si>
  <si>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</si>
  <si>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30" type="noConversion"/>
  </si>
  <si>
    <t>居室</t>
  </si>
  <si>
    <t>建筑面积㎡</t>
  </si>
  <si>
    <t>套内建筑面积</t>
    <phoneticPr fontId="30" type="noConversion"/>
  </si>
  <si>
    <t>建筑面积单价</t>
    <phoneticPr fontId="30" type="noConversion"/>
  </si>
  <si>
    <t>总价</t>
    <phoneticPr fontId="30" type="noConversion"/>
  </si>
  <si>
    <t>套内单价</t>
  </si>
  <si>
    <t>1/15</t>
    <phoneticPr fontId="30" type="noConversion"/>
  </si>
  <si>
    <t>一居</t>
  </si>
  <si>
    <t>A1</t>
  </si>
  <si>
    <t>南</t>
  </si>
  <si>
    <t>1/15</t>
    <phoneticPr fontId="30" type="noConversion"/>
  </si>
  <si>
    <r>
      <t>1</t>
    </r>
    <r>
      <rPr>
        <sz val="11"/>
        <color theme="1"/>
        <rFont val="DengXian"/>
        <family val="2"/>
        <scheme val="minor"/>
      </rPr>
      <t>/</t>
    </r>
    <r>
      <rPr>
        <sz val="11"/>
        <color theme="1"/>
        <rFont val="DengXian"/>
        <family val="2"/>
        <scheme val="minor"/>
      </rPr>
      <t>15</t>
    </r>
    <phoneticPr fontId="30" type="noConversion"/>
  </si>
  <si>
    <t>A2</t>
  </si>
  <si>
    <r>
      <t>2</t>
    </r>
    <r>
      <rPr>
        <sz val="11"/>
        <color theme="1"/>
        <rFont val="DengXian"/>
        <family val="2"/>
        <scheme val="minor"/>
      </rPr>
      <t>/</t>
    </r>
    <r>
      <rPr>
        <sz val="11"/>
        <color theme="1"/>
        <rFont val="DengXian"/>
        <family val="2"/>
        <scheme val="minor"/>
      </rPr>
      <t>15</t>
    </r>
    <phoneticPr fontId="30" type="noConversion"/>
  </si>
  <si>
    <t>2/15</t>
    <phoneticPr fontId="30" type="noConversion"/>
  </si>
  <si>
    <t>2/15</t>
    <phoneticPr fontId="30" type="noConversion"/>
  </si>
  <si>
    <t>2/15</t>
    <phoneticPr fontId="30" type="noConversion"/>
  </si>
  <si>
    <t>3/15</t>
    <phoneticPr fontId="30" type="noConversion"/>
  </si>
  <si>
    <t>3/15</t>
    <phoneticPr fontId="30" type="noConversion"/>
  </si>
  <si>
    <t>4/15</t>
    <phoneticPr fontId="30" type="noConversion"/>
  </si>
  <si>
    <t>4/15</t>
    <phoneticPr fontId="30" type="noConversion"/>
  </si>
  <si>
    <t>4/15</t>
    <phoneticPr fontId="30" type="noConversion"/>
  </si>
  <si>
    <t>5/15</t>
    <phoneticPr fontId="30" type="noConversion"/>
  </si>
  <si>
    <t>6/15</t>
    <phoneticPr fontId="30" type="noConversion"/>
  </si>
  <si>
    <t>6/15</t>
    <phoneticPr fontId="30" type="noConversion"/>
  </si>
  <si>
    <t>6/15</t>
    <phoneticPr fontId="30" type="noConversion"/>
  </si>
  <si>
    <t>三居</t>
  </si>
  <si>
    <t>C2</t>
  </si>
  <si>
    <t>7/15</t>
    <phoneticPr fontId="30" type="noConversion"/>
  </si>
  <si>
    <t>8/15</t>
    <phoneticPr fontId="30" type="noConversion"/>
  </si>
  <si>
    <t>9/15</t>
    <phoneticPr fontId="30" type="noConversion"/>
  </si>
  <si>
    <t>9/15</t>
    <phoneticPr fontId="30" type="noConversion"/>
  </si>
  <si>
    <t>10/15</t>
    <phoneticPr fontId="30" type="noConversion"/>
  </si>
  <si>
    <t>11/15</t>
    <phoneticPr fontId="30" type="noConversion"/>
  </si>
  <si>
    <t>12/15</t>
    <phoneticPr fontId="30" type="noConversion"/>
  </si>
  <si>
    <t>13/15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</si>
  <si>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</si>
  <si>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</si>
  <si>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</si>
  <si>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</si>
  <si>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</si>
  <si>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4/15</t>
    <phoneticPr fontId="30" type="noConversion"/>
  </si>
  <si>
    <t>5/15</t>
    <phoneticPr fontId="30" type="noConversion"/>
  </si>
  <si>
    <t>6/15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</si>
  <si>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</si>
  <si>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</si>
  <si>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</si>
  <si>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</si>
  <si>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</si>
  <si>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3/15</t>
    <phoneticPr fontId="30" type="noConversion"/>
  </si>
  <si>
    <t>4/15</t>
    <phoneticPr fontId="30" type="noConversion"/>
  </si>
  <si>
    <t>5/15</t>
    <phoneticPr fontId="30" type="noConversion"/>
  </si>
  <si>
    <t>6/15</t>
    <phoneticPr fontId="30" type="noConversion"/>
  </si>
  <si>
    <t>7/15</t>
    <phoneticPr fontId="30" type="noConversion"/>
  </si>
  <si>
    <t>C5</t>
  </si>
  <si>
    <t>东南</t>
  </si>
  <si>
    <t>9/15</t>
    <phoneticPr fontId="30" type="noConversion"/>
  </si>
  <si>
    <t>15/15</t>
  </si>
  <si>
    <t>C3</t>
  </si>
  <si>
    <t>10/15</t>
    <phoneticPr fontId="30" type="noConversion"/>
  </si>
  <si>
    <t>12/15</t>
    <phoneticPr fontId="30" type="noConversion"/>
  </si>
  <si>
    <t>1/14</t>
    <phoneticPr fontId="30" type="noConversion"/>
  </si>
  <si>
    <t>A3</t>
  </si>
  <si>
    <t>东</t>
  </si>
  <si>
    <t>A4</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</si>
  <si>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</si>
  <si>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</si>
  <si>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</si>
  <si>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</si>
  <si>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</si>
  <si>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</si>
  <si>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</si>
  <si>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9/14</t>
    <phoneticPr fontId="30" type="noConversion"/>
  </si>
  <si>
    <t>10/14</t>
    <phoneticPr fontId="30" type="noConversion"/>
  </si>
  <si>
    <t>10/14</t>
  </si>
  <si>
    <t>11/14</t>
    <phoneticPr fontId="30" type="noConversion"/>
  </si>
  <si>
    <t>12/14</t>
    <phoneticPr fontId="30" type="noConversion"/>
  </si>
  <si>
    <t>13/14</t>
    <phoneticPr fontId="30" type="noConversion"/>
  </si>
  <si>
    <t>14/14</t>
    <phoneticPr fontId="30" type="noConversion"/>
  </si>
  <si>
    <t>1/11</t>
    <phoneticPr fontId="30" type="noConversion"/>
  </si>
  <si>
    <t>A5</t>
  </si>
  <si>
    <t>4/11</t>
    <phoneticPr fontId="30" type="noConversion"/>
  </si>
  <si>
    <t>C8</t>
  </si>
  <si>
    <t>7/11</t>
    <phoneticPr fontId="30" type="noConversion"/>
  </si>
  <si>
    <t>A6</t>
  </si>
  <si>
    <t>9/11</t>
    <phoneticPr fontId="30" type="noConversion"/>
  </si>
  <si>
    <t>11/11</t>
    <phoneticPr fontId="30" type="noConversion"/>
  </si>
  <si>
    <t>二居</t>
  </si>
  <si>
    <t>B2</t>
    <phoneticPr fontId="30" type="noConversion"/>
  </si>
  <si>
    <t>3/21</t>
    <phoneticPr fontId="30" type="noConversion"/>
  </si>
  <si>
    <t>6/21</t>
    <phoneticPr fontId="30" type="noConversion"/>
  </si>
  <si>
    <t>9/21</t>
    <phoneticPr fontId="30" type="noConversion"/>
  </si>
  <si>
    <t>13/21</t>
    <phoneticPr fontId="30" type="noConversion"/>
  </si>
  <si>
    <t>A7</t>
  </si>
  <si>
    <t>西</t>
  </si>
  <si>
    <t>1/14</t>
    <phoneticPr fontId="30" type="noConversion"/>
  </si>
  <si>
    <t>A8</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</si>
  <si>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</si>
  <si>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</si>
  <si>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</si>
  <si>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</si>
  <si>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</si>
  <si>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</si>
  <si>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</si>
  <si>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B3</t>
  </si>
  <si>
    <t>西北</t>
  </si>
  <si>
    <t>9/14</t>
    <phoneticPr fontId="30" type="noConversion"/>
  </si>
  <si>
    <t>10/14</t>
    <phoneticPr fontId="30" type="noConversion"/>
  </si>
  <si>
    <t>11/14</t>
    <phoneticPr fontId="30" type="noConversion"/>
  </si>
  <si>
    <t>12/14</t>
    <phoneticPr fontId="30" type="noConversion"/>
  </si>
  <si>
    <t>13/14</t>
    <phoneticPr fontId="30" type="noConversion"/>
  </si>
  <si>
    <t>14/14</t>
    <phoneticPr fontId="30" type="noConversion"/>
  </si>
  <si>
    <t>2/20</t>
    <phoneticPr fontId="30" type="noConversion"/>
  </si>
  <si>
    <t>6/20</t>
    <phoneticPr fontId="30" type="noConversion"/>
  </si>
  <si>
    <t>9/20</t>
    <phoneticPr fontId="30" type="noConversion"/>
  </si>
  <si>
    <r>
      <t>2</t>
    </r>
    <r>
      <rPr>
        <sz val="11"/>
        <color theme="1"/>
        <rFont val="DengXian"/>
        <family val="2"/>
        <scheme val="minor"/>
      </rPr>
      <t>0</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</si>
  <si>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</si>
  <si>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</si>
  <si>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</si>
  <si>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</si>
  <si>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</si>
  <si>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</si>
  <si>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</si>
  <si>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</si>
  <si>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</si>
  <si>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</si>
  <si>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t>A9</t>
  </si>
  <si>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</si>
  <si>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</si>
  <si>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t>4/20</t>
    <phoneticPr fontId="30" type="noConversion"/>
  </si>
  <si>
    <t>2/12</t>
    <phoneticPr fontId="30" type="noConversion"/>
  </si>
  <si>
    <t>3/12</t>
    <phoneticPr fontId="30" type="noConversion"/>
  </si>
  <si>
    <t>4/12</t>
    <phoneticPr fontId="30" type="noConversion"/>
  </si>
  <si>
    <t>5/12</t>
    <phoneticPr fontId="30" type="noConversion"/>
  </si>
  <si>
    <t>6/12</t>
    <phoneticPr fontId="30" type="noConversion"/>
  </si>
  <si>
    <t>7/12</t>
    <phoneticPr fontId="30" type="noConversion"/>
  </si>
  <si>
    <t>8/12</t>
    <phoneticPr fontId="30" type="noConversion"/>
  </si>
  <si>
    <t>9/12</t>
    <phoneticPr fontId="30" type="noConversion"/>
  </si>
  <si>
    <r>
      <t>1</t>
    </r>
    <r>
      <rPr>
        <sz val="11"/>
        <color theme="1"/>
        <rFont val="DengXian"/>
        <family val="2"/>
        <scheme val="minor"/>
      </rPr>
      <t>0</t>
    </r>
    <r>
      <rPr>
        <sz val="11"/>
        <color theme="1"/>
        <rFont val="DengXian"/>
        <family val="2"/>
        <scheme val="minor"/>
      </rPr>
      <t>/12</t>
    </r>
    <phoneticPr fontId="30" type="noConversion"/>
  </si>
  <si>
    <r>
      <t>1</t>
    </r>
    <r>
      <rPr>
        <sz val="11"/>
        <color theme="1"/>
        <rFont val="DengXian"/>
        <family val="2"/>
        <scheme val="minor"/>
      </rPr>
      <t>1</t>
    </r>
    <r>
      <rPr>
        <sz val="11"/>
        <color theme="1"/>
        <rFont val="DengXian"/>
        <family val="2"/>
        <scheme val="minor"/>
      </rPr>
      <t>/12</t>
    </r>
    <phoneticPr fontId="30" type="noConversion"/>
  </si>
  <si>
    <r>
      <t>1</t>
    </r>
    <r>
      <rPr>
        <sz val="11"/>
        <color theme="1"/>
        <rFont val="DengXian"/>
        <family val="2"/>
        <scheme val="minor"/>
      </rPr>
      <t>2</t>
    </r>
    <r>
      <rPr>
        <sz val="11"/>
        <color theme="1"/>
        <rFont val="DengXian"/>
        <family val="2"/>
        <scheme val="minor"/>
      </rPr>
      <t>/12</t>
    </r>
    <phoneticPr fontId="30" type="noConversion"/>
  </si>
  <si>
    <t>4/20</t>
    <phoneticPr fontId="30" type="noConversion"/>
  </si>
  <si>
    <r>
      <t>1</t>
    </r>
    <r>
      <rPr>
        <sz val="11"/>
        <color theme="1"/>
        <rFont val="DengXian"/>
        <family val="2"/>
        <scheme val="minor"/>
      </rPr>
      <t>8</t>
    </r>
    <r>
      <rPr>
        <sz val="11"/>
        <color theme="1"/>
        <rFont val="DengXian"/>
        <family val="2"/>
        <scheme val="minor"/>
      </rPr>
      <t>/20</t>
    </r>
    <phoneticPr fontId="30" type="noConversion"/>
  </si>
  <si>
    <r>
      <t>1</t>
    </r>
    <r>
      <rPr>
        <sz val="11"/>
        <color theme="1"/>
        <rFont val="DengXian"/>
        <family val="2"/>
        <scheme val="minor"/>
      </rPr>
      <t>9</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</si>
  <si>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phoneticPr fontId="30" type="noConversion"/>
  </si>
  <si>
    <t>1/13</t>
    <phoneticPr fontId="30" type="noConversion"/>
  </si>
  <si>
    <t>2/13</t>
    <phoneticPr fontId="30" type="noConversion"/>
  </si>
  <si>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</si>
  <si>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</si>
  <si>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</si>
  <si>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</si>
  <si>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</si>
  <si>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</si>
  <si>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</si>
  <si>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</si>
  <si>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</si>
  <si>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</si>
  <si>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</si>
  <si>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r>
      <t>1</t>
    </r>
    <r>
      <rPr>
        <sz val="11"/>
        <color theme="1"/>
        <rFont val="DengXian"/>
        <family val="2"/>
        <scheme val="minor"/>
      </rPr>
      <t>0</t>
    </r>
    <r>
      <rPr>
        <sz val="11"/>
        <color theme="1"/>
        <rFont val="DengXian"/>
        <family val="2"/>
        <scheme val="minor"/>
      </rPr>
      <t>/20</t>
    </r>
    <phoneticPr fontId="30" type="noConversion"/>
  </si>
  <si>
    <r>
      <t>3</t>
    </r>
    <r>
      <rPr>
        <sz val="11"/>
        <color theme="1"/>
        <rFont val="DengXian"/>
        <family val="2"/>
        <scheme val="minor"/>
      </rPr>
      <t>/13</t>
    </r>
    <phoneticPr fontId="30"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</si>
  <si>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</si>
  <si>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</si>
  <si>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</si>
  <si>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</si>
  <si>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</si>
  <si>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</si>
  <si>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</si>
  <si>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</si>
  <si>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</si>
  <si>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</si>
  <si>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</si>
  <si>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</si>
  <si>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</si>
  <si>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</si>
  <si>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漪景园</t>
    <phoneticPr fontId="1" type="noConversion"/>
  </si>
  <si>
    <t>大兴</t>
    <rPh sb="0" eb="1">
      <t>da xing</t>
    </rPh>
    <phoneticPr fontId="1" type="noConversion"/>
  </si>
  <si>
    <t>大兴区林校路60号林校路东侧</t>
    <phoneticPr fontId="1" type="noConversion"/>
  </si>
  <si>
    <t>大兴区林校路69号</t>
    <phoneticPr fontId="1" type="noConversion"/>
  </si>
  <si>
    <t>大兴区义安街与义和庄东路交叉口东南角</t>
    <phoneticPr fontId="1" type="noConversion"/>
  </si>
  <si>
    <t>大兴区林校路60号</t>
    <phoneticPr fontId="1" type="noConversion"/>
  </si>
  <si>
    <t>大兴区兴华大街与林校北路交叉口处东南角</t>
    <phoneticPr fontId="1" type="noConversion"/>
  </si>
  <si>
    <t>大兴区义平路北</t>
    <phoneticPr fontId="1" type="noConversion"/>
  </si>
  <si>
    <t>大兴区义平路92号</t>
    <phoneticPr fontId="1" type="noConversion"/>
  </si>
  <si>
    <t>大兴区义和庄北路</t>
    <phoneticPr fontId="1" type="noConversion"/>
  </si>
  <si>
    <t>大兴区永华路1号</t>
    <phoneticPr fontId="1" type="noConversion"/>
  </si>
  <si>
    <t>大兴区黄村镇兴华南路17号</t>
    <phoneticPr fontId="1" type="noConversion"/>
  </si>
  <si>
    <t>2021年3月-2022年4月</t>
  </si>
  <si>
    <t>兴水家园</t>
  </si>
  <si>
    <t>大庄新村</t>
  </si>
  <si>
    <t>车站南里</t>
  </si>
  <si>
    <t>车站中里南区</t>
  </si>
  <si>
    <t>义和庄北里</t>
  </si>
  <si>
    <t>兴念雅苑</t>
  </si>
  <si>
    <t>兴政家园</t>
  </si>
  <si>
    <t>翰林庭院</t>
  </si>
  <si>
    <t>监测整租租金</t>
  </si>
  <si>
    <t>锦华园</t>
    <phoneticPr fontId="1" type="noConversion"/>
  </si>
  <si>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</si>
  <si>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</si>
  <si>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</si>
  <si>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</si>
  <si>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t>61.61-150.86</t>
    <phoneticPr fontId="1" type="noConversion"/>
  </si>
  <si>
    <t>73.49-117.2</t>
    <phoneticPr fontId="1" type="noConversion"/>
  </si>
  <si>
    <t>55.6-85.83</t>
    <phoneticPr fontId="1" type="noConversion"/>
  </si>
  <si>
    <t>62.07-77.71</t>
    <phoneticPr fontId="1" type="noConversion"/>
  </si>
  <si>
    <t>67.52-98.27</t>
    <phoneticPr fontId="1" type="noConversion"/>
  </si>
  <si>
    <t>76.42-115.44</t>
    <phoneticPr fontId="1" type="noConversion"/>
  </si>
  <si>
    <t>109.2-152.74</t>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</si>
  <si>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</si>
  <si>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</si>
  <si>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80.1-138.24</t>
    <phoneticPr fontId="1" type="noConversion"/>
  </si>
  <si>
    <t>装修</t>
    <phoneticPr fontId="13"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</si>
  <si>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</si>
  <si>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</si>
  <si>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</si>
  <si>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</si>
  <si>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</si>
  <si>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</si>
  <si>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</si>
  <si>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</si>
  <si>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</si>
  <si>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</si>
  <si>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</si>
  <si>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</si>
  <si>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</si>
  <si>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</si>
  <si>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</si>
  <si>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</si>
  <si>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</si>
  <si>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</si>
  <si>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</si>
  <si>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</si>
  <si>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</si>
  <si>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</si>
  <si>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</si>
  <si>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</si>
  <si>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</si>
  <si>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</si>
  <si>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</si>
  <si>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</si>
  <si>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</si>
  <si>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</si>
  <si>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</si>
  <si>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</si>
  <si>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</si>
  <si>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普通装修</t>
    <phoneticPr fontId="1" type="noConversion"/>
  </si>
  <si>
    <t>南北</t>
    <phoneticPr fontId="1" type="noConversion"/>
  </si>
  <si>
    <t>南</t>
    <phoneticPr fontId="1" type="noConversion"/>
  </si>
  <si>
    <t>70-90</t>
    <phoneticPr fontId="1" type="noConversion"/>
  </si>
  <si>
    <t>二居室</t>
    <rPh sb="0" eb="1">
      <t>san ju shi</t>
    </rPh>
    <phoneticPr fontId="1" type="noConversion"/>
  </si>
  <si>
    <t>60-80</t>
    <phoneticPr fontId="1" type="noConversion"/>
  </si>
  <si>
    <t>有专业物业公司，物业服务保障好</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</si>
  <si>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</si>
  <si>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</si>
  <si>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</si>
  <si>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</si>
  <si>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</si>
  <si>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</si>
  <si>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</si>
  <si>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</si>
  <si>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</si>
  <si>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</si>
  <si>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</si>
  <si>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</si>
  <si>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</si>
  <si>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</si>
  <si>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</si>
  <si>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</si>
  <si>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</si>
  <si>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</si>
  <si>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朝向好，能保证较长时间的采光，通风较好，综合分析朝向、采光、通风状况较好（南）</t>
    <phoneticPr fontId="13" type="noConversion"/>
  </si>
  <si>
    <t>配备专业管理人员，数量充足，居住管理好</t>
    <phoneticPr fontId="13" type="noConversion"/>
  </si>
  <si>
    <t>供暖费</t>
    <phoneticPr fontId="1" type="noConversion"/>
  </si>
  <si>
    <t>78.79-87.77</t>
    <phoneticPr fontId="1" type="noConversion"/>
  </si>
  <si>
    <t>成新度</t>
    <phoneticPr fontId="1" type="noConversion"/>
  </si>
  <si>
    <t>税费</t>
    <phoneticPr fontId="1" type="noConversion"/>
  </si>
  <si>
    <t>租赁税费</t>
    <phoneticPr fontId="1" type="noConversion"/>
  </si>
  <si>
    <t>物业费</t>
    <phoneticPr fontId="1" type="noConversion"/>
  </si>
  <si>
    <t>合计租金</t>
    <phoneticPr fontId="1" type="noConversion"/>
  </si>
  <si>
    <t>米拉village&lt;马驹桥&lt;通州区</t>
  </si>
  <si>
    <t>珠江四季悦城&lt;马驹桥&lt;通州区</t>
  </si>
  <si>
    <t>金地格林小镇6&lt;马驹桥&lt;通州区</t>
  </si>
  <si>
    <t>首开国风美仑&lt;马驹桥&lt;通州区</t>
  </si>
  <si>
    <t>富力尚悦居A区&lt;马驹桥&lt;通州区</t>
  </si>
  <si>
    <t>合生世界花园&lt;马驹桥&lt;通州区</t>
  </si>
  <si>
    <t>融科钧廷&lt;马驹桥&lt;通州区</t>
  </si>
  <si>
    <t>融科香雪兰溪&lt;马驹桥&lt;通州区</t>
  </si>
  <si>
    <t>星悦国际公寓&lt;马驹桥&lt;通州区</t>
  </si>
  <si>
    <t>东亚瑞晶苑&lt;马驹桥&lt;通州区</t>
  </si>
  <si>
    <t>莲水怡园&lt;马驹桥&lt;通州区</t>
  </si>
  <si>
    <t>新海北里&lt;马驹桥&lt;通州区</t>
  </si>
  <si>
    <t>合生世界村&lt;马驹桥&lt;通州区</t>
  </si>
  <si>
    <t>BDA样本&lt;马驹桥&lt;通州区</t>
  </si>
  <si>
    <t>一世情园&lt;马驹桥&lt;通州区</t>
  </si>
  <si>
    <t>2022年第四季度</t>
  </si>
  <si>
    <t>项目</t>
  </si>
  <si>
    <t>单元编号</t>
  </si>
  <si>
    <t>建筑面积(㎡)</t>
  </si>
  <si>
    <t>西向</t>
    <phoneticPr fontId="1" type="noConversion"/>
  </si>
  <si>
    <t>东向</t>
    <phoneticPr fontId="1" type="noConversion"/>
  </si>
  <si>
    <t>珠江逸景</t>
    <phoneticPr fontId="1" type="noConversion"/>
  </si>
  <si>
    <t>高/15</t>
    <phoneticPr fontId="1" type="noConversion"/>
  </si>
  <si>
    <t>西北</t>
    <phoneticPr fontId="1" type="noConversion"/>
  </si>
  <si>
    <t>东北</t>
    <phoneticPr fontId="1" type="noConversion"/>
  </si>
  <si>
    <t>中/15</t>
    <phoneticPr fontId="1" type="noConversion"/>
  </si>
  <si>
    <t>低/14</t>
    <phoneticPr fontId="1" type="noConversion"/>
  </si>
  <si>
    <t>东</t>
    <phoneticPr fontId="1" type="noConversion"/>
  </si>
  <si>
    <t>中/14</t>
    <phoneticPr fontId="1" type="noConversion"/>
  </si>
  <si>
    <t>东南</t>
    <phoneticPr fontId="1" type="noConversion"/>
  </si>
  <si>
    <t>高/14</t>
    <phoneticPr fontId="1" type="noConversion"/>
  </si>
  <si>
    <t>高/15</t>
    <phoneticPr fontId="1" type="noConversion"/>
  </si>
  <si>
    <t>东西</t>
    <phoneticPr fontId="1" type="noConversion"/>
  </si>
  <si>
    <t>中/14</t>
    <phoneticPr fontId="1" type="noConversion"/>
  </si>
  <si>
    <t>西</t>
    <phoneticPr fontId="1" type="noConversion"/>
  </si>
  <si>
    <t>高/14</t>
    <phoneticPr fontId="1" type="noConversion"/>
  </si>
  <si>
    <t>西南</t>
    <phoneticPr fontId="1" type="noConversion"/>
  </si>
  <si>
    <t>低/15</t>
    <phoneticPr fontId="1" type="noConversion"/>
  </si>
  <si>
    <t>低/11</t>
    <phoneticPr fontId="1" type="noConversion"/>
  </si>
  <si>
    <t>中/15</t>
    <phoneticPr fontId="1" type="noConversion"/>
  </si>
  <si>
    <t>合生世界村</t>
    <phoneticPr fontId="1" type="noConversion"/>
  </si>
  <si>
    <t>北</t>
    <phoneticPr fontId="1" type="noConversion"/>
  </si>
  <si>
    <t>中/12</t>
    <phoneticPr fontId="1" type="noConversion"/>
  </si>
  <si>
    <t>高/25</t>
    <phoneticPr fontId="1" type="noConversion"/>
  </si>
  <si>
    <t>低/25</t>
    <phoneticPr fontId="1" type="noConversion"/>
  </si>
  <si>
    <t>高/12</t>
    <phoneticPr fontId="1" type="noConversion"/>
  </si>
  <si>
    <t>中/17</t>
    <phoneticPr fontId="1" type="noConversion"/>
  </si>
  <si>
    <t>低/17</t>
    <phoneticPr fontId="1" type="noConversion"/>
  </si>
  <si>
    <t>高/17</t>
    <phoneticPr fontId="1" type="noConversion"/>
  </si>
  <si>
    <t>东亚瑞晶苑</t>
    <phoneticPr fontId="1" type="noConversion"/>
  </si>
  <si>
    <t>高/21</t>
    <phoneticPr fontId="1" type="noConversion"/>
  </si>
  <si>
    <t>东南北</t>
    <phoneticPr fontId="1" type="noConversion"/>
  </si>
  <si>
    <t>中/11</t>
    <phoneticPr fontId="1" type="noConversion"/>
  </si>
  <si>
    <t>低/21</t>
    <phoneticPr fontId="1" type="noConversion"/>
  </si>
  <si>
    <t>低/20</t>
    <phoneticPr fontId="1" type="noConversion"/>
  </si>
  <si>
    <t>中/20</t>
    <phoneticPr fontId="1" type="noConversion"/>
  </si>
  <si>
    <t>建成年代</t>
    <phoneticPr fontId="1" type="noConversion"/>
  </si>
  <si>
    <t>南</t>
    <phoneticPr fontId="1" type="noConversion"/>
  </si>
  <si>
    <t>东西</t>
    <phoneticPr fontId="1" type="noConversion"/>
  </si>
  <si>
    <t>套数</t>
    <phoneticPr fontId="1" type="noConversion"/>
  </si>
  <si>
    <t>软装条件</t>
  </si>
  <si>
    <t>备注</t>
  </si>
  <si>
    <t>亦嘉交响悦</t>
  </si>
  <si>
    <t>1号楼</t>
  </si>
  <si>
    <t>A301</t>
  </si>
  <si>
    <t>1居室</t>
  </si>
  <si>
    <t>南向</t>
  </si>
  <si>
    <t>公区精装、户内公寓精装</t>
  </si>
  <si>
    <t>已安装洗手池、马桶、淋浴、床、电视、无线网、空调、衣柜、桌椅</t>
  </si>
  <si>
    <t>A302</t>
  </si>
  <si>
    <t>北向</t>
  </si>
  <si>
    <t>A303</t>
  </si>
  <si>
    <t>A304</t>
  </si>
  <si>
    <t>A305</t>
  </si>
  <si>
    <t>A306</t>
  </si>
  <si>
    <t>A307</t>
  </si>
  <si>
    <t>A308</t>
  </si>
  <si>
    <t>A309</t>
  </si>
  <si>
    <t>A310</t>
  </si>
  <si>
    <t>A311</t>
  </si>
  <si>
    <t>A312</t>
  </si>
  <si>
    <t>A313</t>
  </si>
  <si>
    <t>A314</t>
  </si>
  <si>
    <t>A315</t>
  </si>
  <si>
    <t>A316</t>
  </si>
  <si>
    <t>A317</t>
  </si>
  <si>
    <t>A319</t>
  </si>
  <si>
    <t>A321</t>
  </si>
  <si>
    <t>A323</t>
  </si>
  <si>
    <t>B301</t>
  </si>
  <si>
    <t>B302</t>
  </si>
  <si>
    <t>B303</t>
  </si>
  <si>
    <t>B304</t>
  </si>
  <si>
    <t>B305</t>
  </si>
  <si>
    <t>B306</t>
  </si>
  <si>
    <t>B307</t>
  </si>
  <si>
    <t>B308</t>
  </si>
  <si>
    <t>B309</t>
  </si>
  <si>
    <t>B310</t>
  </si>
  <si>
    <t>B311</t>
  </si>
  <si>
    <t>B312</t>
  </si>
  <si>
    <t>B313</t>
  </si>
  <si>
    <t>B314</t>
  </si>
  <si>
    <t>B315</t>
  </si>
  <si>
    <t>B316</t>
  </si>
  <si>
    <t>B317</t>
  </si>
  <si>
    <t>B319</t>
  </si>
  <si>
    <t>B321</t>
  </si>
  <si>
    <t>B323</t>
  </si>
  <si>
    <t>A401</t>
  </si>
  <si>
    <t>A402</t>
  </si>
  <si>
    <t>A403</t>
  </si>
  <si>
    <t>A404</t>
  </si>
  <si>
    <t>A405</t>
  </si>
  <si>
    <t>A406</t>
  </si>
  <si>
    <t>A407</t>
  </si>
  <si>
    <t>A408</t>
  </si>
  <si>
    <t>A409</t>
  </si>
  <si>
    <t>A410</t>
  </si>
  <si>
    <t>A411</t>
  </si>
  <si>
    <t>A412</t>
  </si>
  <si>
    <t>A413</t>
  </si>
  <si>
    <t>A414</t>
  </si>
  <si>
    <t>A415</t>
  </si>
  <si>
    <t>A416</t>
  </si>
  <si>
    <t>A417</t>
  </si>
  <si>
    <t>A419</t>
  </si>
  <si>
    <t>A421</t>
  </si>
  <si>
    <t>A423</t>
  </si>
  <si>
    <t>B401</t>
  </si>
  <si>
    <t>B402</t>
  </si>
  <si>
    <t>B403</t>
  </si>
  <si>
    <t>B404</t>
  </si>
  <si>
    <t>B405</t>
  </si>
  <si>
    <t>B406</t>
  </si>
  <si>
    <t>B407</t>
  </si>
  <si>
    <t>B408</t>
  </si>
  <si>
    <t>B409</t>
  </si>
  <si>
    <t>B410</t>
  </si>
  <si>
    <t>B411</t>
  </si>
  <si>
    <t>B412</t>
  </si>
  <si>
    <t>B413</t>
  </si>
  <si>
    <t>B414</t>
  </si>
  <si>
    <t>B415</t>
  </si>
  <si>
    <t>B416</t>
  </si>
  <si>
    <t>B417</t>
  </si>
  <si>
    <t>B419</t>
  </si>
  <si>
    <t>B421</t>
  </si>
  <si>
    <t>B423</t>
  </si>
  <si>
    <t>A501</t>
  </si>
  <si>
    <t>A502</t>
  </si>
  <si>
    <t>A503</t>
  </si>
  <si>
    <t>A504</t>
  </si>
  <si>
    <t>A505</t>
  </si>
  <si>
    <t>A506</t>
  </si>
  <si>
    <t>A507</t>
  </si>
  <si>
    <t>A508</t>
  </si>
  <si>
    <t>A509</t>
  </si>
  <si>
    <t>A510</t>
  </si>
  <si>
    <t>A511</t>
  </si>
  <si>
    <t>A512</t>
  </si>
  <si>
    <t>A513</t>
  </si>
  <si>
    <t>A514</t>
  </si>
  <si>
    <t>A515</t>
  </si>
  <si>
    <t>A516</t>
  </si>
  <si>
    <t>A517</t>
  </si>
  <si>
    <t>A519</t>
  </si>
  <si>
    <t>A521</t>
  </si>
  <si>
    <t>A523</t>
  </si>
  <si>
    <t>B501</t>
  </si>
  <si>
    <t>B502</t>
  </si>
  <si>
    <t>B503</t>
  </si>
  <si>
    <t>B504</t>
  </si>
  <si>
    <t>B505</t>
  </si>
  <si>
    <t>B506</t>
  </si>
  <si>
    <t>B507</t>
  </si>
  <si>
    <t>B508</t>
  </si>
  <si>
    <t>B509</t>
  </si>
  <si>
    <t>B510</t>
  </si>
  <si>
    <t>B511</t>
  </si>
  <si>
    <t>B512</t>
  </si>
  <si>
    <t>B513</t>
  </si>
  <si>
    <t>B514</t>
  </si>
  <si>
    <t>B515</t>
  </si>
  <si>
    <t>B516</t>
  </si>
  <si>
    <t>B517</t>
  </si>
  <si>
    <t>B519</t>
  </si>
  <si>
    <t>B521</t>
  </si>
  <si>
    <t>B523</t>
  </si>
  <si>
    <t>A601</t>
  </si>
  <si>
    <t>A602</t>
  </si>
  <si>
    <t>A603</t>
  </si>
  <si>
    <t>A604</t>
  </si>
  <si>
    <t>A605</t>
  </si>
  <si>
    <t>A606</t>
  </si>
  <si>
    <t>A607</t>
  </si>
  <si>
    <t>A608</t>
  </si>
  <si>
    <t>A609</t>
  </si>
  <si>
    <t>A610</t>
  </si>
  <si>
    <t>A611</t>
  </si>
  <si>
    <t>A612</t>
  </si>
  <si>
    <t>A613</t>
  </si>
  <si>
    <t>A614</t>
  </si>
  <si>
    <t>A615</t>
  </si>
  <si>
    <t>A616</t>
  </si>
  <si>
    <t>A617</t>
  </si>
  <si>
    <t>A619</t>
  </si>
  <si>
    <t>A621</t>
  </si>
  <si>
    <t>A623</t>
  </si>
  <si>
    <t>B601</t>
  </si>
  <si>
    <t>B602</t>
  </si>
  <si>
    <t>B603</t>
  </si>
  <si>
    <t>B604</t>
  </si>
  <si>
    <t>B605</t>
  </si>
  <si>
    <t>B606</t>
  </si>
  <si>
    <t>B607</t>
  </si>
  <si>
    <t>B608</t>
  </si>
  <si>
    <t>B609</t>
  </si>
  <si>
    <t>B610</t>
  </si>
  <si>
    <t>B611</t>
  </si>
  <si>
    <t>B612</t>
  </si>
  <si>
    <t>B613</t>
  </si>
  <si>
    <t>B614</t>
  </si>
  <si>
    <t>B615</t>
  </si>
  <si>
    <t>B616</t>
  </si>
  <si>
    <t>B617</t>
  </si>
  <si>
    <t>B619</t>
  </si>
  <si>
    <t>B621</t>
  </si>
  <si>
    <t>B623</t>
  </si>
  <si>
    <t>2号楼</t>
  </si>
  <si>
    <t>A201</t>
  </si>
  <si>
    <t>已安装洗手池、马桶、淋浴、床、电视、无线网、洗衣机、冰箱、空调、可视对讲、衣柜、桌椅、手电、防毒面具、电水壶、天猫精灵智能化语音控制（窗帘、空调、灯）</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</si>
  <si>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</si>
  <si>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</si>
  <si>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</si>
  <si>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</si>
  <si>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</si>
  <si>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</si>
  <si>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</si>
  <si>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</si>
  <si>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</si>
  <si>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</si>
  <si>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</si>
  <si>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</si>
  <si>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</si>
  <si>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</si>
  <si>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</si>
  <si>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</si>
  <si>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</si>
  <si>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</si>
  <si>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</si>
  <si>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</si>
  <si>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</si>
  <si>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</si>
  <si>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西向</t>
  </si>
  <si>
    <t>A224</t>
  </si>
  <si>
    <t>A225</t>
  </si>
  <si>
    <t>A226</t>
  </si>
  <si>
    <t>B201</t>
  </si>
  <si>
    <t>B202</t>
  </si>
  <si>
    <t>B203</t>
  </si>
  <si>
    <t>B204</t>
  </si>
  <si>
    <t>B205</t>
  </si>
  <si>
    <t>B206</t>
  </si>
  <si>
    <t>B207</t>
  </si>
  <si>
    <t>B208</t>
  </si>
  <si>
    <t>B209</t>
  </si>
  <si>
    <t>B210</t>
  </si>
  <si>
    <t>B211</t>
  </si>
  <si>
    <t>B212</t>
  </si>
  <si>
    <t>B213</t>
  </si>
  <si>
    <t>B214</t>
  </si>
  <si>
    <t>B215</t>
  </si>
  <si>
    <t>B216</t>
  </si>
  <si>
    <t>B217</t>
  </si>
  <si>
    <t>B218</t>
  </si>
  <si>
    <t>B219</t>
  </si>
  <si>
    <t>B220</t>
  </si>
  <si>
    <t>B221</t>
  </si>
  <si>
    <t>B222</t>
  </si>
  <si>
    <t>B223</t>
  </si>
  <si>
    <t>东向</t>
  </si>
  <si>
    <t>B224</t>
  </si>
  <si>
    <t>B225</t>
  </si>
  <si>
    <t>B226</t>
  </si>
  <si>
    <t>A318</t>
  </si>
  <si>
    <t>A320</t>
  </si>
  <si>
    <t>A322</t>
  </si>
  <si>
    <t>A324</t>
  </si>
  <si>
    <t>A325</t>
  </si>
  <si>
    <t>A326</t>
  </si>
  <si>
    <t>B318</t>
  </si>
  <si>
    <t>B320</t>
  </si>
  <si>
    <t>B322</t>
  </si>
  <si>
    <t>B324</t>
  </si>
  <si>
    <t>B325</t>
  </si>
  <si>
    <t>B326</t>
  </si>
  <si>
    <t>A418</t>
  </si>
  <si>
    <t>A420</t>
  </si>
  <si>
    <t>A422</t>
  </si>
  <si>
    <t>A424</t>
  </si>
  <si>
    <t>A425</t>
  </si>
  <si>
    <t>A426</t>
  </si>
  <si>
    <t>B418</t>
  </si>
  <si>
    <t>B420</t>
  </si>
  <si>
    <t>B422</t>
  </si>
  <si>
    <t>B424</t>
  </si>
  <si>
    <t>B425</t>
  </si>
  <si>
    <t>B426</t>
  </si>
  <si>
    <t>A518</t>
  </si>
  <si>
    <t>A520</t>
  </si>
  <si>
    <t>A522</t>
  </si>
  <si>
    <t>A524</t>
  </si>
  <si>
    <t>A525</t>
  </si>
  <si>
    <t>A526</t>
  </si>
  <si>
    <t>B518</t>
  </si>
  <si>
    <t>B520</t>
  </si>
  <si>
    <t>B522</t>
  </si>
  <si>
    <t>B524</t>
  </si>
  <si>
    <t>B525</t>
  </si>
  <si>
    <t>B526</t>
  </si>
  <si>
    <t>A618</t>
  </si>
  <si>
    <t>A620</t>
  </si>
  <si>
    <t>A622</t>
  </si>
  <si>
    <t>A624</t>
  </si>
  <si>
    <t>A625</t>
  </si>
  <si>
    <t>A626</t>
  </si>
  <si>
    <t>B618</t>
  </si>
  <si>
    <t>B620</t>
  </si>
  <si>
    <t>B622</t>
  </si>
  <si>
    <t>B624</t>
  </si>
  <si>
    <t>B625</t>
  </si>
  <si>
    <t>B626</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</si>
  <si>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</si>
  <si>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</si>
  <si>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</si>
  <si>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</si>
  <si>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</si>
  <si>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</si>
  <si>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</si>
  <si>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</si>
  <si>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</si>
  <si>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</si>
  <si>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</si>
  <si>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</si>
  <si>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</si>
  <si>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</si>
  <si>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</si>
  <si>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</si>
  <si>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</si>
  <si>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</si>
  <si>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</si>
  <si>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</si>
  <si>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</si>
  <si>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</si>
  <si>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</si>
  <si>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</si>
  <si>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</si>
  <si>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</si>
  <si>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B701</t>
  </si>
  <si>
    <t>B702</t>
  </si>
  <si>
    <t>B703</t>
  </si>
  <si>
    <t>B704</t>
  </si>
  <si>
    <t>B705</t>
  </si>
  <si>
    <t>B706</t>
  </si>
  <si>
    <t>B707</t>
  </si>
  <si>
    <t>B708</t>
  </si>
  <si>
    <t>B709</t>
  </si>
  <si>
    <t>B710</t>
  </si>
  <si>
    <t>B711</t>
  </si>
  <si>
    <t>B712</t>
  </si>
  <si>
    <t>B713</t>
  </si>
  <si>
    <t>B714</t>
  </si>
  <si>
    <t>B715</t>
  </si>
  <si>
    <t>B716</t>
  </si>
  <si>
    <t>B717</t>
  </si>
  <si>
    <t>B718</t>
  </si>
  <si>
    <t>B719</t>
  </si>
  <si>
    <t>B720</t>
  </si>
  <si>
    <t>B721</t>
  </si>
  <si>
    <t>B722</t>
  </si>
  <si>
    <t>B723</t>
  </si>
  <si>
    <t>B724</t>
  </si>
  <si>
    <t>B725</t>
  </si>
  <si>
    <t>B726</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</si>
  <si>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</si>
  <si>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</si>
  <si>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</si>
  <si>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</si>
  <si>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</si>
  <si>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</si>
  <si>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</si>
  <si>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</si>
  <si>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</si>
  <si>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</si>
  <si>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</si>
  <si>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</si>
  <si>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</si>
  <si>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</si>
  <si>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</si>
  <si>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</si>
  <si>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</si>
  <si>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</si>
  <si>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</si>
  <si>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</si>
  <si>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</si>
  <si>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</si>
  <si>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</si>
  <si>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</si>
  <si>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</si>
  <si>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</si>
  <si>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B801</t>
  </si>
  <si>
    <t>B802</t>
  </si>
  <si>
    <t>B803</t>
  </si>
  <si>
    <t>B804</t>
  </si>
  <si>
    <t>B805</t>
  </si>
  <si>
    <t>B806</t>
  </si>
  <si>
    <t>B807</t>
  </si>
  <si>
    <t>B808</t>
  </si>
  <si>
    <t>B809</t>
  </si>
  <si>
    <t>B810</t>
  </si>
  <si>
    <t>B811</t>
  </si>
  <si>
    <t>B812</t>
  </si>
  <si>
    <t>B813</t>
  </si>
  <si>
    <t>B814</t>
  </si>
  <si>
    <t>B815</t>
  </si>
  <si>
    <t>B816</t>
  </si>
  <si>
    <t>B817</t>
  </si>
  <si>
    <t>B818</t>
  </si>
  <si>
    <t>B819</t>
  </si>
  <si>
    <t>B820</t>
  </si>
  <si>
    <t>B821</t>
  </si>
  <si>
    <t>B822</t>
  </si>
  <si>
    <t>B823</t>
  </si>
  <si>
    <t>B824</t>
  </si>
  <si>
    <t>B825</t>
  </si>
  <si>
    <t>B826</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</si>
  <si>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</si>
  <si>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</si>
  <si>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</si>
  <si>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</si>
  <si>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</si>
  <si>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</si>
  <si>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</si>
  <si>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</si>
  <si>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</si>
  <si>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</si>
  <si>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</si>
  <si>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</si>
  <si>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</si>
  <si>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</si>
  <si>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</si>
  <si>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</si>
  <si>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</si>
  <si>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</si>
  <si>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</si>
  <si>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</si>
  <si>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</si>
  <si>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</si>
  <si>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</si>
  <si>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</si>
  <si>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</si>
  <si>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</si>
  <si>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B901</t>
  </si>
  <si>
    <t>B902</t>
  </si>
  <si>
    <t>B903</t>
  </si>
  <si>
    <t>B904</t>
  </si>
  <si>
    <t>B905</t>
  </si>
  <si>
    <t>B906</t>
  </si>
  <si>
    <t>B907</t>
  </si>
  <si>
    <t>B908</t>
  </si>
  <si>
    <t>B909</t>
  </si>
  <si>
    <t>B910</t>
  </si>
  <si>
    <t>B911</t>
  </si>
  <si>
    <t>B912</t>
  </si>
  <si>
    <t>B913</t>
  </si>
  <si>
    <t>B914</t>
  </si>
  <si>
    <t>B915</t>
  </si>
  <si>
    <t>B916</t>
  </si>
  <si>
    <t>B917</t>
  </si>
  <si>
    <t>B918</t>
  </si>
  <si>
    <t>B919</t>
  </si>
  <si>
    <t>B920</t>
  </si>
  <si>
    <t>B921</t>
  </si>
  <si>
    <t>B922</t>
  </si>
  <si>
    <t>B923</t>
  </si>
  <si>
    <t>B924</t>
  </si>
  <si>
    <t>B925</t>
  </si>
  <si>
    <t>B926</t>
  </si>
  <si>
    <t>3号楼</t>
  </si>
  <si>
    <t>4号楼</t>
  </si>
  <si>
    <t>5号楼</t>
  </si>
  <si>
    <t>已安装洗手池、马桶、淋浴、床、电视、无线网、洗衣机、冰箱、空调、可视对讲、衣柜、桌椅、手电、防毒面具、电水壶、天猫精灵智能化语音控制（窗帘、空调、灯）</t>
    <phoneticPr fontId="1" type="noConversion"/>
  </si>
  <si>
    <r>
      <t>已安装洗手池、马桶、淋浴、床、电视、无线网、</t>
    </r>
    <r>
      <rPr>
        <sz val="11"/>
        <color rgb="FFFF0000"/>
        <rFont val="DengXian"/>
        <family val="3"/>
        <charset val="134"/>
        <scheme val="minor"/>
      </rPr>
      <t>洗衣机</t>
    </r>
    <r>
      <rPr>
        <sz val="11"/>
        <color theme="1"/>
        <rFont val="DengXian"/>
        <family val="3"/>
        <charset val="134"/>
        <scheme val="minor"/>
      </rPr>
      <t>、</t>
    </r>
    <r>
      <rPr>
        <sz val="11"/>
        <color rgb="FFFF0000"/>
        <rFont val="DengXian"/>
        <family val="3"/>
        <charset val="134"/>
        <scheme val="minor"/>
      </rPr>
      <t>冰箱</t>
    </r>
    <r>
      <rPr>
        <sz val="11"/>
        <color theme="1"/>
        <rFont val="DengXian"/>
        <family val="3"/>
        <charset val="134"/>
        <scheme val="minor"/>
      </rPr>
      <t>、空调、可视对讲、衣柜、桌椅、</t>
    </r>
    <r>
      <rPr>
        <sz val="11"/>
        <color rgb="FFFF0000"/>
        <rFont val="DengXian"/>
        <family val="3"/>
        <charset val="134"/>
        <scheme val="minor"/>
      </rPr>
      <t>手电、防毒面具</t>
    </r>
    <r>
      <rPr>
        <sz val="11"/>
        <color theme="1"/>
        <rFont val="DengXian"/>
        <family val="3"/>
        <charset val="134"/>
        <scheme val="minor"/>
      </rPr>
      <t>、电水壶、天猫精灵智能化语音控制（窗帘、空调、灯）</t>
    </r>
    <phoneticPr fontId="1" type="noConversion"/>
  </si>
  <si>
    <t>1号楼</t>
    <phoneticPr fontId="1" type="noConversion"/>
  </si>
  <si>
    <t>南向</t>
    <phoneticPr fontId="1" type="noConversion"/>
  </si>
  <si>
    <t>北向</t>
    <phoneticPr fontId="1" type="noConversion"/>
  </si>
  <si>
    <t>2号楼</t>
    <phoneticPr fontId="1" type="noConversion"/>
  </si>
  <si>
    <t>3号楼</t>
    <phoneticPr fontId="1" type="noConversion"/>
  </si>
  <si>
    <t>4号楼</t>
    <phoneticPr fontId="1" type="noConversion"/>
  </si>
  <si>
    <t>5号楼</t>
    <phoneticPr fontId="1" type="noConversion"/>
  </si>
  <si>
    <t>楼号</t>
    <phoneticPr fontId="1" type="noConversion"/>
  </si>
  <si>
    <t>设施设备</t>
    <phoneticPr fontId="1" type="noConversion"/>
  </si>
  <si>
    <t>单套面积</t>
    <phoneticPr fontId="1" type="noConversion"/>
  </si>
  <si>
    <r>
      <t>已安</t>
    </r>
    <r>
      <rPr>
        <sz val="11"/>
        <rFont val="DengXian"/>
        <scheme val="minor"/>
      </rPr>
      <t>装洗手池、马桶、淋浴、床、电视、无线网、</t>
    </r>
    <r>
      <rPr>
        <sz val="11"/>
        <color rgb="FFFF0000"/>
        <rFont val="DengXian"/>
        <scheme val="minor"/>
      </rPr>
      <t>洗衣机、冰箱、</t>
    </r>
    <r>
      <rPr>
        <sz val="11"/>
        <rFont val="DengXian"/>
        <scheme val="minor"/>
      </rPr>
      <t>空调、</t>
    </r>
    <r>
      <rPr>
        <sz val="11"/>
        <color rgb="FFFF0000"/>
        <rFont val="DengXian"/>
        <scheme val="minor"/>
      </rPr>
      <t>可视对讲、</t>
    </r>
    <r>
      <rPr>
        <sz val="11"/>
        <rFont val="DengXian"/>
        <scheme val="minor"/>
      </rPr>
      <t>衣柜、桌椅、</t>
    </r>
    <r>
      <rPr>
        <sz val="11"/>
        <color rgb="FFFF0000"/>
        <rFont val="DengXian"/>
        <scheme val="minor"/>
      </rPr>
      <t>手电、防毒面具、电水壶、天猫精灵智能化语音控制（窗帘、空调、灯）</t>
    </r>
  </si>
  <si>
    <r>
      <t>2022</t>
    </r>
    <r>
      <rPr>
        <sz val="11"/>
        <color theme="1"/>
        <rFont val="宋体"/>
        <family val="3"/>
        <charset val="134"/>
      </rPr>
      <t>年一季度</t>
    </r>
    <rPh sb="5" eb="6">
      <t>si</t>
    </rPh>
    <phoneticPr fontId="1" type="noConversion"/>
  </si>
  <si>
    <t>枫丹壹号一期&lt;亦庄&lt;大兴区</t>
  </si>
  <si>
    <t>林肯时代&lt;亦庄&lt;大兴区</t>
  </si>
  <si>
    <t>中芯花园&lt;亦庄&lt;大兴区</t>
  </si>
  <si>
    <t>国融国际&lt;亦庄&lt;大兴区</t>
  </si>
  <si>
    <t>国锐金嵿&lt;亦庄&lt;大兴区</t>
  </si>
  <si>
    <t>荣京丽都&lt;亦庄&lt;大兴区</t>
  </si>
  <si>
    <t>林肯公园C区住宅&lt;亦庄&lt;大兴区</t>
  </si>
  <si>
    <t>林肯公园公寓&lt;亦庄&lt;大兴区</t>
  </si>
  <si>
    <t>林肯公寓&lt;亦庄&lt;大兴区</t>
  </si>
  <si>
    <t>君安国际公寓&lt;亦庄&lt;大兴区</t>
  </si>
  <si>
    <t>鹿鸣苑&lt;亦庄&lt;大兴区</t>
  </si>
  <si>
    <t>中信新城&lt;亦庄&lt;大兴区</t>
  </si>
  <si>
    <t>金地格林小镇&lt;亦庄&lt;大兴区</t>
  </si>
  <si>
    <t>上海沙龙&lt;亦庄&lt;大兴区</t>
  </si>
  <si>
    <t>大雄郁金香舍&lt;亦庄&lt;大兴区</t>
  </si>
  <si>
    <t>卡尔生活馆公寓&lt;亦庄&lt;大兴区</t>
  </si>
  <si>
    <t>博客雅居&lt;亦庄&lt;大兴区</t>
  </si>
  <si>
    <t>听涛雅苑&lt;亦庄&lt;大兴区</t>
  </si>
  <si>
    <t>好景国际&lt;亦庄&lt;大兴区</t>
  </si>
  <si>
    <t>东晶国际&lt;亦庄&lt;大兴区</t>
  </si>
  <si>
    <t>天宝家园&lt;亦庄&lt;大兴区</t>
  </si>
  <si>
    <t>中信新城两限房&lt;亦庄&lt;大兴区</t>
  </si>
  <si>
    <t>星岛假日&lt;亦庄&lt;大兴区</t>
  </si>
  <si>
    <t>境界家园&lt;亦庄&lt;大兴区</t>
  </si>
  <si>
    <t>富源里&lt;亦庄&lt;大兴区</t>
  </si>
  <si>
    <t>新康家园&lt;亦庄&lt;大兴区</t>
  </si>
  <si>
    <t>悦廷&lt;亦庄&lt;大兴区</t>
  </si>
  <si>
    <t>贵园南里&lt;亦庄&lt;大兴区</t>
  </si>
  <si>
    <t>棠颂雅苑&lt;亦庄&lt;大兴区</t>
  </si>
  <si>
    <t>IN北京公寓&lt;马驹桥&lt;通州区</t>
  </si>
  <si>
    <t>南海雅苑&lt;亦庄&lt;大兴区</t>
  </si>
  <si>
    <t>泰河园三里&lt;亦庄&lt;大兴区</t>
  </si>
  <si>
    <t>潼关小区&lt;马驹桥&lt;通州区</t>
  </si>
  <si>
    <t>宏仁家园&lt;马驹桥&lt;通州区</t>
  </si>
  <si>
    <t>珠江逸景家园&lt;马驹桥&lt;通州区</t>
  </si>
  <si>
    <t>合生世界村E区&lt;马驹桥&lt;通州区</t>
  </si>
  <si>
    <t>辛屯小区&lt;马驹桥&lt;通州区</t>
  </si>
  <si>
    <t>新海南里&lt;马驹桥&lt;通州区</t>
    <phoneticPr fontId="1" type="noConversion"/>
  </si>
  <si>
    <t>主力户型为一居室，住宅套型好</t>
    <rPh sb="5" eb="6">
      <t>er</t>
    </rPh>
    <phoneticPr fontId="1" type="noConversion"/>
  </si>
  <si>
    <t>28</t>
    <phoneticPr fontId="1" type="noConversion"/>
  </si>
  <si>
    <t>50-100</t>
    <phoneticPr fontId="1" type="noConversion"/>
  </si>
  <si>
    <t>亦嘉交响悦</t>
    <rPh sb="0" eb="1">
      <t>xing hong ya yaun</t>
    </rPh>
    <phoneticPr fontId="1" type="noConversion"/>
  </si>
  <si>
    <t>估价对象周边2公里内住宅小区较少，居住小区规模较小，入住率一般，综合评价居住区成熟度一般。</t>
    <phoneticPr fontId="1" type="noConversion"/>
  </si>
  <si>
    <t>配备全新家具、家电；功能正常，质量有保证，一般（无厨房）</t>
    <phoneticPr fontId="1" type="noConversion"/>
  </si>
  <si>
    <t>已安装洗手池、马桶、淋浴、床、电视、无线网、空调、衣柜、桌椅</t>
    <phoneticPr fontId="1" type="noConversion"/>
  </si>
  <si>
    <t>已安装洗手池、马桶、淋浴、床、电视、无线网、洗衣机、冰箱、空调、可视对讲、衣柜、桌椅、手电、防毒面具、电水壶、天猫精灵智能化语音控制（窗帘、空调、灯）</t>
    <phoneticPr fontId="1" type="noConversion"/>
  </si>
  <si>
    <t>估价对象周边有新凤河等自然景观，绿化面积较大，自然与人较好。</t>
    <phoneticPr fontId="1" type="noConversion"/>
  </si>
  <si>
    <t>估价对象所属项目北侧距离城市快速路——南六环路约1.5公里，周边2公里内有公交车站（太和桥站等），停靠线路有兴50公交线路，距地铁亦庄t1号线（融兴街站）约800米，综合评价交通便捷度较好。</t>
    <phoneticPr fontId="1" type="noConversion"/>
  </si>
  <si>
    <t>面积</t>
    <phoneticPr fontId="1" type="noConversion"/>
  </si>
  <si>
    <r>
      <rPr>
        <sz val="10"/>
        <rFont val="仿宋_GB2312"/>
        <family val="3"/>
        <charset val="134"/>
      </rPr>
      <t>绿化率约为</t>
    </r>
    <r>
      <rPr>
        <sz val="10"/>
        <rFont val="Arial"/>
        <family val="2"/>
      </rPr>
      <t>35%</t>
    </r>
    <r>
      <rPr>
        <sz val="10"/>
        <rFont val="仿宋_GB2312"/>
        <family val="3"/>
        <charset val="134"/>
      </rPr>
      <t>，较好</t>
    </r>
    <rPh sb="9" eb="10">
      <t>jiao</t>
    </rPh>
    <phoneticPr fontId="1" type="noConversion"/>
  </si>
  <si>
    <r>
      <rPr>
        <sz val="10"/>
        <rFont val="仿宋_GB2312"/>
        <family val="3"/>
        <charset val="134"/>
      </rPr>
      <t>绿化率约为</t>
    </r>
    <r>
      <rPr>
        <sz val="10"/>
        <rFont val="Arial"/>
        <family val="2"/>
      </rPr>
      <t>37%</t>
    </r>
    <r>
      <rPr>
        <sz val="10"/>
        <rFont val="仿宋_GB2312"/>
        <family val="3"/>
        <charset val="134"/>
      </rPr>
      <t>，较好</t>
    </r>
    <phoneticPr fontId="1" type="noConversion"/>
  </si>
  <si>
    <t>该小区装修为精装修</t>
    <rPh sb="6" eb="7">
      <t>quan zhuang xiu</t>
    </rPh>
    <phoneticPr fontId="1" type="noConversion"/>
  </si>
  <si>
    <r>
      <rPr>
        <sz val="10"/>
        <rFont val="仿宋_GB2312"/>
        <family val="3"/>
        <charset val="134"/>
      </rPr>
      <t>绿化率约为</t>
    </r>
    <r>
      <rPr>
        <sz val="10"/>
        <rFont val="Arial"/>
        <family val="2"/>
      </rPr>
      <t>35%</t>
    </r>
    <r>
      <rPr>
        <sz val="10"/>
        <rFont val="仿宋_GB2312"/>
        <family val="3"/>
        <charset val="134"/>
      </rPr>
      <t>，较好</t>
    </r>
    <phoneticPr fontId="1" type="noConversion"/>
  </si>
  <si>
    <t>50-90</t>
    <phoneticPr fontId="1" type="noConversion"/>
  </si>
  <si>
    <t>1号楼</t>
    <phoneticPr fontId="1" type="noConversion"/>
  </si>
  <si>
    <t>2-5号楼</t>
    <phoneticPr fontId="1" type="noConversion"/>
  </si>
  <si>
    <t>设施设备</t>
    <phoneticPr fontId="1" type="noConversion"/>
  </si>
  <si>
    <t>卫生间干湿分离、有洗衣机</t>
    <phoneticPr fontId="1" type="noConversion"/>
  </si>
  <si>
    <t>无洗衣机、卫生间较小</t>
    <phoneticPr fontId="1" type="noConversion"/>
  </si>
  <si>
    <t>0-20</t>
    <phoneticPr fontId="1" type="noConversion"/>
  </si>
  <si>
    <t>20-50</t>
    <phoneticPr fontId="1" type="noConversion"/>
  </si>
  <si>
    <t>50-70</t>
    <phoneticPr fontId="1" type="noConversion"/>
  </si>
  <si>
    <t>70+</t>
    <phoneticPr fontId="1" type="noConversion"/>
  </si>
  <si>
    <t>泊寓</t>
    <phoneticPr fontId="1" type="noConversion"/>
  </si>
  <si>
    <t>魔方公寓</t>
    <phoneticPr fontId="1" type="noConversion"/>
  </si>
  <si>
    <t>蜂客公寓</t>
    <phoneticPr fontId="1" type="noConversion"/>
  </si>
  <si>
    <t>精装修</t>
    <phoneticPr fontId="1" type="noConversion"/>
  </si>
  <si>
    <t>配备家具、家电；程度较新；功能正常，质量有保证，较好（有电磁炉、油烟机）</t>
    <phoneticPr fontId="1" type="noConversion"/>
  </si>
  <si>
    <t>商业繁华度</t>
    <phoneticPr fontId="1" type="noConversion"/>
  </si>
  <si>
    <t>朝向好，能保证较长时间的采光，通风较好，综合分析朝向、采光、通风状况好（南）</t>
    <phoneticPr fontId="13" type="noConversion"/>
  </si>
  <si>
    <t>朝向好，能保证较长时间的采光，通风较好，综合分析朝向、采光、通风状况一般（南）</t>
    <phoneticPr fontId="13" type="noConversion"/>
  </si>
  <si>
    <t>已安装洗手池、马桶、淋浴、床、电视、无线网、洗衣机、冰箱、空调、可视对讲、衣柜、桌椅、手电、防毒面具、电水壶、天猫精灵智能化语音控制（窗帘、空调、灯）</t>
    <phoneticPr fontId="1" type="noConversion"/>
  </si>
  <si>
    <t>估价对象周边有少量便利店等商业设施，商业设施齐备度较差,综合商业繁华度较差</t>
    <phoneticPr fontId="1" type="noConversion"/>
  </si>
  <si>
    <t>估价对象所属项目西侧距离城市高速路——京沪高速约700米，周边2公里内有公交车站（天骥智谷东门、科创十一街西站、康宁科技东门等），停靠线路有T12路、专182路、公交线路，距地铁亦庄线（经海路站）约700米，综合评价交通便捷度好。</t>
    <phoneticPr fontId="1" type="noConversion"/>
  </si>
  <si>
    <t>可比实例1周边有世纪华联、经海万家等，商业设施齐备度一般</t>
    <phoneticPr fontId="1" type="noConversion"/>
  </si>
  <si>
    <t>可比实例1周边有凉水河、通明湖公园等自然景观，绿化面积较大，自然与人较好。</t>
    <phoneticPr fontId="1" type="noConversion"/>
  </si>
  <si>
    <t>可比实例1所在区域周边2公里范围内有世纪华联超市、经海万家等商业场所；北京市建华实验亦庄学校、北京市通州区红星小学等教育设施；北京陆道培医院等医疗设施；北京银行、中国工商银行等配套设施，公共配套设施状况较好。</t>
    <phoneticPr fontId="1" type="noConversion"/>
  </si>
  <si>
    <t>估价对象所属项目北侧距离城市快速路——南五环路约3公里，周边2公里内有公交车站（地盛西路、地盛北街、天宝西路南口等），停靠线路有兴59路、599路、转181路等公交线路，距地铁亦庄线（荣京东街站）约1500米，综合评价交通便捷度较好。</t>
    <phoneticPr fontId="1" type="noConversion"/>
  </si>
  <si>
    <t>可比实例2周边有美廉美超市、华联超市等，商业设施齐备度一般</t>
    <phoneticPr fontId="1" type="noConversion"/>
  </si>
  <si>
    <t>可比实例2所在区域周边2公里范围内有美廉美超市、华联超市等商业场所；人大附中北京经济技术开发区学校等教育设施；亦庄镇社区卫生服务中心、北京同仁医院等医疗设施；中国农业银行、中国工商银行等配套设施，公共配套设施状况较好。</t>
    <phoneticPr fontId="1" type="noConversion"/>
  </si>
  <si>
    <t>配备活动站、医疗站、活动室、篮球场、健身房等</t>
    <phoneticPr fontId="1" type="noConversion"/>
  </si>
  <si>
    <t>估价对象所属项目，周边2公里内有公交车站（泰河园五里、中芯花园、鹿圈东等），停靠线路有兴16路、行38路、行47路、行59路、453路、492路、665路等公交线路，距地铁亦庄t1号线（鹿圈东站）约200米，综合评价交通便捷度较好。</t>
    <phoneticPr fontId="1" type="noConversion"/>
  </si>
  <si>
    <t>可比实例2周边有博大公园、亦庄新城滨河公园等自然景观，绿化面积较大，自然与人较好。</t>
    <phoneticPr fontId="1" type="noConversion"/>
  </si>
  <si>
    <t>可比实例3周边有亦庄新城滨河公园、凉水河等自然景观，绿化面积较大，自然与人较好。</t>
    <phoneticPr fontId="1" type="noConversion"/>
  </si>
  <si>
    <t>可比实例3周边有物美超市、京客隆等，商业设施齐备度一般</t>
    <phoneticPr fontId="1" type="noConversion"/>
  </si>
  <si>
    <t>可比实例3所在区域周边2公里范围内有物美超市、京客隆等商业场所；中芯学校、耀华国际教育学校、北京二中经开区学校等教育设施；北京同仁医院、北京爱育华妇儿医院等医疗设施；中国农业银行、中国工商银行等配套设施，公共配套设施状况较好。</t>
    <phoneticPr fontId="1" type="noConversion"/>
  </si>
  <si>
    <t>可比实例3周边有亦园、泰河园小区、中芯花园等居住小区，居住小区规模较大，入住率较高，综合评价居住区成熟度较好。</t>
    <phoneticPr fontId="1" type="noConversion"/>
  </si>
  <si>
    <t>可比实例2周边有金地格林、上海沙龙等居住小区，居住小区规模较大，入住率较高，综合评价居住区成熟度较好。</t>
    <phoneticPr fontId="1" type="noConversion"/>
  </si>
  <si>
    <t>可比实例1周边有通泰国际公馆、亦城景园、世纪金光等居住小区，居住小区规模较大，入住率较高，综合评价居住区成熟度较好。</t>
    <phoneticPr fontId="1" type="noConversion"/>
  </si>
  <si>
    <t>项目类型</t>
    <phoneticPr fontId="1" type="noConversion"/>
  </si>
  <si>
    <t>公寓</t>
    <phoneticPr fontId="1" type="noConversion"/>
  </si>
  <si>
    <t>配备医疗站</t>
    <phoneticPr fontId="1" type="noConversion"/>
  </si>
  <si>
    <t>估价对象所在区域周边3公里范围内有部分底商等商业场所；马驹桥金桥小学、北京市通州区第一实验中学、马驹桥中学等教育设施；通州区第二医院保健科、通州区第二医院等医疗设施；公共配套设施状况一般。</t>
    <phoneticPr fontId="1" type="noConversion"/>
  </si>
  <si>
    <t>1居室</t>
    <phoneticPr fontId="1" type="noConversion"/>
  </si>
  <si>
    <r>
      <t>已安</t>
    </r>
    <r>
      <rPr>
        <sz val="11"/>
        <rFont val="DengXian"/>
        <family val="3"/>
        <charset val="134"/>
        <scheme val="minor"/>
      </rPr>
      <t>装洗手池、马桶、淋浴、床、电视、无线网、</t>
    </r>
    <r>
      <rPr>
        <sz val="11"/>
        <color rgb="FFFF0000"/>
        <rFont val="DengXian"/>
        <family val="3"/>
        <charset val="134"/>
        <scheme val="minor"/>
      </rPr>
      <t>洗衣机、冰箱、</t>
    </r>
    <r>
      <rPr>
        <sz val="11"/>
        <rFont val="DengXian"/>
        <family val="3"/>
        <charset val="134"/>
        <scheme val="minor"/>
      </rPr>
      <t>空调、</t>
    </r>
    <r>
      <rPr>
        <sz val="11"/>
        <color rgb="FFFF0000"/>
        <rFont val="DengXian"/>
        <family val="3"/>
        <charset val="134"/>
        <scheme val="minor"/>
      </rPr>
      <t>可视对讲、</t>
    </r>
    <r>
      <rPr>
        <sz val="11"/>
        <rFont val="DengXian"/>
        <family val="3"/>
        <charset val="134"/>
        <scheme val="minor"/>
      </rPr>
      <t>衣柜、桌椅、</t>
    </r>
    <r>
      <rPr>
        <sz val="11"/>
        <color rgb="FFFF0000"/>
        <rFont val="DengXian"/>
        <family val="3"/>
        <charset val="134"/>
        <scheme val="minor"/>
      </rPr>
      <t>手电、防毒面具、电水壶、天猫精灵智能化语音控制（窗帘、空调、灯）</t>
    </r>
  </si>
  <si>
    <t>2居室</t>
    <phoneticPr fontId="1" type="noConversion"/>
  </si>
  <si>
    <t>A101</t>
  </si>
  <si>
    <t>2居室</t>
  </si>
  <si>
    <t>A103</t>
  </si>
  <si>
    <t>A105</t>
  </si>
  <si>
    <t>A106</t>
  </si>
  <si>
    <t>A107</t>
  </si>
  <si>
    <t>A108</t>
  </si>
  <si>
    <t>A109</t>
  </si>
  <si>
    <t>A111</t>
  </si>
  <si>
    <t>A112</t>
  </si>
  <si>
    <t>A114</t>
  </si>
  <si>
    <t>B101</t>
  </si>
  <si>
    <t>B103</t>
  </si>
  <si>
    <t>B105</t>
  </si>
  <si>
    <t>B106</t>
  </si>
  <si>
    <t>B107</t>
  </si>
  <si>
    <t>B108</t>
  </si>
  <si>
    <t>B109</t>
  </si>
  <si>
    <t>B111</t>
  </si>
  <si>
    <t>B113</t>
  </si>
  <si>
    <t>B115</t>
  </si>
  <si>
    <t>A110</t>
  </si>
  <si>
    <t>B110</t>
  </si>
  <si>
    <t>B112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</si>
</sst>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49">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b/>
      <sz val="12"/>
      <color theme="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scheme val="minor"/>
    </font>
    <font>
      <sz val="12"/>
      <color theme="1"/>
      <name val="DengXian"/>
      <family val="2"/>
      <scheme val="minor"/>
    </font>
    <font>
      <sz val="11"/>
      <color rgb="FFFF0000"/>
      <name val="DengXian"/>
      <scheme val="minor"/>
    </font>
    <font>
      <sz val="10"/>
      <name val="Arial"/>
      <family val="3"/>
      <charset val="134"/>
    </font>
    <font>
      <sz val="11"/>
      <name val="DengXian"/>
      <scheme val="minor"/>
    </font>
    <font>
      <sz val="11"/>
      <color theme="0"/>
      <name val="DengXian"/>
      <family val="3"/>
      <charset val="134"/>
      <scheme val="minor"/>
    </font>
    <font>
      <b/>
      <sz val="11"/>
      <color theme="1"/>
      <name val="DengXian"/>
      <scheme val="minor"/>
    </font>
  </fonts>
  <fills count="13">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theme="4"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155">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32" fillId="0" borderId="0"/>
    <xf numFmtId="0" fontId="5" fillId="0" borderId="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370">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4"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0" fillId="0" borderId="10" xfId="0" applyBorder="1" applyAlignment="1">
      <alignment horizontal="center" vertical="center"/>
    </xf>
    <xf numFmtId="180" fontId="29" fillId="0" borderId="10" xfId="0" applyNumberFormat="1" applyFont="1" applyBorder="1" applyAlignment="1">
      <alignment horizontal="center" vertical="center"/>
    </xf>
    <xf numFmtId="0" fontId="29" fillId="0" borderId="10" xfId="0" applyFont="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31" fillId="0" borderId="10" xfId="0" applyFont="1" applyFill="1" applyBorder="1" applyAlignment="1">
      <alignment horizontal="center" vertical="center" wrapText="1"/>
    </xf>
    <xf numFmtId="180" fontId="31"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3" fillId="0" borderId="10" xfId="0" applyFont="1" applyFill="1" applyBorder="1" applyAlignment="1">
      <alignment horizontal="center" vertical="center" wrapText="1"/>
    </xf>
    <xf numFmtId="0" fontId="33" fillId="0" borderId="10" xfId="94" applyNumberFormat="1" applyFont="1" applyFill="1" applyBorder="1" applyAlignment="1" applyProtection="1">
      <alignment horizontal="center" vertical="center" shrinkToFit="1"/>
    </xf>
    <xf numFmtId="2" fontId="34" fillId="0" borderId="10" xfId="0" applyNumberFormat="1" applyFont="1" applyFill="1" applyBorder="1" applyAlignment="1">
      <alignment horizontal="center" vertical="center" wrapText="1"/>
    </xf>
    <xf numFmtId="181" fontId="33" fillId="0" borderId="10" xfId="0" applyNumberFormat="1" applyFont="1" applyFill="1" applyBorder="1" applyAlignment="1">
      <alignment horizontal="center" vertical="center" wrapText="1"/>
    </xf>
    <xf numFmtId="176" fontId="35" fillId="0" borderId="10" xfId="0" applyNumberFormat="1" applyFont="1" applyFill="1" applyBorder="1" applyAlignment="1">
      <alignment horizontal="center" vertical="center"/>
    </xf>
    <xf numFmtId="0" fontId="35"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3" fillId="4" borderId="10" xfId="0" applyFont="1" applyFill="1" applyBorder="1" applyAlignment="1">
      <alignment horizontal="center" vertical="center" wrapText="1"/>
    </xf>
    <xf numFmtId="0" fontId="33" fillId="4" borderId="10" xfId="94" applyNumberFormat="1" applyFont="1" applyFill="1" applyBorder="1" applyAlignment="1" applyProtection="1">
      <alignment horizontal="center" vertical="center" shrinkToFit="1"/>
    </xf>
    <xf numFmtId="0" fontId="0" fillId="4" borderId="0" xfId="0" applyFill="1"/>
    <xf numFmtId="181" fontId="33" fillId="4" borderId="10" xfId="0" applyNumberFormat="1" applyFont="1" applyFill="1" applyBorder="1" applyAlignment="1">
      <alignment horizontal="center" vertical="center" wrapText="1"/>
    </xf>
    <xf numFmtId="176" fontId="35" fillId="4" borderId="10" xfId="0" applyNumberFormat="1" applyFont="1" applyFill="1" applyBorder="1" applyAlignment="1">
      <alignment horizontal="center" vertical="center"/>
    </xf>
    <xf numFmtId="0" fontId="35"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3" fillId="5" borderId="10" xfId="0" applyFont="1" applyFill="1" applyBorder="1" applyAlignment="1">
      <alignment horizontal="center" vertical="center" wrapText="1"/>
    </xf>
    <xf numFmtId="0" fontId="33"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1"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4" fillId="5" borderId="0" xfId="2" applyFont="1" applyFill="1">
      <alignment vertical="center"/>
    </xf>
    <xf numFmtId="10" fontId="2" fillId="5" borderId="0" xfId="2" applyNumberFormat="1" applyFill="1">
      <alignment vertical="center"/>
    </xf>
    <xf numFmtId="0" fontId="36" fillId="5" borderId="0" xfId="2" applyFont="1" applyFill="1">
      <alignment vertical="center"/>
    </xf>
    <xf numFmtId="0" fontId="10" fillId="0" borderId="1" xfId="2" applyFont="1" applyFill="1" applyBorder="1" applyAlignment="1">
      <alignment horizontal="center" vertical="center"/>
    </xf>
    <xf numFmtId="0" fontId="18" fillId="0" borderId="12" xfId="2" applyFont="1" applyFill="1" applyBorder="1" applyAlignment="1">
      <alignment horizontal="center" vertical="center"/>
    </xf>
    <xf numFmtId="0" fontId="10" fillId="0" borderId="12"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7"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7" fillId="5" borderId="0" xfId="2" applyFont="1" applyFill="1" applyAlignment="1">
      <alignment horizontal="center" vertical="center"/>
    </xf>
    <xf numFmtId="0" fontId="16" fillId="5" borderId="1" xfId="2"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0" fontId="0" fillId="10" borderId="10" xfId="0" applyFont="1" applyFill="1" applyBorder="1" applyAlignment="1">
      <alignment horizontal="center" vertical="center" wrapText="1"/>
    </xf>
    <xf numFmtId="0" fontId="16" fillId="10" borderId="10" xfId="0" applyFont="1" applyFill="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41" fillId="0" borderId="10" xfId="3" applyFont="1" applyFill="1" applyBorder="1" applyAlignment="1">
      <alignment horizontal="center" vertical="center" wrapText="1"/>
    </xf>
    <xf numFmtId="0" fontId="38"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41" fillId="0" borderId="10" xfId="3" applyNumberFormat="1" applyFont="1" applyFill="1" applyBorder="1" applyAlignment="1">
      <alignment horizontal="center" vertical="center" wrapText="1"/>
    </xf>
    <xf numFmtId="0" fontId="38"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0" fontId="42" fillId="0" borderId="0" xfId="0" applyFont="1" applyAlignment="1">
      <alignment horizontal="left" vertical="center"/>
    </xf>
    <xf numFmtId="0" fontId="0" fillId="0" borderId="0" xfId="0" applyAlignment="1">
      <alignment horizontal="left"/>
    </xf>
    <xf numFmtId="0" fontId="27" fillId="4" borderId="10" xfId="0" applyFont="1" applyFill="1" applyBorder="1" applyAlignment="1">
      <alignment horizontal="center" vertical="center" wrapText="1"/>
    </xf>
    <xf numFmtId="0" fontId="42" fillId="4" borderId="0" xfId="0" applyFont="1" applyFill="1" applyAlignment="1">
      <alignment horizontal="left"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76" fontId="0" fillId="0" borderId="10" xfId="0" applyNumberFormat="1" applyBorder="1" applyAlignment="1"/>
    <xf numFmtId="176" fontId="0" fillId="0" borderId="0" xfId="0" applyNumberFormat="1"/>
    <xf numFmtId="0" fontId="2" fillId="0" borderId="10" xfId="148" applyBorder="1" applyAlignment="1">
      <alignment horizontal="center" vertical="center"/>
    </xf>
    <xf numFmtId="0" fontId="2" fillId="0" borderId="0" xfId="148"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7" xfId="2" applyFont="1" applyBorder="1" applyAlignment="1">
      <alignment horizontal="center" vertical="center"/>
    </xf>
    <xf numFmtId="0" fontId="0" fillId="0" borderId="0" xfId="0" applyFill="1"/>
    <xf numFmtId="0" fontId="27" fillId="4" borderId="0" xfId="0" applyFont="1" applyFill="1" applyAlignment="1">
      <alignment vertical="center"/>
    </xf>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 xfId="2" applyFont="1" applyBorder="1" applyAlignment="1">
      <alignment horizontal="center" vertical="center"/>
    </xf>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16" fillId="0" borderId="13" xfId="2" applyNumberFormat="1" applyFont="1" applyBorder="1" applyAlignment="1">
      <alignment horizontal="center" vertical="center"/>
    </xf>
    <xf numFmtId="58" fontId="16" fillId="0" borderId="10" xfId="2" applyNumberFormat="1" applyFont="1" applyBorder="1" applyAlignment="1">
      <alignment horizontal="center" vertical="center"/>
    </xf>
    <xf numFmtId="176" fontId="0" fillId="0" borderId="0" xfId="0" applyNumberFormat="1" applyBorder="1" applyAlignment="1"/>
    <xf numFmtId="176" fontId="16" fillId="0" borderId="1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22" fillId="0" borderId="10" xfId="0" applyFont="1" applyBorder="1" applyAlignment="1">
      <alignment horizontal="center" wrapText="1"/>
    </xf>
    <xf numFmtId="0" fontId="22" fillId="0" borderId="10" xfId="0" applyFont="1" applyFill="1" applyBorder="1" applyAlignment="1">
      <alignment horizontal="center" wrapText="1"/>
    </xf>
    <xf numFmtId="0" fontId="0" fillId="0" borderId="10" xfId="0" applyBorder="1"/>
    <xf numFmtId="0" fontId="7" fillId="0" borderId="1" xfId="3" applyFont="1" applyFill="1" applyBorder="1" applyAlignment="1">
      <alignment horizontal="center" vertical="center" wrapText="1"/>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14" fontId="0" fillId="0" borderId="0" xfId="0" applyNumberFormat="1"/>
    <xf numFmtId="0" fontId="7" fillId="0" borderId="1" xfId="3" applyFont="1" applyFill="1" applyBorder="1" applyAlignment="1">
      <alignment horizontal="center" vertical="center" wrapText="1"/>
    </xf>
    <xf numFmtId="0" fontId="7" fillId="0" borderId="10" xfId="2" applyFont="1" applyFill="1" applyBorder="1" applyAlignment="1">
      <alignment horizontal="center" vertical="center"/>
    </xf>
    <xf numFmtId="0" fontId="47" fillId="12" borderId="0" xfId="149" applyFont="1" applyFill="1" applyAlignment="1">
      <alignment horizontal="left" vertical="center" wrapText="1"/>
    </xf>
    <xf numFmtId="0" fontId="47" fillId="12" borderId="0" xfId="149" applyFont="1" applyFill="1" applyAlignment="1">
      <alignment horizontal="left" vertical="center"/>
    </xf>
    <xf numFmtId="0" fontId="2" fillId="0" borderId="0" xfId="149" applyAlignment="1">
      <alignment horizontal="left" vertical="center"/>
    </xf>
    <xf numFmtId="0" fontId="2" fillId="0" borderId="0" xfId="149" applyAlignment="1">
      <alignment horizontal="left" vertical="center" wrapText="1"/>
    </xf>
    <xf numFmtId="0" fontId="2" fillId="0" borderId="0" xfId="150" applyAlignment="1">
      <alignment horizontal="left" vertical="center" wrapText="1"/>
    </xf>
    <xf numFmtId="0" fontId="2" fillId="0" borderId="0" xfId="150" applyAlignment="1">
      <alignment horizontal="left" vertical="center"/>
    </xf>
    <xf numFmtId="0" fontId="2" fillId="0" borderId="0" xfId="151" applyAlignment="1">
      <alignment horizontal="left" vertical="center" wrapText="1"/>
    </xf>
    <xf numFmtId="0" fontId="2" fillId="0" borderId="0" xfId="151" applyAlignment="1">
      <alignment horizontal="left" vertical="center"/>
    </xf>
    <xf numFmtId="0" fontId="2" fillId="0" borderId="0" xfId="152" applyAlignment="1">
      <alignment horizontal="left" vertical="center" wrapText="1"/>
    </xf>
    <xf numFmtId="0" fontId="2" fillId="0" borderId="0" xfId="152" applyAlignment="1">
      <alignment horizontal="left" vertical="center"/>
    </xf>
    <xf numFmtId="0" fontId="2" fillId="0" borderId="0" xfId="153" applyAlignment="1">
      <alignment horizontal="left" vertical="center" wrapText="1"/>
    </xf>
    <xf numFmtId="0" fontId="2" fillId="0" borderId="0" xfId="153" applyAlignment="1">
      <alignment horizontal="left" vertical="center"/>
    </xf>
    <xf numFmtId="0" fontId="36" fillId="4" borderId="0" xfId="149" applyFont="1" applyFill="1" applyAlignment="1">
      <alignment horizontal="left" vertical="center"/>
    </xf>
    <xf numFmtId="0" fontId="27" fillId="0" borderId="0" xfId="0" applyFont="1"/>
    <xf numFmtId="0" fontId="8" fillId="4"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45" fillId="4" borderId="1" xfId="3" applyFont="1" applyFill="1" applyBorder="1" applyAlignment="1">
      <alignment horizontal="center" vertical="center" wrapText="1"/>
    </xf>
    <xf numFmtId="0" fontId="38" fillId="4"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11" borderId="0" xfId="0" applyFill="1"/>
    <xf numFmtId="0" fontId="10" fillId="0" borderId="8" xfId="0" applyFont="1" applyFill="1" applyBorder="1" applyAlignment="1">
      <alignment vertical="center"/>
    </xf>
    <xf numFmtId="9" fontId="7" fillId="0" borderId="1" xfId="3" applyNumberFormat="1" applyFont="1" applyFill="1" applyBorder="1" applyAlignment="1">
      <alignment horizontal="center" vertical="center" wrapText="1"/>
    </xf>
    <xf numFmtId="9" fontId="8" fillId="0" borderId="1" xfId="3" applyNumberFormat="1" applyFont="1" applyFill="1" applyBorder="1" applyAlignment="1">
      <alignment horizontal="center" vertical="center" wrapText="1"/>
    </xf>
    <xf numFmtId="0" fontId="0" fillId="0" borderId="10" xfId="0" applyBorder="1" applyAlignment="1">
      <alignment horizontal="center" vertical="center"/>
    </xf>
    <xf numFmtId="0" fontId="42" fillId="0" borderId="0" xfId="0" applyFont="1" applyFill="1"/>
    <xf numFmtId="0" fontId="42" fillId="0" borderId="0" xfId="0" applyFont="1" applyFill="1" applyAlignment="1">
      <alignment vertical="center"/>
    </xf>
    <xf numFmtId="0" fontId="48" fillId="0" borderId="0" xfId="0" applyFont="1" applyFill="1" applyAlignment="1">
      <alignment vertical="center"/>
    </xf>
    <xf numFmtId="0" fontId="44" fillId="4" borderId="0" xfId="0" applyFont="1" applyFill="1" applyAlignment="1">
      <alignment vertical="center"/>
    </xf>
    <xf numFmtId="0" fontId="0" fillId="0" borderId="10" xfId="0"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6" fillId="0" borderId="0" xfId="0" applyFont="1" applyFill="1" applyBorder="1" applyAlignment="1">
      <alignment horizontal="center"/>
    </xf>
    <xf numFmtId="180"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8" fillId="0" borderId="1" xfId="3"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180" fontId="7" fillId="0" borderId="3" xfId="3" applyNumberFormat="1" applyFont="1" applyFill="1" applyBorder="1" applyAlignment="1">
      <alignment horizontal="center" vertical="center" wrapText="1"/>
    </xf>
    <xf numFmtId="180"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9" fillId="0" borderId="3" xfId="3"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8" fillId="0" borderId="3" xfId="3" applyFont="1" applyFill="1" applyBorder="1" applyAlignment="1">
      <alignment horizontal="center" vertical="center" wrapText="1"/>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176" fontId="7" fillId="0" borderId="10" xfId="2" applyNumberFormat="1"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4"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7" fillId="0" borderId="11" xfId="2" applyFont="1" applyFill="1" applyBorder="1" applyAlignment="1">
      <alignment horizontal="center" vertical="center"/>
    </xf>
    <xf numFmtId="0" fontId="17" fillId="0" borderId="12"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176" fontId="7" fillId="5"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176" fontId="10" fillId="7" borderId="4" xfId="2" applyNumberFormat="1" applyFont="1" applyFill="1" applyBorder="1" applyAlignment="1">
      <alignment horizontal="center" vertical="center"/>
    </xf>
    <xf numFmtId="0" fontId="10" fillId="5" borderId="10" xfId="2" applyFont="1" applyFill="1" applyBorder="1" applyAlignment="1">
      <alignment horizontal="center" vertical="center"/>
    </xf>
    <xf numFmtId="0" fontId="17" fillId="5" borderId="11" xfId="2" applyFont="1" applyFill="1" applyBorder="1" applyAlignment="1">
      <alignment horizontal="center" vertical="center"/>
    </xf>
    <xf numFmtId="0" fontId="17" fillId="5" borderId="12" xfId="2" applyFont="1" applyFill="1" applyBorder="1" applyAlignment="1">
      <alignment horizontal="center" vertical="center"/>
    </xf>
    <xf numFmtId="0" fontId="10" fillId="8" borderId="10" xfId="2"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0" fontId="0" fillId="0" borderId="0" xfId="0"/>
    <xf numFmtId="176" fontId="0" fillId="0" borderId="13"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4" xfId="0" applyNumberFormat="1" applyBorder="1" applyAlignment="1">
      <alignment horizontal="center" vertical="center"/>
    </xf>
    <xf numFmtId="176" fontId="10" fillId="0" borderId="13" xfId="2" applyNumberFormat="1" applyFont="1" applyBorder="1" applyAlignment="1">
      <alignment horizontal="center" vertical="center"/>
    </xf>
    <xf numFmtId="176" fontId="10" fillId="0" borderId="5"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0" fillId="0" borderId="13" xfId="0" applyNumberFormat="1" applyBorder="1" applyAlignment="1">
      <alignment horizontal="center"/>
    </xf>
    <xf numFmtId="176" fontId="0" fillId="0" borderId="5" xfId="0" applyNumberFormat="1" applyBorder="1" applyAlignment="1">
      <alignment horizontal="center"/>
    </xf>
    <xf numFmtId="176" fontId="0" fillId="0" borderId="14" xfId="0" applyNumberFormat="1" applyBorder="1" applyAlignment="1">
      <alignment horizontal="center"/>
    </xf>
    <xf numFmtId="0" fontId="10" fillId="0" borderId="13"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4" xfId="2" applyFont="1" applyFill="1" applyBorder="1" applyAlignment="1">
      <alignment horizontal="center" vertical="center"/>
    </xf>
    <xf numFmtId="176" fontId="0" fillId="0" borderId="13"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4" xfId="0" applyNumberFormat="1" applyBorder="1" applyAlignment="1">
      <alignment horizontal="center" vertical="center" wrapText="1"/>
    </xf>
    <xf numFmtId="0" fontId="0" fillId="0" borderId="14"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14" fontId="0" fillId="0" borderId="0" xfId="0" applyNumberFormat="1"/>
    <xf numFmtId="0" fontId="0" fillId="0" borderId="0" xfId="0" applyNumberFormat="1"/>
    <xf numFmtId="0" fontId="2" fillId="0" borderId="0" xfId="2" applyAlignment="1">
      <alignment horizontal="center" vertical="center"/>
    </xf>
    <xf numFmtId="180" fontId="28" fillId="0" borderId="11" xfId="0" applyNumberFormat="1"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2" xfId="0" applyNumberFormat="1" applyFont="1" applyFill="1" applyBorder="1" applyAlignment="1">
      <alignment horizontal="center" vertical="center" wrapText="1"/>
    </xf>
    <xf numFmtId="0" fontId="28" fillId="0" borderId="4" xfId="0" applyFont="1" applyFill="1" applyBorder="1" applyAlignment="1">
      <alignment horizontal="center" vertical="center" wrapText="1"/>
    </xf>
    <xf numFmtId="0" fontId="47" fillId="12" borderId="10" xfId="154" applyFont="1" applyFill="1" applyBorder="1" applyAlignment="1">
      <alignment horizontal="center" vertical="center"/>
    </xf>
    <xf numFmtId="0" fontId="47" fillId="12" borderId="10" xfId="154" applyFont="1" applyFill="1" applyBorder="1" applyAlignment="1">
      <alignment horizontal="center" vertical="center" wrapText="1"/>
    </xf>
    <xf numFmtId="0" fontId="2" fillId="0" borderId="0" xfId="154"/>
    <xf numFmtId="0" fontId="2" fillId="0" borderId="10" xfId="154" applyBorder="1" applyAlignment="1">
      <alignment horizontal="center" vertical="center"/>
    </xf>
    <xf numFmtId="0" fontId="2" fillId="0" borderId="10" xfId="154" applyBorder="1" applyAlignment="1">
      <alignment horizontal="center" vertical="center" wrapText="1"/>
    </xf>
    <xf numFmtId="0" fontId="42" fillId="0" borderId="10" xfId="154" applyFont="1" applyBorder="1" applyAlignment="1">
      <alignment horizontal="center" vertical="center"/>
    </xf>
    <xf numFmtId="0" fontId="42" fillId="5" borderId="10" xfId="154" applyFont="1" applyFill="1" applyBorder="1" applyAlignment="1">
      <alignment horizontal="center" vertical="center"/>
    </xf>
    <xf numFmtId="0" fontId="42" fillId="0" borderId="10" xfId="154" applyFont="1" applyBorder="1" applyAlignment="1">
      <alignment vertical="center"/>
    </xf>
    <xf numFmtId="0" fontId="2" fillId="0" borderId="0" xfId="154" applyAlignment="1">
      <alignment wrapText="1"/>
    </xf>
  </cellXfs>
  <cellStyles count="155">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00000000-0005-0000-0000-00004D000000}"/>
    <cellStyle name="常规 51" xfId="73" xr:uid="{00000000-0005-0000-0000-00004E000000}"/>
    <cellStyle name="常规 51 2" xfId="74" xr:uid="{00000000-0005-0000-0000-00004F000000}"/>
    <cellStyle name="常规 51 3" xfId="75" xr:uid="{00000000-0005-0000-0000-000050000000}"/>
    <cellStyle name="常规 52" xfId="76" xr:uid="{00000000-0005-0000-0000-000051000000}"/>
    <cellStyle name="常规 52 2" xfId="77" xr:uid="{00000000-0005-0000-0000-000052000000}"/>
    <cellStyle name="常规 53" xfId="148" xr:uid="{00000000-0005-0000-0000-000053000000}"/>
    <cellStyle name="常规 54" xfId="149" xr:uid="{00000000-0005-0000-0000-000054000000}"/>
    <cellStyle name="常规 55" xfId="78" xr:uid="{00000000-0005-0000-0000-000055000000}"/>
    <cellStyle name="常规 56" xfId="150" xr:uid="{00000000-0005-0000-0000-000056000000}"/>
    <cellStyle name="常规 57" xfId="151" xr:uid="{00000000-0005-0000-0000-000057000000}"/>
    <cellStyle name="常规 58" xfId="152" xr:uid="{00000000-0005-0000-0000-000058000000}"/>
    <cellStyle name="常规 59" xfId="79" xr:uid="{00000000-0005-0000-0000-000059000000}"/>
    <cellStyle name="常规 6" xfId="80" xr:uid="{00000000-0005-0000-0000-00005A000000}"/>
    <cellStyle name="常规 6 2" xfId="81" xr:uid="{00000000-0005-0000-0000-00005B000000}"/>
    <cellStyle name="常规 60" xfId="153" xr:uid="{00000000-0005-0000-0000-00005C000000}"/>
    <cellStyle name="常规 61" xfId="154" xr:uid="{48246A68-1E0E-4019-9B05-C7ACCB433A99}"/>
    <cellStyle name="常规 7" xfId="82" xr:uid="{00000000-0005-0000-0000-00005D000000}"/>
    <cellStyle name="常规 70" xfId="83" xr:uid="{00000000-0005-0000-0000-00005E000000}"/>
    <cellStyle name="常规 70 2" xfId="84" xr:uid="{00000000-0005-0000-0000-00005F000000}"/>
    <cellStyle name="常规 8" xfId="85" xr:uid="{00000000-0005-0000-0000-000060000000}"/>
    <cellStyle name="常规 8 2" xfId="86" xr:uid="{00000000-0005-0000-0000-000061000000}"/>
    <cellStyle name="常规 88" xfId="87" xr:uid="{00000000-0005-0000-0000-000062000000}"/>
    <cellStyle name="常规 89" xfId="88" xr:uid="{00000000-0005-0000-0000-000063000000}"/>
    <cellStyle name="常规 9" xfId="1" xr:uid="{00000000-0005-0000-0000-000064000000}"/>
    <cellStyle name="常规 9 2" xfId="89" xr:uid="{00000000-0005-0000-0000-000065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image" Target="../media/image23.png"/><Relationship Id="rId3" Type="http://schemas.openxmlformats.org/officeDocument/2006/relationships/image" Target="../media/image13.png"/><Relationship Id="rId7" Type="http://schemas.openxmlformats.org/officeDocument/2006/relationships/image" Target="../media/image17.png"/><Relationship Id="rId12" Type="http://schemas.openxmlformats.org/officeDocument/2006/relationships/image" Target="../media/image22.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11" Type="http://schemas.openxmlformats.org/officeDocument/2006/relationships/image" Target="../media/image21.png"/><Relationship Id="rId5" Type="http://schemas.openxmlformats.org/officeDocument/2006/relationships/image" Target="../media/image15.png"/><Relationship Id="rId10" Type="http://schemas.openxmlformats.org/officeDocument/2006/relationships/image" Target="../media/image20.png"/><Relationship Id="rId4" Type="http://schemas.openxmlformats.org/officeDocument/2006/relationships/image" Target="../media/image14.png"/><Relationship Id="rId9"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a:extLst>
            <a:ext uri="{FF2B5EF4-FFF2-40B4-BE49-F238E27FC236}">
              <a16:creationId xmlns:a16="http://schemas.microsoft.com/office/drawing/2014/main" id="{B9ADAF2A-CC75-4DFE-ABE1-9FE547AB89E9}"/>
            </a:ext>
          </a:extLst>
        </xdr:cNvPr>
        <xdr:cNvPicPr>
          <a:picLocks noChangeAspect="1"/>
        </xdr:cNvPicPr>
      </xdr:nvPicPr>
      <xdr:blipFill>
        <a:blip xmlns:r="http://schemas.openxmlformats.org/officeDocument/2006/relationships" r:embed="rId1"/>
        <a:stretch>
          <a:fillRect/>
        </a:stretch>
      </xdr:blipFill>
      <xdr:spPr>
        <a:xfrm>
          <a:off x="508000" y="3492500"/>
          <a:ext cx="6064250" cy="4842470"/>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a:extLst>
            <a:ext uri="{FF2B5EF4-FFF2-40B4-BE49-F238E27FC236}">
              <a16:creationId xmlns:a16="http://schemas.microsoft.com/office/drawing/2014/main" id="{794607BF-823A-4FCE-85DD-852CD94BDBC6}"/>
            </a:ext>
          </a:extLst>
        </xdr:cNvPr>
        <xdr:cNvPicPr>
          <a:picLocks noChangeAspect="1"/>
        </xdr:cNvPicPr>
      </xdr:nvPicPr>
      <xdr:blipFill>
        <a:blip xmlns:r="http://schemas.openxmlformats.org/officeDocument/2006/relationships" r:embed="rId2"/>
        <a:stretch>
          <a:fillRect/>
        </a:stretch>
      </xdr:blipFill>
      <xdr:spPr>
        <a:xfrm>
          <a:off x="469900" y="8686800"/>
          <a:ext cx="7120633" cy="3847643"/>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a:extLst>
            <a:ext uri="{FF2B5EF4-FFF2-40B4-BE49-F238E27FC236}">
              <a16:creationId xmlns:a16="http://schemas.microsoft.com/office/drawing/2014/main" id="{FA4A309B-3189-4344-83AE-1EE7035147CA}"/>
            </a:ext>
          </a:extLst>
        </xdr:cNvPr>
        <xdr:cNvPicPr>
          <a:picLocks noChangeAspect="1"/>
        </xdr:cNvPicPr>
      </xdr:nvPicPr>
      <xdr:blipFill>
        <a:blip xmlns:r="http://schemas.openxmlformats.org/officeDocument/2006/relationships" r:embed="rId3"/>
        <a:stretch>
          <a:fillRect/>
        </a:stretch>
      </xdr:blipFill>
      <xdr:spPr>
        <a:xfrm>
          <a:off x="469900" y="12687300"/>
          <a:ext cx="7215871" cy="4704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592666</xdr:colOff>
      <xdr:row>1</xdr:row>
      <xdr:rowOff>98700</xdr:rowOff>
    </xdr:from>
    <xdr:to>
      <xdr:col>19</xdr:col>
      <xdr:colOff>381000</xdr:colOff>
      <xdr:row>10</xdr:row>
      <xdr:rowOff>186894</xdr:rowOff>
    </xdr:to>
    <xdr:pic>
      <xdr:nvPicPr>
        <xdr:cNvPr id="3" name="图片 2">
          <a:extLst>
            <a:ext uri="{FF2B5EF4-FFF2-40B4-BE49-F238E27FC236}">
              <a16:creationId xmlns:a16="http://schemas.microsoft.com/office/drawing/2014/main" id="{27A2851E-172B-49C1-BFC8-7DCF4E26360E}"/>
            </a:ext>
          </a:extLst>
        </xdr:cNvPr>
        <xdr:cNvPicPr>
          <a:picLocks noChangeAspect="1"/>
        </xdr:cNvPicPr>
      </xdr:nvPicPr>
      <xdr:blipFill>
        <a:blip xmlns:r="http://schemas.openxmlformats.org/officeDocument/2006/relationships" r:embed="rId1"/>
        <a:stretch>
          <a:fillRect/>
        </a:stretch>
      </xdr:blipFill>
      <xdr:spPr>
        <a:xfrm>
          <a:off x="9757833" y="278617"/>
          <a:ext cx="5884334" cy="4437944"/>
        </a:xfrm>
        <a:prstGeom prst="rect">
          <a:avLst/>
        </a:prstGeom>
      </xdr:spPr>
    </xdr:pic>
    <xdr:clientData/>
  </xdr:twoCellAnchor>
  <xdr:twoCellAnchor editAs="oneCell">
    <xdr:from>
      <xdr:col>17</xdr:col>
      <xdr:colOff>582083</xdr:colOff>
      <xdr:row>9</xdr:row>
      <xdr:rowOff>1619250</xdr:rowOff>
    </xdr:from>
    <xdr:to>
      <xdr:col>23</xdr:col>
      <xdr:colOff>156178</xdr:colOff>
      <xdr:row>12</xdr:row>
      <xdr:rowOff>1898273</xdr:rowOff>
    </xdr:to>
    <xdr:pic>
      <xdr:nvPicPr>
        <xdr:cNvPr id="4" name="图片 3">
          <a:extLst>
            <a:ext uri="{FF2B5EF4-FFF2-40B4-BE49-F238E27FC236}">
              <a16:creationId xmlns:a16="http://schemas.microsoft.com/office/drawing/2014/main" id="{860ABC5E-094C-4AFC-9563-34C92BBFE404}"/>
            </a:ext>
          </a:extLst>
        </xdr:cNvPr>
        <xdr:cNvPicPr>
          <a:picLocks noChangeAspect="1"/>
        </xdr:cNvPicPr>
      </xdr:nvPicPr>
      <xdr:blipFill>
        <a:blip xmlns:r="http://schemas.openxmlformats.org/officeDocument/2006/relationships" r:embed="rId2"/>
        <a:stretch>
          <a:fillRect/>
        </a:stretch>
      </xdr:blipFill>
      <xdr:spPr>
        <a:xfrm>
          <a:off x="14488583" y="4593167"/>
          <a:ext cx="3638095" cy="3019048"/>
        </a:xfrm>
        <a:prstGeom prst="rect">
          <a:avLst/>
        </a:prstGeom>
      </xdr:spPr>
    </xdr:pic>
    <xdr:clientData/>
  </xdr:twoCellAnchor>
  <xdr:twoCellAnchor editAs="oneCell">
    <xdr:from>
      <xdr:col>11</xdr:col>
      <xdr:colOff>84667</xdr:colOff>
      <xdr:row>12</xdr:row>
      <xdr:rowOff>1820335</xdr:rowOff>
    </xdr:from>
    <xdr:to>
      <xdr:col>25</xdr:col>
      <xdr:colOff>240095</xdr:colOff>
      <xdr:row>32</xdr:row>
      <xdr:rowOff>55382</xdr:rowOff>
    </xdr:to>
    <xdr:pic>
      <xdr:nvPicPr>
        <xdr:cNvPr id="5" name="图片 4">
          <a:extLst>
            <a:ext uri="{FF2B5EF4-FFF2-40B4-BE49-F238E27FC236}">
              <a16:creationId xmlns:a16="http://schemas.microsoft.com/office/drawing/2014/main" id="{F626A084-43C5-493D-AB3F-4250D000110D}"/>
            </a:ext>
          </a:extLst>
        </xdr:cNvPr>
        <xdr:cNvPicPr>
          <a:picLocks noChangeAspect="1"/>
        </xdr:cNvPicPr>
      </xdr:nvPicPr>
      <xdr:blipFill>
        <a:blip xmlns:r="http://schemas.openxmlformats.org/officeDocument/2006/relationships" r:embed="rId3"/>
        <a:stretch>
          <a:fillRect/>
        </a:stretch>
      </xdr:blipFill>
      <xdr:spPr>
        <a:xfrm>
          <a:off x="9927167" y="7609418"/>
          <a:ext cx="9638095" cy="5685714"/>
        </a:xfrm>
        <a:prstGeom prst="rect">
          <a:avLst/>
        </a:prstGeom>
      </xdr:spPr>
    </xdr:pic>
    <xdr:clientData/>
  </xdr:twoCellAnchor>
  <xdr:twoCellAnchor editAs="oneCell">
    <xdr:from>
      <xdr:col>10</xdr:col>
      <xdr:colOff>0</xdr:colOff>
      <xdr:row>32</xdr:row>
      <xdr:rowOff>0</xdr:rowOff>
    </xdr:from>
    <xdr:to>
      <xdr:col>18</xdr:col>
      <xdr:colOff>571810</xdr:colOff>
      <xdr:row>62</xdr:row>
      <xdr:rowOff>166476</xdr:rowOff>
    </xdr:to>
    <xdr:pic>
      <xdr:nvPicPr>
        <xdr:cNvPr id="2" name="图片 1">
          <a:extLst>
            <a:ext uri="{FF2B5EF4-FFF2-40B4-BE49-F238E27FC236}">
              <a16:creationId xmlns:a16="http://schemas.microsoft.com/office/drawing/2014/main" id="{09E2F7DA-A735-47E3-BB08-EBFCBFEE18E8}"/>
            </a:ext>
          </a:extLst>
        </xdr:cNvPr>
        <xdr:cNvPicPr>
          <a:picLocks noChangeAspect="1"/>
        </xdr:cNvPicPr>
      </xdr:nvPicPr>
      <xdr:blipFill>
        <a:blip xmlns:r="http://schemas.openxmlformats.org/officeDocument/2006/relationships" r:embed="rId4"/>
        <a:stretch>
          <a:fillRect/>
        </a:stretch>
      </xdr:blipFill>
      <xdr:spPr>
        <a:xfrm>
          <a:off x="9165167" y="13186833"/>
          <a:ext cx="5990476" cy="59238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278695</xdr:colOff>
      <xdr:row>9</xdr:row>
      <xdr:rowOff>77612</xdr:rowOff>
    </xdr:from>
    <xdr:to>
      <xdr:col>19</xdr:col>
      <xdr:colOff>564139</xdr:colOff>
      <xdr:row>50</xdr:row>
      <xdr:rowOff>143470</xdr:rowOff>
    </xdr:to>
    <xdr:pic>
      <xdr:nvPicPr>
        <xdr:cNvPr id="2" name="图片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766278" y="1728612"/>
          <a:ext cx="8466361" cy="47966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268110</xdr:colOff>
      <xdr:row>9</xdr:row>
      <xdr:rowOff>0</xdr:rowOff>
    </xdr:from>
    <xdr:to>
      <xdr:col>18</xdr:col>
      <xdr:colOff>401858</xdr:colOff>
      <xdr:row>78</xdr:row>
      <xdr:rowOff>56027</xdr:rowOff>
    </xdr:to>
    <xdr:pic>
      <xdr:nvPicPr>
        <xdr:cNvPr id="2" name="图片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180666" y="1601611"/>
          <a:ext cx="7753748" cy="55946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296333</xdr:colOff>
      <xdr:row>10</xdr:row>
      <xdr:rowOff>98777</xdr:rowOff>
    </xdr:from>
    <xdr:to>
      <xdr:col>19</xdr:col>
      <xdr:colOff>303780</xdr:colOff>
      <xdr:row>49</xdr:row>
      <xdr:rowOff>38316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180666" y="1890888"/>
          <a:ext cx="7620392" cy="42293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58</v>
      </c>
      <c r="B1" s="65" t="s">
        <v>180</v>
      </c>
      <c r="C1" s="65" t="s">
        <v>181</v>
      </c>
      <c r="D1" s="65" t="s">
        <v>182</v>
      </c>
    </row>
    <row r="2" spans="1:8" ht="89.25" customHeight="1">
      <c r="A2" s="33">
        <v>1</v>
      </c>
      <c r="B2" s="65" t="s">
        <v>183</v>
      </c>
      <c r="C2" s="64">
        <f>F2</f>
        <v>5046101</v>
      </c>
      <c r="D2" s="66" t="s">
        <v>189</v>
      </c>
      <c r="E2" s="5">
        <v>302766045</v>
      </c>
      <c r="F2" s="5">
        <f>ROUND(E2/60,0)</f>
        <v>5046101</v>
      </c>
    </row>
    <row r="3" spans="1:8">
      <c r="A3" s="33">
        <v>2</v>
      </c>
      <c r="B3" s="65" t="s">
        <v>184</v>
      </c>
      <c r="C3" s="65">
        <f>C4+C5+C6</f>
        <v>2239638</v>
      </c>
      <c r="D3" s="66" t="s">
        <v>59</v>
      </c>
    </row>
    <row r="4" spans="1:8" ht="51">
      <c r="A4" s="33">
        <v>2.1</v>
      </c>
      <c r="B4" s="65" t="s">
        <v>185</v>
      </c>
      <c r="C4" s="67">
        <f>F4</f>
        <v>927648</v>
      </c>
      <c r="D4" s="66" t="s">
        <v>190</v>
      </c>
      <c r="E4" s="38">
        <v>51535.99</v>
      </c>
      <c r="F4" s="5">
        <f>ROUND(E4*1.5*12,0)</f>
        <v>927648</v>
      </c>
    </row>
    <row r="5" spans="1:8" ht="76.5" customHeight="1">
      <c r="A5" s="33">
        <v>2.2000000000000002</v>
      </c>
      <c r="B5" s="65" t="s">
        <v>186</v>
      </c>
      <c r="C5" s="67">
        <f>ROUND(E5,0)</f>
        <v>15552</v>
      </c>
      <c r="D5" s="68" t="s">
        <v>200</v>
      </c>
      <c r="E5" s="5">
        <v>15552</v>
      </c>
    </row>
    <row r="6" spans="1:8" ht="62.25">
      <c r="A6" s="33">
        <v>2.2999999999999998</v>
      </c>
      <c r="B6" s="65" t="s">
        <v>191</v>
      </c>
      <c r="C6" s="64">
        <f>ROUND(F6,0)</f>
        <v>1296438</v>
      </c>
      <c r="D6" s="66" t="s">
        <v>192</v>
      </c>
      <c r="E6" s="59">
        <f>2.11*G6+1.7*H6</f>
        <v>108036.48509999999</v>
      </c>
      <c r="F6" s="5">
        <f>E6*12</f>
        <v>1296437.8211999999</v>
      </c>
      <c r="G6" s="5">
        <v>49817.81</v>
      </c>
      <c r="H6" s="5">
        <v>1718.18</v>
      </c>
    </row>
    <row r="7" spans="1:8">
      <c r="A7" s="33">
        <v>3</v>
      </c>
      <c r="B7" s="65" t="s">
        <v>193</v>
      </c>
      <c r="C7" s="65">
        <f>C8+C9+C10</f>
        <v>453730</v>
      </c>
      <c r="D7" s="66" t="s">
        <v>60</v>
      </c>
    </row>
    <row r="8" spans="1:8" ht="37.5">
      <c r="A8" s="33">
        <v>3.1</v>
      </c>
      <c r="B8" s="65" t="s">
        <v>187</v>
      </c>
      <c r="C8" s="65">
        <f>F8</f>
        <v>77304</v>
      </c>
      <c r="D8" s="66" t="s">
        <v>194</v>
      </c>
      <c r="E8" s="5">
        <v>1.5</v>
      </c>
      <c r="F8" s="5">
        <f>ROUND(E8*E4,0)</f>
        <v>77304</v>
      </c>
    </row>
    <row r="9" spans="1:8" ht="100.5">
      <c r="A9" s="33">
        <v>3.2</v>
      </c>
      <c r="B9" s="65" t="s">
        <v>195</v>
      </c>
      <c r="C9" s="67">
        <f>ROUND(G9,0)</f>
        <v>151005</v>
      </c>
      <c r="D9" s="66" t="s">
        <v>196</v>
      </c>
      <c r="E9" s="5">
        <f>C2*0.7</f>
        <v>3532270.6999999997</v>
      </c>
      <c r="F9" s="5">
        <f>4.75%*0.9</f>
        <v>4.2750000000000003E-2</v>
      </c>
      <c r="G9" s="5">
        <f>E9*F9</f>
        <v>151004.57242499999</v>
      </c>
    </row>
    <row r="10" spans="1:8" ht="73.5">
      <c r="A10" s="33">
        <v>3.3</v>
      </c>
      <c r="B10" s="65" t="s">
        <v>197</v>
      </c>
      <c r="C10" s="67">
        <f>ROUND((C2+C3+C8+C9)*3%,0)</f>
        <v>225421</v>
      </c>
      <c r="D10" s="66" t="s">
        <v>198</v>
      </c>
    </row>
    <row r="11" spans="1:8">
      <c r="A11" s="33">
        <v>4</v>
      </c>
      <c r="B11" s="65" t="s">
        <v>188</v>
      </c>
      <c r="C11" s="64">
        <f>C2+C3+C7</f>
        <v>7739469</v>
      </c>
      <c r="D11" s="66" t="s">
        <v>61</v>
      </c>
    </row>
    <row r="12" spans="1:8">
      <c r="A12" s="33">
        <v>5</v>
      </c>
      <c r="B12" s="65" t="s">
        <v>199</v>
      </c>
      <c r="C12" s="64">
        <f>ROUND(C11/E4/12,0)</f>
        <v>13</v>
      </c>
      <c r="D12" s="66" t="s">
        <v>179</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0">
        <v>4.7500000000000001E-2</v>
      </c>
      <c r="D47" s="40">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106"/>
  <sheetViews>
    <sheetView topLeftCell="A78" workbookViewId="0">
      <selection activeCell="G97" sqref="G97"/>
    </sheetView>
  </sheetViews>
  <sheetFormatPr defaultColWidth="9" defaultRowHeight="14.25"/>
  <cols>
    <col min="1" max="1" width="9" style="210"/>
    <col min="2" max="2" width="19.25" style="210" bestFit="1" customWidth="1"/>
    <col min="3" max="3" width="13" style="210" bestFit="1" customWidth="1"/>
    <col min="4" max="16384" width="9" style="210"/>
  </cols>
  <sheetData>
    <row r="1" spans="1:5">
      <c r="A1" s="209" t="s">
        <v>85</v>
      </c>
      <c r="B1" s="209" t="s">
        <v>89</v>
      </c>
      <c r="C1" s="209" t="s">
        <v>903</v>
      </c>
      <c r="D1" s="209" t="s">
        <v>90</v>
      </c>
      <c r="E1" s="209" t="s">
        <v>91</v>
      </c>
    </row>
    <row r="2" spans="1:5">
      <c r="A2" s="209" t="s">
        <v>922</v>
      </c>
      <c r="B2" s="209" t="s">
        <v>938</v>
      </c>
      <c r="C2" s="209">
        <v>71.492403932082198</v>
      </c>
      <c r="D2" s="209">
        <v>2022</v>
      </c>
      <c r="E2" s="209" t="s">
        <v>98</v>
      </c>
    </row>
    <row r="3" spans="1:5">
      <c r="A3" s="209" t="s">
        <v>922</v>
      </c>
      <c r="B3" s="209" t="s">
        <v>923</v>
      </c>
      <c r="C3" s="209">
        <v>80.242995738507503</v>
      </c>
      <c r="D3" s="209">
        <v>2022</v>
      </c>
      <c r="E3" s="209" t="s">
        <v>101</v>
      </c>
    </row>
    <row r="4" spans="1:5">
      <c r="A4" s="209" t="s">
        <v>922</v>
      </c>
      <c r="B4" s="209" t="s">
        <v>939</v>
      </c>
      <c r="C4" s="209">
        <v>83.658672509712602</v>
      </c>
      <c r="D4" s="209">
        <v>2022</v>
      </c>
      <c r="E4" s="209" t="s">
        <v>101</v>
      </c>
    </row>
    <row r="5" spans="1:5">
      <c r="A5" s="209" t="s">
        <v>922</v>
      </c>
      <c r="B5" s="209" t="s">
        <v>924</v>
      </c>
      <c r="C5" s="209">
        <v>71.412688691424506</v>
      </c>
      <c r="D5" s="209">
        <v>2021</v>
      </c>
      <c r="E5" s="209" t="s">
        <v>102</v>
      </c>
    </row>
    <row r="6" spans="1:5">
      <c r="A6" s="209" t="s">
        <v>922</v>
      </c>
      <c r="B6" s="209" t="s">
        <v>924</v>
      </c>
      <c r="C6" s="209">
        <v>72.596905043113694</v>
      </c>
      <c r="D6" s="209">
        <v>2021</v>
      </c>
      <c r="E6" s="209" t="s">
        <v>93</v>
      </c>
    </row>
    <row r="7" spans="1:5">
      <c r="A7" s="209" t="s">
        <v>922</v>
      </c>
      <c r="B7" s="209" t="s">
        <v>924</v>
      </c>
      <c r="C7" s="209">
        <v>88.022407350826398</v>
      </c>
      <c r="D7" s="209">
        <v>2021</v>
      </c>
      <c r="E7" s="209" t="s">
        <v>94</v>
      </c>
    </row>
    <row r="8" spans="1:5">
      <c r="A8" s="209" t="s">
        <v>922</v>
      </c>
      <c r="B8" s="209" t="s">
        <v>924</v>
      </c>
      <c r="C8" s="209">
        <v>95.720998999749895</v>
      </c>
      <c r="D8" s="209">
        <v>2021</v>
      </c>
      <c r="E8" s="209" t="s">
        <v>95</v>
      </c>
    </row>
    <row r="9" spans="1:5">
      <c r="A9" s="209" t="s">
        <v>922</v>
      </c>
      <c r="B9" s="209" t="s">
        <v>924</v>
      </c>
      <c r="C9" s="209">
        <v>87.441860465116207</v>
      </c>
      <c r="D9" s="209">
        <v>2022</v>
      </c>
      <c r="E9" s="209" t="s">
        <v>96</v>
      </c>
    </row>
    <row r="10" spans="1:5">
      <c r="A10" s="209" t="s">
        <v>922</v>
      </c>
      <c r="B10" s="209" t="s">
        <v>924</v>
      </c>
      <c r="C10" s="209">
        <v>74.445991952955694</v>
      </c>
      <c r="D10" s="209">
        <v>2022</v>
      </c>
      <c r="E10" s="209" t="s">
        <v>104</v>
      </c>
    </row>
    <row r="11" spans="1:5">
      <c r="A11" s="209" t="s">
        <v>922</v>
      </c>
      <c r="B11" s="209" t="s">
        <v>924</v>
      </c>
      <c r="C11" s="209">
        <v>74.488427366645496</v>
      </c>
      <c r="D11" s="209">
        <v>2022</v>
      </c>
      <c r="E11" s="209" t="s">
        <v>103</v>
      </c>
    </row>
    <row r="12" spans="1:5">
      <c r="A12" s="209" t="s">
        <v>922</v>
      </c>
      <c r="B12" s="209" t="s">
        <v>924</v>
      </c>
      <c r="C12" s="209">
        <v>77.842464736007898</v>
      </c>
      <c r="D12" s="209">
        <v>2022</v>
      </c>
      <c r="E12" s="209" t="s">
        <v>97</v>
      </c>
    </row>
    <row r="13" spans="1:5">
      <c r="A13" s="209" t="s">
        <v>922</v>
      </c>
      <c r="B13" s="209" t="s">
        <v>940</v>
      </c>
      <c r="C13" s="209">
        <v>77.382157337109504</v>
      </c>
      <c r="D13" s="209">
        <v>2022</v>
      </c>
      <c r="E13" s="209" t="s">
        <v>98</v>
      </c>
    </row>
    <row r="14" spans="1:5">
      <c r="A14" s="209" t="s">
        <v>922</v>
      </c>
      <c r="B14" s="209" t="s">
        <v>924</v>
      </c>
      <c r="C14" s="209">
        <v>75.452069594248499</v>
      </c>
      <c r="D14" s="209">
        <v>2022</v>
      </c>
      <c r="E14" s="209" t="s">
        <v>99</v>
      </c>
    </row>
    <row r="15" spans="1:5">
      <c r="A15" s="209" t="s">
        <v>922</v>
      </c>
      <c r="B15" s="209" t="s">
        <v>924</v>
      </c>
      <c r="C15" s="209">
        <v>80.994099886966097</v>
      </c>
      <c r="D15" s="209">
        <v>2022</v>
      </c>
      <c r="E15" s="209" t="s">
        <v>100</v>
      </c>
    </row>
    <row r="16" spans="1:5">
      <c r="A16" s="209" t="s">
        <v>922</v>
      </c>
      <c r="B16" s="209" t="s">
        <v>924</v>
      </c>
      <c r="C16" s="209">
        <v>81.053635025040904</v>
      </c>
      <c r="D16" s="209">
        <v>2022</v>
      </c>
      <c r="E16" s="209" t="s">
        <v>101</v>
      </c>
    </row>
    <row r="17" spans="1:5">
      <c r="A17" s="209" t="s">
        <v>922</v>
      </c>
      <c r="B17" s="209" t="s">
        <v>941</v>
      </c>
      <c r="C17" s="209">
        <v>65.620003244987601</v>
      </c>
      <c r="D17" s="209">
        <v>2021</v>
      </c>
      <c r="E17" s="209" t="s">
        <v>102</v>
      </c>
    </row>
    <row r="18" spans="1:5">
      <c r="A18" s="209" t="s">
        <v>922</v>
      </c>
      <c r="B18" s="209" t="s">
        <v>925</v>
      </c>
      <c r="C18" s="209">
        <v>58.533765130815901</v>
      </c>
      <c r="D18" s="209">
        <v>2021</v>
      </c>
      <c r="E18" s="209" t="s">
        <v>93</v>
      </c>
    </row>
    <row r="19" spans="1:5">
      <c r="A19" s="209" t="s">
        <v>922</v>
      </c>
      <c r="B19" s="209" t="s">
        <v>925</v>
      </c>
      <c r="C19" s="209">
        <v>63.095012257429602</v>
      </c>
      <c r="D19" s="209">
        <v>2021</v>
      </c>
      <c r="E19" s="209" t="s">
        <v>94</v>
      </c>
    </row>
    <row r="20" spans="1:5">
      <c r="A20" s="209" t="s">
        <v>922</v>
      </c>
      <c r="B20" s="209" t="s">
        <v>925</v>
      </c>
      <c r="C20" s="209">
        <v>49.971444888634998</v>
      </c>
      <c r="D20" s="209">
        <v>2021</v>
      </c>
      <c r="E20" s="209" t="s">
        <v>95</v>
      </c>
    </row>
    <row r="21" spans="1:5">
      <c r="A21" s="209" t="s">
        <v>922</v>
      </c>
      <c r="B21" s="209" t="s">
        <v>925</v>
      </c>
      <c r="C21" s="209">
        <v>60.666564275840798</v>
      </c>
      <c r="D21" s="209">
        <v>2022</v>
      </c>
      <c r="E21" s="209" t="s">
        <v>96</v>
      </c>
    </row>
    <row r="22" spans="1:5">
      <c r="A22" s="209" t="s">
        <v>922</v>
      </c>
      <c r="B22" s="209" t="s">
        <v>925</v>
      </c>
      <c r="C22" s="209">
        <v>79.613272857483807</v>
      </c>
      <c r="D22" s="209">
        <v>2022</v>
      </c>
      <c r="E22" s="209" t="s">
        <v>104</v>
      </c>
    </row>
    <row r="23" spans="1:5">
      <c r="A23" s="209" t="s">
        <v>922</v>
      </c>
      <c r="B23" s="209" t="s">
        <v>925</v>
      </c>
      <c r="C23" s="209">
        <v>76.077768385460701</v>
      </c>
      <c r="D23" s="209">
        <v>2022</v>
      </c>
      <c r="E23" s="209" t="s">
        <v>103</v>
      </c>
    </row>
    <row r="24" spans="1:5">
      <c r="A24" s="209" t="s">
        <v>922</v>
      </c>
      <c r="B24" s="209" t="s">
        <v>925</v>
      </c>
      <c r="C24" s="209">
        <v>76.212755478945994</v>
      </c>
      <c r="D24" s="209">
        <v>2022</v>
      </c>
      <c r="E24" s="209" t="s">
        <v>98</v>
      </c>
    </row>
    <row r="25" spans="1:5">
      <c r="A25" s="209" t="s">
        <v>922</v>
      </c>
      <c r="B25" s="209" t="s">
        <v>925</v>
      </c>
      <c r="C25" s="209">
        <v>101.752550353125</v>
      </c>
      <c r="D25" s="209">
        <v>2022</v>
      </c>
      <c r="E25" s="209" t="s">
        <v>100</v>
      </c>
    </row>
    <row r="26" spans="1:5">
      <c r="A26" s="209" t="s">
        <v>922</v>
      </c>
      <c r="B26" s="209" t="s">
        <v>925</v>
      </c>
      <c r="C26" s="209">
        <v>104.14276722955999</v>
      </c>
      <c r="D26" s="209">
        <v>2022</v>
      </c>
      <c r="E26" s="209" t="s">
        <v>101</v>
      </c>
    </row>
    <row r="27" spans="1:5">
      <c r="A27" s="209" t="s">
        <v>922</v>
      </c>
      <c r="B27" s="209" t="s">
        <v>942</v>
      </c>
      <c r="C27" s="209">
        <v>69.603960396039597</v>
      </c>
      <c r="D27" s="209">
        <v>2021</v>
      </c>
      <c r="E27" s="209" t="s">
        <v>102</v>
      </c>
    </row>
    <row r="28" spans="1:5">
      <c r="A28" s="209" t="s">
        <v>922</v>
      </c>
      <c r="B28" s="209" t="s">
        <v>926</v>
      </c>
      <c r="C28" s="209">
        <v>66.104470850611506</v>
      </c>
      <c r="D28" s="209">
        <v>2021</v>
      </c>
      <c r="E28" s="209" t="s">
        <v>93</v>
      </c>
    </row>
    <row r="29" spans="1:5">
      <c r="A29" s="209" t="s">
        <v>922</v>
      </c>
      <c r="B29" s="209" t="s">
        <v>926</v>
      </c>
      <c r="C29" s="209">
        <v>76.210318548166001</v>
      </c>
      <c r="D29" s="209">
        <v>2021</v>
      </c>
      <c r="E29" s="209" t="s">
        <v>94</v>
      </c>
    </row>
    <row r="30" spans="1:5">
      <c r="A30" s="209" t="s">
        <v>922</v>
      </c>
      <c r="B30" s="209" t="s">
        <v>926</v>
      </c>
      <c r="C30" s="209">
        <v>73.708766472947502</v>
      </c>
      <c r="D30" s="209">
        <v>2021</v>
      </c>
      <c r="E30" s="209" t="s">
        <v>95</v>
      </c>
    </row>
    <row r="31" spans="1:5">
      <c r="A31" s="209" t="s">
        <v>922</v>
      </c>
      <c r="B31" s="209" t="s">
        <v>926</v>
      </c>
      <c r="C31" s="209">
        <v>77.555564849235793</v>
      </c>
      <c r="D31" s="209">
        <v>2022</v>
      </c>
      <c r="E31" s="209" t="s">
        <v>96</v>
      </c>
    </row>
    <row r="32" spans="1:5">
      <c r="A32" s="209" t="s">
        <v>922</v>
      </c>
      <c r="B32" s="209" t="s">
        <v>926</v>
      </c>
      <c r="C32" s="209">
        <v>69.692299045915306</v>
      </c>
      <c r="D32" s="209">
        <v>2022</v>
      </c>
      <c r="E32" s="209" t="s">
        <v>104</v>
      </c>
    </row>
    <row r="33" spans="1:5">
      <c r="A33" s="209" t="s">
        <v>922</v>
      </c>
      <c r="B33" s="209" t="s">
        <v>926</v>
      </c>
      <c r="C33" s="209">
        <v>74.755884705053106</v>
      </c>
      <c r="D33" s="209">
        <v>2022</v>
      </c>
      <c r="E33" s="209" t="s">
        <v>103</v>
      </c>
    </row>
    <row r="34" spans="1:5">
      <c r="A34" s="209" t="s">
        <v>922</v>
      </c>
      <c r="B34" s="209" t="s">
        <v>926</v>
      </c>
      <c r="C34" s="209">
        <v>71.039469029420104</v>
      </c>
      <c r="D34" s="209">
        <v>2022</v>
      </c>
      <c r="E34" s="209" t="s">
        <v>97</v>
      </c>
    </row>
    <row r="35" spans="1:5">
      <c r="A35" s="209" t="s">
        <v>922</v>
      </c>
      <c r="B35" s="209" t="s">
        <v>926</v>
      </c>
      <c r="C35" s="209">
        <v>69.5</v>
      </c>
      <c r="D35" s="209">
        <v>2022</v>
      </c>
      <c r="E35" s="209" t="s">
        <v>98</v>
      </c>
    </row>
    <row r="36" spans="1:5">
      <c r="A36" s="209" t="s">
        <v>922</v>
      </c>
      <c r="B36" s="209" t="s">
        <v>926</v>
      </c>
      <c r="C36" s="209">
        <v>75.840550525058603</v>
      </c>
      <c r="D36" s="209">
        <v>2022</v>
      </c>
      <c r="E36" s="209" t="s">
        <v>99</v>
      </c>
    </row>
    <row r="37" spans="1:5">
      <c r="A37" s="209" t="s">
        <v>922</v>
      </c>
      <c r="B37" s="209" t="s">
        <v>926</v>
      </c>
      <c r="C37" s="209">
        <v>72.776026249758701</v>
      </c>
      <c r="D37" s="209">
        <v>2022</v>
      </c>
      <c r="E37" s="209" t="s">
        <v>100</v>
      </c>
    </row>
    <row r="38" spans="1:5">
      <c r="A38" s="209" t="s">
        <v>922</v>
      </c>
      <c r="B38" s="209" t="s">
        <v>926</v>
      </c>
      <c r="C38" s="209">
        <v>73.219568685793007</v>
      </c>
      <c r="D38" s="209">
        <v>2022</v>
      </c>
      <c r="E38" s="209" t="s">
        <v>101</v>
      </c>
    </row>
    <row r="39" spans="1:5">
      <c r="A39" s="209" t="s">
        <v>922</v>
      </c>
      <c r="B39" s="209" t="s">
        <v>927</v>
      </c>
      <c r="C39" s="209">
        <v>64.896004953724599</v>
      </c>
      <c r="D39" s="209">
        <v>2021</v>
      </c>
      <c r="E39" s="209" t="s">
        <v>102</v>
      </c>
    </row>
    <row r="40" spans="1:5">
      <c r="A40" s="209" t="s">
        <v>922</v>
      </c>
      <c r="B40" s="209" t="s">
        <v>927</v>
      </c>
      <c r="C40" s="209">
        <v>69.970243059227101</v>
      </c>
      <c r="D40" s="209">
        <v>2021</v>
      </c>
      <c r="E40" s="209" t="s">
        <v>93</v>
      </c>
    </row>
    <row r="41" spans="1:5">
      <c r="A41" s="209" t="s">
        <v>922</v>
      </c>
      <c r="B41" s="209" t="s">
        <v>927</v>
      </c>
      <c r="C41" s="209">
        <v>78.5310556401719</v>
      </c>
      <c r="D41" s="209">
        <v>2021</v>
      </c>
      <c r="E41" s="209" t="s">
        <v>94</v>
      </c>
    </row>
    <row r="42" spans="1:5">
      <c r="A42" s="209" t="s">
        <v>922</v>
      </c>
      <c r="B42" s="209" t="s">
        <v>927</v>
      </c>
      <c r="C42" s="209">
        <v>71.801593329507597</v>
      </c>
      <c r="D42" s="209">
        <v>2021</v>
      </c>
      <c r="E42" s="209" t="s">
        <v>95</v>
      </c>
    </row>
    <row r="43" spans="1:5">
      <c r="A43" s="209" t="s">
        <v>922</v>
      </c>
      <c r="B43" s="209" t="s">
        <v>927</v>
      </c>
      <c r="C43" s="209">
        <v>73.646197797964803</v>
      </c>
      <c r="D43" s="209">
        <v>2022</v>
      </c>
      <c r="E43" s="209" t="s">
        <v>104</v>
      </c>
    </row>
    <row r="44" spans="1:5">
      <c r="A44" s="209" t="s">
        <v>922</v>
      </c>
      <c r="B44" s="209" t="s">
        <v>927</v>
      </c>
      <c r="C44" s="209">
        <v>71.184668059451795</v>
      </c>
      <c r="D44" s="209">
        <v>2022</v>
      </c>
      <c r="E44" s="209" t="s">
        <v>103</v>
      </c>
    </row>
    <row r="45" spans="1:5">
      <c r="A45" s="209" t="s">
        <v>922</v>
      </c>
      <c r="B45" s="209" t="s">
        <v>927</v>
      </c>
      <c r="C45" s="209">
        <v>68.098867405189097</v>
      </c>
      <c r="D45" s="209">
        <v>2022</v>
      </c>
      <c r="E45" s="209" t="s">
        <v>97</v>
      </c>
    </row>
    <row r="46" spans="1:5">
      <c r="A46" s="209" t="s">
        <v>922</v>
      </c>
      <c r="B46" s="209" t="s">
        <v>927</v>
      </c>
      <c r="C46" s="209">
        <v>71.114245193714396</v>
      </c>
      <c r="D46" s="209">
        <v>2022</v>
      </c>
      <c r="E46" s="209" t="s">
        <v>98</v>
      </c>
    </row>
    <row r="47" spans="1:5">
      <c r="A47" s="209" t="s">
        <v>922</v>
      </c>
      <c r="B47" s="209" t="s">
        <v>927</v>
      </c>
      <c r="C47" s="209">
        <v>69.770695379426002</v>
      </c>
      <c r="D47" s="209">
        <v>2022</v>
      </c>
      <c r="E47" s="209" t="s">
        <v>99</v>
      </c>
    </row>
    <row r="48" spans="1:5">
      <c r="A48" s="209" t="s">
        <v>922</v>
      </c>
      <c r="B48" s="209" t="s">
        <v>927</v>
      </c>
      <c r="C48" s="209">
        <v>66.808042755532796</v>
      </c>
      <c r="D48" s="209">
        <v>2022</v>
      </c>
      <c r="E48" s="209" t="s">
        <v>100</v>
      </c>
    </row>
    <row r="49" spans="1:5">
      <c r="A49" s="209" t="s">
        <v>922</v>
      </c>
      <c r="B49" s="209" t="s">
        <v>927</v>
      </c>
      <c r="C49" s="209">
        <v>74.617804656172495</v>
      </c>
      <c r="D49" s="209">
        <v>2022</v>
      </c>
      <c r="E49" s="209" t="s">
        <v>101</v>
      </c>
    </row>
    <row r="50" spans="1:5">
      <c r="A50" s="209" t="s">
        <v>922</v>
      </c>
      <c r="B50" s="209" t="s">
        <v>943</v>
      </c>
      <c r="C50" s="209">
        <v>59.3814826080595</v>
      </c>
      <c r="D50" s="209">
        <v>2021</v>
      </c>
      <c r="E50" s="209" t="s">
        <v>102</v>
      </c>
    </row>
    <row r="51" spans="1:5">
      <c r="A51" s="209" t="s">
        <v>922</v>
      </c>
      <c r="B51" s="209" t="s">
        <v>928</v>
      </c>
      <c r="C51" s="209">
        <v>60.005775339301103</v>
      </c>
      <c r="D51" s="209">
        <v>2021</v>
      </c>
      <c r="E51" s="209" t="s">
        <v>93</v>
      </c>
    </row>
    <row r="52" spans="1:5">
      <c r="A52" s="209" t="s">
        <v>922</v>
      </c>
      <c r="B52" s="209" t="s">
        <v>928</v>
      </c>
      <c r="C52" s="209">
        <v>66.250978260156202</v>
      </c>
      <c r="D52" s="209">
        <v>2021</v>
      </c>
      <c r="E52" s="209" t="s">
        <v>94</v>
      </c>
    </row>
    <row r="53" spans="1:5">
      <c r="A53" s="209" t="s">
        <v>922</v>
      </c>
      <c r="B53" s="209" t="s">
        <v>928</v>
      </c>
      <c r="C53" s="209">
        <v>58.571428571428498</v>
      </c>
      <c r="D53" s="209">
        <v>2021</v>
      </c>
      <c r="E53" s="209" t="s">
        <v>95</v>
      </c>
    </row>
    <row r="54" spans="1:5">
      <c r="A54" s="209" t="s">
        <v>922</v>
      </c>
      <c r="B54" s="209" t="s">
        <v>928</v>
      </c>
      <c r="C54" s="209">
        <v>64.258135686707107</v>
      </c>
      <c r="D54" s="209">
        <v>2022</v>
      </c>
      <c r="E54" s="209" t="s">
        <v>96</v>
      </c>
    </row>
    <row r="55" spans="1:5">
      <c r="A55" s="209" t="s">
        <v>922</v>
      </c>
      <c r="B55" s="209" t="s">
        <v>928</v>
      </c>
      <c r="C55" s="209">
        <v>62.380952380952301</v>
      </c>
      <c r="D55" s="209">
        <v>2022</v>
      </c>
      <c r="E55" s="209" t="s">
        <v>104</v>
      </c>
    </row>
    <row r="56" spans="1:5">
      <c r="A56" s="209" t="s">
        <v>922</v>
      </c>
      <c r="B56" s="209" t="s">
        <v>928</v>
      </c>
      <c r="C56" s="209">
        <v>82.391304347826093</v>
      </c>
      <c r="D56" s="209">
        <v>2022</v>
      </c>
      <c r="E56" s="209" t="s">
        <v>103</v>
      </c>
    </row>
    <row r="57" spans="1:5">
      <c r="A57" s="209" t="s">
        <v>922</v>
      </c>
      <c r="B57" s="209" t="s">
        <v>928</v>
      </c>
      <c r="C57" s="209">
        <v>62.654320987654302</v>
      </c>
      <c r="D57" s="209">
        <v>2022</v>
      </c>
      <c r="E57" s="209" t="s">
        <v>97</v>
      </c>
    </row>
    <row r="58" spans="1:5">
      <c r="A58" s="209" t="s">
        <v>922</v>
      </c>
      <c r="B58" s="209" t="s">
        <v>952</v>
      </c>
      <c r="C58" s="209">
        <v>80.4355240555075</v>
      </c>
      <c r="D58" s="209">
        <v>2022</v>
      </c>
      <c r="E58" s="209" t="s">
        <v>99</v>
      </c>
    </row>
    <row r="59" spans="1:5">
      <c r="A59" s="209" t="s">
        <v>922</v>
      </c>
      <c r="B59" s="209" t="s">
        <v>928</v>
      </c>
      <c r="C59" s="209">
        <v>74.568960622545106</v>
      </c>
      <c r="D59" s="209">
        <v>2022</v>
      </c>
      <c r="E59" s="209" t="s">
        <v>101</v>
      </c>
    </row>
    <row r="60" spans="1:5">
      <c r="A60" s="209" t="s">
        <v>922</v>
      </c>
      <c r="B60" s="209" t="s">
        <v>944</v>
      </c>
      <c r="C60" s="209">
        <v>22.828776477146</v>
      </c>
      <c r="D60" s="209">
        <v>2022</v>
      </c>
      <c r="E60" s="209" t="s">
        <v>101</v>
      </c>
    </row>
    <row r="61" spans="1:5">
      <c r="A61" s="209" t="s">
        <v>922</v>
      </c>
      <c r="B61" s="209" t="s">
        <v>929</v>
      </c>
      <c r="C61" s="209">
        <v>47.303914265226602</v>
      </c>
      <c r="D61" s="209">
        <v>2021</v>
      </c>
      <c r="E61" s="209" t="s">
        <v>102</v>
      </c>
    </row>
    <row r="62" spans="1:5">
      <c r="A62" s="209" t="s">
        <v>922</v>
      </c>
      <c r="B62" s="209" t="s">
        <v>929</v>
      </c>
      <c r="C62" s="209">
        <v>45.864809182772397</v>
      </c>
      <c r="D62" s="209">
        <v>2021</v>
      </c>
      <c r="E62" s="209" t="s">
        <v>93</v>
      </c>
    </row>
    <row r="63" spans="1:5">
      <c r="A63" s="209" t="s">
        <v>922</v>
      </c>
      <c r="B63" s="209" t="s">
        <v>929</v>
      </c>
      <c r="C63" s="209">
        <v>49.1415602366055</v>
      </c>
      <c r="D63" s="209">
        <v>2021</v>
      </c>
      <c r="E63" s="209" t="s">
        <v>94</v>
      </c>
    </row>
    <row r="64" spans="1:5">
      <c r="A64" s="209" t="s">
        <v>922</v>
      </c>
      <c r="B64" s="209" t="s">
        <v>929</v>
      </c>
      <c r="C64" s="209">
        <v>50.918698210640002</v>
      </c>
      <c r="D64" s="209">
        <v>2021</v>
      </c>
      <c r="E64" s="209" t="s">
        <v>95</v>
      </c>
    </row>
    <row r="65" spans="1:5">
      <c r="A65" s="209" t="s">
        <v>922</v>
      </c>
      <c r="B65" s="209" t="s">
        <v>929</v>
      </c>
      <c r="C65" s="209">
        <v>48.504895895088602</v>
      </c>
      <c r="D65" s="209">
        <v>2022</v>
      </c>
      <c r="E65" s="209" t="s">
        <v>96</v>
      </c>
    </row>
    <row r="66" spans="1:5">
      <c r="A66" s="209" t="s">
        <v>922</v>
      </c>
      <c r="B66" s="209" t="s">
        <v>929</v>
      </c>
      <c r="C66" s="209">
        <v>48.9152327789607</v>
      </c>
      <c r="D66" s="209">
        <v>2022</v>
      </c>
      <c r="E66" s="209" t="s">
        <v>104</v>
      </c>
    </row>
    <row r="67" spans="1:5">
      <c r="A67" s="209" t="s">
        <v>922</v>
      </c>
      <c r="B67" s="209" t="s">
        <v>929</v>
      </c>
      <c r="C67" s="209">
        <v>48.287822627265598</v>
      </c>
      <c r="D67" s="209">
        <v>2022</v>
      </c>
      <c r="E67" s="209" t="s">
        <v>103</v>
      </c>
    </row>
    <row r="68" spans="1:5">
      <c r="A68" s="209" t="s">
        <v>922</v>
      </c>
      <c r="B68" s="209" t="s">
        <v>929</v>
      </c>
      <c r="C68" s="209">
        <v>49.637266132111399</v>
      </c>
      <c r="D68" s="209">
        <v>2022</v>
      </c>
      <c r="E68" s="209" t="s">
        <v>97</v>
      </c>
    </row>
    <row r="69" spans="1:5">
      <c r="A69" s="209" t="s">
        <v>922</v>
      </c>
      <c r="B69" s="209" t="s">
        <v>929</v>
      </c>
      <c r="C69" s="209">
        <v>50.940730274410598</v>
      </c>
      <c r="D69" s="209">
        <v>2022</v>
      </c>
      <c r="E69" s="209" t="s">
        <v>98</v>
      </c>
    </row>
    <row r="70" spans="1:5">
      <c r="A70" s="209" t="s">
        <v>922</v>
      </c>
      <c r="B70" s="209" t="s">
        <v>929</v>
      </c>
      <c r="C70" s="209">
        <v>51.414322468296596</v>
      </c>
      <c r="D70" s="209">
        <v>2022</v>
      </c>
      <c r="E70" s="209" t="s">
        <v>99</v>
      </c>
    </row>
    <row r="71" spans="1:5">
      <c r="A71" s="209" t="s">
        <v>922</v>
      </c>
      <c r="B71" s="209" t="s">
        <v>929</v>
      </c>
      <c r="C71" s="209">
        <v>53.474641889276</v>
      </c>
      <c r="D71" s="209">
        <v>2022</v>
      </c>
      <c r="E71" s="209" t="s">
        <v>100</v>
      </c>
    </row>
    <row r="72" spans="1:5">
      <c r="A72" s="209" t="s">
        <v>922</v>
      </c>
      <c r="B72" s="209" t="s">
        <v>929</v>
      </c>
      <c r="C72" s="209">
        <v>52.764086907991199</v>
      </c>
      <c r="D72" s="209">
        <v>2022</v>
      </c>
      <c r="E72" s="209" t="s">
        <v>101</v>
      </c>
    </row>
    <row r="73" spans="1:5">
      <c r="A73" s="209" t="s">
        <v>922</v>
      </c>
      <c r="B73" s="209" t="s">
        <v>930</v>
      </c>
      <c r="C73" s="209">
        <v>52.380717296114298</v>
      </c>
      <c r="D73" s="209">
        <v>2021</v>
      </c>
      <c r="E73" s="209" t="s">
        <v>102</v>
      </c>
    </row>
    <row r="74" spans="1:5">
      <c r="A74" s="209" t="s">
        <v>922</v>
      </c>
      <c r="B74" s="209" t="s">
        <v>930</v>
      </c>
      <c r="C74" s="209">
        <v>51.537000426406102</v>
      </c>
      <c r="D74" s="209">
        <v>2021</v>
      </c>
      <c r="E74" s="209" t="s">
        <v>93</v>
      </c>
    </row>
    <row r="75" spans="1:5">
      <c r="A75" s="209" t="s">
        <v>922</v>
      </c>
      <c r="B75" s="209" t="s">
        <v>930</v>
      </c>
      <c r="C75" s="209">
        <v>44.827974124161699</v>
      </c>
      <c r="D75" s="209">
        <v>2021</v>
      </c>
      <c r="E75" s="209" t="s">
        <v>94</v>
      </c>
    </row>
    <row r="76" spans="1:5">
      <c r="A76" s="209" t="s">
        <v>922</v>
      </c>
      <c r="B76" s="209" t="s">
        <v>930</v>
      </c>
      <c r="C76" s="209">
        <v>47.696603071195902</v>
      </c>
      <c r="D76" s="209">
        <v>2022</v>
      </c>
      <c r="E76" s="209" t="s">
        <v>96</v>
      </c>
    </row>
    <row r="77" spans="1:5">
      <c r="A77" s="209" t="s">
        <v>922</v>
      </c>
      <c r="B77" s="209" t="s">
        <v>930</v>
      </c>
      <c r="C77" s="209">
        <v>54.745596868884498</v>
      </c>
      <c r="D77" s="209">
        <v>2022</v>
      </c>
      <c r="E77" s="209" t="s">
        <v>104</v>
      </c>
    </row>
    <row r="78" spans="1:5">
      <c r="A78" s="209" t="s">
        <v>922</v>
      </c>
      <c r="B78" s="209" t="s">
        <v>930</v>
      </c>
      <c r="C78" s="209">
        <v>50.191110522319498</v>
      </c>
      <c r="D78" s="209">
        <v>2022</v>
      </c>
      <c r="E78" s="209" t="s">
        <v>103</v>
      </c>
    </row>
    <row r="79" spans="1:5">
      <c r="A79" s="209" t="s">
        <v>922</v>
      </c>
      <c r="B79" s="209" t="s">
        <v>930</v>
      </c>
      <c r="C79" s="209">
        <v>51.373907566333301</v>
      </c>
      <c r="D79" s="209">
        <v>2022</v>
      </c>
      <c r="E79" s="209" t="s">
        <v>97</v>
      </c>
    </row>
    <row r="80" spans="1:5">
      <c r="A80" s="209" t="s">
        <v>922</v>
      </c>
      <c r="B80" s="209" t="s">
        <v>930</v>
      </c>
      <c r="C80" s="209">
        <v>51.050297095991297</v>
      </c>
      <c r="D80" s="209">
        <v>2022</v>
      </c>
      <c r="E80" s="209" t="s">
        <v>98</v>
      </c>
    </row>
    <row r="81" spans="1:5">
      <c r="A81" s="209" t="s">
        <v>922</v>
      </c>
      <c r="B81" s="209" t="s">
        <v>930</v>
      </c>
      <c r="C81" s="209">
        <v>53.172715423696701</v>
      </c>
      <c r="D81" s="209">
        <v>2022</v>
      </c>
      <c r="E81" s="209" t="s">
        <v>99</v>
      </c>
    </row>
    <row r="82" spans="1:5">
      <c r="A82" s="209" t="s">
        <v>922</v>
      </c>
      <c r="B82" s="209" t="s">
        <v>930</v>
      </c>
      <c r="C82" s="209">
        <v>53.3163834751808</v>
      </c>
      <c r="D82" s="209">
        <v>2022</v>
      </c>
      <c r="E82" s="209" t="s">
        <v>100</v>
      </c>
    </row>
    <row r="83" spans="1:5">
      <c r="A83" s="209" t="s">
        <v>922</v>
      </c>
      <c r="B83" s="209" t="s">
        <v>930</v>
      </c>
      <c r="C83" s="209">
        <v>51.078320090805903</v>
      </c>
      <c r="D83" s="209">
        <v>2022</v>
      </c>
      <c r="E83" s="209" t="s">
        <v>101</v>
      </c>
    </row>
    <row r="84" spans="1:5">
      <c r="A84" s="209" t="s">
        <v>922</v>
      </c>
      <c r="B84" s="209" t="s">
        <v>931</v>
      </c>
      <c r="C84" s="209">
        <v>49.035945818168599</v>
      </c>
      <c r="D84" s="209">
        <v>2021</v>
      </c>
      <c r="E84" s="209" t="s">
        <v>102</v>
      </c>
    </row>
    <row r="85" spans="1:5">
      <c r="A85" s="209" t="s">
        <v>922</v>
      </c>
      <c r="B85" s="209" t="s">
        <v>931</v>
      </c>
      <c r="C85" s="209">
        <v>50.386294927779602</v>
      </c>
      <c r="D85" s="209">
        <v>2021</v>
      </c>
      <c r="E85" s="209" t="s">
        <v>93</v>
      </c>
    </row>
    <row r="86" spans="1:5">
      <c r="A86" s="209" t="s">
        <v>922</v>
      </c>
      <c r="B86" s="209" t="s">
        <v>931</v>
      </c>
      <c r="C86" s="209">
        <v>52.391037788429301</v>
      </c>
      <c r="D86" s="209">
        <v>2021</v>
      </c>
      <c r="E86" s="209" t="s">
        <v>94</v>
      </c>
    </row>
    <row r="87" spans="1:5">
      <c r="A87" s="209" t="s">
        <v>922</v>
      </c>
      <c r="B87" s="209" t="s">
        <v>931</v>
      </c>
      <c r="C87" s="209">
        <v>47.949726571193203</v>
      </c>
      <c r="D87" s="209">
        <v>2022</v>
      </c>
      <c r="E87" s="209" t="s">
        <v>96</v>
      </c>
    </row>
    <row r="88" spans="1:5">
      <c r="A88" s="209" t="s">
        <v>922</v>
      </c>
      <c r="B88" s="209" t="s">
        <v>931</v>
      </c>
      <c r="C88" s="209">
        <v>50.5050519984243</v>
      </c>
      <c r="D88" s="209">
        <v>2022</v>
      </c>
      <c r="E88" s="209" t="s">
        <v>104</v>
      </c>
    </row>
    <row r="89" spans="1:5">
      <c r="A89" s="209" t="s">
        <v>922</v>
      </c>
      <c r="B89" s="209" t="s">
        <v>931</v>
      </c>
      <c r="C89" s="209">
        <v>50.965278547068799</v>
      </c>
      <c r="D89" s="209">
        <v>2022</v>
      </c>
      <c r="E89" s="209" t="s">
        <v>103</v>
      </c>
    </row>
    <row r="90" spans="1:5">
      <c r="A90" s="209" t="s">
        <v>922</v>
      </c>
      <c r="B90" s="209" t="s">
        <v>931</v>
      </c>
      <c r="C90" s="209">
        <v>45.7692264292291</v>
      </c>
      <c r="D90" s="209">
        <v>2022</v>
      </c>
      <c r="E90" s="209" t="s">
        <v>97</v>
      </c>
    </row>
    <row r="91" spans="1:5">
      <c r="A91" s="209" t="s">
        <v>922</v>
      </c>
      <c r="B91" s="209" t="s">
        <v>931</v>
      </c>
      <c r="C91" s="209">
        <v>50.219158357397198</v>
      </c>
      <c r="D91" s="209">
        <v>2022</v>
      </c>
      <c r="E91" s="209" t="s">
        <v>98</v>
      </c>
    </row>
    <row r="92" spans="1:5">
      <c r="A92" s="209" t="s">
        <v>922</v>
      </c>
      <c r="B92" s="209" t="s">
        <v>931</v>
      </c>
      <c r="C92" s="209">
        <v>51.593607065445603</v>
      </c>
      <c r="D92" s="209">
        <v>2022</v>
      </c>
      <c r="E92" s="209" t="s">
        <v>99</v>
      </c>
    </row>
    <row r="93" spans="1:5">
      <c r="A93" s="209" t="s">
        <v>922</v>
      </c>
      <c r="B93" s="209" t="s">
        <v>931</v>
      </c>
      <c r="C93" s="209">
        <v>54.1838325374652</v>
      </c>
      <c r="D93" s="209">
        <v>2022</v>
      </c>
      <c r="E93" s="209" t="s">
        <v>100</v>
      </c>
    </row>
    <row r="94" spans="1:5">
      <c r="A94" s="209" t="s">
        <v>922</v>
      </c>
      <c r="B94" s="209" t="s">
        <v>931</v>
      </c>
      <c r="C94" s="209">
        <v>52.636090778575301</v>
      </c>
      <c r="D94" s="209">
        <v>2022</v>
      </c>
      <c r="E94" s="209" t="s">
        <v>101</v>
      </c>
    </row>
    <row r="95" spans="1:5">
      <c r="A95" s="209" t="s">
        <v>922</v>
      </c>
      <c r="B95" s="209" t="s">
        <v>932</v>
      </c>
      <c r="C95" s="209">
        <v>52.586950076413999</v>
      </c>
      <c r="D95" s="209">
        <v>2021</v>
      </c>
      <c r="E95" s="209" t="s">
        <v>102</v>
      </c>
    </row>
    <row r="96" spans="1:5">
      <c r="A96" s="209" t="s">
        <v>922</v>
      </c>
      <c r="B96" s="209" t="s">
        <v>932</v>
      </c>
      <c r="C96" s="209">
        <v>40.346505280645502</v>
      </c>
      <c r="D96" s="209">
        <v>2022</v>
      </c>
      <c r="E96" s="209" t="s">
        <v>96</v>
      </c>
    </row>
    <row r="97" spans="1:5">
      <c r="A97" s="209" t="s">
        <v>922</v>
      </c>
      <c r="B97" s="209" t="s">
        <v>932</v>
      </c>
      <c r="C97" s="209">
        <v>44.705882352941103</v>
      </c>
      <c r="D97" s="209">
        <v>2022</v>
      </c>
      <c r="E97" s="209" t="s">
        <v>97</v>
      </c>
    </row>
    <row r="98" spans="1:5">
      <c r="A98" s="209" t="s">
        <v>922</v>
      </c>
      <c r="B98" s="209" t="s">
        <v>933</v>
      </c>
      <c r="C98" s="209">
        <v>49.489133978886002</v>
      </c>
      <c r="D98" s="209">
        <v>2021</v>
      </c>
      <c r="E98" s="209" t="s">
        <v>93</v>
      </c>
    </row>
    <row r="99" spans="1:5">
      <c r="A99" s="209" t="s">
        <v>922</v>
      </c>
      <c r="B99" s="209" t="s">
        <v>934</v>
      </c>
      <c r="C99" s="209">
        <v>48.179871520342601</v>
      </c>
      <c r="D99" s="209">
        <v>2021</v>
      </c>
      <c r="E99" s="209" t="s">
        <v>93</v>
      </c>
    </row>
    <row r="100" spans="1:5">
      <c r="A100" s="209" t="s">
        <v>922</v>
      </c>
      <c r="B100" s="209" t="s">
        <v>934</v>
      </c>
      <c r="C100" s="209">
        <v>48.179871520342601</v>
      </c>
      <c r="D100" s="209">
        <v>2022</v>
      </c>
      <c r="E100" s="209" t="s">
        <v>96</v>
      </c>
    </row>
    <row r="101" spans="1:5">
      <c r="A101" s="209" t="s">
        <v>922</v>
      </c>
      <c r="B101" s="209" t="s">
        <v>935</v>
      </c>
      <c r="C101" s="209">
        <v>41.182392239406902</v>
      </c>
      <c r="D101" s="209">
        <v>2021</v>
      </c>
      <c r="E101" s="209" t="s">
        <v>93</v>
      </c>
    </row>
    <row r="102" spans="1:5">
      <c r="A102" s="209" t="s">
        <v>922</v>
      </c>
      <c r="B102" s="209" t="s">
        <v>935</v>
      </c>
      <c r="C102" s="209">
        <v>56.5060245399861</v>
      </c>
      <c r="D102" s="209">
        <v>2022</v>
      </c>
      <c r="E102" s="209" t="s">
        <v>103</v>
      </c>
    </row>
    <row r="103" spans="1:5">
      <c r="A103" s="212" t="s">
        <v>922</v>
      </c>
      <c r="B103" s="212" t="s">
        <v>936</v>
      </c>
      <c r="C103" s="212">
        <v>55.357142857142797</v>
      </c>
      <c r="D103" s="212">
        <v>2021</v>
      </c>
      <c r="E103" s="212" t="s">
        <v>102</v>
      </c>
    </row>
    <row r="104" spans="1:5">
      <c r="A104" s="212" t="s">
        <v>922</v>
      </c>
      <c r="B104" s="212" t="s">
        <v>936</v>
      </c>
      <c r="C104" s="212">
        <v>50.909090909090899</v>
      </c>
      <c r="D104" s="212">
        <v>2021</v>
      </c>
      <c r="E104" s="212" t="s">
        <v>93</v>
      </c>
    </row>
    <row r="105" spans="1:5">
      <c r="A105" s="212" t="s">
        <v>922</v>
      </c>
      <c r="B105" s="212" t="s">
        <v>936</v>
      </c>
      <c r="C105" s="212">
        <v>55.357142857142797</v>
      </c>
      <c r="D105" s="212">
        <v>2021</v>
      </c>
      <c r="E105" s="212" t="s">
        <v>94</v>
      </c>
    </row>
    <row r="106" spans="1:5">
      <c r="A106" s="212" t="s">
        <v>922</v>
      </c>
      <c r="B106" s="212" t="s">
        <v>936</v>
      </c>
      <c r="C106" s="212">
        <v>47.659058719190902</v>
      </c>
      <c r="D106" s="212">
        <v>2022</v>
      </c>
      <c r="E106" s="212" t="s">
        <v>96</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6" tint="0.39997558519241921"/>
  </sheetPr>
  <dimension ref="A1:P76"/>
  <sheetViews>
    <sheetView topLeftCell="A31" workbookViewId="0">
      <selection activeCell="L54" sqref="L33:L54"/>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 min="14" max="14" width="0" hidden="1" customWidth="1"/>
  </cols>
  <sheetData>
    <row r="1" spans="1:16" s="34" customFormat="1" ht="27">
      <c r="A1" s="193" t="s">
        <v>173</v>
      </c>
      <c r="B1" s="191" t="str">
        <f>B13</f>
        <v>小区名称</v>
      </c>
      <c r="C1" s="193" t="str">
        <f>C13</f>
        <v>年度</v>
      </c>
      <c r="D1" s="193" t="str">
        <f>D13</f>
        <v>月度</v>
      </c>
      <c r="E1" s="193" t="s">
        <v>87</v>
      </c>
      <c r="F1" s="193" t="s">
        <v>88</v>
      </c>
      <c r="G1" s="191" t="s">
        <v>174</v>
      </c>
      <c r="H1" s="191" t="s">
        <v>48</v>
      </c>
      <c r="I1" s="191" t="s">
        <v>177</v>
      </c>
      <c r="J1" s="191" t="s">
        <v>120</v>
      </c>
      <c r="K1" s="193" t="s">
        <v>178</v>
      </c>
      <c r="L1" s="63" t="s">
        <v>176</v>
      </c>
      <c r="M1" s="55" t="s">
        <v>106</v>
      </c>
      <c r="N1" s="208" t="s">
        <v>921</v>
      </c>
    </row>
    <row r="2" spans="1:16" s="34" customFormat="1">
      <c r="A2" s="214">
        <v>1</v>
      </c>
      <c r="B2" s="55" t="s">
        <v>1036</v>
      </c>
      <c r="C2" s="214">
        <v>2022</v>
      </c>
      <c r="D2" s="214">
        <v>11</v>
      </c>
      <c r="E2" s="214"/>
      <c r="F2" s="214">
        <v>76</v>
      </c>
      <c r="G2" s="55" t="s">
        <v>163</v>
      </c>
      <c r="H2" s="55" t="s">
        <v>953</v>
      </c>
      <c r="I2" s="55" t="s">
        <v>937</v>
      </c>
      <c r="J2" s="55" t="s">
        <v>1037</v>
      </c>
      <c r="K2" s="214">
        <v>4000</v>
      </c>
      <c r="L2" s="42">
        <f>ROUND(K2/F2,2)</f>
        <v>52.63</v>
      </c>
      <c r="M2" s="237">
        <f>L2</f>
        <v>52.63</v>
      </c>
      <c r="N2" s="345">
        <f>ROUND((M2+M4)/2,2)</f>
        <v>51.32</v>
      </c>
      <c r="P2" s="34" t="s">
        <v>958</v>
      </c>
    </row>
    <row r="3" spans="1:16" s="34" customFormat="1">
      <c r="A3" s="214">
        <v>2</v>
      </c>
      <c r="B3" s="55" t="s">
        <v>1036</v>
      </c>
      <c r="C3" s="214">
        <v>2022</v>
      </c>
      <c r="D3" s="214">
        <v>10</v>
      </c>
      <c r="E3" s="214"/>
      <c r="F3" s="214">
        <v>81</v>
      </c>
      <c r="G3" s="55" t="s">
        <v>163</v>
      </c>
      <c r="H3" s="55" t="s">
        <v>953</v>
      </c>
      <c r="I3" s="55" t="s">
        <v>1038</v>
      </c>
      <c r="J3" s="55" t="s">
        <v>1039</v>
      </c>
      <c r="K3" s="214">
        <v>4100</v>
      </c>
      <c r="L3" s="42">
        <f>ROUND(K3/F3,2)</f>
        <v>50.62</v>
      </c>
      <c r="M3" s="240">
        <f>L3</f>
        <v>50.62</v>
      </c>
      <c r="N3" s="346"/>
    </row>
    <row r="4" spans="1:16" s="34" customFormat="1">
      <c r="A4" s="214">
        <v>3</v>
      </c>
      <c r="B4" s="55" t="s">
        <v>1036</v>
      </c>
      <c r="C4" s="214">
        <v>2022</v>
      </c>
      <c r="D4" s="214">
        <v>9</v>
      </c>
      <c r="E4" s="214"/>
      <c r="F4" s="214">
        <v>78</v>
      </c>
      <c r="G4" s="55" t="s">
        <v>163</v>
      </c>
      <c r="H4" s="55" t="s">
        <v>953</v>
      </c>
      <c r="I4" s="55" t="s">
        <v>121</v>
      </c>
      <c r="J4" s="55" t="s">
        <v>1040</v>
      </c>
      <c r="K4" s="214">
        <v>3900</v>
      </c>
      <c r="L4" s="42">
        <f t="shared" ref="L4:L10" si="0">ROUND(K4/F4,2)</f>
        <v>50</v>
      </c>
      <c r="M4" s="237">
        <f>L4</f>
        <v>50</v>
      </c>
      <c r="N4" s="346"/>
    </row>
    <row r="5" spans="1:16" s="34" customFormat="1">
      <c r="A5" s="214">
        <v>4</v>
      </c>
      <c r="B5" s="55" t="s">
        <v>1036</v>
      </c>
      <c r="C5" s="214">
        <v>2022</v>
      </c>
      <c r="D5" s="214">
        <v>8</v>
      </c>
      <c r="E5" s="214"/>
      <c r="F5" s="214">
        <v>80</v>
      </c>
      <c r="G5" s="55" t="s">
        <v>163</v>
      </c>
      <c r="H5" s="55" t="s">
        <v>953</v>
      </c>
      <c r="I5" s="55" t="s">
        <v>937</v>
      </c>
      <c r="J5" s="55" t="s">
        <v>1041</v>
      </c>
      <c r="K5" s="214">
        <v>4100</v>
      </c>
      <c r="L5" s="42">
        <f t="shared" si="0"/>
        <v>51.25</v>
      </c>
      <c r="M5" s="241">
        <f>L5</f>
        <v>51.25</v>
      </c>
      <c r="N5" s="346"/>
    </row>
    <row r="6" spans="1:16" s="34" customFormat="1">
      <c r="A6" s="214">
        <v>5</v>
      </c>
      <c r="B6" s="55" t="s">
        <v>1036</v>
      </c>
      <c r="C6" s="214">
        <v>2022</v>
      </c>
      <c r="D6" s="214">
        <v>6</v>
      </c>
      <c r="E6" s="214"/>
      <c r="F6" s="214">
        <v>89</v>
      </c>
      <c r="G6" s="55" t="s">
        <v>163</v>
      </c>
      <c r="H6" s="55" t="s">
        <v>953</v>
      </c>
      <c r="I6" s="55" t="s">
        <v>954</v>
      </c>
      <c r="J6" s="55" t="s">
        <v>1033</v>
      </c>
      <c r="K6" s="214">
        <v>5500</v>
      </c>
      <c r="L6" s="42">
        <f t="shared" si="0"/>
        <v>61.8</v>
      </c>
      <c r="M6" s="339">
        <f>ROUND(AVERAGE(L6:L7),2)</f>
        <v>55.61</v>
      </c>
      <c r="N6" s="346"/>
    </row>
    <row r="7" spans="1:16" s="34" customFormat="1">
      <c r="A7" s="214">
        <v>6</v>
      </c>
      <c r="B7" s="55" t="s">
        <v>1036</v>
      </c>
      <c r="C7" s="214">
        <v>2022</v>
      </c>
      <c r="D7" s="214">
        <v>6</v>
      </c>
      <c r="E7" s="214"/>
      <c r="F7" s="214">
        <v>85</v>
      </c>
      <c r="G7" s="55" t="s">
        <v>163</v>
      </c>
      <c r="H7" s="55" t="s">
        <v>953</v>
      </c>
      <c r="I7" s="55" t="s">
        <v>954</v>
      </c>
      <c r="J7" s="55" t="s">
        <v>1042</v>
      </c>
      <c r="K7" s="214">
        <v>4200</v>
      </c>
      <c r="L7" s="42">
        <f t="shared" si="0"/>
        <v>49.41</v>
      </c>
      <c r="M7" s="341"/>
      <c r="N7" s="347"/>
    </row>
    <row r="8" spans="1:16" s="34" customFormat="1">
      <c r="A8" s="214">
        <v>7</v>
      </c>
      <c r="B8" s="55" t="s">
        <v>1036</v>
      </c>
      <c r="C8" s="214">
        <v>2022</v>
      </c>
      <c r="D8" s="214">
        <v>4</v>
      </c>
      <c r="E8" s="214"/>
      <c r="F8" s="214">
        <v>85</v>
      </c>
      <c r="G8" s="55" t="s">
        <v>163</v>
      </c>
      <c r="H8" s="55" t="s">
        <v>953</v>
      </c>
      <c r="I8" s="55" t="s">
        <v>954</v>
      </c>
      <c r="J8" s="55" t="s">
        <v>1042</v>
      </c>
      <c r="K8" s="214">
        <v>4600</v>
      </c>
      <c r="L8" s="42">
        <f t="shared" si="0"/>
        <v>54.12</v>
      </c>
      <c r="M8" s="235">
        <f>L8</f>
        <v>54.12</v>
      </c>
      <c r="N8" s="348">
        <f>M8</f>
        <v>54.12</v>
      </c>
    </row>
    <row r="9" spans="1:16" s="34" customFormat="1">
      <c r="A9" s="214">
        <v>8</v>
      </c>
      <c r="B9" s="55" t="s">
        <v>1036</v>
      </c>
      <c r="C9" s="214">
        <v>2022</v>
      </c>
      <c r="D9" s="214">
        <v>2</v>
      </c>
      <c r="E9" s="214"/>
      <c r="F9" s="214">
        <v>81</v>
      </c>
      <c r="G9" s="55" t="s">
        <v>163</v>
      </c>
      <c r="H9" s="55" t="s">
        <v>953</v>
      </c>
      <c r="I9" s="55" t="s">
        <v>1023</v>
      </c>
      <c r="J9" s="55" t="s">
        <v>1041</v>
      </c>
      <c r="K9" s="214">
        <v>4000</v>
      </c>
      <c r="L9" s="42">
        <f t="shared" si="0"/>
        <v>49.38</v>
      </c>
      <c r="M9" s="339">
        <f>ROUND(AVERAGE(L9:L10),2)</f>
        <v>54.69</v>
      </c>
      <c r="N9" s="349"/>
    </row>
    <row r="10" spans="1:16" s="34" customFormat="1">
      <c r="A10" s="214">
        <v>9</v>
      </c>
      <c r="B10" s="55" t="s">
        <v>1036</v>
      </c>
      <c r="C10" s="214">
        <v>2022</v>
      </c>
      <c r="D10" s="193">
        <v>2</v>
      </c>
      <c r="E10" s="31"/>
      <c r="F10" s="193">
        <v>50</v>
      </c>
      <c r="G10" s="55" t="s">
        <v>163</v>
      </c>
      <c r="H10" s="55" t="s">
        <v>953</v>
      </c>
      <c r="I10" s="55" t="s">
        <v>954</v>
      </c>
      <c r="J10" s="55" t="s">
        <v>1042</v>
      </c>
      <c r="K10" s="193">
        <v>3000</v>
      </c>
      <c r="L10" s="42">
        <f t="shared" si="0"/>
        <v>60</v>
      </c>
      <c r="M10" s="341"/>
      <c r="N10" s="350"/>
    </row>
    <row r="11" spans="1:16" s="34" customFormat="1"/>
    <row r="12" spans="1:16" s="34" customFormat="1" ht="15" thickBot="1"/>
    <row r="13" spans="1:16" ht="27.75" thickBot="1">
      <c r="A13" s="58" t="s">
        <v>173</v>
      </c>
      <c r="B13" s="201" t="s">
        <v>89</v>
      </c>
      <c r="C13" s="202" t="s">
        <v>906</v>
      </c>
      <c r="D13" s="202" t="s">
        <v>907</v>
      </c>
      <c r="E13" s="58" t="s">
        <v>87</v>
      </c>
      <c r="F13" s="58" t="s">
        <v>88</v>
      </c>
      <c r="G13" s="57" t="s">
        <v>174</v>
      </c>
      <c r="H13" s="57" t="s">
        <v>155</v>
      </c>
      <c r="I13" s="57" t="s">
        <v>177</v>
      </c>
      <c r="J13" s="57" t="s">
        <v>120</v>
      </c>
      <c r="K13" s="58" t="s">
        <v>178</v>
      </c>
      <c r="L13" s="63" t="s">
        <v>176</v>
      </c>
      <c r="M13" s="55" t="s">
        <v>106</v>
      </c>
      <c r="N13" s="208" t="s">
        <v>921</v>
      </c>
      <c r="P13" t="s">
        <v>956</v>
      </c>
    </row>
    <row r="14" spans="1:16">
      <c r="A14" s="193">
        <v>1</v>
      </c>
      <c r="B14" s="55" t="s">
        <v>1027</v>
      </c>
      <c r="C14" s="58">
        <v>2022</v>
      </c>
      <c r="D14" s="58">
        <v>11</v>
      </c>
      <c r="E14" s="31">
        <v>44377</v>
      </c>
      <c r="F14" s="58">
        <v>93.76</v>
      </c>
      <c r="G14" s="28" t="s">
        <v>163</v>
      </c>
      <c r="H14" s="57" t="s">
        <v>156</v>
      </c>
      <c r="I14" s="55" t="s">
        <v>937</v>
      </c>
      <c r="J14" s="55" t="s">
        <v>1029</v>
      </c>
      <c r="K14" s="58">
        <v>4000</v>
      </c>
      <c r="L14" s="42">
        <f>ROUND(K14/F14,2)</f>
        <v>42.66</v>
      </c>
      <c r="M14" s="339">
        <f>ROUND(AVERAGE(L14:L15),2)</f>
        <v>44.36</v>
      </c>
      <c r="N14" s="342">
        <f>AVERAGE(M14:M16)</f>
        <v>49.265000000000001</v>
      </c>
    </row>
    <row r="15" spans="1:16">
      <c r="A15" s="191">
        <v>2</v>
      </c>
      <c r="B15" s="55" t="s">
        <v>1027</v>
      </c>
      <c r="C15" s="58">
        <v>2022</v>
      </c>
      <c r="D15" s="193">
        <v>11</v>
      </c>
      <c r="E15" s="31">
        <v>44375</v>
      </c>
      <c r="F15" s="193">
        <v>76</v>
      </c>
      <c r="G15" s="28" t="s">
        <v>163</v>
      </c>
      <c r="H15" s="193" t="s">
        <v>175</v>
      </c>
      <c r="I15" s="28" t="s">
        <v>1014</v>
      </c>
      <c r="J15" s="55" t="s">
        <v>1030</v>
      </c>
      <c r="K15" s="193">
        <v>3500</v>
      </c>
      <c r="L15" s="42">
        <f t="shared" ref="L15:L24" si="1">ROUND(K15/F15,2)</f>
        <v>46.05</v>
      </c>
      <c r="M15" s="341"/>
      <c r="N15" s="343"/>
      <c r="O15" s="220">
        <f>M14+M15</f>
        <v>44.36</v>
      </c>
    </row>
    <row r="16" spans="1:16">
      <c r="A16" s="215">
        <v>3</v>
      </c>
      <c r="B16" s="55" t="s">
        <v>1027</v>
      </c>
      <c r="C16" s="58">
        <v>2022</v>
      </c>
      <c r="D16" s="193">
        <v>10</v>
      </c>
      <c r="E16" s="31"/>
      <c r="F16" s="193">
        <v>72</v>
      </c>
      <c r="G16" s="55" t="s">
        <v>163</v>
      </c>
      <c r="H16" s="214" t="s">
        <v>156</v>
      </c>
      <c r="I16" s="28" t="s">
        <v>1014</v>
      </c>
      <c r="J16" s="55" t="s">
        <v>1031</v>
      </c>
      <c r="K16" s="193">
        <v>3900</v>
      </c>
      <c r="L16" s="42">
        <f t="shared" si="1"/>
        <v>54.17</v>
      </c>
      <c r="M16" s="236">
        <f>L16</f>
        <v>54.17</v>
      </c>
      <c r="N16" s="344"/>
      <c r="O16">
        <f>O15/2</f>
        <v>22.18</v>
      </c>
    </row>
    <row r="17" spans="1:16">
      <c r="A17" s="214">
        <v>4</v>
      </c>
      <c r="B17" s="55" t="s">
        <v>1027</v>
      </c>
      <c r="C17" s="58">
        <v>2022</v>
      </c>
      <c r="D17" s="193">
        <v>8</v>
      </c>
      <c r="E17" s="31"/>
      <c r="F17" s="193">
        <v>93</v>
      </c>
      <c r="G17" s="55" t="s">
        <v>163</v>
      </c>
      <c r="H17" s="214" t="s">
        <v>156</v>
      </c>
      <c r="I17" s="28" t="s">
        <v>937</v>
      </c>
      <c r="J17" s="55" t="s">
        <v>1015</v>
      </c>
      <c r="K17" s="193">
        <v>4300</v>
      </c>
      <c r="L17" s="42">
        <f t="shared" si="1"/>
        <v>46.24</v>
      </c>
      <c r="M17" s="339">
        <f>ROUND(AVERAGE(L17:L18),2)</f>
        <v>48.12</v>
      </c>
      <c r="N17" s="352">
        <f>ROUND((M17+M19+M21)/3,2)</f>
        <v>51.92</v>
      </c>
    </row>
    <row r="18" spans="1:16">
      <c r="A18" s="215">
        <v>5</v>
      </c>
      <c r="B18" s="55" t="s">
        <v>1027</v>
      </c>
      <c r="C18" s="58">
        <v>2022</v>
      </c>
      <c r="D18" s="193">
        <v>8</v>
      </c>
      <c r="E18" s="31"/>
      <c r="F18" s="193">
        <v>80</v>
      </c>
      <c r="G18" s="55" t="s">
        <v>163</v>
      </c>
      <c r="H18" s="214" t="s">
        <v>156</v>
      </c>
      <c r="I18" s="28" t="s">
        <v>954</v>
      </c>
      <c r="J18" s="55" t="s">
        <v>1031</v>
      </c>
      <c r="K18" s="193">
        <v>4000</v>
      </c>
      <c r="L18" s="42">
        <f t="shared" si="1"/>
        <v>50</v>
      </c>
      <c r="M18" s="341"/>
      <c r="N18" s="353"/>
    </row>
    <row r="19" spans="1:16">
      <c r="A19" s="214">
        <v>6</v>
      </c>
      <c r="B19" s="55" t="s">
        <v>1027</v>
      </c>
      <c r="C19" s="58">
        <v>2022</v>
      </c>
      <c r="D19" s="193">
        <v>6</v>
      </c>
      <c r="E19" s="31"/>
      <c r="F19" s="193">
        <v>98</v>
      </c>
      <c r="G19" s="55" t="s">
        <v>163</v>
      </c>
      <c r="H19" s="214" t="s">
        <v>156</v>
      </c>
      <c r="I19" s="28" t="s">
        <v>955</v>
      </c>
      <c r="J19" s="55" t="s">
        <v>1017</v>
      </c>
      <c r="K19" s="193">
        <v>4100</v>
      </c>
      <c r="L19" s="42">
        <f t="shared" si="1"/>
        <v>41.84</v>
      </c>
      <c r="M19" s="339">
        <f>ROUND(AVERAGE(L19:L20),2)</f>
        <v>51.62</v>
      </c>
      <c r="N19" s="353"/>
    </row>
    <row r="20" spans="1:16">
      <c r="A20" s="215">
        <v>7</v>
      </c>
      <c r="B20" s="55" t="s">
        <v>1027</v>
      </c>
      <c r="C20" s="58">
        <v>2022</v>
      </c>
      <c r="D20" s="193">
        <v>6</v>
      </c>
      <c r="E20" s="31"/>
      <c r="F20" s="193">
        <v>57</v>
      </c>
      <c r="G20" s="55" t="s">
        <v>163</v>
      </c>
      <c r="H20" s="214" t="s">
        <v>156</v>
      </c>
      <c r="I20" s="28" t="s">
        <v>937</v>
      </c>
      <c r="J20" s="55" t="s">
        <v>1032</v>
      </c>
      <c r="K20" s="193">
        <v>3500</v>
      </c>
      <c r="L20" s="42">
        <f t="shared" si="1"/>
        <v>61.4</v>
      </c>
      <c r="M20" s="341"/>
      <c r="N20" s="353"/>
    </row>
    <row r="21" spans="1:16">
      <c r="A21" s="214">
        <v>8</v>
      </c>
      <c r="B21" s="55" t="s">
        <v>1027</v>
      </c>
      <c r="C21" s="58">
        <v>2022</v>
      </c>
      <c r="D21" s="193">
        <v>5</v>
      </c>
      <c r="E21" s="31"/>
      <c r="F21" s="193">
        <v>93</v>
      </c>
      <c r="G21" s="55" t="s">
        <v>163</v>
      </c>
      <c r="H21" s="214" t="s">
        <v>156</v>
      </c>
      <c r="I21" s="28" t="s">
        <v>937</v>
      </c>
      <c r="J21" s="55" t="s">
        <v>1013</v>
      </c>
      <c r="K21" s="193">
        <v>4500</v>
      </c>
      <c r="L21" s="42">
        <f t="shared" si="1"/>
        <v>48.39</v>
      </c>
      <c r="M21" s="339">
        <f>ROUND(AVERAGE(L21:L22),2)</f>
        <v>56.02</v>
      </c>
      <c r="N21" s="351"/>
    </row>
    <row r="22" spans="1:16">
      <c r="A22" s="215">
        <v>9</v>
      </c>
      <c r="B22" s="55" t="s">
        <v>1027</v>
      </c>
      <c r="C22" s="58">
        <v>2022</v>
      </c>
      <c r="D22" s="193">
        <v>5</v>
      </c>
      <c r="E22" s="31"/>
      <c r="F22" s="193">
        <v>55</v>
      </c>
      <c r="G22" s="55" t="s">
        <v>163</v>
      </c>
      <c r="H22" s="214" t="s">
        <v>156</v>
      </c>
      <c r="I22" s="28" t="s">
        <v>937</v>
      </c>
      <c r="J22" s="55" t="s">
        <v>1033</v>
      </c>
      <c r="K22" s="193">
        <v>3500</v>
      </c>
      <c r="L22" s="42">
        <f t="shared" si="1"/>
        <v>63.64</v>
      </c>
      <c r="M22" s="341"/>
      <c r="N22" s="342">
        <f>M22</f>
        <v>0</v>
      </c>
    </row>
    <row r="23" spans="1:16">
      <c r="A23" s="214">
        <v>10</v>
      </c>
      <c r="B23" s="55" t="s">
        <v>1027</v>
      </c>
      <c r="C23" s="58">
        <v>2022</v>
      </c>
      <c r="D23" s="193">
        <v>4</v>
      </c>
      <c r="E23" s="31"/>
      <c r="F23" s="193">
        <v>60</v>
      </c>
      <c r="G23" s="55" t="s">
        <v>163</v>
      </c>
      <c r="H23" s="214" t="s">
        <v>156</v>
      </c>
      <c r="I23" s="28" t="s">
        <v>937</v>
      </c>
      <c r="J23" s="55" t="s">
        <v>1034</v>
      </c>
      <c r="K23" s="193">
        <v>3200</v>
      </c>
      <c r="L23" s="42">
        <f t="shared" si="1"/>
        <v>53.33</v>
      </c>
      <c r="M23" s="236">
        <f>L23</f>
        <v>53.33</v>
      </c>
      <c r="N23" s="351"/>
    </row>
    <row r="24" spans="1:16">
      <c r="A24" s="215">
        <v>11</v>
      </c>
      <c r="B24" s="55" t="s">
        <v>1027</v>
      </c>
      <c r="C24" s="58">
        <v>2022</v>
      </c>
      <c r="D24" s="193">
        <v>3</v>
      </c>
      <c r="E24" s="31"/>
      <c r="F24" s="193">
        <v>57</v>
      </c>
      <c r="G24" s="55" t="s">
        <v>163</v>
      </c>
      <c r="H24" s="28" t="s">
        <v>156</v>
      </c>
      <c r="I24" s="28" t="s">
        <v>937</v>
      </c>
      <c r="J24" s="55" t="s">
        <v>1012</v>
      </c>
      <c r="K24" s="193">
        <v>3200</v>
      </c>
      <c r="L24" s="42">
        <f t="shared" si="1"/>
        <v>56.14</v>
      </c>
      <c r="M24" s="216">
        <f>L24</f>
        <v>56.14</v>
      </c>
      <c r="N24" s="219">
        <f>M24</f>
        <v>56.14</v>
      </c>
    </row>
    <row r="25" spans="1:16" s="34" customFormat="1">
      <c r="A25" s="234">
        <v>12</v>
      </c>
      <c r="B25" s="55" t="s">
        <v>1027</v>
      </c>
      <c r="C25" s="234">
        <v>2022</v>
      </c>
      <c r="D25" s="234">
        <v>2</v>
      </c>
      <c r="E25" s="31"/>
      <c r="F25" s="234">
        <v>55</v>
      </c>
      <c r="G25" s="55" t="s">
        <v>163</v>
      </c>
      <c r="H25" s="28" t="s">
        <v>156</v>
      </c>
      <c r="I25" s="28" t="s">
        <v>937</v>
      </c>
      <c r="J25" s="55" t="s">
        <v>1035</v>
      </c>
      <c r="K25" s="234">
        <v>3100</v>
      </c>
      <c r="L25" s="42">
        <f t="shared" ref="L25:L26" si="2">ROUND(K25/F25,2)</f>
        <v>56.36</v>
      </c>
      <c r="M25" s="216">
        <f>L25</f>
        <v>56.36</v>
      </c>
      <c r="N25" s="239"/>
    </row>
    <row r="26" spans="1:16" s="34" customFormat="1">
      <c r="A26" s="234">
        <v>13</v>
      </c>
      <c r="B26" s="55" t="s">
        <v>1027</v>
      </c>
      <c r="C26" s="234">
        <v>2022</v>
      </c>
      <c r="D26" s="234">
        <v>1</v>
      </c>
      <c r="E26" s="31"/>
      <c r="F26" s="234">
        <v>60</v>
      </c>
      <c r="G26" s="55" t="s">
        <v>163</v>
      </c>
      <c r="H26" s="28" t="s">
        <v>156</v>
      </c>
      <c r="I26" s="28" t="s">
        <v>1028</v>
      </c>
      <c r="J26" s="55" t="s">
        <v>1035</v>
      </c>
      <c r="K26" s="234">
        <v>3400</v>
      </c>
      <c r="L26" s="42">
        <f t="shared" si="2"/>
        <v>56.67</v>
      </c>
      <c r="M26" s="216">
        <f>L26</f>
        <v>56.67</v>
      </c>
      <c r="N26" s="239"/>
    </row>
    <row r="27" spans="1:16">
      <c r="A27" s="43"/>
      <c r="B27" s="43"/>
      <c r="C27" s="43"/>
      <c r="D27" s="43"/>
      <c r="E27" s="86"/>
      <c r="F27" s="43"/>
      <c r="G27" s="43"/>
      <c r="H27" s="43"/>
      <c r="I27" s="45"/>
      <c r="J27" s="43"/>
      <c r="K27" s="43"/>
      <c r="L27" s="41"/>
      <c r="M27" s="89"/>
    </row>
    <row r="28" spans="1:16">
      <c r="A28" s="43"/>
      <c r="B28" s="43"/>
      <c r="C28" s="43"/>
      <c r="D28" s="43"/>
      <c r="E28" s="86"/>
      <c r="F28" s="43"/>
      <c r="G28" s="43"/>
      <c r="H28" s="43"/>
      <c r="I28" s="45"/>
      <c r="J28" s="43"/>
      <c r="K28" s="43"/>
      <c r="L28" s="41"/>
      <c r="M28" s="89"/>
    </row>
    <row r="29" spans="1:16" ht="27">
      <c r="A29" s="58" t="s">
        <v>173</v>
      </c>
      <c r="B29" s="139" t="str">
        <f>市场数据!B13</f>
        <v>小区名称</v>
      </c>
      <c r="C29" s="58" t="str">
        <f>C13</f>
        <v>年度</v>
      </c>
      <c r="D29" s="58" t="str">
        <f>D13</f>
        <v>月度</v>
      </c>
      <c r="E29" s="58" t="s">
        <v>87</v>
      </c>
      <c r="F29" s="58" t="s">
        <v>88</v>
      </c>
      <c r="G29" s="57" t="s">
        <v>174</v>
      </c>
      <c r="H29" s="57" t="s">
        <v>155</v>
      </c>
      <c r="I29" s="57" t="s">
        <v>177</v>
      </c>
      <c r="J29" s="57" t="s">
        <v>120</v>
      </c>
      <c r="K29" s="58" t="s">
        <v>178</v>
      </c>
      <c r="L29" s="63" t="s">
        <v>176</v>
      </c>
      <c r="M29" s="55" t="s">
        <v>106</v>
      </c>
      <c r="N29" s="208" t="s">
        <v>921</v>
      </c>
      <c r="P29" t="s">
        <v>956</v>
      </c>
    </row>
    <row r="30" spans="1:16">
      <c r="A30" s="58">
        <v>1</v>
      </c>
      <c r="B30" s="55" t="s">
        <v>1008</v>
      </c>
      <c r="C30" s="58">
        <v>2022</v>
      </c>
      <c r="D30" s="58">
        <v>12</v>
      </c>
      <c r="E30" s="31"/>
      <c r="F30" s="58">
        <v>55.85</v>
      </c>
      <c r="G30" s="55" t="s">
        <v>163</v>
      </c>
      <c r="H30" s="57" t="s">
        <v>156</v>
      </c>
      <c r="I30" s="55" t="s">
        <v>1010</v>
      </c>
      <c r="J30" s="238" t="s">
        <v>1009</v>
      </c>
      <c r="K30" s="58">
        <v>3350</v>
      </c>
      <c r="L30" s="42">
        <f>ROUND(K30/F30,2)</f>
        <v>59.98</v>
      </c>
      <c r="M30" s="339">
        <f>ROUND(AVERAGE(L30:L33),2)</f>
        <v>58.8</v>
      </c>
      <c r="N30" s="336">
        <f>ROUND(M30,2)</f>
        <v>58.8</v>
      </c>
    </row>
    <row r="31" spans="1:16">
      <c r="A31" s="58">
        <v>2</v>
      </c>
      <c r="B31" s="55" t="s">
        <v>1008</v>
      </c>
      <c r="C31" s="58">
        <v>2022</v>
      </c>
      <c r="D31" s="58">
        <v>12</v>
      </c>
      <c r="E31" s="31"/>
      <c r="F31" s="58">
        <v>57</v>
      </c>
      <c r="G31" s="55" t="s">
        <v>163</v>
      </c>
      <c r="H31" s="57" t="s">
        <v>156</v>
      </c>
      <c r="I31" s="55" t="s">
        <v>1011</v>
      </c>
      <c r="J31" s="55" t="s">
        <v>1012</v>
      </c>
      <c r="K31" s="58">
        <v>3300</v>
      </c>
      <c r="L31" s="42">
        <f t="shared" ref="L31:L36" si="3">ROUND(K31/F31,2)</f>
        <v>57.89</v>
      </c>
      <c r="M31" s="340"/>
      <c r="N31" s="337"/>
    </row>
    <row r="32" spans="1:16">
      <c r="A32" s="193">
        <v>3</v>
      </c>
      <c r="B32" s="55" t="s">
        <v>1008</v>
      </c>
      <c r="C32" s="234">
        <v>2022</v>
      </c>
      <c r="D32" s="58">
        <v>12</v>
      </c>
      <c r="E32" s="31">
        <v>44262</v>
      </c>
      <c r="F32" s="58">
        <v>52</v>
      </c>
      <c r="G32" s="55" t="s">
        <v>163</v>
      </c>
      <c r="H32" s="57" t="s">
        <v>156</v>
      </c>
      <c r="I32" s="55" t="s">
        <v>1010</v>
      </c>
      <c r="J32" s="55" t="s">
        <v>1013</v>
      </c>
      <c r="K32" s="193">
        <v>3500</v>
      </c>
      <c r="L32" s="42">
        <f t="shared" si="3"/>
        <v>67.31</v>
      </c>
      <c r="M32" s="340"/>
      <c r="N32" s="337"/>
    </row>
    <row r="33" spans="1:14">
      <c r="A33" s="193">
        <v>4</v>
      </c>
      <c r="B33" s="55" t="s">
        <v>1008</v>
      </c>
      <c r="C33" s="234">
        <v>2022</v>
      </c>
      <c r="D33" s="58">
        <v>12</v>
      </c>
      <c r="E33" s="31">
        <v>44259</v>
      </c>
      <c r="F33" s="58">
        <v>86</v>
      </c>
      <c r="G33" s="55" t="s">
        <v>163</v>
      </c>
      <c r="H33" s="57" t="s">
        <v>156</v>
      </c>
      <c r="I33" s="55" t="s">
        <v>1014</v>
      </c>
      <c r="J33" s="55" t="s">
        <v>1015</v>
      </c>
      <c r="K33" s="193">
        <v>4300</v>
      </c>
      <c r="L33" s="42">
        <f t="shared" si="3"/>
        <v>50</v>
      </c>
      <c r="M33" s="341"/>
      <c r="N33" s="337"/>
    </row>
    <row r="34" spans="1:14">
      <c r="A34" s="193">
        <v>5</v>
      </c>
      <c r="B34" s="55" t="s">
        <v>1008</v>
      </c>
      <c r="C34" s="234">
        <v>2022</v>
      </c>
      <c r="D34" s="58">
        <v>11</v>
      </c>
      <c r="E34" s="31">
        <v>44249</v>
      </c>
      <c r="F34" s="58">
        <v>93</v>
      </c>
      <c r="G34" s="55" t="s">
        <v>163</v>
      </c>
      <c r="H34" s="57" t="s">
        <v>156</v>
      </c>
      <c r="I34" s="55" t="s">
        <v>1014</v>
      </c>
      <c r="J34" s="55" t="s">
        <v>1013</v>
      </c>
      <c r="K34" s="193">
        <v>4300</v>
      </c>
      <c r="L34" s="42">
        <f t="shared" si="3"/>
        <v>46.24</v>
      </c>
      <c r="M34" s="339">
        <f>ROUND(AVERAGE(L34:L37),2)</f>
        <v>43.95</v>
      </c>
      <c r="N34" s="337"/>
    </row>
    <row r="35" spans="1:14">
      <c r="A35" s="193">
        <v>6</v>
      </c>
      <c r="B35" s="55" t="s">
        <v>1008</v>
      </c>
      <c r="C35" s="234">
        <v>2022</v>
      </c>
      <c r="D35" s="58">
        <v>11</v>
      </c>
      <c r="E35" s="31">
        <v>44249</v>
      </c>
      <c r="F35" s="58">
        <v>97</v>
      </c>
      <c r="G35" s="55" t="s">
        <v>163</v>
      </c>
      <c r="H35" s="57" t="s">
        <v>156</v>
      </c>
      <c r="I35" s="55" t="s">
        <v>1016</v>
      </c>
      <c r="J35" s="55" t="s">
        <v>1012</v>
      </c>
      <c r="K35" s="193">
        <v>4100</v>
      </c>
      <c r="L35" s="42">
        <f t="shared" si="3"/>
        <v>42.27</v>
      </c>
      <c r="M35" s="340"/>
      <c r="N35" s="337"/>
    </row>
    <row r="36" spans="1:14" s="34" customFormat="1">
      <c r="A36" s="215">
        <v>7</v>
      </c>
      <c r="B36" s="55" t="s">
        <v>1008</v>
      </c>
      <c r="C36" s="234">
        <v>2022</v>
      </c>
      <c r="D36" s="215">
        <v>11</v>
      </c>
      <c r="E36" s="31"/>
      <c r="F36" s="215">
        <v>92</v>
      </c>
      <c r="G36" s="55" t="s">
        <v>163</v>
      </c>
      <c r="H36" s="214" t="s">
        <v>156</v>
      </c>
      <c r="I36" s="55" t="s">
        <v>1014</v>
      </c>
      <c r="J36" s="55" t="s">
        <v>1017</v>
      </c>
      <c r="K36" s="215">
        <v>3900</v>
      </c>
      <c r="L36" s="42">
        <f t="shared" si="3"/>
        <v>42.39</v>
      </c>
      <c r="M36" s="340"/>
      <c r="N36" s="337"/>
    </row>
    <row r="37" spans="1:14">
      <c r="A37" s="234">
        <v>8</v>
      </c>
      <c r="B37" s="55" t="s">
        <v>1008</v>
      </c>
      <c r="C37" s="234">
        <v>2022</v>
      </c>
      <c r="D37" s="234">
        <v>11</v>
      </c>
      <c r="E37" s="31"/>
      <c r="F37" s="234">
        <v>98</v>
      </c>
      <c r="G37" s="55" t="s">
        <v>163</v>
      </c>
      <c r="H37" s="231" t="s">
        <v>156</v>
      </c>
      <c r="I37" s="55" t="s">
        <v>937</v>
      </c>
      <c r="J37" s="55" t="s">
        <v>1018</v>
      </c>
      <c r="K37" s="234">
        <v>4400</v>
      </c>
      <c r="L37" s="42">
        <f t="shared" ref="L37:L40" si="4">ROUND(K37/F37,2)</f>
        <v>44.9</v>
      </c>
      <c r="M37" s="341"/>
      <c r="N37" s="338"/>
    </row>
    <row r="38" spans="1:14">
      <c r="A38" s="234">
        <v>9</v>
      </c>
      <c r="B38" s="55" t="s">
        <v>1008</v>
      </c>
      <c r="C38" s="234">
        <v>2022</v>
      </c>
      <c r="D38" s="234">
        <v>10</v>
      </c>
      <c r="E38" s="31"/>
      <c r="F38" s="234">
        <v>90</v>
      </c>
      <c r="G38" s="231" t="s">
        <v>163</v>
      </c>
      <c r="H38" s="231" t="s">
        <v>156</v>
      </c>
      <c r="I38" s="55" t="s">
        <v>1019</v>
      </c>
      <c r="J38" s="55" t="s">
        <v>1020</v>
      </c>
      <c r="K38" s="234">
        <v>4500</v>
      </c>
      <c r="L38" s="42">
        <f t="shared" si="4"/>
        <v>50</v>
      </c>
      <c r="M38" s="339">
        <f>ROUND(AVERAGE(L38:L40),2)</f>
        <v>47.49</v>
      </c>
      <c r="N38" s="336">
        <f>(M38+M41+M43)/3</f>
        <v>46.723333333333329</v>
      </c>
    </row>
    <row r="39" spans="1:14">
      <c r="A39" s="234">
        <v>10</v>
      </c>
      <c r="B39" s="55" t="s">
        <v>1008</v>
      </c>
      <c r="C39" s="234">
        <v>2022</v>
      </c>
      <c r="D39" s="234">
        <v>10</v>
      </c>
      <c r="E39" s="31"/>
      <c r="F39" s="234">
        <v>94</v>
      </c>
      <c r="G39" s="231" t="s">
        <v>163</v>
      </c>
      <c r="H39" s="231" t="s">
        <v>156</v>
      </c>
      <c r="I39" s="55" t="s">
        <v>1021</v>
      </c>
      <c r="J39" s="55" t="s">
        <v>1020</v>
      </c>
      <c r="K39" s="234">
        <v>4300</v>
      </c>
      <c r="L39" s="42">
        <f t="shared" si="4"/>
        <v>45.74</v>
      </c>
      <c r="M39" s="340"/>
      <c r="N39" s="337"/>
    </row>
    <row r="40" spans="1:14">
      <c r="A40" s="234">
        <v>11</v>
      </c>
      <c r="B40" s="55" t="s">
        <v>1008</v>
      </c>
      <c r="C40" s="234">
        <v>2022</v>
      </c>
      <c r="D40" s="234">
        <v>10</v>
      </c>
      <c r="E40" s="31"/>
      <c r="F40" s="234">
        <v>92</v>
      </c>
      <c r="G40" s="231" t="s">
        <v>163</v>
      </c>
      <c r="H40" s="231" t="s">
        <v>156</v>
      </c>
      <c r="I40" s="55" t="s">
        <v>1019</v>
      </c>
      <c r="J40" s="55" t="s">
        <v>1022</v>
      </c>
      <c r="K40" s="234">
        <v>4300</v>
      </c>
      <c r="L40" s="42">
        <f t="shared" si="4"/>
        <v>46.74</v>
      </c>
      <c r="M40" s="341"/>
      <c r="N40" s="337"/>
    </row>
    <row r="41" spans="1:14">
      <c r="A41" s="234">
        <v>12</v>
      </c>
      <c r="B41" s="55" t="s">
        <v>1008</v>
      </c>
      <c r="C41" s="234">
        <v>2022</v>
      </c>
      <c r="D41" s="234">
        <v>9</v>
      </c>
      <c r="E41" s="31"/>
      <c r="F41" s="234">
        <v>97</v>
      </c>
      <c r="G41" s="231" t="s">
        <v>163</v>
      </c>
      <c r="H41" s="231" t="s">
        <v>156</v>
      </c>
      <c r="I41" s="55" t="s">
        <v>1023</v>
      </c>
      <c r="J41" s="55" t="s">
        <v>1024</v>
      </c>
      <c r="K41" s="234">
        <v>4700</v>
      </c>
      <c r="L41" s="42">
        <f t="shared" ref="L41:L46" si="5">ROUND(K41/F41,2)</f>
        <v>48.45</v>
      </c>
      <c r="M41" s="339">
        <f>ROUND(AVERAGE(L41:L42),2)</f>
        <v>46.17</v>
      </c>
      <c r="N41" s="337"/>
    </row>
    <row r="42" spans="1:14">
      <c r="A42" s="234">
        <v>13</v>
      </c>
      <c r="B42" s="55" t="s">
        <v>1008</v>
      </c>
      <c r="C42" s="234">
        <v>2022</v>
      </c>
      <c r="D42" s="234">
        <v>9</v>
      </c>
      <c r="E42" s="31"/>
      <c r="F42" s="234">
        <v>98</v>
      </c>
      <c r="G42" s="231" t="s">
        <v>163</v>
      </c>
      <c r="H42" s="231" t="s">
        <v>156</v>
      </c>
      <c r="I42" s="55" t="s">
        <v>937</v>
      </c>
      <c r="J42" s="55" t="s">
        <v>1025</v>
      </c>
      <c r="K42" s="234">
        <v>4300</v>
      </c>
      <c r="L42" s="42">
        <f t="shared" si="5"/>
        <v>43.88</v>
      </c>
      <c r="M42" s="341"/>
      <c r="N42" s="337"/>
    </row>
    <row r="43" spans="1:14">
      <c r="A43" s="234">
        <v>14</v>
      </c>
      <c r="B43" s="55" t="s">
        <v>1008</v>
      </c>
      <c r="C43" s="234">
        <v>2022</v>
      </c>
      <c r="D43" s="234">
        <v>8</v>
      </c>
      <c r="E43" s="31"/>
      <c r="F43" s="234">
        <v>86</v>
      </c>
      <c r="G43" s="231" t="s">
        <v>163</v>
      </c>
      <c r="H43" s="231" t="s">
        <v>156</v>
      </c>
      <c r="I43" s="55" t="s">
        <v>1021</v>
      </c>
      <c r="J43" s="55" t="s">
        <v>1022</v>
      </c>
      <c r="K43" s="234">
        <v>4000</v>
      </c>
      <c r="L43" s="42">
        <f t="shared" si="5"/>
        <v>46.51</v>
      </c>
      <c r="M43" s="216">
        <f t="shared" ref="M43" si="6">L43</f>
        <v>46.51</v>
      </c>
      <c r="N43" s="338"/>
    </row>
    <row r="44" spans="1:14">
      <c r="A44" s="234">
        <v>15</v>
      </c>
      <c r="B44" s="55" t="s">
        <v>1008</v>
      </c>
      <c r="C44" s="234">
        <v>2022</v>
      </c>
      <c r="D44" s="234">
        <v>7</v>
      </c>
      <c r="E44" s="31"/>
      <c r="F44" s="234">
        <v>98</v>
      </c>
      <c r="G44" s="231" t="s">
        <v>163</v>
      </c>
      <c r="H44" s="231" t="s">
        <v>156</v>
      </c>
      <c r="I44" s="55" t="s">
        <v>1019</v>
      </c>
      <c r="J44" s="55" t="s">
        <v>1022</v>
      </c>
      <c r="K44" s="234">
        <v>4400</v>
      </c>
      <c r="L44" s="42">
        <f t="shared" si="5"/>
        <v>44.9</v>
      </c>
      <c r="M44" s="339">
        <f>ROUND(AVERAGE(L44:L46),2)</f>
        <v>46.52</v>
      </c>
      <c r="N44" s="336">
        <f>(M44+M47+M48)/3</f>
        <v>46.023333333333333</v>
      </c>
    </row>
    <row r="45" spans="1:14">
      <c r="A45" s="234">
        <v>16</v>
      </c>
      <c r="B45" s="55" t="s">
        <v>1008</v>
      </c>
      <c r="C45" s="234">
        <v>2022</v>
      </c>
      <c r="D45" s="234">
        <v>7</v>
      </c>
      <c r="E45" s="31"/>
      <c r="F45" s="234">
        <v>87</v>
      </c>
      <c r="G45" s="231" t="s">
        <v>163</v>
      </c>
      <c r="H45" s="231" t="s">
        <v>156</v>
      </c>
      <c r="I45" s="55" t="s">
        <v>1016</v>
      </c>
      <c r="J45" s="55" t="s">
        <v>1022</v>
      </c>
      <c r="K45" s="234">
        <v>4200</v>
      </c>
      <c r="L45" s="42">
        <f t="shared" si="5"/>
        <v>48.28</v>
      </c>
      <c r="M45" s="340"/>
      <c r="N45" s="337"/>
    </row>
    <row r="46" spans="1:14">
      <c r="A46" s="234">
        <v>17</v>
      </c>
      <c r="B46" s="55" t="s">
        <v>1008</v>
      </c>
      <c r="C46" s="234">
        <v>2022</v>
      </c>
      <c r="D46" s="234">
        <v>7</v>
      </c>
      <c r="E46" s="31"/>
      <c r="F46" s="234">
        <v>97</v>
      </c>
      <c r="G46" s="231" t="s">
        <v>163</v>
      </c>
      <c r="H46" s="231" t="s">
        <v>156</v>
      </c>
      <c r="I46" s="55" t="s">
        <v>1016</v>
      </c>
      <c r="J46" s="55" t="s">
        <v>1024</v>
      </c>
      <c r="K46" s="234">
        <v>4500</v>
      </c>
      <c r="L46" s="42">
        <f t="shared" si="5"/>
        <v>46.39</v>
      </c>
      <c r="M46" s="341"/>
      <c r="N46" s="337"/>
    </row>
    <row r="47" spans="1:14">
      <c r="A47" s="234">
        <v>18</v>
      </c>
      <c r="B47" s="55" t="s">
        <v>1008</v>
      </c>
      <c r="C47" s="234">
        <v>2022</v>
      </c>
      <c r="D47" s="234">
        <v>6</v>
      </c>
      <c r="E47" s="31"/>
      <c r="F47" s="234">
        <v>97</v>
      </c>
      <c r="G47" s="231" t="s">
        <v>163</v>
      </c>
      <c r="H47" s="231" t="s">
        <v>156</v>
      </c>
      <c r="I47" s="55" t="s">
        <v>1016</v>
      </c>
      <c r="J47" s="55" t="s">
        <v>1026</v>
      </c>
      <c r="K47" s="234">
        <v>4500</v>
      </c>
      <c r="L47" s="42">
        <f t="shared" ref="L47:L54" si="7">ROUND(K47/F47,2)</f>
        <v>46.39</v>
      </c>
      <c r="M47" s="216">
        <f t="shared" ref="M47" si="8">L47</f>
        <v>46.39</v>
      </c>
      <c r="N47" s="337"/>
    </row>
    <row r="48" spans="1:14">
      <c r="A48" s="234">
        <v>19</v>
      </c>
      <c r="B48" s="55" t="s">
        <v>1008</v>
      </c>
      <c r="C48" s="234">
        <v>2022</v>
      </c>
      <c r="D48" s="234">
        <v>5</v>
      </c>
      <c r="E48" s="31"/>
      <c r="F48" s="234">
        <v>93</v>
      </c>
      <c r="G48" s="231" t="s">
        <v>163</v>
      </c>
      <c r="H48" s="231" t="s">
        <v>156</v>
      </c>
      <c r="I48" s="55" t="s">
        <v>1014</v>
      </c>
      <c r="J48" s="55" t="s">
        <v>1020</v>
      </c>
      <c r="K48" s="234">
        <v>4200</v>
      </c>
      <c r="L48" s="42">
        <f t="shared" si="7"/>
        <v>45.16</v>
      </c>
      <c r="M48" s="216">
        <f t="shared" ref="M48" si="9">L48</f>
        <v>45.16</v>
      </c>
      <c r="N48" s="338"/>
    </row>
    <row r="49" spans="1:14">
      <c r="A49" s="234">
        <v>20</v>
      </c>
      <c r="B49" s="55" t="s">
        <v>1008</v>
      </c>
      <c r="C49" s="234">
        <v>2022</v>
      </c>
      <c r="D49" s="234">
        <v>4</v>
      </c>
      <c r="E49" s="31"/>
      <c r="F49" s="234">
        <v>93</v>
      </c>
      <c r="G49" s="231" t="s">
        <v>163</v>
      </c>
      <c r="H49" s="231" t="s">
        <v>156</v>
      </c>
      <c r="I49" s="55" t="s">
        <v>121</v>
      </c>
      <c r="J49" s="55" t="s">
        <v>1020</v>
      </c>
      <c r="K49" s="234">
        <v>5000</v>
      </c>
      <c r="L49" s="42">
        <f t="shared" si="7"/>
        <v>53.76</v>
      </c>
      <c r="M49" s="216">
        <f t="shared" ref="M49" si="10">L49</f>
        <v>53.76</v>
      </c>
      <c r="N49" s="336">
        <f>(M49+M50)/2</f>
        <v>50.33</v>
      </c>
    </row>
    <row r="50" spans="1:14">
      <c r="A50" s="234">
        <v>21</v>
      </c>
      <c r="B50" s="55" t="s">
        <v>1008</v>
      </c>
      <c r="C50" s="234">
        <v>2022</v>
      </c>
      <c r="D50" s="234">
        <v>3</v>
      </c>
      <c r="E50" s="31"/>
      <c r="F50" s="234">
        <v>90</v>
      </c>
      <c r="G50" s="231" t="s">
        <v>163</v>
      </c>
      <c r="H50" s="231" t="s">
        <v>156</v>
      </c>
      <c r="I50" s="55" t="s">
        <v>1019</v>
      </c>
      <c r="J50" s="55" t="s">
        <v>1020</v>
      </c>
      <c r="K50" s="234">
        <v>4200</v>
      </c>
      <c r="L50" s="42">
        <f t="shared" si="7"/>
        <v>46.67</v>
      </c>
      <c r="M50" s="339">
        <f>ROUND(AVERAGE(L50:L52),2)</f>
        <v>46.9</v>
      </c>
      <c r="N50" s="337"/>
    </row>
    <row r="51" spans="1:14">
      <c r="A51" s="234">
        <v>22</v>
      </c>
      <c r="B51" s="55" t="s">
        <v>1008</v>
      </c>
      <c r="C51" s="234">
        <v>2022</v>
      </c>
      <c r="D51" s="234">
        <v>3</v>
      </c>
      <c r="E51" s="31"/>
      <c r="F51" s="234">
        <v>92</v>
      </c>
      <c r="G51" s="231" t="s">
        <v>163</v>
      </c>
      <c r="H51" s="231" t="s">
        <v>156</v>
      </c>
      <c r="I51" s="55" t="s">
        <v>121</v>
      </c>
      <c r="J51" s="55" t="s">
        <v>1020</v>
      </c>
      <c r="K51" s="234">
        <v>4100</v>
      </c>
      <c r="L51" s="42">
        <f t="shared" si="7"/>
        <v>44.57</v>
      </c>
      <c r="M51" s="340"/>
      <c r="N51" s="337"/>
    </row>
    <row r="52" spans="1:14">
      <c r="A52" s="234">
        <v>23</v>
      </c>
      <c r="B52" s="55" t="s">
        <v>1008</v>
      </c>
      <c r="C52" s="234">
        <v>2022</v>
      </c>
      <c r="D52" s="234">
        <v>3</v>
      </c>
      <c r="E52" s="31"/>
      <c r="F52" s="234">
        <v>93</v>
      </c>
      <c r="G52" s="231" t="s">
        <v>163</v>
      </c>
      <c r="H52" s="231" t="s">
        <v>156</v>
      </c>
      <c r="I52" s="55" t="s">
        <v>1021</v>
      </c>
      <c r="J52" s="55" t="s">
        <v>1020</v>
      </c>
      <c r="K52" s="234">
        <v>4600</v>
      </c>
      <c r="L52" s="42">
        <f t="shared" si="7"/>
        <v>49.46</v>
      </c>
      <c r="M52" s="341"/>
      <c r="N52" s="338"/>
    </row>
    <row r="53" spans="1:14">
      <c r="A53" s="234">
        <v>24</v>
      </c>
      <c r="B53" s="55" t="s">
        <v>1008</v>
      </c>
      <c r="C53" s="234">
        <v>2022</v>
      </c>
      <c r="D53" s="234">
        <v>1</v>
      </c>
      <c r="E53" s="31"/>
      <c r="F53" s="234">
        <v>97</v>
      </c>
      <c r="G53" s="231" t="s">
        <v>163</v>
      </c>
      <c r="H53" s="231" t="s">
        <v>156</v>
      </c>
      <c r="I53" s="55" t="s">
        <v>937</v>
      </c>
      <c r="J53" s="55" t="s">
        <v>1022</v>
      </c>
      <c r="K53" s="234">
        <v>4600</v>
      </c>
      <c r="L53" s="42">
        <f t="shared" si="7"/>
        <v>47.42</v>
      </c>
      <c r="M53" s="339">
        <f>ROUND(AVERAGE(L53:L54),2)</f>
        <v>47.15</v>
      </c>
      <c r="N53" s="336">
        <f>M53</f>
        <v>47.15</v>
      </c>
    </row>
    <row r="54" spans="1:14">
      <c r="A54" s="234">
        <v>25</v>
      </c>
      <c r="B54" s="55" t="s">
        <v>1008</v>
      </c>
      <c r="C54" s="234">
        <v>2022</v>
      </c>
      <c r="D54" s="234">
        <v>1</v>
      </c>
      <c r="E54" s="31"/>
      <c r="F54" s="234">
        <v>96</v>
      </c>
      <c r="G54" s="231" t="s">
        <v>163</v>
      </c>
      <c r="H54" s="231" t="s">
        <v>156</v>
      </c>
      <c r="I54" s="55" t="s">
        <v>937</v>
      </c>
      <c r="J54" s="55" t="s">
        <v>1018</v>
      </c>
      <c r="K54" s="234">
        <v>4500</v>
      </c>
      <c r="L54" s="42">
        <f t="shared" si="7"/>
        <v>46.88</v>
      </c>
      <c r="M54" s="341"/>
      <c r="N54" s="338"/>
    </row>
    <row r="55" spans="1:14">
      <c r="A55" s="43"/>
      <c r="B55" s="43"/>
      <c r="C55" s="43"/>
      <c r="D55" s="43"/>
      <c r="E55" s="86"/>
      <c r="F55" s="43"/>
      <c r="G55" s="43"/>
      <c r="H55" s="43"/>
      <c r="I55" s="45"/>
      <c r="J55" s="43"/>
      <c r="K55" s="43"/>
      <c r="L55" s="41"/>
      <c r="M55" s="89"/>
    </row>
    <row r="56" spans="1:14">
      <c r="A56" s="43"/>
      <c r="B56" s="43"/>
      <c r="C56" s="43"/>
      <c r="D56" s="43"/>
      <c r="E56" s="86"/>
      <c r="F56" s="43"/>
      <c r="G56" s="43"/>
      <c r="H56" s="43"/>
      <c r="I56" s="45"/>
      <c r="J56" s="43"/>
      <c r="K56" s="43"/>
      <c r="L56" s="41"/>
      <c r="M56" s="89"/>
    </row>
    <row r="57" spans="1:14">
      <c r="A57" s="43"/>
      <c r="B57" s="43"/>
      <c r="C57" s="43"/>
      <c r="D57" s="43"/>
      <c r="E57" s="86"/>
      <c r="F57" s="43"/>
      <c r="G57" s="43"/>
      <c r="H57" s="43"/>
      <c r="I57" s="45"/>
      <c r="J57" s="43"/>
      <c r="K57" s="43"/>
      <c r="L57" s="41"/>
      <c r="M57" s="88"/>
    </row>
    <row r="58" spans="1:14">
      <c r="A58" s="43"/>
      <c r="B58" s="43"/>
      <c r="C58" s="43"/>
      <c r="D58" s="43"/>
      <c r="E58" s="86"/>
      <c r="F58" s="43"/>
      <c r="G58" s="43"/>
      <c r="H58" s="43"/>
      <c r="I58" s="45"/>
      <c r="J58" s="43"/>
      <c r="K58" s="43"/>
      <c r="L58" s="41"/>
      <c r="M58" s="89"/>
    </row>
    <row r="59" spans="1:14">
      <c r="A59" s="43"/>
      <c r="B59" s="43"/>
      <c r="C59" s="43"/>
      <c r="D59" s="43"/>
      <c r="E59" s="86"/>
      <c r="F59" s="43"/>
      <c r="G59" s="43"/>
      <c r="H59" s="43"/>
      <c r="I59" s="45"/>
      <c r="J59" s="43"/>
      <c r="K59" s="43"/>
      <c r="L59" s="41"/>
      <c r="M59" s="89"/>
    </row>
    <row r="60" spans="1:14">
      <c r="A60" s="43"/>
      <c r="B60" s="43"/>
      <c r="C60" s="43"/>
      <c r="D60" s="43"/>
      <c r="E60" s="86"/>
      <c r="F60" s="43"/>
      <c r="G60" s="43"/>
      <c r="H60" s="43"/>
      <c r="I60" s="45"/>
      <c r="J60" s="43"/>
      <c r="K60" s="43"/>
      <c r="L60" s="41"/>
      <c r="M60" s="89"/>
    </row>
    <row r="61" spans="1:14">
      <c r="A61" s="43"/>
      <c r="B61" s="43"/>
      <c r="C61" s="43"/>
      <c r="D61" s="43"/>
      <c r="E61" s="86"/>
      <c r="F61" s="43"/>
      <c r="G61" s="43"/>
      <c r="H61" s="43"/>
      <c r="I61" s="45"/>
      <c r="J61" s="43"/>
      <c r="K61" s="43"/>
      <c r="L61" s="41"/>
      <c r="M61" s="89"/>
    </row>
    <row r="62" spans="1:14">
      <c r="A62" s="43"/>
      <c r="B62" s="43"/>
      <c r="C62" s="43"/>
      <c r="D62" s="43"/>
      <c r="E62" s="86"/>
      <c r="F62" s="43"/>
      <c r="G62" s="43"/>
      <c r="H62" s="43"/>
      <c r="I62" s="45"/>
      <c r="J62" s="43"/>
      <c r="K62" s="43"/>
      <c r="L62" s="41"/>
      <c r="M62" s="89"/>
    </row>
    <row r="63" spans="1:14">
      <c r="A63" s="43"/>
      <c r="B63" s="43"/>
      <c r="C63" s="43"/>
      <c r="D63" s="43"/>
      <c r="E63" s="86"/>
      <c r="F63" s="43"/>
      <c r="G63" s="43"/>
      <c r="H63" s="43"/>
      <c r="I63" s="45"/>
      <c r="J63" s="43"/>
      <c r="K63" s="43"/>
      <c r="L63" s="41"/>
      <c r="M63" s="89"/>
    </row>
    <row r="64" spans="1:14">
      <c r="A64" s="43"/>
      <c r="B64" s="43"/>
      <c r="C64" s="43"/>
      <c r="D64" s="43"/>
      <c r="E64" s="86"/>
      <c r="F64" s="43"/>
      <c r="G64" s="43"/>
      <c r="H64" s="43"/>
      <c r="I64" s="45"/>
      <c r="J64" s="43"/>
      <c r="K64" s="43"/>
      <c r="L64" s="41"/>
      <c r="M64" s="89"/>
    </row>
    <row r="65" spans="1:13">
      <c r="A65" s="43"/>
      <c r="B65" s="43"/>
      <c r="C65" s="43"/>
      <c r="D65" s="43"/>
      <c r="E65" s="86"/>
      <c r="F65" s="43"/>
      <c r="G65" s="43"/>
      <c r="H65" s="43"/>
      <c r="I65" s="45"/>
      <c r="J65" s="43"/>
      <c r="K65" s="43"/>
      <c r="L65" s="41"/>
      <c r="M65" s="89"/>
    </row>
    <row r="66" spans="1:13">
      <c r="A66" s="43"/>
      <c r="B66" s="43"/>
      <c r="C66" s="43"/>
      <c r="D66" s="43"/>
      <c r="E66" s="86"/>
      <c r="F66" s="43"/>
      <c r="G66" s="43"/>
      <c r="H66" s="43"/>
      <c r="I66" s="45"/>
      <c r="J66" s="43"/>
      <c r="K66" s="43"/>
      <c r="L66" s="41"/>
      <c r="M66" s="88"/>
    </row>
    <row r="67" spans="1:13">
      <c r="A67" s="43"/>
      <c r="B67" s="43"/>
      <c r="C67" s="43"/>
      <c r="D67" s="43"/>
      <c r="E67" s="86"/>
      <c r="F67" s="43"/>
      <c r="G67" s="43"/>
      <c r="H67" s="43"/>
      <c r="I67" s="45"/>
      <c r="J67" s="43"/>
      <c r="K67" s="43"/>
      <c r="L67" s="41"/>
      <c r="M67" s="89"/>
    </row>
    <row r="68" spans="1:13">
      <c r="A68" s="43"/>
      <c r="B68" s="43"/>
      <c r="C68" s="43"/>
      <c r="D68" s="43"/>
      <c r="E68" s="86"/>
      <c r="F68" s="43"/>
      <c r="G68" s="43"/>
      <c r="H68" s="43"/>
      <c r="I68" s="45"/>
      <c r="J68" s="43"/>
      <c r="K68" s="43"/>
      <c r="L68" s="41"/>
      <c r="M68" s="89"/>
    </row>
    <row r="69" spans="1:13">
      <c r="A69" s="43"/>
      <c r="B69" s="43"/>
      <c r="C69" s="43"/>
      <c r="D69" s="43"/>
      <c r="E69" s="86"/>
      <c r="F69" s="43"/>
      <c r="G69" s="43"/>
      <c r="H69" s="43"/>
      <c r="I69" s="45"/>
      <c r="J69" s="43"/>
      <c r="K69" s="43"/>
      <c r="L69" s="41"/>
      <c r="M69" s="89"/>
    </row>
    <row r="70" spans="1:13">
      <c r="A70" s="43"/>
      <c r="B70" s="43"/>
      <c r="C70" s="43"/>
      <c r="D70" s="43"/>
      <c r="E70" s="86"/>
      <c r="F70" s="43"/>
      <c r="G70" s="43"/>
      <c r="H70" s="43"/>
      <c r="I70" s="45"/>
      <c r="J70" s="43"/>
      <c r="K70" s="43"/>
      <c r="L70" s="41"/>
      <c r="M70" s="89"/>
    </row>
    <row r="71" spans="1:13">
      <c r="A71" s="43"/>
      <c r="B71" s="43"/>
      <c r="C71" s="43"/>
      <c r="D71" s="43"/>
      <c r="E71" s="86"/>
      <c r="F71" s="43"/>
      <c r="G71" s="43"/>
      <c r="H71" s="43"/>
      <c r="I71" s="45"/>
      <c r="J71" s="43"/>
      <c r="K71" s="43"/>
      <c r="L71" s="41"/>
      <c r="M71" s="89"/>
    </row>
    <row r="72" spans="1:13">
      <c r="A72" s="43"/>
      <c r="B72" s="43"/>
      <c r="C72" s="43"/>
      <c r="D72" s="43"/>
      <c r="E72" s="86"/>
      <c r="F72" s="43"/>
      <c r="G72" s="43"/>
      <c r="H72" s="43"/>
      <c r="I72" s="45"/>
      <c r="J72" s="43"/>
      <c r="K72" s="43"/>
      <c r="L72" s="41"/>
      <c r="M72" s="89"/>
    </row>
    <row r="73" spans="1:13">
      <c r="A73" s="43"/>
      <c r="B73" s="43"/>
      <c r="C73" s="43"/>
      <c r="D73" s="43"/>
      <c r="E73" s="86"/>
      <c r="F73" s="43"/>
      <c r="G73" s="43"/>
      <c r="H73" s="43"/>
      <c r="I73" s="45"/>
      <c r="J73" s="43"/>
      <c r="K73" s="43"/>
      <c r="L73" s="41"/>
      <c r="M73" s="89"/>
    </row>
    <row r="74" spans="1:13">
      <c r="A74" s="43"/>
      <c r="B74" s="43"/>
      <c r="C74" s="43"/>
      <c r="D74" s="43"/>
      <c r="E74" s="86"/>
      <c r="F74" s="43"/>
      <c r="G74" s="43"/>
      <c r="H74" s="43"/>
      <c r="I74" s="43"/>
      <c r="J74" s="43"/>
      <c r="K74" s="43"/>
      <c r="L74" s="41"/>
      <c r="M74" s="89"/>
    </row>
    <row r="75" spans="1:13">
      <c r="A75" s="87"/>
      <c r="B75" s="87"/>
      <c r="C75" s="87"/>
      <c r="D75" s="87"/>
      <c r="E75" s="87"/>
      <c r="F75" s="87"/>
      <c r="G75" s="87"/>
      <c r="H75" s="87"/>
      <c r="I75" s="87"/>
      <c r="J75" s="87"/>
      <c r="K75" s="87"/>
      <c r="L75" s="87"/>
    </row>
    <row r="76" spans="1:13">
      <c r="A76" s="87"/>
      <c r="B76" s="87"/>
      <c r="C76" s="87"/>
      <c r="D76" s="87"/>
      <c r="E76" s="87"/>
      <c r="F76" s="87"/>
      <c r="G76" s="87"/>
      <c r="H76" s="87"/>
      <c r="I76" s="87"/>
      <c r="J76" s="87"/>
      <c r="K76" s="87"/>
      <c r="L76" s="87"/>
    </row>
  </sheetData>
  <autoFilter ref="A13:M24" xr:uid="{00000000-0009-0000-0000-00000A000000}"/>
  <mergeCells count="23">
    <mergeCell ref="M21:M22"/>
    <mergeCell ref="N22:N23"/>
    <mergeCell ref="N17:N21"/>
    <mergeCell ref="M19:M20"/>
    <mergeCell ref="M17:M18"/>
    <mergeCell ref="N14:N16"/>
    <mergeCell ref="M14:M15"/>
    <mergeCell ref="N2:N7"/>
    <mergeCell ref="N8:N10"/>
    <mergeCell ref="M9:M10"/>
    <mergeCell ref="M6:M7"/>
    <mergeCell ref="M53:M54"/>
    <mergeCell ref="N53:N54"/>
    <mergeCell ref="M50:M52"/>
    <mergeCell ref="N49:N52"/>
    <mergeCell ref="N44:N48"/>
    <mergeCell ref="M44:M46"/>
    <mergeCell ref="N38:N43"/>
    <mergeCell ref="N30:N37"/>
    <mergeCell ref="M30:M33"/>
    <mergeCell ref="M34:M37"/>
    <mergeCell ref="M38:M40"/>
    <mergeCell ref="M41:M42"/>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4" tint="0.59999389629810485"/>
  </sheetPr>
  <dimension ref="A1:BF12"/>
  <sheetViews>
    <sheetView topLeftCell="A145" workbookViewId="0">
      <selection activeCell="A7" sqref="A7"/>
    </sheetView>
  </sheetViews>
  <sheetFormatPr defaultColWidth="9.125" defaultRowHeight="14.25"/>
  <cols>
    <col min="1" max="16384" width="9.125" style="75"/>
  </cols>
  <sheetData>
    <row r="1" spans="1:58">
      <c r="A1" s="355" t="s">
        <v>214</v>
      </c>
      <c r="B1" s="354">
        <v>44378.333831018521</v>
      </c>
      <c r="C1" s="355"/>
      <c r="D1" s="355"/>
      <c r="E1" s="355"/>
      <c r="F1" s="354">
        <v>44348.333831018521</v>
      </c>
      <c r="G1" s="355"/>
      <c r="H1" s="355"/>
      <c r="I1" s="355"/>
      <c r="J1" s="354">
        <v>44317.333831018521</v>
      </c>
      <c r="K1" s="355"/>
      <c r="L1" s="355"/>
      <c r="M1" s="355"/>
      <c r="N1" s="354">
        <v>44287.333831018521</v>
      </c>
      <c r="O1" s="355"/>
      <c r="P1" s="355"/>
      <c r="Q1" s="355"/>
      <c r="R1" s="354">
        <v>44256.333831018521</v>
      </c>
      <c r="S1" s="355"/>
      <c r="T1" s="355"/>
      <c r="U1" s="355"/>
      <c r="V1" s="354">
        <v>44228.333831018521</v>
      </c>
      <c r="W1" s="355"/>
      <c r="X1" s="355"/>
      <c r="Y1" s="355"/>
      <c r="Z1" s="354">
        <v>44197.333831018521</v>
      </c>
      <c r="AA1" s="355"/>
      <c r="AB1" s="355"/>
      <c r="AC1" s="355"/>
      <c r="AD1" s="354">
        <v>44166.333831018521</v>
      </c>
      <c r="AE1" s="355"/>
      <c r="AF1" s="355"/>
      <c r="AG1" s="355"/>
      <c r="AH1" s="354">
        <v>44136.333831018521</v>
      </c>
      <c r="AI1" s="355"/>
      <c r="AJ1" s="355"/>
      <c r="AK1" s="355"/>
      <c r="AL1" s="354">
        <v>44105.333831018521</v>
      </c>
      <c r="AM1" s="355"/>
      <c r="AN1" s="355"/>
      <c r="AO1" s="355"/>
      <c r="AP1" s="354">
        <v>44075.333831018521</v>
      </c>
      <c r="AQ1" s="355"/>
      <c r="AR1" s="355"/>
      <c r="AS1" s="355"/>
      <c r="AT1" s="354">
        <v>44044.333831018521</v>
      </c>
      <c r="AU1" s="355"/>
      <c r="AV1" s="355"/>
      <c r="AW1" s="355"/>
      <c r="AX1" s="354">
        <v>44013.333831018521</v>
      </c>
      <c r="AY1" s="355"/>
      <c r="AZ1" s="355"/>
      <c r="BA1" s="355"/>
      <c r="BB1" s="354">
        <v>43983.333831018521</v>
      </c>
      <c r="BC1" s="355"/>
      <c r="BD1" s="355"/>
      <c r="BE1" s="355"/>
    </row>
    <row r="2" spans="1:58">
      <c r="A2" s="355"/>
      <c r="B2" s="75" t="s">
        <v>215</v>
      </c>
      <c r="C2" s="75" t="s">
        <v>216</v>
      </c>
      <c r="D2" s="75" t="s">
        <v>217</v>
      </c>
      <c r="E2" s="75" t="s">
        <v>218</v>
      </c>
      <c r="F2" s="75" t="s">
        <v>215</v>
      </c>
      <c r="G2" s="75" t="s">
        <v>216</v>
      </c>
      <c r="H2" s="75" t="s">
        <v>217</v>
      </c>
      <c r="I2" s="75" t="s">
        <v>218</v>
      </c>
      <c r="J2" s="75" t="s">
        <v>215</v>
      </c>
      <c r="K2" s="75" t="s">
        <v>216</v>
      </c>
      <c r="L2" s="75" t="s">
        <v>217</v>
      </c>
      <c r="M2" s="75" t="s">
        <v>218</v>
      </c>
      <c r="N2" s="75" t="s">
        <v>215</v>
      </c>
      <c r="O2" s="75" t="s">
        <v>216</v>
      </c>
      <c r="P2" s="75" t="s">
        <v>217</v>
      </c>
      <c r="Q2" s="75" t="s">
        <v>218</v>
      </c>
      <c r="R2" s="75" t="s">
        <v>215</v>
      </c>
      <c r="S2" s="75" t="s">
        <v>216</v>
      </c>
      <c r="T2" s="75" t="s">
        <v>217</v>
      </c>
      <c r="U2" s="75" t="s">
        <v>218</v>
      </c>
      <c r="V2" s="75" t="s">
        <v>215</v>
      </c>
      <c r="W2" s="75" t="s">
        <v>216</v>
      </c>
      <c r="X2" s="75" t="s">
        <v>217</v>
      </c>
      <c r="Y2" s="75" t="s">
        <v>218</v>
      </c>
      <c r="Z2" s="75" t="s">
        <v>215</v>
      </c>
      <c r="AA2" s="75" t="s">
        <v>216</v>
      </c>
      <c r="AB2" s="75" t="s">
        <v>217</v>
      </c>
      <c r="AC2" s="75" t="s">
        <v>218</v>
      </c>
      <c r="AD2" s="75" t="s">
        <v>215</v>
      </c>
      <c r="AE2" s="75" t="s">
        <v>216</v>
      </c>
      <c r="AF2" s="75" t="s">
        <v>217</v>
      </c>
      <c r="AG2" s="75" t="s">
        <v>218</v>
      </c>
      <c r="AH2" s="75" t="s">
        <v>215</v>
      </c>
      <c r="AI2" s="75" t="s">
        <v>216</v>
      </c>
      <c r="AJ2" s="75" t="s">
        <v>217</v>
      </c>
      <c r="AK2" s="75" t="s">
        <v>218</v>
      </c>
      <c r="AL2" s="75" t="s">
        <v>215</v>
      </c>
      <c r="AM2" s="75" t="s">
        <v>216</v>
      </c>
      <c r="AN2" s="75" t="s">
        <v>217</v>
      </c>
      <c r="AO2" s="75" t="s">
        <v>218</v>
      </c>
      <c r="AP2" s="75" t="s">
        <v>215</v>
      </c>
      <c r="AQ2" s="75" t="s">
        <v>216</v>
      </c>
      <c r="AR2" s="75" t="s">
        <v>217</v>
      </c>
      <c r="AS2" s="75" t="s">
        <v>218</v>
      </c>
      <c r="AT2" s="75" t="s">
        <v>215</v>
      </c>
      <c r="AU2" s="75" t="s">
        <v>216</v>
      </c>
      <c r="AV2" s="75" t="s">
        <v>217</v>
      </c>
      <c r="AW2" s="75" t="s">
        <v>218</v>
      </c>
      <c r="AX2" s="75" t="s">
        <v>215</v>
      </c>
      <c r="AY2" s="75" t="s">
        <v>216</v>
      </c>
      <c r="AZ2" s="75" t="s">
        <v>217</v>
      </c>
      <c r="BA2" s="75" t="s">
        <v>218</v>
      </c>
      <c r="BB2" s="75" t="s">
        <v>215</v>
      </c>
      <c r="BC2" s="75" t="s">
        <v>216</v>
      </c>
      <c r="BD2" s="75" t="s">
        <v>217</v>
      </c>
      <c r="BE2" s="75" t="s">
        <v>218</v>
      </c>
    </row>
    <row r="3" spans="1:58">
      <c r="A3" s="75" t="s">
        <v>663</v>
      </c>
      <c r="B3" s="75">
        <v>86</v>
      </c>
      <c r="C3" s="75">
        <v>31333</v>
      </c>
      <c r="D3" s="75">
        <v>47940</v>
      </c>
      <c r="E3" s="75" t="s">
        <v>627</v>
      </c>
      <c r="F3" s="75" t="s">
        <v>221</v>
      </c>
      <c r="G3" s="75" t="s">
        <v>221</v>
      </c>
      <c r="H3" s="75" t="s">
        <v>221</v>
      </c>
      <c r="I3" s="75" t="s">
        <v>221</v>
      </c>
      <c r="J3" s="75">
        <v>70.02</v>
      </c>
      <c r="K3" s="75">
        <v>30118</v>
      </c>
      <c r="L3" s="75">
        <v>45181</v>
      </c>
      <c r="M3" s="75" t="s">
        <v>569</v>
      </c>
      <c r="N3" s="75">
        <v>68.91</v>
      </c>
      <c r="O3" s="75">
        <v>30199</v>
      </c>
      <c r="P3" s="75">
        <v>42816</v>
      </c>
      <c r="Q3" s="75" t="s">
        <v>664</v>
      </c>
      <c r="R3" s="75">
        <v>61.03</v>
      </c>
      <c r="S3" s="75">
        <v>27952</v>
      </c>
      <c r="T3" s="75">
        <v>46853</v>
      </c>
      <c r="U3" s="75" t="s">
        <v>459</v>
      </c>
      <c r="V3" s="75">
        <v>61.28</v>
      </c>
      <c r="W3" s="75">
        <v>28453</v>
      </c>
      <c r="X3" s="75">
        <v>40816</v>
      </c>
      <c r="Y3" s="75" t="s">
        <v>490</v>
      </c>
      <c r="Z3" s="75">
        <v>63.7</v>
      </c>
      <c r="AA3" s="75">
        <v>29399</v>
      </c>
      <c r="AB3" s="75">
        <v>40610</v>
      </c>
      <c r="AC3" s="75" t="s">
        <v>665</v>
      </c>
      <c r="AD3" s="75">
        <v>64.77</v>
      </c>
      <c r="AE3" s="75">
        <v>29624</v>
      </c>
      <c r="AF3" s="75">
        <v>40618</v>
      </c>
      <c r="AG3" s="75" t="s">
        <v>636</v>
      </c>
      <c r="AH3" s="75">
        <v>66.8</v>
      </c>
      <c r="AI3" s="75">
        <v>30577</v>
      </c>
      <c r="AJ3" s="75">
        <v>40058</v>
      </c>
      <c r="AK3" s="75" t="s">
        <v>515</v>
      </c>
      <c r="AL3" s="75">
        <v>66.13</v>
      </c>
      <c r="AM3" s="75">
        <v>30012</v>
      </c>
      <c r="AN3" s="75">
        <v>39503</v>
      </c>
      <c r="AO3" s="75" t="s">
        <v>556</v>
      </c>
      <c r="AP3" s="75">
        <v>58.14</v>
      </c>
      <c r="AQ3" s="75">
        <v>27103</v>
      </c>
      <c r="AR3" s="75">
        <v>40064</v>
      </c>
      <c r="AS3" s="75" t="s">
        <v>631</v>
      </c>
      <c r="AT3" s="75">
        <v>63.18</v>
      </c>
      <c r="AU3" s="75">
        <v>29430</v>
      </c>
      <c r="AV3" s="75">
        <v>39317</v>
      </c>
      <c r="AW3" s="75" t="s">
        <v>666</v>
      </c>
    </row>
    <row r="4" spans="1:58">
      <c r="A4" s="75" t="s">
        <v>537</v>
      </c>
      <c r="B4" s="75">
        <v>56.72</v>
      </c>
      <c r="C4" s="75">
        <v>23333</v>
      </c>
      <c r="D4" s="75">
        <v>38897</v>
      </c>
      <c r="E4" s="75" t="s">
        <v>248</v>
      </c>
      <c r="F4" s="75">
        <v>57.91</v>
      </c>
      <c r="G4" s="75">
        <v>23574</v>
      </c>
      <c r="H4" s="75">
        <v>39143</v>
      </c>
      <c r="I4" s="75" t="s">
        <v>536</v>
      </c>
      <c r="J4" s="75">
        <v>58.26</v>
      </c>
      <c r="K4" s="75">
        <v>23522</v>
      </c>
      <c r="L4" s="75">
        <v>39534</v>
      </c>
      <c r="M4" s="75" t="s">
        <v>538</v>
      </c>
      <c r="N4" s="75">
        <v>60.11</v>
      </c>
      <c r="O4" s="75">
        <v>24589</v>
      </c>
      <c r="P4" s="75">
        <v>38529</v>
      </c>
      <c r="Q4" s="75" t="s">
        <v>324</v>
      </c>
      <c r="R4" s="75">
        <v>52.59</v>
      </c>
      <c r="S4" s="75">
        <v>21721</v>
      </c>
      <c r="T4" s="75">
        <v>38136</v>
      </c>
      <c r="U4" s="75" t="s">
        <v>220</v>
      </c>
      <c r="V4" s="75">
        <v>48.92</v>
      </c>
      <c r="W4" s="75">
        <v>20486</v>
      </c>
      <c r="X4" s="75">
        <v>37431</v>
      </c>
      <c r="Y4" s="75" t="s">
        <v>363</v>
      </c>
      <c r="Z4" s="75">
        <v>51.18</v>
      </c>
      <c r="AA4" s="75">
        <v>20892</v>
      </c>
      <c r="AB4" s="75">
        <v>37614</v>
      </c>
      <c r="AC4" s="75" t="s">
        <v>351</v>
      </c>
      <c r="AD4" s="75">
        <v>53.04</v>
      </c>
      <c r="AE4" s="75">
        <v>21283</v>
      </c>
      <c r="AF4" s="75">
        <v>37699</v>
      </c>
      <c r="AG4" s="75" t="s">
        <v>539</v>
      </c>
      <c r="AH4" s="75">
        <v>54.4</v>
      </c>
      <c r="AI4" s="75">
        <v>21500</v>
      </c>
      <c r="AJ4" s="75">
        <v>37228</v>
      </c>
      <c r="AK4" s="75" t="s">
        <v>446</v>
      </c>
      <c r="AL4" s="75">
        <v>56.54</v>
      </c>
      <c r="AM4" s="75">
        <v>20890</v>
      </c>
      <c r="AN4" s="75">
        <v>36959</v>
      </c>
      <c r="AO4" s="75" t="s">
        <v>505</v>
      </c>
      <c r="AP4" s="75">
        <v>52.44</v>
      </c>
      <c r="AQ4" s="75">
        <v>19858</v>
      </c>
      <c r="AR4" s="75">
        <v>36267</v>
      </c>
      <c r="AS4" s="75" t="s">
        <v>322</v>
      </c>
      <c r="AT4" s="75">
        <v>51.4</v>
      </c>
      <c r="AU4" s="75">
        <v>19847</v>
      </c>
      <c r="AV4" s="75">
        <v>36075</v>
      </c>
      <c r="AW4" s="75" t="s">
        <v>320</v>
      </c>
    </row>
    <row r="5" spans="1:58">
      <c r="A5" s="75" t="s">
        <v>591</v>
      </c>
      <c r="B5" s="75">
        <v>64.34</v>
      </c>
      <c r="C5" s="75">
        <v>19483</v>
      </c>
      <c r="D5" s="75">
        <v>43177</v>
      </c>
      <c r="E5" s="75" t="s">
        <v>592</v>
      </c>
      <c r="F5" s="75">
        <v>60.46</v>
      </c>
      <c r="G5" s="75">
        <v>20845</v>
      </c>
      <c r="H5" s="75">
        <v>43393</v>
      </c>
      <c r="I5" s="75" t="s">
        <v>409</v>
      </c>
      <c r="J5" s="75">
        <v>62.15</v>
      </c>
      <c r="K5" s="75">
        <v>21611</v>
      </c>
      <c r="L5" s="75">
        <v>43430</v>
      </c>
      <c r="M5" s="75" t="s">
        <v>572</v>
      </c>
      <c r="N5" s="75">
        <v>61.03</v>
      </c>
      <c r="O5" s="75">
        <v>21148</v>
      </c>
      <c r="P5" s="75">
        <v>42025</v>
      </c>
      <c r="Q5" s="75" t="s">
        <v>491</v>
      </c>
      <c r="R5" s="75">
        <v>58.5</v>
      </c>
      <c r="S5" s="75">
        <v>19827</v>
      </c>
      <c r="T5" s="75">
        <v>43065</v>
      </c>
      <c r="U5" s="75" t="s">
        <v>334</v>
      </c>
      <c r="V5" s="75">
        <v>54.29</v>
      </c>
      <c r="W5" s="75">
        <v>19618</v>
      </c>
      <c r="X5" s="75">
        <v>42242</v>
      </c>
      <c r="Y5" s="75" t="s">
        <v>371</v>
      </c>
      <c r="Z5" s="75">
        <v>56.25</v>
      </c>
      <c r="AA5" s="75">
        <v>19733</v>
      </c>
      <c r="AB5" s="75">
        <v>41242</v>
      </c>
      <c r="AC5" s="75" t="s">
        <v>418</v>
      </c>
      <c r="AD5" s="75">
        <v>56.54</v>
      </c>
      <c r="AE5" s="75">
        <v>19692</v>
      </c>
      <c r="AF5" s="75">
        <v>40526</v>
      </c>
      <c r="AG5" s="75" t="s">
        <v>226</v>
      </c>
      <c r="AH5" s="75">
        <v>53.8</v>
      </c>
      <c r="AI5" s="75">
        <v>18163</v>
      </c>
      <c r="AJ5" s="75">
        <v>40890</v>
      </c>
      <c r="AK5" s="75" t="s">
        <v>225</v>
      </c>
      <c r="AL5" s="75">
        <v>59.03</v>
      </c>
      <c r="AM5" s="75">
        <v>19013</v>
      </c>
      <c r="AN5" s="75">
        <v>39149</v>
      </c>
      <c r="AO5" s="75" t="s">
        <v>245</v>
      </c>
      <c r="AP5" s="75">
        <v>59.32</v>
      </c>
      <c r="AQ5" s="75">
        <v>19347</v>
      </c>
      <c r="AR5" s="75">
        <v>39244</v>
      </c>
      <c r="AS5" s="75" t="s">
        <v>274</v>
      </c>
      <c r="AT5" s="75">
        <v>57.46</v>
      </c>
      <c r="AU5" s="75">
        <v>19741</v>
      </c>
      <c r="AV5" s="75">
        <v>39207</v>
      </c>
      <c r="AW5" s="75" t="s">
        <v>349</v>
      </c>
    </row>
    <row r="6" spans="1:58" s="76" customFormat="1">
      <c r="A6" s="76" t="s">
        <v>212</v>
      </c>
      <c r="B6" s="76">
        <v>57.5</v>
      </c>
      <c r="C6" s="76">
        <v>11350</v>
      </c>
      <c r="D6" s="76">
        <v>45020</v>
      </c>
      <c r="E6" s="76" t="s">
        <v>460</v>
      </c>
      <c r="F6" s="76">
        <v>55.41</v>
      </c>
      <c r="G6" s="76">
        <v>10004</v>
      </c>
      <c r="H6" s="76">
        <v>38579</v>
      </c>
      <c r="I6" s="76" t="s">
        <v>524</v>
      </c>
      <c r="J6" s="76">
        <v>59.54</v>
      </c>
      <c r="K6" s="76">
        <v>10705</v>
      </c>
      <c r="L6" s="76">
        <v>39715</v>
      </c>
      <c r="M6" s="76" t="s">
        <v>417</v>
      </c>
      <c r="N6" s="76">
        <v>57.22</v>
      </c>
      <c r="O6" s="76">
        <v>11131</v>
      </c>
      <c r="P6" s="76">
        <v>36388</v>
      </c>
      <c r="Q6" s="76" t="s">
        <v>378</v>
      </c>
      <c r="R6" s="76">
        <v>48.39</v>
      </c>
      <c r="S6" s="76">
        <v>13165</v>
      </c>
      <c r="T6" s="76">
        <v>36159</v>
      </c>
      <c r="U6" s="76" t="s">
        <v>522</v>
      </c>
      <c r="V6" s="76">
        <v>45.18</v>
      </c>
      <c r="W6" s="76">
        <v>12200</v>
      </c>
      <c r="X6" s="76">
        <v>34923</v>
      </c>
      <c r="Y6" s="76" t="s">
        <v>428</v>
      </c>
      <c r="Z6" s="76">
        <v>43.48</v>
      </c>
      <c r="AA6" s="76">
        <v>10935</v>
      </c>
      <c r="AB6" s="76">
        <v>34577</v>
      </c>
      <c r="AC6" s="76" t="s">
        <v>374</v>
      </c>
      <c r="AD6" s="76">
        <v>45.8</v>
      </c>
      <c r="AE6" s="76">
        <v>11182</v>
      </c>
      <c r="AF6" s="76">
        <v>37534</v>
      </c>
      <c r="AG6" s="76" t="s">
        <v>401</v>
      </c>
      <c r="AH6" s="76">
        <v>46.67</v>
      </c>
      <c r="AI6" s="76">
        <v>11732</v>
      </c>
      <c r="AJ6" s="76">
        <v>37604</v>
      </c>
      <c r="AK6" s="76" t="s">
        <v>541</v>
      </c>
      <c r="AL6" s="76">
        <v>44.24</v>
      </c>
      <c r="AM6" s="76">
        <v>11484</v>
      </c>
      <c r="AN6" s="76">
        <v>57934</v>
      </c>
      <c r="AO6" s="76" t="s">
        <v>560</v>
      </c>
      <c r="AP6" s="76">
        <v>45.4</v>
      </c>
      <c r="AQ6" s="76">
        <v>11407</v>
      </c>
      <c r="AR6" s="76">
        <v>54801</v>
      </c>
      <c r="AS6" s="76" t="s">
        <v>561</v>
      </c>
      <c r="AT6" s="76">
        <v>48.14</v>
      </c>
      <c r="AU6" s="76">
        <v>13019</v>
      </c>
      <c r="AV6" s="76">
        <v>46944</v>
      </c>
      <c r="AW6" s="76" t="s">
        <v>562</v>
      </c>
      <c r="AX6" s="75">
        <v>50.61</v>
      </c>
      <c r="AY6" s="75">
        <v>13108</v>
      </c>
      <c r="AZ6" s="75">
        <v>46037</v>
      </c>
      <c r="BA6" s="75" t="s">
        <v>699</v>
      </c>
      <c r="BB6" s="75">
        <v>49.6</v>
      </c>
      <c r="BC6" s="75">
        <v>13694</v>
      </c>
      <c r="BD6" s="75">
        <v>46787</v>
      </c>
      <c r="BE6" s="75" t="s">
        <v>700</v>
      </c>
      <c r="BF6" s="75"/>
    </row>
    <row r="7" spans="1:58" s="76" customFormat="1">
      <c r="A7" s="76" t="s">
        <v>698</v>
      </c>
      <c r="B7" s="76">
        <v>55.9</v>
      </c>
      <c r="C7" s="76">
        <v>7574</v>
      </c>
      <c r="D7" s="76">
        <v>43078</v>
      </c>
      <c r="E7" s="76" t="s">
        <v>313</v>
      </c>
      <c r="F7" s="76">
        <v>56.78</v>
      </c>
      <c r="G7" s="76">
        <v>8162</v>
      </c>
      <c r="H7" s="76">
        <v>42579</v>
      </c>
      <c r="I7" s="76" t="s">
        <v>397</v>
      </c>
      <c r="J7" s="76">
        <v>56.68</v>
      </c>
      <c r="K7" s="76">
        <v>7641</v>
      </c>
      <c r="L7" s="76">
        <v>42271</v>
      </c>
      <c r="M7" s="76" t="s">
        <v>336</v>
      </c>
      <c r="N7" s="76">
        <v>56.27</v>
      </c>
      <c r="O7" s="76">
        <v>7251</v>
      </c>
      <c r="P7" s="76">
        <v>41930</v>
      </c>
      <c r="Q7" s="76" t="s">
        <v>336</v>
      </c>
      <c r="R7" s="76">
        <v>53.46</v>
      </c>
      <c r="S7" s="76">
        <v>7271</v>
      </c>
      <c r="T7" s="76">
        <v>41839</v>
      </c>
      <c r="U7" s="76" t="s">
        <v>460</v>
      </c>
      <c r="V7" s="76">
        <v>52.56</v>
      </c>
      <c r="W7" s="76">
        <v>7777</v>
      </c>
      <c r="X7" s="76">
        <v>41593</v>
      </c>
      <c r="Y7" s="76" t="s">
        <v>405</v>
      </c>
      <c r="Z7" s="76">
        <v>52.16</v>
      </c>
      <c r="AA7" s="76">
        <v>7450</v>
      </c>
      <c r="AB7" s="76">
        <v>41658</v>
      </c>
      <c r="AC7" s="76" t="s">
        <v>509</v>
      </c>
      <c r="AD7" s="76">
        <v>52.4</v>
      </c>
      <c r="AE7" s="76">
        <v>7620</v>
      </c>
      <c r="AF7" s="76">
        <v>41479</v>
      </c>
      <c r="AG7" s="76" t="s">
        <v>405</v>
      </c>
      <c r="AH7" s="76">
        <v>54.93</v>
      </c>
      <c r="AI7" s="76">
        <v>7723</v>
      </c>
      <c r="AJ7" s="76">
        <v>41541</v>
      </c>
      <c r="AK7" s="76" t="s">
        <v>399</v>
      </c>
      <c r="AL7" s="76">
        <v>57.5</v>
      </c>
      <c r="AM7" s="76">
        <v>7955</v>
      </c>
      <c r="AN7" s="76">
        <v>41557</v>
      </c>
      <c r="AO7" s="76" t="s">
        <v>427</v>
      </c>
      <c r="AP7" s="76">
        <v>55.74</v>
      </c>
      <c r="AQ7" s="76">
        <v>7945</v>
      </c>
      <c r="AR7" s="76">
        <v>41814</v>
      </c>
      <c r="AS7" s="76" t="s">
        <v>357</v>
      </c>
      <c r="AT7" s="76">
        <v>53.77</v>
      </c>
      <c r="AU7" s="76">
        <v>7153</v>
      </c>
      <c r="AV7" s="76">
        <v>41475</v>
      </c>
      <c r="AW7" s="76" t="s">
        <v>398</v>
      </c>
      <c r="AX7" s="75">
        <v>53.46</v>
      </c>
      <c r="AY7" s="75">
        <v>6808</v>
      </c>
      <c r="AZ7" s="75">
        <v>40798</v>
      </c>
      <c r="BA7" s="75" t="s">
        <v>373</v>
      </c>
      <c r="BB7" s="75">
        <v>54.56</v>
      </c>
      <c r="BC7" s="75">
        <v>7368</v>
      </c>
      <c r="BD7" s="75">
        <v>40672</v>
      </c>
      <c r="BE7" s="75" t="s">
        <v>336</v>
      </c>
    </row>
    <row r="8" spans="1:58">
      <c r="A8" s="75" t="s">
        <v>347</v>
      </c>
      <c r="B8" s="75">
        <v>46.42</v>
      </c>
      <c r="C8" s="75">
        <v>4939</v>
      </c>
      <c r="D8" s="75">
        <v>33070</v>
      </c>
      <c r="E8" s="75" t="s">
        <v>268</v>
      </c>
      <c r="F8" s="75">
        <v>42.73</v>
      </c>
      <c r="G8" s="75">
        <v>4760</v>
      </c>
      <c r="H8" s="75">
        <v>32925</v>
      </c>
      <c r="I8" s="75" t="s">
        <v>313</v>
      </c>
      <c r="J8" s="75">
        <v>41.42</v>
      </c>
      <c r="K8" s="75">
        <v>4171</v>
      </c>
      <c r="L8" s="75">
        <v>33128</v>
      </c>
      <c r="M8" s="75" t="s">
        <v>279</v>
      </c>
      <c r="N8" s="75">
        <v>41.21</v>
      </c>
      <c r="O8" s="75">
        <v>3520</v>
      </c>
      <c r="P8" s="75">
        <v>33005</v>
      </c>
      <c r="Q8" s="75" t="s">
        <v>348</v>
      </c>
      <c r="R8" s="75">
        <v>47.85</v>
      </c>
      <c r="S8" s="75">
        <v>3236</v>
      </c>
      <c r="T8" s="75">
        <v>32676</v>
      </c>
      <c r="U8" s="75" t="s">
        <v>349</v>
      </c>
      <c r="V8" s="75">
        <v>40.58</v>
      </c>
      <c r="W8" s="75">
        <v>3276</v>
      </c>
      <c r="X8" s="75">
        <v>34885</v>
      </c>
      <c r="Y8" s="75" t="s">
        <v>350</v>
      </c>
      <c r="Z8" s="75" t="s">
        <v>221</v>
      </c>
      <c r="AA8" s="75" t="s">
        <v>221</v>
      </c>
      <c r="AB8" s="75" t="s">
        <v>221</v>
      </c>
      <c r="AC8" s="75" t="s">
        <v>221</v>
      </c>
      <c r="AD8" s="75">
        <v>39.93</v>
      </c>
      <c r="AE8" s="75">
        <v>4189</v>
      </c>
      <c r="AF8" s="75">
        <v>31374</v>
      </c>
      <c r="AG8" s="75" t="s">
        <v>240</v>
      </c>
      <c r="AH8" s="75">
        <v>40.49</v>
      </c>
      <c r="AI8" s="75">
        <v>4137</v>
      </c>
      <c r="AJ8" s="75">
        <v>29754</v>
      </c>
      <c r="AK8" s="75" t="s">
        <v>351</v>
      </c>
      <c r="AL8" s="75">
        <v>40.92</v>
      </c>
      <c r="AM8" s="75">
        <v>3533</v>
      </c>
      <c r="AN8" s="75">
        <v>29381</v>
      </c>
      <c r="AO8" s="75" t="s">
        <v>352</v>
      </c>
      <c r="AP8" s="75">
        <v>44.21</v>
      </c>
      <c r="AQ8" s="75">
        <v>4244</v>
      </c>
      <c r="AR8" s="75">
        <v>30375</v>
      </c>
      <c r="AS8" s="75" t="s">
        <v>353</v>
      </c>
      <c r="AT8" s="75">
        <v>56.91</v>
      </c>
      <c r="AU8" s="75">
        <v>4767</v>
      </c>
      <c r="AV8" s="75">
        <v>31684</v>
      </c>
      <c r="AW8" s="75" t="s">
        <v>354</v>
      </c>
    </row>
    <row r="9" spans="1:58" s="76" customFormat="1">
      <c r="A9" s="76" t="s">
        <v>213</v>
      </c>
      <c r="B9" s="76">
        <v>43.85</v>
      </c>
      <c r="C9" s="76">
        <v>4429</v>
      </c>
      <c r="D9" s="76">
        <v>33393</v>
      </c>
      <c r="E9" s="76" t="s">
        <v>266</v>
      </c>
      <c r="F9" s="76">
        <v>42.73</v>
      </c>
      <c r="G9" s="76">
        <v>4935</v>
      </c>
      <c r="H9" s="76">
        <v>31680</v>
      </c>
      <c r="I9" s="76" t="s">
        <v>267</v>
      </c>
      <c r="J9" s="76">
        <v>44.99</v>
      </c>
      <c r="K9" s="76">
        <v>4510</v>
      </c>
      <c r="L9" s="76">
        <v>32052</v>
      </c>
      <c r="M9" s="76" t="s">
        <v>268</v>
      </c>
      <c r="N9" s="76">
        <v>43.91</v>
      </c>
      <c r="O9" s="76">
        <v>4266</v>
      </c>
      <c r="P9" s="76">
        <v>31119</v>
      </c>
      <c r="Q9" s="76" t="s">
        <v>269</v>
      </c>
      <c r="R9" s="76">
        <v>41.05</v>
      </c>
      <c r="S9" s="76">
        <v>4941</v>
      </c>
      <c r="T9" s="76">
        <v>30019</v>
      </c>
      <c r="U9" s="76" t="s">
        <v>270</v>
      </c>
      <c r="V9" s="76">
        <v>40.729999999999997</v>
      </c>
      <c r="W9" s="76">
        <v>4815</v>
      </c>
      <c r="X9" s="76">
        <v>29449</v>
      </c>
      <c r="Y9" s="76" t="s">
        <v>242</v>
      </c>
      <c r="Z9" s="76">
        <v>40.65</v>
      </c>
      <c r="AA9" s="76">
        <v>5175</v>
      </c>
      <c r="AB9" s="76">
        <v>30578</v>
      </c>
      <c r="AC9" s="76" t="s">
        <v>271</v>
      </c>
      <c r="AD9" s="76">
        <v>41.84</v>
      </c>
      <c r="AE9" s="76">
        <v>5587</v>
      </c>
      <c r="AF9" s="76">
        <v>30252</v>
      </c>
      <c r="AG9" s="76" t="s">
        <v>242</v>
      </c>
      <c r="AH9" s="76">
        <v>41.41</v>
      </c>
      <c r="AI9" s="76">
        <v>4870</v>
      </c>
      <c r="AJ9" s="76">
        <v>29941</v>
      </c>
      <c r="AK9" s="76" t="s">
        <v>242</v>
      </c>
      <c r="AL9" s="76">
        <v>39.299999999999997</v>
      </c>
      <c r="AM9" s="76">
        <v>5182</v>
      </c>
      <c r="AN9" s="76">
        <v>29775</v>
      </c>
      <c r="AO9" s="76" t="s">
        <v>272</v>
      </c>
      <c r="AP9" s="76">
        <v>41.23</v>
      </c>
      <c r="AQ9" s="76">
        <v>4915</v>
      </c>
      <c r="AR9" s="76">
        <v>29761</v>
      </c>
      <c r="AS9" s="76" t="s">
        <v>273</v>
      </c>
      <c r="AT9" s="76">
        <v>41.63</v>
      </c>
      <c r="AU9" s="76">
        <v>5060</v>
      </c>
      <c r="AV9" s="76">
        <v>27546</v>
      </c>
      <c r="AW9" s="76" t="s">
        <v>274</v>
      </c>
      <c r="AX9" s="75">
        <v>41.17</v>
      </c>
      <c r="AY9" s="75">
        <v>4782</v>
      </c>
      <c r="AZ9" s="75">
        <v>27560</v>
      </c>
      <c r="BA9" s="75" t="s">
        <v>319</v>
      </c>
      <c r="BB9" s="75">
        <v>41.45</v>
      </c>
      <c r="BC9" s="75">
        <v>4674</v>
      </c>
      <c r="BD9" s="75">
        <v>26815</v>
      </c>
      <c r="BE9" s="75" t="s">
        <v>518</v>
      </c>
    </row>
    <row r="10" spans="1:58" s="76" customFormat="1">
      <c r="A10" s="76" t="s">
        <v>211</v>
      </c>
      <c r="B10" s="76">
        <v>45.24</v>
      </c>
      <c r="C10" s="76">
        <v>3871</v>
      </c>
      <c r="D10" s="76">
        <v>30741</v>
      </c>
      <c r="E10" s="76" t="s">
        <v>318</v>
      </c>
      <c r="F10" s="76">
        <v>45.62</v>
      </c>
      <c r="G10" s="76">
        <v>3540</v>
      </c>
      <c r="H10" s="76">
        <v>30546</v>
      </c>
      <c r="I10" s="76" t="s">
        <v>319</v>
      </c>
      <c r="J10" s="76">
        <v>43.5</v>
      </c>
      <c r="K10" s="76">
        <v>3462</v>
      </c>
      <c r="L10" s="76">
        <v>30524</v>
      </c>
      <c r="M10" s="76" t="s">
        <v>320</v>
      </c>
      <c r="N10" s="76">
        <v>43.27</v>
      </c>
      <c r="O10" s="76">
        <v>3295</v>
      </c>
      <c r="P10" s="76">
        <v>30426</v>
      </c>
      <c r="Q10" s="76" t="s">
        <v>321</v>
      </c>
      <c r="R10" s="76">
        <v>41.99</v>
      </c>
      <c r="S10" s="76">
        <v>3321</v>
      </c>
      <c r="T10" s="76">
        <v>29047</v>
      </c>
      <c r="U10" s="76" t="s">
        <v>322</v>
      </c>
      <c r="V10" s="76">
        <v>40.94</v>
      </c>
      <c r="W10" s="76">
        <v>3341</v>
      </c>
      <c r="X10" s="76">
        <v>28354</v>
      </c>
      <c r="Y10" s="76" t="s">
        <v>323</v>
      </c>
      <c r="Z10" s="76">
        <v>42.1</v>
      </c>
      <c r="AA10" s="76">
        <v>3137</v>
      </c>
      <c r="AB10" s="76">
        <v>26961</v>
      </c>
      <c r="AC10" s="76" t="s">
        <v>324</v>
      </c>
      <c r="AD10" s="76">
        <v>41.41</v>
      </c>
      <c r="AE10" s="76">
        <v>3104</v>
      </c>
      <c r="AF10" s="76">
        <v>28226</v>
      </c>
      <c r="AG10" s="76" t="s">
        <v>325</v>
      </c>
      <c r="AH10" s="76">
        <v>40.909999999999997</v>
      </c>
      <c r="AI10" s="76">
        <v>2930</v>
      </c>
      <c r="AJ10" s="76">
        <v>26182</v>
      </c>
      <c r="AK10" s="76" t="s">
        <v>326</v>
      </c>
      <c r="AL10" s="76">
        <v>41.89</v>
      </c>
      <c r="AM10" s="76">
        <v>3120</v>
      </c>
      <c r="AN10" s="76">
        <v>27345</v>
      </c>
      <c r="AO10" s="76" t="s">
        <v>327</v>
      </c>
      <c r="AP10" s="76">
        <v>43.17</v>
      </c>
      <c r="AQ10" s="76">
        <v>3202</v>
      </c>
      <c r="AR10" s="76">
        <v>27684</v>
      </c>
      <c r="AS10" s="76" t="s">
        <v>328</v>
      </c>
      <c r="AT10" s="76">
        <v>42.61</v>
      </c>
      <c r="AU10" s="76">
        <v>3480</v>
      </c>
      <c r="AV10" s="76">
        <v>27295</v>
      </c>
      <c r="AW10" s="76" t="s">
        <v>324</v>
      </c>
      <c r="AX10" s="75">
        <v>41.46</v>
      </c>
      <c r="AY10" s="75">
        <v>3299</v>
      </c>
      <c r="AZ10" s="75">
        <v>25858</v>
      </c>
      <c r="BA10" s="75" t="s">
        <v>654</v>
      </c>
      <c r="BB10" s="75">
        <v>42.15</v>
      </c>
      <c r="BC10" s="75">
        <v>3382</v>
      </c>
      <c r="BD10" s="75">
        <v>26875</v>
      </c>
      <c r="BE10" s="75" t="s">
        <v>665</v>
      </c>
    </row>
    <row r="11" spans="1:58">
      <c r="A11" s="75" t="s">
        <v>231</v>
      </c>
      <c r="B11" s="75">
        <v>40.46</v>
      </c>
      <c r="C11" s="75">
        <v>3859</v>
      </c>
      <c r="D11" s="75">
        <v>35509</v>
      </c>
      <c r="E11" s="75" t="s">
        <v>232</v>
      </c>
      <c r="F11" s="75">
        <v>41.08</v>
      </c>
      <c r="G11" s="75">
        <v>3359</v>
      </c>
      <c r="H11" s="75">
        <v>35643</v>
      </c>
      <c r="I11" s="75" t="s">
        <v>233</v>
      </c>
      <c r="J11" s="75">
        <v>41.75</v>
      </c>
      <c r="K11" s="75">
        <v>3354</v>
      </c>
      <c r="L11" s="75">
        <v>35946</v>
      </c>
      <c r="M11" s="75" t="s">
        <v>234</v>
      </c>
      <c r="N11" s="75">
        <v>40.25</v>
      </c>
      <c r="O11" s="75">
        <v>3657</v>
      </c>
      <c r="P11" s="75">
        <v>36151</v>
      </c>
      <c r="Q11" s="75" t="s">
        <v>235</v>
      </c>
      <c r="R11" s="75">
        <v>40.520000000000003</v>
      </c>
      <c r="S11" s="75">
        <v>3813</v>
      </c>
      <c r="T11" s="75">
        <v>33693</v>
      </c>
      <c r="U11" s="75" t="s">
        <v>236</v>
      </c>
      <c r="V11" s="75">
        <v>40.26</v>
      </c>
      <c r="W11" s="75">
        <v>3883</v>
      </c>
      <c r="X11" s="75">
        <v>33622</v>
      </c>
      <c r="Y11" s="75" t="s">
        <v>237</v>
      </c>
      <c r="Z11" s="75">
        <v>41.1</v>
      </c>
      <c r="AA11" s="75">
        <v>3579</v>
      </c>
      <c r="AB11" s="75">
        <v>33289</v>
      </c>
      <c r="AC11" s="75" t="s">
        <v>238</v>
      </c>
      <c r="AD11" s="75">
        <v>39.979999999999997</v>
      </c>
      <c r="AE11" s="75">
        <v>3464</v>
      </c>
      <c r="AF11" s="75">
        <v>33495</v>
      </c>
      <c r="AG11" s="75" t="s">
        <v>239</v>
      </c>
      <c r="AH11" s="75">
        <v>41.92</v>
      </c>
      <c r="AI11" s="75">
        <v>3730</v>
      </c>
      <c r="AJ11" s="75">
        <v>32930</v>
      </c>
      <c r="AK11" s="75" t="s">
        <v>240</v>
      </c>
      <c r="AL11" s="75">
        <v>40.68</v>
      </c>
      <c r="AM11" s="75">
        <v>3608</v>
      </c>
      <c r="AN11" s="75">
        <v>34330</v>
      </c>
      <c r="AO11" s="75" t="s">
        <v>241</v>
      </c>
      <c r="AP11" s="75">
        <v>45.87</v>
      </c>
      <c r="AQ11" s="75">
        <v>3895</v>
      </c>
      <c r="AR11" s="75">
        <v>33203</v>
      </c>
      <c r="AS11" s="75" t="s">
        <v>242</v>
      </c>
      <c r="AT11" s="75">
        <v>39.68</v>
      </c>
      <c r="AU11" s="75">
        <v>3556</v>
      </c>
      <c r="AV11" s="75">
        <v>33544</v>
      </c>
      <c r="AW11" s="75" t="s">
        <v>243</v>
      </c>
    </row>
    <row r="12" spans="1:58">
      <c r="A12" s="75" t="s">
        <v>219</v>
      </c>
      <c r="B12" s="75">
        <v>38.54</v>
      </c>
      <c r="C12" s="75">
        <v>2590</v>
      </c>
      <c r="D12" s="75">
        <v>27943</v>
      </c>
      <c r="E12" s="75" t="s">
        <v>220</v>
      </c>
      <c r="F12" s="75" t="s">
        <v>221</v>
      </c>
      <c r="G12" s="75" t="s">
        <v>221</v>
      </c>
      <c r="H12" s="75" t="s">
        <v>221</v>
      </c>
      <c r="I12" s="75" t="s">
        <v>221</v>
      </c>
      <c r="J12" s="75">
        <v>37.75</v>
      </c>
      <c r="K12" s="75">
        <v>2379</v>
      </c>
      <c r="L12" s="75">
        <v>27852</v>
      </c>
      <c r="M12" s="75" t="s">
        <v>222</v>
      </c>
      <c r="N12" s="75">
        <v>39.409999999999997</v>
      </c>
      <c r="O12" s="75">
        <v>3521</v>
      </c>
      <c r="P12" s="75">
        <v>27606</v>
      </c>
      <c r="Q12" s="75" t="s">
        <v>223</v>
      </c>
      <c r="R12" s="75">
        <v>36.630000000000003</v>
      </c>
      <c r="S12" s="75">
        <v>2200</v>
      </c>
      <c r="T12" s="75">
        <v>28809</v>
      </c>
      <c r="U12" s="75" t="s">
        <v>224</v>
      </c>
      <c r="V12" s="75">
        <v>39.56</v>
      </c>
      <c r="W12" s="75">
        <v>2378</v>
      </c>
      <c r="X12" s="75">
        <v>30083</v>
      </c>
      <c r="Y12" s="75" t="s">
        <v>225</v>
      </c>
      <c r="Z12" s="75">
        <v>39.119999999999997</v>
      </c>
      <c r="AA12" s="75">
        <v>2480</v>
      </c>
      <c r="AB12" s="75">
        <v>28033</v>
      </c>
      <c r="AC12" s="75" t="s">
        <v>226</v>
      </c>
      <c r="AD12" s="75">
        <v>38.26</v>
      </c>
      <c r="AE12" s="75">
        <v>2337</v>
      </c>
      <c r="AF12" s="75">
        <v>29076</v>
      </c>
      <c r="AG12" s="75" t="s">
        <v>227</v>
      </c>
      <c r="AH12" s="75">
        <v>39.9</v>
      </c>
      <c r="AI12" s="75">
        <v>2439</v>
      </c>
      <c r="AJ12" s="75">
        <v>26900</v>
      </c>
      <c r="AK12" s="75" t="s">
        <v>228</v>
      </c>
      <c r="AL12" s="75">
        <v>43.11</v>
      </c>
      <c r="AM12" s="75">
        <v>2649</v>
      </c>
      <c r="AN12" s="75">
        <v>27235</v>
      </c>
      <c r="AO12" s="75" t="s">
        <v>229</v>
      </c>
      <c r="AP12" s="75">
        <v>37.380000000000003</v>
      </c>
      <c r="AQ12" s="75">
        <v>2423</v>
      </c>
      <c r="AR12" s="75">
        <v>26702</v>
      </c>
      <c r="AS12" s="75" t="s">
        <v>230</v>
      </c>
      <c r="AT12" s="75" t="s">
        <v>221</v>
      </c>
      <c r="AU12" s="75" t="s">
        <v>221</v>
      </c>
      <c r="AV12" s="75" t="s">
        <v>221</v>
      </c>
      <c r="AW12" s="75" t="s">
        <v>221</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4" tint="0.59999389629810485"/>
  </sheetPr>
  <dimension ref="A1:AW102"/>
  <sheetViews>
    <sheetView workbookViewId="0">
      <selection activeCell="A24" sqref="A24"/>
    </sheetView>
  </sheetViews>
  <sheetFormatPr defaultColWidth="8.875" defaultRowHeight="14.25"/>
  <cols>
    <col min="1" max="1" width="33.625" style="75" customWidth="1"/>
    <col min="2" max="13" width="20" style="75" customWidth="1"/>
    <col min="14" max="16384" width="8.875" style="75"/>
  </cols>
  <sheetData>
    <row r="1" spans="1:49">
      <c r="A1" s="355" t="s">
        <v>214</v>
      </c>
      <c r="B1" s="354">
        <v>44378.333831018521</v>
      </c>
      <c r="C1" s="355"/>
      <c r="D1" s="355"/>
      <c r="E1" s="355"/>
      <c r="F1" s="354">
        <v>44348.333831018521</v>
      </c>
      <c r="G1" s="355"/>
      <c r="H1" s="355"/>
      <c r="I1" s="355"/>
      <c r="J1" s="354">
        <v>44317.333831018521</v>
      </c>
      <c r="K1" s="355"/>
      <c r="L1" s="355"/>
      <c r="M1" s="355"/>
      <c r="N1" s="354">
        <v>44287.333831018521</v>
      </c>
      <c r="O1" s="355"/>
      <c r="P1" s="355"/>
      <c r="Q1" s="355"/>
      <c r="R1" s="354">
        <v>44256.333831018521</v>
      </c>
      <c r="S1" s="355"/>
      <c r="T1" s="355"/>
      <c r="U1" s="355"/>
      <c r="V1" s="354">
        <v>44228.333831018521</v>
      </c>
      <c r="W1" s="355"/>
      <c r="X1" s="355"/>
      <c r="Y1" s="355"/>
      <c r="Z1" s="354">
        <v>44197.333831018521</v>
      </c>
      <c r="AA1" s="355"/>
      <c r="AB1" s="355"/>
      <c r="AC1" s="355"/>
      <c r="AD1" s="354">
        <v>44166.333831018521</v>
      </c>
      <c r="AE1" s="355"/>
      <c r="AF1" s="355"/>
      <c r="AG1" s="355"/>
      <c r="AH1" s="354">
        <v>44136.333831018521</v>
      </c>
      <c r="AI1" s="355"/>
      <c r="AJ1" s="355"/>
      <c r="AK1" s="355"/>
      <c r="AL1" s="354">
        <v>44105.333831018521</v>
      </c>
      <c r="AM1" s="355"/>
      <c r="AN1" s="355"/>
      <c r="AO1" s="355"/>
      <c r="AP1" s="354">
        <v>44075.333831018521</v>
      </c>
      <c r="AQ1" s="355"/>
      <c r="AR1" s="355"/>
      <c r="AS1" s="355"/>
      <c r="AT1" s="354">
        <v>44044.333831018521</v>
      </c>
      <c r="AU1" s="355"/>
      <c r="AV1" s="355"/>
      <c r="AW1" s="355"/>
    </row>
    <row r="2" spans="1:49">
      <c r="A2" s="355"/>
      <c r="B2" s="75" t="s">
        <v>215</v>
      </c>
      <c r="C2" s="75" t="s">
        <v>216</v>
      </c>
      <c r="D2" s="75" t="s">
        <v>217</v>
      </c>
      <c r="E2" s="75" t="s">
        <v>218</v>
      </c>
      <c r="F2" s="75" t="s">
        <v>215</v>
      </c>
      <c r="G2" s="75" t="s">
        <v>216</v>
      </c>
      <c r="H2" s="75" t="s">
        <v>217</v>
      </c>
      <c r="I2" s="75" t="s">
        <v>218</v>
      </c>
      <c r="J2" s="75" t="s">
        <v>215</v>
      </c>
      <c r="K2" s="75" t="s">
        <v>216</v>
      </c>
      <c r="L2" s="75" t="s">
        <v>217</v>
      </c>
      <c r="M2" s="75" t="s">
        <v>218</v>
      </c>
      <c r="N2" s="75" t="s">
        <v>215</v>
      </c>
      <c r="O2" s="75" t="s">
        <v>216</v>
      </c>
      <c r="P2" s="75" t="s">
        <v>217</v>
      </c>
      <c r="Q2" s="75" t="s">
        <v>218</v>
      </c>
      <c r="R2" s="75" t="s">
        <v>215</v>
      </c>
      <c r="S2" s="75" t="s">
        <v>216</v>
      </c>
      <c r="T2" s="75" t="s">
        <v>217</v>
      </c>
      <c r="U2" s="75" t="s">
        <v>218</v>
      </c>
      <c r="V2" s="75" t="s">
        <v>215</v>
      </c>
      <c r="W2" s="75" t="s">
        <v>216</v>
      </c>
      <c r="X2" s="75" t="s">
        <v>217</v>
      </c>
      <c r="Y2" s="75" t="s">
        <v>218</v>
      </c>
      <c r="Z2" s="75" t="s">
        <v>215</v>
      </c>
      <c r="AA2" s="75" t="s">
        <v>216</v>
      </c>
      <c r="AB2" s="75" t="s">
        <v>217</v>
      </c>
      <c r="AC2" s="75" t="s">
        <v>218</v>
      </c>
      <c r="AD2" s="75" t="s">
        <v>215</v>
      </c>
      <c r="AE2" s="75" t="s">
        <v>216</v>
      </c>
      <c r="AF2" s="75" t="s">
        <v>217</v>
      </c>
      <c r="AG2" s="75" t="s">
        <v>218</v>
      </c>
      <c r="AH2" s="75" t="s">
        <v>215</v>
      </c>
      <c r="AI2" s="75" t="s">
        <v>216</v>
      </c>
      <c r="AJ2" s="75" t="s">
        <v>217</v>
      </c>
      <c r="AK2" s="75" t="s">
        <v>218</v>
      </c>
      <c r="AL2" s="75" t="s">
        <v>215</v>
      </c>
      <c r="AM2" s="75" t="s">
        <v>216</v>
      </c>
      <c r="AN2" s="75" t="s">
        <v>217</v>
      </c>
      <c r="AO2" s="75" t="s">
        <v>218</v>
      </c>
      <c r="AP2" s="75" t="s">
        <v>215</v>
      </c>
      <c r="AQ2" s="75" t="s">
        <v>216</v>
      </c>
      <c r="AR2" s="75" t="s">
        <v>217</v>
      </c>
      <c r="AS2" s="75" t="s">
        <v>218</v>
      </c>
      <c r="AT2" s="75" t="s">
        <v>215</v>
      </c>
      <c r="AU2" s="75" t="s">
        <v>216</v>
      </c>
      <c r="AV2" s="75" t="s">
        <v>217</v>
      </c>
      <c r="AW2" s="75" t="s">
        <v>218</v>
      </c>
    </row>
    <row r="3" spans="1:49">
      <c r="A3" s="75" t="s">
        <v>219</v>
      </c>
      <c r="B3" s="75">
        <v>38.54</v>
      </c>
      <c r="C3" s="75">
        <v>2590</v>
      </c>
      <c r="D3" s="75">
        <v>27943</v>
      </c>
      <c r="E3" s="75" t="s">
        <v>220</v>
      </c>
      <c r="F3" s="75" t="s">
        <v>221</v>
      </c>
      <c r="G3" s="75" t="s">
        <v>221</v>
      </c>
      <c r="H3" s="75" t="s">
        <v>221</v>
      </c>
      <c r="I3" s="75" t="s">
        <v>221</v>
      </c>
      <c r="J3" s="75">
        <v>37.75</v>
      </c>
      <c r="K3" s="75">
        <v>2379</v>
      </c>
      <c r="L3" s="75">
        <v>27852</v>
      </c>
      <c r="M3" s="75" t="s">
        <v>222</v>
      </c>
      <c r="N3" s="75">
        <v>39.409999999999997</v>
      </c>
      <c r="O3" s="75">
        <v>3521</v>
      </c>
      <c r="P3" s="75">
        <v>27606</v>
      </c>
      <c r="Q3" s="75" t="s">
        <v>223</v>
      </c>
      <c r="R3" s="75">
        <v>36.630000000000003</v>
      </c>
      <c r="S3" s="75">
        <v>2200</v>
      </c>
      <c r="T3" s="75">
        <v>28809</v>
      </c>
      <c r="U3" s="75" t="s">
        <v>224</v>
      </c>
      <c r="V3" s="75">
        <v>39.56</v>
      </c>
      <c r="W3" s="75">
        <v>2378</v>
      </c>
      <c r="X3" s="75">
        <v>30083</v>
      </c>
      <c r="Y3" s="75" t="s">
        <v>225</v>
      </c>
      <c r="Z3" s="75">
        <v>39.119999999999997</v>
      </c>
      <c r="AA3" s="75">
        <v>2480</v>
      </c>
      <c r="AB3" s="75">
        <v>28033</v>
      </c>
      <c r="AC3" s="75" t="s">
        <v>226</v>
      </c>
      <c r="AD3" s="75">
        <v>38.26</v>
      </c>
      <c r="AE3" s="75">
        <v>2337</v>
      </c>
      <c r="AF3" s="75">
        <v>29076</v>
      </c>
      <c r="AG3" s="75" t="s">
        <v>227</v>
      </c>
      <c r="AH3" s="75">
        <v>39.9</v>
      </c>
      <c r="AI3" s="75">
        <v>2439</v>
      </c>
      <c r="AJ3" s="75">
        <v>26900</v>
      </c>
      <c r="AK3" s="75" t="s">
        <v>228</v>
      </c>
      <c r="AL3" s="75">
        <v>43.11</v>
      </c>
      <c r="AM3" s="75">
        <v>2649</v>
      </c>
      <c r="AN3" s="75">
        <v>27235</v>
      </c>
      <c r="AO3" s="75" t="s">
        <v>229</v>
      </c>
      <c r="AP3" s="75">
        <v>37.380000000000003</v>
      </c>
      <c r="AQ3" s="75">
        <v>2423</v>
      </c>
      <c r="AR3" s="75">
        <v>26702</v>
      </c>
      <c r="AS3" s="75" t="s">
        <v>230</v>
      </c>
      <c r="AT3" s="75" t="s">
        <v>221</v>
      </c>
      <c r="AU3" s="75" t="s">
        <v>221</v>
      </c>
      <c r="AV3" s="75" t="s">
        <v>221</v>
      </c>
      <c r="AW3" s="75" t="s">
        <v>221</v>
      </c>
    </row>
    <row r="4" spans="1:49">
      <c r="A4" s="75" t="s">
        <v>231</v>
      </c>
      <c r="B4" s="75">
        <v>40.46</v>
      </c>
      <c r="C4" s="75">
        <v>3859</v>
      </c>
      <c r="D4" s="75">
        <v>35509</v>
      </c>
      <c r="E4" s="75" t="s">
        <v>232</v>
      </c>
      <c r="F4" s="75">
        <v>41.08</v>
      </c>
      <c r="G4" s="75">
        <v>3359</v>
      </c>
      <c r="H4" s="75">
        <v>35643</v>
      </c>
      <c r="I4" s="75" t="s">
        <v>233</v>
      </c>
      <c r="J4" s="75">
        <v>41.75</v>
      </c>
      <c r="K4" s="75">
        <v>3354</v>
      </c>
      <c r="L4" s="75">
        <v>35946</v>
      </c>
      <c r="M4" s="75" t="s">
        <v>234</v>
      </c>
      <c r="N4" s="75">
        <v>40.25</v>
      </c>
      <c r="O4" s="75">
        <v>3657</v>
      </c>
      <c r="P4" s="75">
        <v>36151</v>
      </c>
      <c r="Q4" s="75" t="s">
        <v>235</v>
      </c>
      <c r="R4" s="75">
        <v>40.520000000000003</v>
      </c>
      <c r="S4" s="75">
        <v>3813</v>
      </c>
      <c r="T4" s="75">
        <v>33693</v>
      </c>
      <c r="U4" s="75" t="s">
        <v>236</v>
      </c>
      <c r="V4" s="75">
        <v>40.26</v>
      </c>
      <c r="W4" s="75">
        <v>3883</v>
      </c>
      <c r="X4" s="75">
        <v>33622</v>
      </c>
      <c r="Y4" s="75" t="s">
        <v>237</v>
      </c>
      <c r="Z4" s="75">
        <v>41.1</v>
      </c>
      <c r="AA4" s="75">
        <v>3579</v>
      </c>
      <c r="AB4" s="75">
        <v>33289</v>
      </c>
      <c r="AC4" s="75" t="s">
        <v>238</v>
      </c>
      <c r="AD4" s="75">
        <v>39.979999999999997</v>
      </c>
      <c r="AE4" s="75">
        <v>3464</v>
      </c>
      <c r="AF4" s="75">
        <v>33495</v>
      </c>
      <c r="AG4" s="75" t="s">
        <v>239</v>
      </c>
      <c r="AH4" s="75">
        <v>41.92</v>
      </c>
      <c r="AI4" s="75">
        <v>3730</v>
      </c>
      <c r="AJ4" s="75">
        <v>32930</v>
      </c>
      <c r="AK4" s="75" t="s">
        <v>240</v>
      </c>
      <c r="AL4" s="75">
        <v>40.68</v>
      </c>
      <c r="AM4" s="75">
        <v>3608</v>
      </c>
      <c r="AN4" s="75">
        <v>34330</v>
      </c>
      <c r="AO4" s="75" t="s">
        <v>241</v>
      </c>
      <c r="AP4" s="75">
        <v>45.87</v>
      </c>
      <c r="AQ4" s="75">
        <v>3895</v>
      </c>
      <c r="AR4" s="75">
        <v>33203</v>
      </c>
      <c r="AS4" s="75" t="s">
        <v>242</v>
      </c>
      <c r="AT4" s="75">
        <v>39.68</v>
      </c>
      <c r="AU4" s="75">
        <v>3556</v>
      </c>
      <c r="AV4" s="75">
        <v>33544</v>
      </c>
      <c r="AW4" s="75" t="s">
        <v>243</v>
      </c>
    </row>
    <row r="5" spans="1:49">
      <c r="A5" s="75" t="s">
        <v>244</v>
      </c>
      <c r="B5" s="75">
        <v>40.9</v>
      </c>
      <c r="C5" s="75">
        <v>3914</v>
      </c>
      <c r="D5" s="75">
        <v>27128</v>
      </c>
      <c r="E5" s="75" t="s">
        <v>245</v>
      </c>
      <c r="F5" s="75" t="s">
        <v>221</v>
      </c>
      <c r="G5" s="75" t="s">
        <v>221</v>
      </c>
      <c r="H5" s="75" t="s">
        <v>221</v>
      </c>
      <c r="I5" s="75" t="s">
        <v>221</v>
      </c>
      <c r="J5" s="75">
        <v>40.22</v>
      </c>
      <c r="K5" s="75">
        <v>3715</v>
      </c>
      <c r="L5" s="75">
        <v>26883</v>
      </c>
      <c r="M5" s="75" t="s">
        <v>246</v>
      </c>
      <c r="N5" s="75">
        <v>43.43</v>
      </c>
      <c r="O5" s="75">
        <v>3586</v>
      </c>
      <c r="P5" s="75">
        <v>26452</v>
      </c>
      <c r="Q5" s="75" t="s">
        <v>247</v>
      </c>
      <c r="R5" s="75" t="s">
        <v>221</v>
      </c>
      <c r="S5" s="75" t="s">
        <v>221</v>
      </c>
      <c r="T5" s="75" t="s">
        <v>221</v>
      </c>
      <c r="U5" s="75" t="s">
        <v>221</v>
      </c>
      <c r="V5" s="75" t="s">
        <v>221</v>
      </c>
      <c r="W5" s="75" t="s">
        <v>221</v>
      </c>
      <c r="X5" s="75" t="s">
        <v>221</v>
      </c>
      <c r="Y5" s="75" t="s">
        <v>221</v>
      </c>
      <c r="Z5" s="75">
        <v>39.86</v>
      </c>
      <c r="AA5" s="75">
        <v>3420</v>
      </c>
      <c r="AB5" s="75">
        <v>27330</v>
      </c>
      <c r="AC5" s="75" t="s">
        <v>248</v>
      </c>
      <c r="AD5" s="75">
        <v>36.93</v>
      </c>
      <c r="AE5" s="75">
        <v>3660</v>
      </c>
      <c r="AF5" s="75">
        <v>26903</v>
      </c>
      <c r="AG5" s="75" t="s">
        <v>249</v>
      </c>
      <c r="AH5" s="75">
        <v>40.159999999999997</v>
      </c>
      <c r="AI5" s="75">
        <v>3601</v>
      </c>
      <c r="AJ5" s="75">
        <v>27221</v>
      </c>
      <c r="AK5" s="75" t="s">
        <v>250</v>
      </c>
      <c r="AL5" s="75" t="s">
        <v>221</v>
      </c>
      <c r="AM5" s="75" t="s">
        <v>221</v>
      </c>
      <c r="AN5" s="75" t="s">
        <v>221</v>
      </c>
      <c r="AO5" s="75" t="s">
        <v>221</v>
      </c>
      <c r="AP5" s="75">
        <v>56.43</v>
      </c>
      <c r="AQ5" s="75">
        <v>3071</v>
      </c>
      <c r="AR5" s="75">
        <v>25593</v>
      </c>
      <c r="AS5" s="75" t="s">
        <v>251</v>
      </c>
      <c r="AT5" s="75" t="s">
        <v>221</v>
      </c>
      <c r="AU5" s="75" t="s">
        <v>221</v>
      </c>
      <c r="AV5" s="75" t="s">
        <v>221</v>
      </c>
      <c r="AW5" s="75" t="s">
        <v>221</v>
      </c>
    </row>
    <row r="6" spans="1:49">
      <c r="A6" s="75" t="s">
        <v>252</v>
      </c>
      <c r="B6" s="75">
        <v>41.65</v>
      </c>
      <c r="C6" s="75">
        <v>5983</v>
      </c>
      <c r="D6" s="75">
        <v>40348</v>
      </c>
      <c r="E6" s="75" t="s">
        <v>253</v>
      </c>
      <c r="F6" s="75" t="s">
        <v>221</v>
      </c>
      <c r="G6" s="75" t="s">
        <v>221</v>
      </c>
      <c r="H6" s="75" t="s">
        <v>221</v>
      </c>
      <c r="I6" s="75" t="s">
        <v>221</v>
      </c>
      <c r="J6" s="75" t="s">
        <v>221</v>
      </c>
      <c r="K6" s="75" t="s">
        <v>221</v>
      </c>
      <c r="L6" s="75" t="s">
        <v>221</v>
      </c>
      <c r="M6" s="75" t="s">
        <v>221</v>
      </c>
      <c r="N6" s="75">
        <v>40.47</v>
      </c>
      <c r="O6" s="75">
        <v>5041</v>
      </c>
      <c r="P6" s="75">
        <v>36841</v>
      </c>
      <c r="Q6" s="75" t="s">
        <v>254</v>
      </c>
      <c r="R6" s="75" t="s">
        <v>221</v>
      </c>
      <c r="S6" s="75" t="s">
        <v>221</v>
      </c>
      <c r="T6" s="75" t="s">
        <v>221</v>
      </c>
      <c r="U6" s="75" t="s">
        <v>221</v>
      </c>
      <c r="V6" s="75" t="s">
        <v>221</v>
      </c>
      <c r="W6" s="75" t="s">
        <v>221</v>
      </c>
      <c r="X6" s="75" t="s">
        <v>221</v>
      </c>
      <c r="Y6" s="75" t="s">
        <v>221</v>
      </c>
      <c r="Z6" s="75">
        <v>38.49</v>
      </c>
      <c r="AA6" s="75">
        <v>5413</v>
      </c>
      <c r="AB6" s="75">
        <v>34488</v>
      </c>
      <c r="AC6" s="75" t="s">
        <v>255</v>
      </c>
      <c r="AD6" s="75">
        <v>38.47</v>
      </c>
      <c r="AE6" s="75">
        <v>5453</v>
      </c>
      <c r="AF6" s="75">
        <v>33283</v>
      </c>
      <c r="AG6" s="75" t="s">
        <v>256</v>
      </c>
      <c r="AH6" s="75">
        <v>40.53</v>
      </c>
      <c r="AI6" s="75">
        <v>4436</v>
      </c>
      <c r="AJ6" s="75">
        <v>36326</v>
      </c>
      <c r="AK6" s="75" t="s">
        <v>255</v>
      </c>
      <c r="AL6" s="75">
        <v>40.36</v>
      </c>
      <c r="AM6" s="75">
        <v>5167</v>
      </c>
      <c r="AN6" s="75">
        <v>38327</v>
      </c>
      <c r="AO6" s="75" t="s">
        <v>257</v>
      </c>
      <c r="AP6" s="75">
        <v>39.9</v>
      </c>
      <c r="AQ6" s="75">
        <v>4886</v>
      </c>
      <c r="AR6" s="75">
        <v>37384</v>
      </c>
      <c r="AS6" s="75" t="s">
        <v>258</v>
      </c>
      <c r="AT6" s="75">
        <v>39.69</v>
      </c>
      <c r="AU6" s="75">
        <v>5343</v>
      </c>
      <c r="AV6" s="75">
        <v>37476</v>
      </c>
      <c r="AW6" s="75" t="s">
        <v>259</v>
      </c>
    </row>
    <row r="7" spans="1:49">
      <c r="A7" s="75" t="s">
        <v>260</v>
      </c>
      <c r="B7" s="75">
        <v>41.89</v>
      </c>
      <c r="C7" s="75">
        <v>4130</v>
      </c>
      <c r="D7" s="75">
        <v>36735</v>
      </c>
      <c r="E7" s="75" t="s">
        <v>261</v>
      </c>
      <c r="F7" s="75">
        <v>43.47</v>
      </c>
      <c r="G7" s="75">
        <v>4060</v>
      </c>
      <c r="H7" s="75">
        <v>37831</v>
      </c>
      <c r="I7" s="75" t="s">
        <v>262</v>
      </c>
      <c r="J7" s="75">
        <v>42.46</v>
      </c>
      <c r="K7" s="75">
        <v>4550</v>
      </c>
      <c r="L7" s="75">
        <v>36408</v>
      </c>
      <c r="M7" s="75" t="s">
        <v>263</v>
      </c>
      <c r="N7" s="75" t="s">
        <v>221</v>
      </c>
      <c r="O7" s="75" t="s">
        <v>221</v>
      </c>
      <c r="P7" s="75" t="s">
        <v>221</v>
      </c>
      <c r="Q7" s="75" t="s">
        <v>221</v>
      </c>
      <c r="R7" s="75" t="s">
        <v>221</v>
      </c>
      <c r="S7" s="75" t="s">
        <v>221</v>
      </c>
      <c r="T7" s="75" t="s">
        <v>221</v>
      </c>
      <c r="U7" s="75" t="s">
        <v>221</v>
      </c>
      <c r="V7" s="75" t="s">
        <v>221</v>
      </c>
      <c r="W7" s="75" t="s">
        <v>221</v>
      </c>
      <c r="X7" s="75" t="s">
        <v>221</v>
      </c>
      <c r="Y7" s="75" t="s">
        <v>221</v>
      </c>
      <c r="Z7" s="75">
        <v>40.869999999999997</v>
      </c>
      <c r="AA7" s="75">
        <v>3583</v>
      </c>
      <c r="AB7" s="75">
        <v>34378</v>
      </c>
      <c r="AC7" s="75" t="s">
        <v>264</v>
      </c>
      <c r="AD7" s="75" t="s">
        <v>221</v>
      </c>
      <c r="AE7" s="75" t="s">
        <v>221</v>
      </c>
      <c r="AF7" s="75" t="s">
        <v>221</v>
      </c>
      <c r="AG7" s="75" t="s">
        <v>221</v>
      </c>
      <c r="AH7" s="75" t="s">
        <v>221</v>
      </c>
      <c r="AI7" s="75" t="s">
        <v>221</v>
      </c>
      <c r="AJ7" s="75" t="s">
        <v>221</v>
      </c>
      <c r="AK7" s="75" t="s">
        <v>221</v>
      </c>
      <c r="AL7" s="75" t="s">
        <v>221</v>
      </c>
      <c r="AM7" s="75" t="s">
        <v>221</v>
      </c>
      <c r="AN7" s="75" t="s">
        <v>221</v>
      </c>
      <c r="AO7" s="75" t="s">
        <v>221</v>
      </c>
      <c r="AP7" s="75" t="s">
        <v>221</v>
      </c>
      <c r="AQ7" s="75" t="s">
        <v>221</v>
      </c>
      <c r="AR7" s="75" t="s">
        <v>221</v>
      </c>
      <c r="AS7" s="75" t="s">
        <v>221</v>
      </c>
      <c r="AT7" s="75" t="s">
        <v>221</v>
      </c>
      <c r="AU7" s="75" t="s">
        <v>221</v>
      </c>
      <c r="AV7" s="75" t="s">
        <v>221</v>
      </c>
      <c r="AW7" s="75" t="s">
        <v>221</v>
      </c>
    </row>
    <row r="8" spans="1:49">
      <c r="A8" s="75" t="s">
        <v>265</v>
      </c>
      <c r="B8" s="75">
        <v>43.85</v>
      </c>
      <c r="C8" s="75">
        <v>4429</v>
      </c>
      <c r="D8" s="75">
        <v>33393</v>
      </c>
      <c r="E8" s="75" t="s">
        <v>266</v>
      </c>
      <c r="F8" s="75">
        <v>42.73</v>
      </c>
      <c r="G8" s="75">
        <v>4935</v>
      </c>
      <c r="H8" s="75">
        <v>31680</v>
      </c>
      <c r="I8" s="75" t="s">
        <v>267</v>
      </c>
      <c r="J8" s="75">
        <v>44.99</v>
      </c>
      <c r="K8" s="75">
        <v>4510</v>
      </c>
      <c r="L8" s="75">
        <v>32052</v>
      </c>
      <c r="M8" s="75" t="s">
        <v>268</v>
      </c>
      <c r="N8" s="75">
        <v>43.91</v>
      </c>
      <c r="O8" s="75">
        <v>4266</v>
      </c>
      <c r="P8" s="75">
        <v>31119</v>
      </c>
      <c r="Q8" s="75" t="s">
        <v>269</v>
      </c>
      <c r="R8" s="75">
        <v>41.05</v>
      </c>
      <c r="S8" s="75">
        <v>4941</v>
      </c>
      <c r="T8" s="75">
        <v>30019</v>
      </c>
      <c r="U8" s="75" t="s">
        <v>270</v>
      </c>
      <c r="V8" s="75">
        <v>40.729999999999997</v>
      </c>
      <c r="W8" s="75">
        <v>4815</v>
      </c>
      <c r="X8" s="75">
        <v>29449</v>
      </c>
      <c r="Y8" s="75" t="s">
        <v>242</v>
      </c>
      <c r="Z8" s="75">
        <v>40.65</v>
      </c>
      <c r="AA8" s="75">
        <v>5175</v>
      </c>
      <c r="AB8" s="75">
        <v>30578</v>
      </c>
      <c r="AC8" s="75" t="s">
        <v>271</v>
      </c>
      <c r="AD8" s="75">
        <v>41.84</v>
      </c>
      <c r="AE8" s="75">
        <v>5587</v>
      </c>
      <c r="AF8" s="75">
        <v>30252</v>
      </c>
      <c r="AG8" s="75" t="s">
        <v>242</v>
      </c>
      <c r="AH8" s="75">
        <v>41.41</v>
      </c>
      <c r="AI8" s="75">
        <v>4870</v>
      </c>
      <c r="AJ8" s="75">
        <v>29941</v>
      </c>
      <c r="AK8" s="75" t="s">
        <v>242</v>
      </c>
      <c r="AL8" s="75">
        <v>39.299999999999997</v>
      </c>
      <c r="AM8" s="75">
        <v>5182</v>
      </c>
      <c r="AN8" s="75">
        <v>29775</v>
      </c>
      <c r="AO8" s="75" t="s">
        <v>272</v>
      </c>
      <c r="AP8" s="75">
        <v>41.23</v>
      </c>
      <c r="AQ8" s="75">
        <v>4915</v>
      </c>
      <c r="AR8" s="75">
        <v>29761</v>
      </c>
      <c r="AS8" s="75" t="s">
        <v>273</v>
      </c>
      <c r="AT8" s="75">
        <v>41.63</v>
      </c>
      <c r="AU8" s="75">
        <v>5060</v>
      </c>
      <c r="AV8" s="75">
        <v>27546</v>
      </c>
      <c r="AW8" s="75" t="s">
        <v>274</v>
      </c>
    </row>
    <row r="9" spans="1:49">
      <c r="A9" s="75" t="s">
        <v>275</v>
      </c>
      <c r="B9" s="75">
        <v>43.86</v>
      </c>
      <c r="C9" s="75">
        <v>4989</v>
      </c>
      <c r="D9" s="75">
        <v>38222</v>
      </c>
      <c r="E9" s="75" t="s">
        <v>276</v>
      </c>
      <c r="F9" s="75" t="s">
        <v>221</v>
      </c>
      <c r="G9" s="75" t="s">
        <v>221</v>
      </c>
      <c r="H9" s="75" t="s">
        <v>221</v>
      </c>
      <c r="I9" s="75" t="s">
        <v>221</v>
      </c>
      <c r="J9" s="75">
        <v>45.89</v>
      </c>
      <c r="K9" s="75">
        <v>4451</v>
      </c>
      <c r="L9" s="75">
        <v>37832</v>
      </c>
      <c r="M9" s="75" t="s">
        <v>277</v>
      </c>
      <c r="N9" s="75">
        <v>45.97</v>
      </c>
      <c r="O9" s="75">
        <v>4317</v>
      </c>
      <c r="P9" s="75">
        <v>36306</v>
      </c>
      <c r="Q9" s="75" t="s">
        <v>278</v>
      </c>
      <c r="R9" s="75">
        <v>45.04</v>
      </c>
      <c r="S9" s="75">
        <v>4246</v>
      </c>
      <c r="T9" s="75">
        <v>36013</v>
      </c>
      <c r="U9" s="75" t="s">
        <v>279</v>
      </c>
      <c r="V9" s="75">
        <v>45.75</v>
      </c>
      <c r="W9" s="75">
        <v>4001</v>
      </c>
      <c r="X9" s="75">
        <v>35400</v>
      </c>
      <c r="Y9" s="75" t="s">
        <v>280</v>
      </c>
      <c r="Z9" s="75">
        <v>42.65</v>
      </c>
      <c r="AA9" s="75">
        <v>4003</v>
      </c>
      <c r="AB9" s="75">
        <v>34994</v>
      </c>
      <c r="AC9" s="75" t="s">
        <v>281</v>
      </c>
      <c r="AD9" s="75">
        <v>43.68</v>
      </c>
      <c r="AE9" s="75">
        <v>4000</v>
      </c>
      <c r="AF9" s="75">
        <v>35062</v>
      </c>
      <c r="AG9" s="75" t="s">
        <v>282</v>
      </c>
      <c r="AH9" s="75">
        <v>43.89</v>
      </c>
      <c r="AI9" s="75">
        <v>4611</v>
      </c>
      <c r="AJ9" s="75">
        <v>35737</v>
      </c>
      <c r="AK9" s="75" t="s">
        <v>283</v>
      </c>
      <c r="AL9" s="75">
        <v>45.01</v>
      </c>
      <c r="AM9" s="75">
        <v>4303</v>
      </c>
      <c r="AN9" s="75">
        <v>35916</v>
      </c>
      <c r="AO9" s="75" t="s">
        <v>284</v>
      </c>
      <c r="AP9" s="75">
        <v>46.01</v>
      </c>
      <c r="AQ9" s="75">
        <v>4187</v>
      </c>
      <c r="AR9" s="75">
        <v>35898</v>
      </c>
      <c r="AS9" s="75" t="s">
        <v>285</v>
      </c>
      <c r="AT9" s="75">
        <v>44.73</v>
      </c>
      <c r="AU9" s="75">
        <v>4238</v>
      </c>
      <c r="AV9" s="75">
        <v>34786</v>
      </c>
      <c r="AW9" s="75" t="s">
        <v>286</v>
      </c>
    </row>
    <row r="10" spans="1:49">
      <c r="A10" s="75" t="s">
        <v>287</v>
      </c>
      <c r="B10" s="75">
        <v>44.2</v>
      </c>
      <c r="C10" s="75">
        <v>4686</v>
      </c>
      <c r="D10" s="75">
        <v>36965</v>
      </c>
      <c r="E10" s="75" t="s">
        <v>288</v>
      </c>
      <c r="F10" s="75" t="s">
        <v>221</v>
      </c>
      <c r="G10" s="75" t="s">
        <v>221</v>
      </c>
      <c r="H10" s="75" t="s">
        <v>221</v>
      </c>
      <c r="I10" s="75" t="s">
        <v>221</v>
      </c>
      <c r="J10" s="75" t="s">
        <v>221</v>
      </c>
      <c r="K10" s="75" t="s">
        <v>221</v>
      </c>
      <c r="L10" s="75" t="s">
        <v>221</v>
      </c>
      <c r="M10" s="75" t="s">
        <v>221</v>
      </c>
      <c r="N10" s="75" t="s">
        <v>221</v>
      </c>
      <c r="O10" s="75" t="s">
        <v>221</v>
      </c>
      <c r="P10" s="75" t="s">
        <v>221</v>
      </c>
      <c r="Q10" s="75" t="s">
        <v>221</v>
      </c>
      <c r="R10" s="75">
        <v>43.3</v>
      </c>
      <c r="S10" s="75">
        <v>4843</v>
      </c>
      <c r="T10" s="75">
        <v>35314</v>
      </c>
      <c r="U10" s="75" t="s">
        <v>289</v>
      </c>
      <c r="V10" s="75" t="s">
        <v>221</v>
      </c>
      <c r="W10" s="75" t="s">
        <v>221</v>
      </c>
      <c r="X10" s="75" t="s">
        <v>221</v>
      </c>
      <c r="Y10" s="75" t="s">
        <v>221</v>
      </c>
      <c r="Z10" s="75">
        <v>41.94</v>
      </c>
      <c r="AA10" s="75">
        <v>3590</v>
      </c>
      <c r="AB10" s="75">
        <v>36759</v>
      </c>
      <c r="AC10" s="75" t="s">
        <v>261</v>
      </c>
      <c r="AD10" s="75" t="s">
        <v>221</v>
      </c>
      <c r="AE10" s="75" t="s">
        <v>221</v>
      </c>
      <c r="AF10" s="75" t="s">
        <v>221</v>
      </c>
      <c r="AG10" s="75" t="s">
        <v>221</v>
      </c>
      <c r="AH10" s="75" t="s">
        <v>221</v>
      </c>
      <c r="AI10" s="75" t="s">
        <v>221</v>
      </c>
      <c r="AJ10" s="75" t="s">
        <v>221</v>
      </c>
      <c r="AK10" s="75" t="s">
        <v>221</v>
      </c>
      <c r="AL10" s="75" t="s">
        <v>221</v>
      </c>
      <c r="AM10" s="75" t="s">
        <v>221</v>
      </c>
      <c r="AN10" s="75" t="s">
        <v>221</v>
      </c>
      <c r="AO10" s="75" t="s">
        <v>221</v>
      </c>
      <c r="AP10" s="75" t="s">
        <v>221</v>
      </c>
      <c r="AQ10" s="75" t="s">
        <v>221</v>
      </c>
      <c r="AR10" s="75" t="s">
        <v>221</v>
      </c>
      <c r="AS10" s="75" t="s">
        <v>221</v>
      </c>
      <c r="AT10" s="75" t="s">
        <v>221</v>
      </c>
      <c r="AU10" s="75" t="s">
        <v>221</v>
      </c>
      <c r="AV10" s="75" t="s">
        <v>221</v>
      </c>
      <c r="AW10" s="75" t="s">
        <v>221</v>
      </c>
    </row>
    <row r="11" spans="1:49">
      <c r="A11" s="75" t="s">
        <v>290</v>
      </c>
      <c r="B11" s="75">
        <v>44.66</v>
      </c>
      <c r="C11" s="75">
        <v>3853</v>
      </c>
      <c r="D11" s="75">
        <v>37215</v>
      </c>
      <c r="E11" s="75" t="s">
        <v>291</v>
      </c>
      <c r="F11" s="75">
        <v>46.92</v>
      </c>
      <c r="G11" s="75">
        <v>3795</v>
      </c>
      <c r="H11" s="75">
        <v>37008</v>
      </c>
      <c r="I11" s="75" t="s">
        <v>292</v>
      </c>
      <c r="J11" s="75">
        <v>44.4</v>
      </c>
      <c r="K11" s="75">
        <v>3604</v>
      </c>
      <c r="L11" s="75">
        <v>37003</v>
      </c>
      <c r="M11" s="75" t="s">
        <v>291</v>
      </c>
      <c r="N11" s="75">
        <v>43.32</v>
      </c>
      <c r="O11" s="75">
        <v>3768</v>
      </c>
      <c r="P11" s="75">
        <v>37726</v>
      </c>
      <c r="Q11" s="75" t="s">
        <v>262</v>
      </c>
      <c r="R11" s="75">
        <v>42.14</v>
      </c>
      <c r="S11" s="75">
        <v>3946</v>
      </c>
      <c r="T11" s="75">
        <v>37234</v>
      </c>
      <c r="U11" s="75" t="s">
        <v>293</v>
      </c>
      <c r="V11" s="75">
        <v>42.96</v>
      </c>
      <c r="W11" s="75">
        <v>3729</v>
      </c>
      <c r="X11" s="75">
        <v>36701</v>
      </c>
      <c r="Y11" s="75" t="s">
        <v>294</v>
      </c>
      <c r="Z11" s="75">
        <v>41.58</v>
      </c>
      <c r="AA11" s="75">
        <v>3672</v>
      </c>
      <c r="AB11" s="75">
        <v>35034</v>
      </c>
      <c r="AC11" s="75" t="s">
        <v>295</v>
      </c>
      <c r="AD11" s="75">
        <v>41.76</v>
      </c>
      <c r="AE11" s="75">
        <v>3407</v>
      </c>
      <c r="AF11" s="75">
        <v>36145</v>
      </c>
      <c r="AG11" s="75" t="s">
        <v>256</v>
      </c>
      <c r="AH11" s="75">
        <v>43.63</v>
      </c>
      <c r="AI11" s="75">
        <v>3616</v>
      </c>
      <c r="AJ11" s="75">
        <v>35834</v>
      </c>
      <c r="AK11" s="75" t="s">
        <v>296</v>
      </c>
      <c r="AL11" s="75">
        <v>43.82</v>
      </c>
      <c r="AM11" s="75">
        <v>3509</v>
      </c>
      <c r="AN11" s="75">
        <v>36164</v>
      </c>
      <c r="AO11" s="75" t="s">
        <v>297</v>
      </c>
      <c r="AP11" s="75">
        <v>44.4</v>
      </c>
      <c r="AQ11" s="75">
        <v>3625</v>
      </c>
      <c r="AR11" s="75">
        <v>36536</v>
      </c>
      <c r="AS11" s="75" t="s">
        <v>298</v>
      </c>
      <c r="AT11" s="75">
        <v>44.83</v>
      </c>
      <c r="AU11" s="75">
        <v>3467</v>
      </c>
      <c r="AV11" s="75">
        <v>36691</v>
      </c>
      <c r="AW11" s="75" t="s">
        <v>299</v>
      </c>
    </row>
    <row r="12" spans="1:49">
      <c r="A12" s="75" t="s">
        <v>300</v>
      </c>
      <c r="B12" s="75">
        <v>44.69</v>
      </c>
      <c r="C12" s="75">
        <v>4380</v>
      </c>
      <c r="D12" s="75">
        <v>36731</v>
      </c>
      <c r="E12" s="75" t="s">
        <v>296</v>
      </c>
      <c r="F12" s="75">
        <v>53.84</v>
      </c>
      <c r="G12" s="75">
        <v>3422</v>
      </c>
      <c r="H12" s="75">
        <v>37552</v>
      </c>
      <c r="I12" s="75" t="s">
        <v>301</v>
      </c>
      <c r="J12" s="75">
        <v>44.89</v>
      </c>
      <c r="K12" s="75">
        <v>3836</v>
      </c>
      <c r="L12" s="75">
        <v>37759</v>
      </c>
      <c r="M12" s="75" t="s">
        <v>264</v>
      </c>
      <c r="N12" s="75">
        <v>45.64</v>
      </c>
      <c r="O12" s="75">
        <v>3449</v>
      </c>
      <c r="P12" s="75">
        <v>37286</v>
      </c>
      <c r="Q12" s="75" t="s">
        <v>302</v>
      </c>
      <c r="R12" s="75">
        <v>45.13</v>
      </c>
      <c r="S12" s="75">
        <v>3829</v>
      </c>
      <c r="T12" s="75">
        <v>38343</v>
      </c>
      <c r="U12" s="75" t="s">
        <v>303</v>
      </c>
      <c r="V12" s="75">
        <v>48.15</v>
      </c>
      <c r="W12" s="75">
        <v>3181</v>
      </c>
      <c r="X12" s="75">
        <v>36552</v>
      </c>
      <c r="Y12" s="75" t="s">
        <v>227</v>
      </c>
      <c r="Z12" s="75">
        <v>43.78</v>
      </c>
      <c r="AA12" s="75">
        <v>3646</v>
      </c>
      <c r="AB12" s="75">
        <v>36931</v>
      </c>
      <c r="AC12" s="75" t="s">
        <v>241</v>
      </c>
      <c r="AD12" s="75">
        <v>45.76</v>
      </c>
      <c r="AE12" s="75">
        <v>3641</v>
      </c>
      <c r="AF12" s="75">
        <v>37581</v>
      </c>
      <c r="AG12" s="75" t="s">
        <v>296</v>
      </c>
      <c r="AH12" s="75">
        <v>47.17</v>
      </c>
      <c r="AI12" s="75">
        <v>3408</v>
      </c>
      <c r="AJ12" s="75">
        <v>38093</v>
      </c>
      <c r="AK12" s="75" t="s">
        <v>304</v>
      </c>
      <c r="AL12" s="75">
        <v>45.68</v>
      </c>
      <c r="AM12" s="75">
        <v>3504</v>
      </c>
      <c r="AN12" s="75">
        <v>37864</v>
      </c>
      <c r="AO12" s="75" t="s">
        <v>305</v>
      </c>
      <c r="AP12" s="75">
        <v>45.81</v>
      </c>
      <c r="AQ12" s="75">
        <v>3603</v>
      </c>
      <c r="AR12" s="75">
        <v>38222</v>
      </c>
      <c r="AS12" s="75" t="s">
        <v>306</v>
      </c>
      <c r="AT12" s="75">
        <v>46.73</v>
      </c>
      <c r="AU12" s="75">
        <v>3936</v>
      </c>
      <c r="AV12" s="75">
        <v>37672</v>
      </c>
      <c r="AW12" s="75" t="s">
        <v>307</v>
      </c>
    </row>
    <row r="13" spans="1:49">
      <c r="A13" s="75" t="s">
        <v>308</v>
      </c>
      <c r="B13" s="75">
        <v>44.82</v>
      </c>
      <c r="C13" s="75">
        <v>5800</v>
      </c>
      <c r="D13" s="75">
        <v>40685</v>
      </c>
      <c r="E13" s="75" t="s">
        <v>309</v>
      </c>
      <c r="F13" s="75">
        <v>41.27</v>
      </c>
      <c r="G13" s="75">
        <v>4967</v>
      </c>
      <c r="H13" s="75">
        <v>40427</v>
      </c>
      <c r="I13" s="75" t="s">
        <v>310</v>
      </c>
      <c r="J13" s="75" t="s">
        <v>221</v>
      </c>
      <c r="K13" s="75" t="s">
        <v>221</v>
      </c>
      <c r="L13" s="75" t="s">
        <v>221</v>
      </c>
      <c r="M13" s="75" t="s">
        <v>221</v>
      </c>
      <c r="N13" s="75">
        <v>50.12</v>
      </c>
      <c r="O13" s="75">
        <v>7600</v>
      </c>
      <c r="P13" s="75">
        <v>41642</v>
      </c>
      <c r="Q13" s="75" t="s">
        <v>311</v>
      </c>
      <c r="R13" s="75">
        <v>44.19</v>
      </c>
      <c r="S13" s="75">
        <v>5500</v>
      </c>
      <c r="T13" s="75">
        <v>39306</v>
      </c>
      <c r="U13" s="75" t="s">
        <v>312</v>
      </c>
      <c r="V13" s="75">
        <v>42.01</v>
      </c>
      <c r="W13" s="75">
        <v>5614</v>
      </c>
      <c r="X13" s="75">
        <v>38109</v>
      </c>
      <c r="Y13" s="75" t="s">
        <v>309</v>
      </c>
      <c r="Z13" s="75">
        <v>41.77</v>
      </c>
      <c r="AA13" s="75">
        <v>5300</v>
      </c>
      <c r="AB13" s="75">
        <v>37520</v>
      </c>
      <c r="AC13" s="75" t="s">
        <v>235</v>
      </c>
      <c r="AD13" s="75">
        <v>48.42</v>
      </c>
      <c r="AE13" s="75">
        <v>6133</v>
      </c>
      <c r="AF13" s="75">
        <v>37312</v>
      </c>
      <c r="AG13" s="75" t="s">
        <v>313</v>
      </c>
      <c r="AH13" s="75" t="s">
        <v>221</v>
      </c>
      <c r="AI13" s="75" t="s">
        <v>221</v>
      </c>
      <c r="AJ13" s="75" t="s">
        <v>221</v>
      </c>
      <c r="AK13" s="75" t="s">
        <v>221</v>
      </c>
      <c r="AL13" s="75">
        <v>47.84</v>
      </c>
      <c r="AM13" s="75">
        <v>6083</v>
      </c>
      <c r="AN13" s="75">
        <v>38862</v>
      </c>
      <c r="AO13" s="75" t="s">
        <v>314</v>
      </c>
      <c r="AP13" s="75">
        <v>50.24</v>
      </c>
      <c r="AQ13" s="75">
        <v>6286</v>
      </c>
      <c r="AR13" s="75">
        <v>39924</v>
      </c>
      <c r="AS13" s="75" t="s">
        <v>315</v>
      </c>
      <c r="AT13" s="75">
        <v>42.62</v>
      </c>
      <c r="AU13" s="75">
        <v>5400</v>
      </c>
      <c r="AV13" s="75">
        <v>38469</v>
      </c>
      <c r="AW13" s="75" t="s">
        <v>316</v>
      </c>
    </row>
    <row r="14" spans="1:49">
      <c r="A14" s="75" t="s">
        <v>317</v>
      </c>
      <c r="B14" s="75">
        <v>45.24</v>
      </c>
      <c r="C14" s="75">
        <v>3871</v>
      </c>
      <c r="D14" s="75">
        <v>30741</v>
      </c>
      <c r="E14" s="75" t="s">
        <v>318</v>
      </c>
      <c r="F14" s="75">
        <v>45.62</v>
      </c>
      <c r="G14" s="75">
        <v>3540</v>
      </c>
      <c r="H14" s="75">
        <v>30546</v>
      </c>
      <c r="I14" s="75" t="s">
        <v>319</v>
      </c>
      <c r="J14" s="75">
        <v>43.5</v>
      </c>
      <c r="K14" s="75">
        <v>3462</v>
      </c>
      <c r="L14" s="75">
        <v>30524</v>
      </c>
      <c r="M14" s="75" t="s">
        <v>320</v>
      </c>
      <c r="N14" s="75">
        <v>43.27</v>
      </c>
      <c r="O14" s="75">
        <v>3295</v>
      </c>
      <c r="P14" s="75">
        <v>30426</v>
      </c>
      <c r="Q14" s="75" t="s">
        <v>321</v>
      </c>
      <c r="R14" s="75">
        <v>41.99</v>
      </c>
      <c r="S14" s="75">
        <v>3321</v>
      </c>
      <c r="T14" s="75">
        <v>29047</v>
      </c>
      <c r="U14" s="75" t="s">
        <v>322</v>
      </c>
      <c r="V14" s="75">
        <v>40.94</v>
      </c>
      <c r="W14" s="75">
        <v>3341</v>
      </c>
      <c r="X14" s="75">
        <v>28354</v>
      </c>
      <c r="Y14" s="75" t="s">
        <v>323</v>
      </c>
      <c r="Z14" s="75">
        <v>42.1</v>
      </c>
      <c r="AA14" s="75">
        <v>3137</v>
      </c>
      <c r="AB14" s="75">
        <v>26961</v>
      </c>
      <c r="AC14" s="75" t="s">
        <v>324</v>
      </c>
      <c r="AD14" s="75">
        <v>41.41</v>
      </c>
      <c r="AE14" s="75">
        <v>3104</v>
      </c>
      <c r="AF14" s="75">
        <v>28226</v>
      </c>
      <c r="AG14" s="75" t="s">
        <v>325</v>
      </c>
      <c r="AH14" s="75">
        <v>40.909999999999997</v>
      </c>
      <c r="AI14" s="75">
        <v>2930</v>
      </c>
      <c r="AJ14" s="75">
        <v>26182</v>
      </c>
      <c r="AK14" s="75" t="s">
        <v>326</v>
      </c>
      <c r="AL14" s="75">
        <v>41.89</v>
      </c>
      <c r="AM14" s="75">
        <v>3120</v>
      </c>
      <c r="AN14" s="75">
        <v>27345</v>
      </c>
      <c r="AO14" s="75" t="s">
        <v>327</v>
      </c>
      <c r="AP14" s="75">
        <v>43.17</v>
      </c>
      <c r="AQ14" s="75">
        <v>3202</v>
      </c>
      <c r="AR14" s="75">
        <v>27684</v>
      </c>
      <c r="AS14" s="75" t="s">
        <v>328</v>
      </c>
      <c r="AT14" s="75">
        <v>42.61</v>
      </c>
      <c r="AU14" s="75">
        <v>3480</v>
      </c>
      <c r="AV14" s="75">
        <v>27295</v>
      </c>
      <c r="AW14" s="75" t="s">
        <v>324</v>
      </c>
    </row>
    <row r="15" spans="1:49">
      <c r="A15" s="75" t="s">
        <v>329</v>
      </c>
      <c r="B15" s="75">
        <v>45.76</v>
      </c>
      <c r="C15" s="75">
        <v>3544</v>
      </c>
      <c r="D15" s="75">
        <v>35981</v>
      </c>
      <c r="E15" s="75" t="s">
        <v>224</v>
      </c>
      <c r="F15" s="75">
        <v>45.95</v>
      </c>
      <c r="G15" s="75">
        <v>3783</v>
      </c>
      <c r="H15" s="75">
        <v>35332</v>
      </c>
      <c r="I15" s="75" t="s">
        <v>330</v>
      </c>
      <c r="J15" s="75">
        <v>44.89</v>
      </c>
      <c r="K15" s="75">
        <v>3554</v>
      </c>
      <c r="L15" s="75">
        <v>34198</v>
      </c>
      <c r="M15" s="75" t="s">
        <v>266</v>
      </c>
      <c r="N15" s="75">
        <v>45.11</v>
      </c>
      <c r="O15" s="75">
        <v>3536</v>
      </c>
      <c r="P15" s="75">
        <v>32439</v>
      </c>
      <c r="Q15" s="75" t="s">
        <v>331</v>
      </c>
      <c r="R15" s="75">
        <v>44.8</v>
      </c>
      <c r="S15" s="75">
        <v>3393</v>
      </c>
      <c r="T15" s="75">
        <v>33202</v>
      </c>
      <c r="U15" s="75" t="s">
        <v>267</v>
      </c>
      <c r="V15" s="75">
        <v>45.08</v>
      </c>
      <c r="W15" s="75">
        <v>3375</v>
      </c>
      <c r="X15" s="75">
        <v>33632</v>
      </c>
      <c r="Y15" s="75" t="s">
        <v>332</v>
      </c>
      <c r="Z15" s="75">
        <v>44.71</v>
      </c>
      <c r="AA15" s="75">
        <v>3283</v>
      </c>
      <c r="AB15" s="75">
        <v>34108</v>
      </c>
      <c r="AC15" s="75" t="s">
        <v>333</v>
      </c>
      <c r="AD15" s="75">
        <v>44.8</v>
      </c>
      <c r="AE15" s="75">
        <v>3309</v>
      </c>
      <c r="AF15" s="75">
        <v>33216</v>
      </c>
      <c r="AG15" s="75" t="s">
        <v>267</v>
      </c>
      <c r="AH15" s="75">
        <v>44.9</v>
      </c>
      <c r="AI15" s="75">
        <v>3339</v>
      </c>
      <c r="AJ15" s="75">
        <v>33091</v>
      </c>
      <c r="AK15" s="75" t="s">
        <v>334</v>
      </c>
      <c r="AL15" s="75">
        <v>45.79</v>
      </c>
      <c r="AM15" s="75">
        <v>3394</v>
      </c>
      <c r="AN15" s="75">
        <v>33322</v>
      </c>
      <c r="AO15" s="75" t="s">
        <v>335</v>
      </c>
      <c r="AP15" s="75">
        <v>45.17</v>
      </c>
      <c r="AQ15" s="75">
        <v>3624</v>
      </c>
      <c r="AR15" s="75">
        <v>33661</v>
      </c>
      <c r="AS15" s="75" t="s">
        <v>336</v>
      </c>
      <c r="AT15" s="75">
        <v>47.41</v>
      </c>
      <c r="AU15" s="75">
        <v>3257</v>
      </c>
      <c r="AV15" s="75">
        <v>32218</v>
      </c>
      <c r="AW15" s="75" t="s">
        <v>318</v>
      </c>
    </row>
    <row r="16" spans="1:49">
      <c r="A16" s="75" t="s">
        <v>337</v>
      </c>
      <c r="B16" s="75">
        <v>45.81</v>
      </c>
      <c r="C16" s="75">
        <v>5218</v>
      </c>
      <c r="D16" s="75">
        <v>39503</v>
      </c>
      <c r="E16" s="75" t="s">
        <v>338</v>
      </c>
      <c r="F16" s="75">
        <v>46.74</v>
      </c>
      <c r="G16" s="75">
        <v>5435</v>
      </c>
      <c r="H16" s="75">
        <v>39777</v>
      </c>
      <c r="I16" s="75" t="s">
        <v>339</v>
      </c>
      <c r="J16" s="75">
        <v>42.36</v>
      </c>
      <c r="K16" s="75">
        <v>4788</v>
      </c>
      <c r="L16" s="75">
        <v>38840</v>
      </c>
      <c r="M16" s="75" t="s">
        <v>340</v>
      </c>
      <c r="N16" s="75">
        <v>43.21</v>
      </c>
      <c r="O16" s="75">
        <v>3908</v>
      </c>
      <c r="P16" s="75">
        <v>39322</v>
      </c>
      <c r="Q16" s="75" t="s">
        <v>254</v>
      </c>
      <c r="R16" s="75">
        <v>42.36</v>
      </c>
      <c r="S16" s="75">
        <v>4227</v>
      </c>
      <c r="T16" s="75">
        <v>36150</v>
      </c>
      <c r="U16" s="75" t="s">
        <v>341</v>
      </c>
      <c r="V16" s="75">
        <v>44.61</v>
      </c>
      <c r="W16" s="75">
        <v>4620</v>
      </c>
      <c r="X16" s="75">
        <v>36187</v>
      </c>
      <c r="Y16" s="75" t="s">
        <v>342</v>
      </c>
      <c r="Z16" s="75">
        <v>44.21</v>
      </c>
      <c r="AA16" s="75">
        <v>4720</v>
      </c>
      <c r="AB16" s="75">
        <v>37157</v>
      </c>
      <c r="AC16" s="75" t="s">
        <v>343</v>
      </c>
      <c r="AD16" s="75">
        <v>44.25</v>
      </c>
      <c r="AE16" s="75">
        <v>4938</v>
      </c>
      <c r="AF16" s="75">
        <v>37435</v>
      </c>
      <c r="AG16" s="75" t="s">
        <v>243</v>
      </c>
      <c r="AH16" s="75">
        <v>43.97</v>
      </c>
      <c r="AI16" s="75">
        <v>5259</v>
      </c>
      <c r="AJ16" s="75">
        <v>37975</v>
      </c>
      <c r="AK16" s="75" t="s">
        <v>344</v>
      </c>
      <c r="AL16" s="75">
        <v>43.44</v>
      </c>
      <c r="AM16" s="75">
        <v>5202</v>
      </c>
      <c r="AN16" s="75">
        <v>38136</v>
      </c>
      <c r="AO16" s="75" t="s">
        <v>232</v>
      </c>
      <c r="AP16" s="75">
        <v>43.57</v>
      </c>
      <c r="AQ16" s="75">
        <v>5535</v>
      </c>
      <c r="AR16" s="75">
        <v>39472</v>
      </c>
      <c r="AS16" s="75" t="s">
        <v>345</v>
      </c>
      <c r="AT16" s="75">
        <v>43.72</v>
      </c>
      <c r="AU16" s="75">
        <v>4919</v>
      </c>
      <c r="AV16" s="75">
        <v>39845</v>
      </c>
      <c r="AW16" s="75" t="s">
        <v>346</v>
      </c>
    </row>
    <row r="17" spans="1:49">
      <c r="A17" s="75" t="s">
        <v>347</v>
      </c>
      <c r="B17" s="75">
        <v>46.42</v>
      </c>
      <c r="C17" s="75">
        <v>4939</v>
      </c>
      <c r="D17" s="75">
        <v>33070</v>
      </c>
      <c r="E17" s="75" t="s">
        <v>268</v>
      </c>
      <c r="F17" s="75">
        <v>42.73</v>
      </c>
      <c r="G17" s="75">
        <v>4760</v>
      </c>
      <c r="H17" s="75">
        <v>32925</v>
      </c>
      <c r="I17" s="75" t="s">
        <v>313</v>
      </c>
      <c r="J17" s="75">
        <v>41.42</v>
      </c>
      <c r="K17" s="75">
        <v>4171</v>
      </c>
      <c r="L17" s="75">
        <v>33128</v>
      </c>
      <c r="M17" s="75" t="s">
        <v>279</v>
      </c>
      <c r="N17" s="75">
        <v>41.21</v>
      </c>
      <c r="O17" s="75">
        <v>3520</v>
      </c>
      <c r="P17" s="75">
        <v>33005</v>
      </c>
      <c r="Q17" s="75" t="s">
        <v>348</v>
      </c>
      <c r="R17" s="75">
        <v>47.85</v>
      </c>
      <c r="S17" s="75">
        <v>3236</v>
      </c>
      <c r="T17" s="75">
        <v>32676</v>
      </c>
      <c r="U17" s="75" t="s">
        <v>349</v>
      </c>
      <c r="V17" s="75">
        <v>40.58</v>
      </c>
      <c r="W17" s="75">
        <v>3276</v>
      </c>
      <c r="X17" s="75">
        <v>34885</v>
      </c>
      <c r="Y17" s="75" t="s">
        <v>350</v>
      </c>
      <c r="Z17" s="75" t="s">
        <v>221</v>
      </c>
      <c r="AA17" s="75" t="s">
        <v>221</v>
      </c>
      <c r="AB17" s="75" t="s">
        <v>221</v>
      </c>
      <c r="AC17" s="75" t="s">
        <v>221</v>
      </c>
      <c r="AD17" s="75">
        <v>39.93</v>
      </c>
      <c r="AE17" s="75">
        <v>4189</v>
      </c>
      <c r="AF17" s="75">
        <v>31374</v>
      </c>
      <c r="AG17" s="75" t="s">
        <v>240</v>
      </c>
      <c r="AH17" s="75">
        <v>40.49</v>
      </c>
      <c r="AI17" s="75">
        <v>4137</v>
      </c>
      <c r="AJ17" s="75">
        <v>29754</v>
      </c>
      <c r="AK17" s="75" t="s">
        <v>351</v>
      </c>
      <c r="AL17" s="75">
        <v>40.92</v>
      </c>
      <c r="AM17" s="75">
        <v>3533</v>
      </c>
      <c r="AN17" s="75">
        <v>29381</v>
      </c>
      <c r="AO17" s="75" t="s">
        <v>352</v>
      </c>
      <c r="AP17" s="75">
        <v>44.21</v>
      </c>
      <c r="AQ17" s="75">
        <v>4244</v>
      </c>
      <c r="AR17" s="75">
        <v>30375</v>
      </c>
      <c r="AS17" s="75" t="s">
        <v>353</v>
      </c>
      <c r="AT17" s="75">
        <v>56.91</v>
      </c>
      <c r="AU17" s="75">
        <v>4767</v>
      </c>
      <c r="AV17" s="75">
        <v>31684</v>
      </c>
      <c r="AW17" s="75" t="s">
        <v>354</v>
      </c>
    </row>
    <row r="18" spans="1:49">
      <c r="A18" s="75" t="s">
        <v>355</v>
      </c>
      <c r="B18" s="75">
        <v>46.93</v>
      </c>
      <c r="C18" s="75">
        <v>4842</v>
      </c>
      <c r="D18" s="75">
        <v>35963</v>
      </c>
      <c r="E18" s="75" t="s">
        <v>356</v>
      </c>
      <c r="F18" s="75">
        <v>49.72</v>
      </c>
      <c r="G18" s="75">
        <v>4723</v>
      </c>
      <c r="H18" s="75">
        <v>37296</v>
      </c>
      <c r="I18" s="75" t="s">
        <v>357</v>
      </c>
      <c r="J18" s="75">
        <v>47.8</v>
      </c>
      <c r="K18" s="75">
        <v>4632</v>
      </c>
      <c r="L18" s="75">
        <v>36780</v>
      </c>
      <c r="M18" s="75" t="s">
        <v>358</v>
      </c>
      <c r="N18" s="75">
        <v>45.14</v>
      </c>
      <c r="O18" s="75">
        <v>4448</v>
      </c>
      <c r="P18" s="75">
        <v>34773</v>
      </c>
      <c r="Q18" s="75" t="s">
        <v>313</v>
      </c>
      <c r="R18" s="75">
        <v>44.17</v>
      </c>
      <c r="S18" s="75">
        <v>4609</v>
      </c>
      <c r="T18" s="75">
        <v>33339</v>
      </c>
      <c r="U18" s="75" t="s">
        <v>359</v>
      </c>
      <c r="V18" s="75">
        <v>44.47</v>
      </c>
      <c r="W18" s="75">
        <v>4850</v>
      </c>
      <c r="X18" s="75">
        <v>34551</v>
      </c>
      <c r="Y18" s="75" t="s">
        <v>360</v>
      </c>
      <c r="Z18" s="75">
        <v>44.46</v>
      </c>
      <c r="AA18" s="75">
        <v>4683</v>
      </c>
      <c r="AB18" s="75">
        <v>33810</v>
      </c>
      <c r="AC18" s="75" t="s">
        <v>225</v>
      </c>
      <c r="AD18" s="75">
        <v>43.82</v>
      </c>
      <c r="AE18" s="75">
        <v>5201</v>
      </c>
      <c r="AF18" s="75">
        <v>35062</v>
      </c>
      <c r="AG18" s="75" t="s">
        <v>348</v>
      </c>
      <c r="AH18" s="75">
        <v>45.93</v>
      </c>
      <c r="AI18" s="75">
        <v>5121</v>
      </c>
      <c r="AJ18" s="75">
        <v>33893</v>
      </c>
      <c r="AK18" s="75" t="s">
        <v>222</v>
      </c>
      <c r="AL18" s="75">
        <v>45.68</v>
      </c>
      <c r="AM18" s="75">
        <v>5099</v>
      </c>
      <c r="AN18" s="75">
        <v>34189</v>
      </c>
      <c r="AO18" s="75" t="s">
        <v>361</v>
      </c>
      <c r="AP18" s="75">
        <v>44.12</v>
      </c>
      <c r="AQ18" s="75">
        <v>5223</v>
      </c>
      <c r="AR18" s="75">
        <v>34580</v>
      </c>
      <c r="AS18" s="75" t="s">
        <v>362</v>
      </c>
      <c r="AT18" s="75">
        <v>43.62</v>
      </c>
      <c r="AU18" s="75">
        <v>5359</v>
      </c>
      <c r="AV18" s="75">
        <v>33372</v>
      </c>
      <c r="AW18" s="75" t="s">
        <v>363</v>
      </c>
    </row>
    <row r="19" spans="1:49">
      <c r="A19" s="75" t="s">
        <v>364</v>
      </c>
      <c r="B19" s="75">
        <v>47.05</v>
      </c>
      <c r="C19" s="75">
        <v>5740</v>
      </c>
      <c r="D19" s="75">
        <v>39634</v>
      </c>
      <c r="E19" s="75" t="s">
        <v>295</v>
      </c>
      <c r="F19" s="75">
        <v>48.09</v>
      </c>
      <c r="G19" s="75">
        <v>7371</v>
      </c>
      <c r="H19" s="75">
        <v>37861</v>
      </c>
      <c r="I19" s="75" t="s">
        <v>365</v>
      </c>
      <c r="J19" s="75">
        <v>44.24</v>
      </c>
      <c r="K19" s="75">
        <v>4922</v>
      </c>
      <c r="L19" s="75">
        <v>37367</v>
      </c>
      <c r="M19" s="75" t="s">
        <v>366</v>
      </c>
      <c r="N19" s="75">
        <v>44.41</v>
      </c>
      <c r="O19" s="75">
        <v>4741</v>
      </c>
      <c r="P19" s="75">
        <v>38491</v>
      </c>
      <c r="Q19" s="75" t="s">
        <v>367</v>
      </c>
      <c r="R19" s="75">
        <v>43.37</v>
      </c>
      <c r="S19" s="75">
        <v>4765</v>
      </c>
      <c r="T19" s="75">
        <v>38565</v>
      </c>
      <c r="U19" s="75" t="s">
        <v>312</v>
      </c>
      <c r="V19" s="75">
        <v>43.12</v>
      </c>
      <c r="W19" s="75">
        <v>4924</v>
      </c>
      <c r="X19" s="75">
        <v>39317</v>
      </c>
      <c r="Y19" s="75" t="s">
        <v>346</v>
      </c>
      <c r="Z19" s="75" t="s">
        <v>221</v>
      </c>
      <c r="AA19" s="75" t="s">
        <v>221</v>
      </c>
      <c r="AB19" s="75" t="s">
        <v>221</v>
      </c>
      <c r="AC19" s="75" t="s">
        <v>221</v>
      </c>
      <c r="AD19" s="75" t="s">
        <v>221</v>
      </c>
      <c r="AE19" s="75" t="s">
        <v>221</v>
      </c>
      <c r="AF19" s="75" t="s">
        <v>221</v>
      </c>
      <c r="AG19" s="75" t="s">
        <v>221</v>
      </c>
      <c r="AH19" s="75" t="s">
        <v>221</v>
      </c>
      <c r="AI19" s="75" t="s">
        <v>221</v>
      </c>
      <c r="AJ19" s="75" t="s">
        <v>221</v>
      </c>
      <c r="AK19" s="75" t="s">
        <v>221</v>
      </c>
      <c r="AL19" s="75" t="s">
        <v>221</v>
      </c>
      <c r="AM19" s="75" t="s">
        <v>221</v>
      </c>
      <c r="AN19" s="75" t="s">
        <v>221</v>
      </c>
      <c r="AO19" s="75" t="s">
        <v>221</v>
      </c>
      <c r="AP19" s="75" t="s">
        <v>221</v>
      </c>
      <c r="AQ19" s="75" t="s">
        <v>221</v>
      </c>
      <c r="AR19" s="75" t="s">
        <v>221</v>
      </c>
      <c r="AS19" s="75" t="s">
        <v>221</v>
      </c>
      <c r="AT19" s="75" t="s">
        <v>221</v>
      </c>
      <c r="AU19" s="75" t="s">
        <v>221</v>
      </c>
      <c r="AV19" s="75" t="s">
        <v>221</v>
      </c>
      <c r="AW19" s="75" t="s">
        <v>221</v>
      </c>
    </row>
    <row r="20" spans="1:49">
      <c r="A20" s="75" t="s">
        <v>368</v>
      </c>
      <c r="B20" s="75">
        <v>47.5</v>
      </c>
      <c r="C20" s="75">
        <v>4055</v>
      </c>
      <c r="D20" s="75">
        <v>41569</v>
      </c>
      <c r="E20" s="75" t="s">
        <v>369</v>
      </c>
      <c r="F20" s="75">
        <v>50</v>
      </c>
      <c r="G20" s="75">
        <v>4467</v>
      </c>
      <c r="H20" s="75">
        <v>45173</v>
      </c>
      <c r="I20" s="75" t="s">
        <v>370</v>
      </c>
      <c r="J20" s="75">
        <v>47.88</v>
      </c>
      <c r="K20" s="75">
        <v>3981</v>
      </c>
      <c r="L20" s="75">
        <v>37295</v>
      </c>
      <c r="M20" s="75" t="s">
        <v>371</v>
      </c>
      <c r="N20" s="75">
        <v>47.5</v>
      </c>
      <c r="O20" s="75">
        <v>3827</v>
      </c>
      <c r="P20" s="75">
        <v>34793</v>
      </c>
      <c r="Q20" s="75" t="s">
        <v>372</v>
      </c>
      <c r="R20" s="75">
        <v>47.05</v>
      </c>
      <c r="S20" s="75">
        <v>3771</v>
      </c>
      <c r="T20" s="75">
        <v>35912</v>
      </c>
      <c r="U20" s="75" t="s">
        <v>373</v>
      </c>
      <c r="V20" s="75">
        <v>43.45</v>
      </c>
      <c r="W20" s="75">
        <v>3859</v>
      </c>
      <c r="X20" s="75">
        <v>34569</v>
      </c>
      <c r="Y20" s="75" t="s">
        <v>374</v>
      </c>
      <c r="Z20" s="75">
        <v>44.02</v>
      </c>
      <c r="AA20" s="75">
        <v>3673</v>
      </c>
      <c r="AB20" s="75">
        <v>34398</v>
      </c>
      <c r="AC20" s="75" t="s">
        <v>375</v>
      </c>
      <c r="AD20" s="75">
        <v>42.15</v>
      </c>
      <c r="AE20" s="75">
        <v>4123</v>
      </c>
      <c r="AF20" s="75">
        <v>36794</v>
      </c>
      <c r="AG20" s="75" t="s">
        <v>376</v>
      </c>
      <c r="AH20" s="75">
        <v>46.03</v>
      </c>
      <c r="AI20" s="75">
        <v>3786</v>
      </c>
      <c r="AJ20" s="75">
        <v>37418</v>
      </c>
      <c r="AK20" s="75" t="s">
        <v>314</v>
      </c>
      <c r="AL20" s="75">
        <v>50.81</v>
      </c>
      <c r="AM20" s="75">
        <v>4380</v>
      </c>
      <c r="AN20" s="75">
        <v>37451</v>
      </c>
      <c r="AO20" s="75" t="s">
        <v>222</v>
      </c>
      <c r="AP20" s="75">
        <v>46.37</v>
      </c>
      <c r="AQ20" s="75">
        <v>3837</v>
      </c>
      <c r="AR20" s="75">
        <v>36552</v>
      </c>
      <c r="AS20" s="75" t="s">
        <v>292</v>
      </c>
      <c r="AT20" s="75">
        <v>44.32</v>
      </c>
      <c r="AU20" s="75">
        <v>3592</v>
      </c>
      <c r="AV20" s="75">
        <v>35886</v>
      </c>
      <c r="AW20" s="75" t="s">
        <v>238</v>
      </c>
    </row>
    <row r="21" spans="1:49">
      <c r="A21" s="75" t="s">
        <v>377</v>
      </c>
      <c r="B21" s="75">
        <v>48.18</v>
      </c>
      <c r="C21" s="75">
        <v>3964</v>
      </c>
      <c r="D21" s="75">
        <v>30613</v>
      </c>
      <c r="E21" s="75" t="s">
        <v>378</v>
      </c>
      <c r="F21" s="75">
        <v>43.87</v>
      </c>
      <c r="G21" s="75">
        <v>4650</v>
      </c>
      <c r="H21" s="75">
        <v>33424</v>
      </c>
      <c r="I21" s="75" t="s">
        <v>266</v>
      </c>
      <c r="J21" s="75">
        <v>43.86</v>
      </c>
      <c r="K21" s="75">
        <v>4196</v>
      </c>
      <c r="L21" s="75">
        <v>31732</v>
      </c>
      <c r="M21" s="75" t="s">
        <v>242</v>
      </c>
      <c r="N21" s="75">
        <v>44.93</v>
      </c>
      <c r="O21" s="75">
        <v>4175</v>
      </c>
      <c r="P21" s="75">
        <v>33268</v>
      </c>
      <c r="Q21" s="75" t="s">
        <v>379</v>
      </c>
      <c r="R21" s="75">
        <v>43.21</v>
      </c>
      <c r="S21" s="75">
        <v>3779</v>
      </c>
      <c r="T21" s="75">
        <v>35005</v>
      </c>
      <c r="U21" s="75" t="s">
        <v>380</v>
      </c>
      <c r="V21" s="75">
        <v>44.43</v>
      </c>
      <c r="W21" s="75">
        <v>3680</v>
      </c>
      <c r="X21" s="75">
        <v>31349</v>
      </c>
      <c r="Y21" s="75" t="s">
        <v>381</v>
      </c>
      <c r="Z21" s="75">
        <v>44.1</v>
      </c>
      <c r="AA21" s="75">
        <v>3233</v>
      </c>
      <c r="AB21" s="75">
        <v>30485</v>
      </c>
      <c r="AC21" s="75" t="s">
        <v>322</v>
      </c>
      <c r="AD21" s="75">
        <v>45.52</v>
      </c>
      <c r="AE21" s="75">
        <v>3512</v>
      </c>
      <c r="AF21" s="75">
        <v>33274</v>
      </c>
      <c r="AG21" s="75" t="s">
        <v>382</v>
      </c>
      <c r="AH21" s="75">
        <v>43.76</v>
      </c>
      <c r="AI21" s="75">
        <v>4021</v>
      </c>
      <c r="AJ21" s="75">
        <v>30378</v>
      </c>
      <c r="AK21" s="75" t="s">
        <v>383</v>
      </c>
      <c r="AL21" s="75">
        <v>46.11</v>
      </c>
      <c r="AM21" s="75">
        <v>3925</v>
      </c>
      <c r="AN21" s="75">
        <v>32268</v>
      </c>
      <c r="AO21" s="75" t="s">
        <v>384</v>
      </c>
      <c r="AP21" s="75">
        <v>46.58</v>
      </c>
      <c r="AQ21" s="75">
        <v>4048</v>
      </c>
      <c r="AR21" s="75">
        <v>32490</v>
      </c>
      <c r="AS21" s="75" t="s">
        <v>301</v>
      </c>
      <c r="AT21" s="75">
        <v>47.07</v>
      </c>
      <c r="AU21" s="75">
        <v>3592</v>
      </c>
      <c r="AV21" s="75">
        <v>32035</v>
      </c>
      <c r="AW21" s="75" t="s">
        <v>385</v>
      </c>
    </row>
    <row r="22" spans="1:49">
      <c r="A22" s="75" t="s">
        <v>386</v>
      </c>
      <c r="B22" s="75">
        <v>48.22</v>
      </c>
      <c r="C22" s="75">
        <v>3568</v>
      </c>
      <c r="D22" s="75">
        <v>40093</v>
      </c>
      <c r="E22" s="75" t="s">
        <v>236</v>
      </c>
      <c r="F22" s="75">
        <v>64.39</v>
      </c>
      <c r="G22" s="75">
        <v>3300</v>
      </c>
      <c r="H22" s="75">
        <v>38924</v>
      </c>
      <c r="I22" s="75" t="s">
        <v>387</v>
      </c>
      <c r="J22" s="75" t="s">
        <v>221</v>
      </c>
      <c r="K22" s="75" t="s">
        <v>221</v>
      </c>
      <c r="L22" s="75" t="s">
        <v>221</v>
      </c>
      <c r="M22" s="75" t="s">
        <v>221</v>
      </c>
      <c r="N22" s="75">
        <v>60.13</v>
      </c>
      <c r="O22" s="75">
        <v>3017</v>
      </c>
      <c r="P22" s="75">
        <v>37860</v>
      </c>
      <c r="Q22" s="75" t="s">
        <v>388</v>
      </c>
      <c r="R22" s="75">
        <v>56.11</v>
      </c>
      <c r="S22" s="75">
        <v>3367</v>
      </c>
      <c r="T22" s="75">
        <v>38727</v>
      </c>
      <c r="U22" s="75" t="s">
        <v>389</v>
      </c>
      <c r="V22" s="75">
        <v>53.98</v>
      </c>
      <c r="W22" s="75">
        <v>2800</v>
      </c>
      <c r="X22" s="75">
        <v>37850</v>
      </c>
      <c r="Y22" s="75" t="s">
        <v>320</v>
      </c>
      <c r="Z22" s="75">
        <v>47.34</v>
      </c>
      <c r="AA22" s="75">
        <v>2980</v>
      </c>
      <c r="AB22" s="75">
        <v>39041</v>
      </c>
      <c r="AC22" s="75" t="s">
        <v>277</v>
      </c>
      <c r="AD22" s="75">
        <v>52.23</v>
      </c>
      <c r="AE22" s="75">
        <v>2982</v>
      </c>
      <c r="AF22" s="75">
        <v>39421</v>
      </c>
      <c r="AG22" s="75" t="s">
        <v>359</v>
      </c>
      <c r="AH22" s="75" t="s">
        <v>221</v>
      </c>
      <c r="AI22" s="75" t="s">
        <v>221</v>
      </c>
      <c r="AJ22" s="75" t="s">
        <v>221</v>
      </c>
      <c r="AK22" s="75" t="s">
        <v>221</v>
      </c>
      <c r="AL22" s="75">
        <v>63.85</v>
      </c>
      <c r="AM22" s="75">
        <v>2767</v>
      </c>
      <c r="AN22" s="75">
        <v>39256</v>
      </c>
      <c r="AO22" s="75" t="s">
        <v>390</v>
      </c>
      <c r="AP22" s="75">
        <v>57.75</v>
      </c>
      <c r="AQ22" s="75">
        <v>3023</v>
      </c>
      <c r="AR22" s="75">
        <v>37891</v>
      </c>
      <c r="AS22" s="75" t="s">
        <v>391</v>
      </c>
      <c r="AT22" s="75">
        <v>57.44</v>
      </c>
      <c r="AU22" s="75">
        <v>2990</v>
      </c>
      <c r="AV22" s="75">
        <v>36994</v>
      </c>
      <c r="AW22" s="75" t="s">
        <v>392</v>
      </c>
    </row>
    <row r="23" spans="1:49">
      <c r="A23" s="75" t="s">
        <v>393</v>
      </c>
      <c r="B23" s="75">
        <v>48.34</v>
      </c>
      <c r="C23" s="75">
        <v>5650</v>
      </c>
      <c r="D23" s="75">
        <v>42246</v>
      </c>
      <c r="E23" s="75" t="s">
        <v>394</v>
      </c>
      <c r="F23" s="75">
        <v>48.37</v>
      </c>
      <c r="G23" s="75">
        <v>3614</v>
      </c>
      <c r="H23" s="75">
        <v>39119</v>
      </c>
      <c r="I23" s="75" t="s">
        <v>395</v>
      </c>
      <c r="J23" s="75">
        <v>50.4</v>
      </c>
      <c r="K23" s="75">
        <v>4232</v>
      </c>
      <c r="L23" s="75">
        <v>39266</v>
      </c>
      <c r="M23" s="75" t="s">
        <v>396</v>
      </c>
      <c r="N23" s="75">
        <v>52.14</v>
      </c>
      <c r="O23" s="75">
        <v>3978</v>
      </c>
      <c r="P23" s="75">
        <v>39070</v>
      </c>
      <c r="Q23" s="75" t="s">
        <v>397</v>
      </c>
      <c r="R23" s="75">
        <v>50.43</v>
      </c>
      <c r="S23" s="75">
        <v>4002</v>
      </c>
      <c r="T23" s="75">
        <v>38890</v>
      </c>
      <c r="U23" s="75" t="s">
        <v>398</v>
      </c>
      <c r="V23" s="75">
        <v>50.89</v>
      </c>
      <c r="W23" s="75">
        <v>3579</v>
      </c>
      <c r="X23" s="75">
        <v>38499</v>
      </c>
      <c r="Y23" s="75" t="s">
        <v>399</v>
      </c>
      <c r="Z23" s="75">
        <v>52.72</v>
      </c>
      <c r="AA23" s="75">
        <v>3573</v>
      </c>
      <c r="AB23" s="75">
        <v>40394</v>
      </c>
      <c r="AC23" s="75" t="s">
        <v>356</v>
      </c>
      <c r="AD23" s="75">
        <v>53.13</v>
      </c>
      <c r="AE23" s="75">
        <v>4089</v>
      </c>
      <c r="AF23" s="75">
        <v>39163</v>
      </c>
      <c r="AG23" s="75" t="s">
        <v>222</v>
      </c>
      <c r="AH23" s="75">
        <v>48.71</v>
      </c>
      <c r="AI23" s="75">
        <v>4321</v>
      </c>
      <c r="AJ23" s="75">
        <v>40255</v>
      </c>
      <c r="AK23" s="75" t="s">
        <v>400</v>
      </c>
      <c r="AL23" s="75">
        <v>48.3</v>
      </c>
      <c r="AM23" s="75">
        <v>4092</v>
      </c>
      <c r="AN23" s="75">
        <v>39576</v>
      </c>
      <c r="AO23" s="75" t="s">
        <v>401</v>
      </c>
      <c r="AP23" s="75">
        <v>49.05</v>
      </c>
      <c r="AQ23" s="75">
        <v>4230</v>
      </c>
      <c r="AR23" s="75">
        <v>38226</v>
      </c>
      <c r="AS23" s="75" t="s">
        <v>396</v>
      </c>
      <c r="AT23" s="75">
        <v>50.49</v>
      </c>
      <c r="AU23" s="75">
        <v>3565</v>
      </c>
      <c r="AV23" s="75">
        <v>38601</v>
      </c>
      <c r="AW23" s="75" t="s">
        <v>402</v>
      </c>
    </row>
    <row r="24" spans="1:49">
      <c r="A24" s="75" t="s">
        <v>403</v>
      </c>
      <c r="B24" s="75">
        <v>48.65</v>
      </c>
      <c r="C24" s="75">
        <v>3300</v>
      </c>
      <c r="D24" s="75">
        <v>36832</v>
      </c>
      <c r="E24" s="75" t="s">
        <v>272</v>
      </c>
      <c r="F24" s="75">
        <v>42.24</v>
      </c>
      <c r="G24" s="75">
        <v>3725</v>
      </c>
      <c r="H24" s="75">
        <v>37971</v>
      </c>
      <c r="I24" s="75" t="s">
        <v>235</v>
      </c>
      <c r="J24" s="75">
        <v>45.25</v>
      </c>
      <c r="K24" s="75">
        <v>3413</v>
      </c>
      <c r="L24" s="75">
        <v>37333</v>
      </c>
      <c r="M24" s="75" t="s">
        <v>297</v>
      </c>
      <c r="N24" s="75">
        <v>45.27</v>
      </c>
      <c r="O24" s="75">
        <v>3217</v>
      </c>
      <c r="P24" s="75">
        <v>34377</v>
      </c>
      <c r="Q24" s="75" t="s">
        <v>227</v>
      </c>
      <c r="R24" s="75">
        <v>46.65</v>
      </c>
      <c r="S24" s="75">
        <v>3148</v>
      </c>
      <c r="T24" s="75">
        <v>35378</v>
      </c>
      <c r="U24" s="75" t="s">
        <v>404</v>
      </c>
      <c r="V24" s="75">
        <v>45.28</v>
      </c>
      <c r="W24" s="75">
        <v>3059</v>
      </c>
      <c r="X24" s="75">
        <v>33809</v>
      </c>
      <c r="Y24" s="75" t="s">
        <v>332</v>
      </c>
      <c r="Z24" s="75">
        <v>44.85</v>
      </c>
      <c r="AA24" s="75">
        <v>3123</v>
      </c>
      <c r="AB24" s="75">
        <v>33664</v>
      </c>
      <c r="AC24" s="75" t="s">
        <v>357</v>
      </c>
      <c r="AD24" s="75">
        <v>47.64</v>
      </c>
      <c r="AE24" s="75">
        <v>3050</v>
      </c>
      <c r="AF24" s="75">
        <v>34371</v>
      </c>
      <c r="AG24" s="75" t="s">
        <v>273</v>
      </c>
      <c r="AH24" s="75">
        <v>44.76</v>
      </c>
      <c r="AI24" s="75">
        <v>3038</v>
      </c>
      <c r="AJ24" s="75">
        <v>35443</v>
      </c>
      <c r="AK24" s="75" t="s">
        <v>405</v>
      </c>
      <c r="AL24" s="75">
        <v>46.5</v>
      </c>
      <c r="AM24" s="75">
        <v>3273</v>
      </c>
      <c r="AN24" s="75">
        <v>37323</v>
      </c>
      <c r="AO24" s="75" t="s">
        <v>282</v>
      </c>
      <c r="AP24" s="75">
        <v>47.31</v>
      </c>
      <c r="AQ24" s="75">
        <v>3211</v>
      </c>
      <c r="AR24" s="75">
        <v>35074</v>
      </c>
      <c r="AS24" s="75" t="s">
        <v>267</v>
      </c>
      <c r="AT24" s="75">
        <v>46.63</v>
      </c>
      <c r="AU24" s="75">
        <v>3174</v>
      </c>
      <c r="AV24" s="75">
        <v>34730</v>
      </c>
      <c r="AW24" s="75" t="s">
        <v>406</v>
      </c>
    </row>
    <row r="25" spans="1:49">
      <c r="A25" s="75" t="s">
        <v>407</v>
      </c>
      <c r="B25" s="75">
        <v>48.99</v>
      </c>
      <c r="C25" s="75">
        <v>3637</v>
      </c>
      <c r="D25" s="75">
        <v>35107</v>
      </c>
      <c r="E25" s="75" t="s">
        <v>226</v>
      </c>
      <c r="F25" s="75">
        <v>46.91</v>
      </c>
      <c r="G25" s="75">
        <v>3421</v>
      </c>
      <c r="H25" s="75">
        <v>34133</v>
      </c>
      <c r="I25" s="75" t="s">
        <v>335</v>
      </c>
      <c r="J25" s="75">
        <v>47.78</v>
      </c>
      <c r="K25" s="75">
        <v>3504</v>
      </c>
      <c r="L25" s="75">
        <v>34639</v>
      </c>
      <c r="M25" s="75" t="s">
        <v>408</v>
      </c>
      <c r="N25" s="75">
        <v>45.96</v>
      </c>
      <c r="O25" s="75">
        <v>3612</v>
      </c>
      <c r="P25" s="75">
        <v>32978</v>
      </c>
      <c r="Q25" s="75" t="s">
        <v>409</v>
      </c>
      <c r="R25" s="75">
        <v>44.34</v>
      </c>
      <c r="S25" s="75">
        <v>3471</v>
      </c>
      <c r="T25" s="75">
        <v>34581</v>
      </c>
      <c r="U25" s="75" t="s">
        <v>396</v>
      </c>
      <c r="V25" s="75">
        <v>46.91</v>
      </c>
      <c r="W25" s="75">
        <v>3215</v>
      </c>
      <c r="X25" s="75">
        <v>33988</v>
      </c>
      <c r="Y25" s="75" t="s">
        <v>408</v>
      </c>
      <c r="Z25" s="75">
        <v>47.77</v>
      </c>
      <c r="AA25" s="75">
        <v>3257</v>
      </c>
      <c r="AB25" s="75">
        <v>34397</v>
      </c>
      <c r="AC25" s="75" t="s">
        <v>410</v>
      </c>
      <c r="AD25" s="75">
        <v>47.74</v>
      </c>
      <c r="AE25" s="75">
        <v>3520</v>
      </c>
      <c r="AF25" s="75">
        <v>35850</v>
      </c>
      <c r="AG25" s="75" t="s">
        <v>357</v>
      </c>
      <c r="AH25" s="75">
        <v>47.32</v>
      </c>
      <c r="AI25" s="75">
        <v>3821</v>
      </c>
      <c r="AJ25" s="75">
        <v>36391</v>
      </c>
      <c r="AK25" s="75" t="s">
        <v>358</v>
      </c>
      <c r="AL25" s="75">
        <v>51.98</v>
      </c>
      <c r="AM25" s="75">
        <v>3287</v>
      </c>
      <c r="AN25" s="75">
        <v>35154</v>
      </c>
      <c r="AO25" s="75" t="s">
        <v>411</v>
      </c>
      <c r="AP25" s="75">
        <v>47.66</v>
      </c>
      <c r="AQ25" s="75">
        <v>3571</v>
      </c>
      <c r="AR25" s="75">
        <v>35316</v>
      </c>
      <c r="AS25" s="75" t="s">
        <v>379</v>
      </c>
      <c r="AT25" s="75">
        <v>47.75</v>
      </c>
      <c r="AU25" s="75">
        <v>3331</v>
      </c>
      <c r="AV25" s="75">
        <v>35223</v>
      </c>
      <c r="AW25" s="75" t="s">
        <v>222</v>
      </c>
    </row>
    <row r="26" spans="1:49">
      <c r="A26" s="75" t="s">
        <v>412</v>
      </c>
      <c r="B26" s="75">
        <v>49.43</v>
      </c>
      <c r="C26" s="75">
        <v>3753</v>
      </c>
      <c r="D26" s="75">
        <v>39261</v>
      </c>
      <c r="E26" s="75" t="s">
        <v>315</v>
      </c>
      <c r="F26" s="75">
        <v>52.2</v>
      </c>
      <c r="G26" s="75">
        <v>3391</v>
      </c>
      <c r="H26" s="75">
        <v>38758</v>
      </c>
      <c r="I26" s="75" t="s">
        <v>413</v>
      </c>
      <c r="J26" s="75">
        <v>46.17</v>
      </c>
      <c r="K26" s="75">
        <v>3287</v>
      </c>
      <c r="L26" s="75">
        <v>39379</v>
      </c>
      <c r="M26" s="75" t="s">
        <v>414</v>
      </c>
      <c r="N26" s="75">
        <v>45.98</v>
      </c>
      <c r="O26" s="75">
        <v>3299</v>
      </c>
      <c r="P26" s="75">
        <v>38184</v>
      </c>
      <c r="Q26" s="75" t="s">
        <v>311</v>
      </c>
      <c r="R26" s="75">
        <v>47.21</v>
      </c>
      <c r="S26" s="75">
        <v>3198</v>
      </c>
      <c r="T26" s="75">
        <v>38851</v>
      </c>
      <c r="U26" s="75" t="s">
        <v>298</v>
      </c>
      <c r="V26" s="75">
        <v>50.06</v>
      </c>
      <c r="W26" s="75">
        <v>3485</v>
      </c>
      <c r="X26" s="75">
        <v>37613</v>
      </c>
      <c r="Y26" s="75" t="s">
        <v>415</v>
      </c>
      <c r="Z26" s="75">
        <v>47.72</v>
      </c>
      <c r="AA26" s="75">
        <v>3211</v>
      </c>
      <c r="AB26" s="75">
        <v>38654</v>
      </c>
      <c r="AC26" s="75" t="s">
        <v>380</v>
      </c>
      <c r="AD26" s="75">
        <v>47.07</v>
      </c>
      <c r="AE26" s="75">
        <v>3851</v>
      </c>
      <c r="AF26" s="75">
        <v>38675</v>
      </c>
      <c r="AG26" s="75" t="s">
        <v>296</v>
      </c>
      <c r="AH26" s="75">
        <v>46.69</v>
      </c>
      <c r="AI26" s="75">
        <v>3343</v>
      </c>
      <c r="AJ26" s="75">
        <v>39028</v>
      </c>
      <c r="AK26" s="75" t="s">
        <v>237</v>
      </c>
      <c r="AL26" s="75">
        <v>45.02</v>
      </c>
      <c r="AM26" s="75">
        <v>3250</v>
      </c>
      <c r="AN26" s="75">
        <v>37981</v>
      </c>
      <c r="AO26" s="75" t="s">
        <v>241</v>
      </c>
      <c r="AP26" s="75">
        <v>50.47</v>
      </c>
      <c r="AQ26" s="75">
        <v>3325</v>
      </c>
      <c r="AR26" s="75">
        <v>37589</v>
      </c>
      <c r="AS26" s="75" t="s">
        <v>406</v>
      </c>
      <c r="AT26" s="75">
        <v>50.23</v>
      </c>
      <c r="AU26" s="75">
        <v>3128</v>
      </c>
      <c r="AV26" s="75">
        <v>38193</v>
      </c>
      <c r="AW26" s="75" t="s">
        <v>225</v>
      </c>
    </row>
    <row r="27" spans="1:49">
      <c r="A27" s="75" t="s">
        <v>416</v>
      </c>
      <c r="B27" s="75">
        <v>49.46</v>
      </c>
      <c r="C27" s="75">
        <v>3050</v>
      </c>
      <c r="D27" s="75">
        <v>37454</v>
      </c>
      <c r="E27" s="75" t="s">
        <v>272</v>
      </c>
      <c r="F27" s="75">
        <v>49.33</v>
      </c>
      <c r="G27" s="75">
        <v>3171</v>
      </c>
      <c r="H27" s="75">
        <v>37528</v>
      </c>
      <c r="I27" s="75" t="s">
        <v>225</v>
      </c>
      <c r="J27" s="75">
        <v>47.56</v>
      </c>
      <c r="K27" s="75">
        <v>2954</v>
      </c>
      <c r="L27" s="75">
        <v>36403</v>
      </c>
      <c r="M27" s="75" t="s">
        <v>363</v>
      </c>
      <c r="N27" s="75">
        <v>48.63</v>
      </c>
      <c r="O27" s="75">
        <v>2774</v>
      </c>
      <c r="P27" s="75">
        <v>34866</v>
      </c>
      <c r="Q27" s="75" t="s">
        <v>226</v>
      </c>
      <c r="R27" s="75">
        <v>50.98</v>
      </c>
      <c r="S27" s="75">
        <v>2862</v>
      </c>
      <c r="T27" s="75">
        <v>34053</v>
      </c>
      <c r="U27" s="75" t="s">
        <v>417</v>
      </c>
      <c r="V27" s="75">
        <v>46.62</v>
      </c>
      <c r="W27" s="75">
        <v>2952</v>
      </c>
      <c r="X27" s="75">
        <v>34198</v>
      </c>
      <c r="Y27" s="75" t="s">
        <v>418</v>
      </c>
      <c r="Z27" s="75">
        <v>46.87</v>
      </c>
      <c r="AA27" s="75">
        <v>2951</v>
      </c>
      <c r="AB27" s="75">
        <v>33409</v>
      </c>
      <c r="AC27" s="75" t="s">
        <v>268</v>
      </c>
      <c r="AD27" s="75">
        <v>47.66</v>
      </c>
      <c r="AE27" s="75">
        <v>2876</v>
      </c>
      <c r="AF27" s="75">
        <v>35661</v>
      </c>
      <c r="AG27" s="75" t="s">
        <v>361</v>
      </c>
      <c r="AH27" s="75">
        <v>50.13</v>
      </c>
      <c r="AI27" s="75">
        <v>2799</v>
      </c>
      <c r="AJ27" s="75">
        <v>35431</v>
      </c>
      <c r="AK27" s="75" t="s">
        <v>419</v>
      </c>
      <c r="AL27" s="75">
        <v>47.82</v>
      </c>
      <c r="AM27" s="75">
        <v>2992</v>
      </c>
      <c r="AN27" s="75">
        <v>36223</v>
      </c>
      <c r="AO27" s="75" t="s">
        <v>272</v>
      </c>
      <c r="AP27" s="75">
        <v>48.33</v>
      </c>
      <c r="AQ27" s="75">
        <v>2898</v>
      </c>
      <c r="AR27" s="75">
        <v>35101</v>
      </c>
      <c r="AS27" s="75" t="s">
        <v>420</v>
      </c>
      <c r="AT27" s="75">
        <v>45.44</v>
      </c>
      <c r="AU27" s="75">
        <v>2901</v>
      </c>
      <c r="AV27" s="75">
        <v>34107</v>
      </c>
      <c r="AW27" s="75" t="s">
        <v>357</v>
      </c>
    </row>
    <row r="28" spans="1:49">
      <c r="A28" s="75" t="s">
        <v>421</v>
      </c>
      <c r="B28" s="75">
        <v>49.75</v>
      </c>
      <c r="C28" s="75">
        <v>3949</v>
      </c>
      <c r="D28" s="75">
        <v>38512</v>
      </c>
      <c r="E28" s="75" t="s">
        <v>422</v>
      </c>
      <c r="F28" s="75">
        <v>50.8</v>
      </c>
      <c r="G28" s="75">
        <v>3847</v>
      </c>
      <c r="H28" s="75">
        <v>38396</v>
      </c>
      <c r="I28" s="75" t="s">
        <v>423</v>
      </c>
      <c r="J28" s="75">
        <v>46.23</v>
      </c>
      <c r="K28" s="75">
        <v>3626</v>
      </c>
      <c r="L28" s="75">
        <v>38522</v>
      </c>
      <c r="M28" s="75" t="s">
        <v>291</v>
      </c>
      <c r="N28" s="75">
        <v>44.96</v>
      </c>
      <c r="O28" s="75">
        <v>3556</v>
      </c>
      <c r="P28" s="75">
        <v>38334</v>
      </c>
      <c r="Q28" s="75" t="s">
        <v>414</v>
      </c>
      <c r="R28" s="75">
        <v>44.63</v>
      </c>
      <c r="S28" s="75">
        <v>3533</v>
      </c>
      <c r="T28" s="75">
        <v>35771</v>
      </c>
      <c r="U28" s="75" t="s">
        <v>424</v>
      </c>
      <c r="V28" s="75">
        <v>43.22</v>
      </c>
      <c r="W28" s="75">
        <v>3433</v>
      </c>
      <c r="X28" s="75">
        <v>35058</v>
      </c>
      <c r="Y28" s="75" t="s">
        <v>342</v>
      </c>
      <c r="Z28" s="75">
        <v>43.23</v>
      </c>
      <c r="AA28" s="75">
        <v>3378</v>
      </c>
      <c r="AB28" s="75">
        <v>34948</v>
      </c>
      <c r="AC28" s="75" t="s">
        <v>395</v>
      </c>
      <c r="AD28" s="75">
        <v>43.59</v>
      </c>
      <c r="AE28" s="75">
        <v>3465</v>
      </c>
      <c r="AF28" s="75">
        <v>34896</v>
      </c>
      <c r="AG28" s="75" t="s">
        <v>348</v>
      </c>
      <c r="AH28" s="75">
        <v>43.72</v>
      </c>
      <c r="AI28" s="75">
        <v>3360</v>
      </c>
      <c r="AJ28" s="75">
        <v>35604</v>
      </c>
      <c r="AK28" s="75" t="s">
        <v>283</v>
      </c>
      <c r="AL28" s="75">
        <v>44.04</v>
      </c>
      <c r="AM28" s="75">
        <v>3360</v>
      </c>
      <c r="AN28" s="75">
        <v>35268</v>
      </c>
      <c r="AO28" s="75" t="s">
        <v>348</v>
      </c>
      <c r="AP28" s="75">
        <v>45.91</v>
      </c>
      <c r="AQ28" s="75">
        <v>3562</v>
      </c>
      <c r="AR28" s="75">
        <v>35269</v>
      </c>
      <c r="AS28" s="75" t="s">
        <v>330</v>
      </c>
      <c r="AT28" s="75">
        <v>45.11</v>
      </c>
      <c r="AU28" s="75">
        <v>3561</v>
      </c>
      <c r="AV28" s="75">
        <v>35391</v>
      </c>
      <c r="AW28" s="75" t="s">
        <v>425</v>
      </c>
    </row>
    <row r="29" spans="1:49">
      <c r="A29" s="75" t="s">
        <v>426</v>
      </c>
      <c r="B29" s="75">
        <v>49.77</v>
      </c>
      <c r="C29" s="75">
        <v>4021</v>
      </c>
      <c r="D29" s="75">
        <v>38094</v>
      </c>
      <c r="E29" s="75" t="s">
        <v>363</v>
      </c>
      <c r="F29" s="75">
        <v>53.26</v>
      </c>
      <c r="G29" s="75">
        <v>4215</v>
      </c>
      <c r="H29" s="75">
        <v>38458</v>
      </c>
      <c r="I29" s="75" t="s">
        <v>427</v>
      </c>
      <c r="J29" s="75">
        <v>47.15</v>
      </c>
      <c r="K29" s="75">
        <v>3946</v>
      </c>
      <c r="L29" s="75">
        <v>37170</v>
      </c>
      <c r="M29" s="75" t="s">
        <v>292</v>
      </c>
      <c r="N29" s="75">
        <v>47.57</v>
      </c>
      <c r="O29" s="75">
        <v>3776</v>
      </c>
      <c r="P29" s="75">
        <v>36764</v>
      </c>
      <c r="Q29" s="75" t="s">
        <v>428</v>
      </c>
      <c r="R29" s="75">
        <v>46.66</v>
      </c>
      <c r="S29" s="75">
        <v>3577</v>
      </c>
      <c r="T29" s="75">
        <v>35638</v>
      </c>
      <c r="U29" s="75" t="s">
        <v>373</v>
      </c>
      <c r="V29" s="75">
        <v>45.92</v>
      </c>
      <c r="W29" s="75">
        <v>3575</v>
      </c>
      <c r="X29" s="75">
        <v>35530</v>
      </c>
      <c r="Y29" s="75" t="s">
        <v>280</v>
      </c>
      <c r="Z29" s="75">
        <v>45.91</v>
      </c>
      <c r="AA29" s="75">
        <v>3444</v>
      </c>
      <c r="AB29" s="75">
        <v>36128</v>
      </c>
      <c r="AC29" s="75" t="s">
        <v>224</v>
      </c>
      <c r="AD29" s="75">
        <v>46.42</v>
      </c>
      <c r="AE29" s="75">
        <v>3221</v>
      </c>
      <c r="AF29" s="75">
        <v>37718</v>
      </c>
      <c r="AG29" s="75" t="s">
        <v>314</v>
      </c>
      <c r="AH29" s="75">
        <v>46.41</v>
      </c>
      <c r="AI29" s="75">
        <v>3461</v>
      </c>
      <c r="AJ29" s="75">
        <v>38210</v>
      </c>
      <c r="AK29" s="75" t="s">
        <v>429</v>
      </c>
      <c r="AL29" s="75">
        <v>45.39</v>
      </c>
      <c r="AM29" s="75">
        <v>3694</v>
      </c>
      <c r="AN29" s="75">
        <v>36322</v>
      </c>
      <c r="AO29" s="75" t="s">
        <v>348</v>
      </c>
      <c r="AP29" s="75">
        <v>45.41</v>
      </c>
      <c r="AQ29" s="75">
        <v>3724</v>
      </c>
      <c r="AR29" s="75">
        <v>37189</v>
      </c>
      <c r="AS29" s="75" t="s">
        <v>299</v>
      </c>
      <c r="AT29" s="75">
        <v>49.06</v>
      </c>
      <c r="AU29" s="75">
        <v>3436</v>
      </c>
      <c r="AV29" s="75">
        <v>37255</v>
      </c>
      <c r="AW29" s="75" t="s">
        <v>227</v>
      </c>
    </row>
    <row r="30" spans="1:49">
      <c r="A30" s="75" t="s">
        <v>430</v>
      </c>
      <c r="B30" s="75">
        <v>49.82</v>
      </c>
      <c r="C30" s="75">
        <v>4030</v>
      </c>
      <c r="D30" s="75">
        <v>46546</v>
      </c>
      <c r="E30" s="75" t="s">
        <v>431</v>
      </c>
      <c r="F30" s="75">
        <v>47.18</v>
      </c>
      <c r="G30" s="75">
        <v>3984</v>
      </c>
      <c r="H30" s="75">
        <v>46428</v>
      </c>
      <c r="I30" s="75" t="s">
        <v>432</v>
      </c>
      <c r="J30" s="75">
        <v>46.31</v>
      </c>
      <c r="K30" s="75">
        <v>4067</v>
      </c>
      <c r="L30" s="75">
        <v>46428</v>
      </c>
      <c r="M30" s="75" t="s">
        <v>433</v>
      </c>
      <c r="N30" s="75">
        <v>45.59</v>
      </c>
      <c r="O30" s="75">
        <v>4091</v>
      </c>
      <c r="P30" s="75">
        <v>46126</v>
      </c>
      <c r="Q30" s="75" t="s">
        <v>434</v>
      </c>
      <c r="R30" s="75">
        <v>45.48</v>
      </c>
      <c r="S30" s="75">
        <v>4126</v>
      </c>
      <c r="T30" s="75">
        <v>44562</v>
      </c>
      <c r="U30" s="75" t="s">
        <v>310</v>
      </c>
      <c r="V30" s="75">
        <v>44.89</v>
      </c>
      <c r="W30" s="75">
        <v>4084</v>
      </c>
      <c r="X30" s="75">
        <v>44303</v>
      </c>
      <c r="Y30" s="75" t="s">
        <v>435</v>
      </c>
      <c r="Z30" s="75">
        <v>43.95</v>
      </c>
      <c r="AA30" s="75">
        <v>4281</v>
      </c>
      <c r="AB30" s="75">
        <v>44426</v>
      </c>
      <c r="AC30" s="75" t="s">
        <v>436</v>
      </c>
      <c r="AD30" s="75">
        <v>45.11</v>
      </c>
      <c r="AE30" s="75">
        <v>4025</v>
      </c>
      <c r="AF30" s="75">
        <v>44440</v>
      </c>
      <c r="AG30" s="75" t="s">
        <v>437</v>
      </c>
      <c r="AH30" s="75">
        <v>45.12</v>
      </c>
      <c r="AI30" s="75">
        <v>3949</v>
      </c>
      <c r="AJ30" s="75">
        <v>42239</v>
      </c>
      <c r="AK30" s="75" t="s">
        <v>258</v>
      </c>
      <c r="AL30" s="75">
        <v>44.4</v>
      </c>
      <c r="AM30" s="75">
        <v>4063</v>
      </c>
      <c r="AN30" s="75">
        <v>42658</v>
      </c>
      <c r="AO30" s="75" t="s">
        <v>438</v>
      </c>
      <c r="AP30" s="75">
        <v>43.66</v>
      </c>
      <c r="AQ30" s="75">
        <v>4162</v>
      </c>
      <c r="AR30" s="75">
        <v>42535</v>
      </c>
      <c r="AS30" s="75" t="s">
        <v>439</v>
      </c>
      <c r="AT30" s="75">
        <v>44.92</v>
      </c>
      <c r="AU30" s="75">
        <v>3887</v>
      </c>
      <c r="AV30" s="75">
        <v>43430</v>
      </c>
      <c r="AW30" s="75" t="s">
        <v>440</v>
      </c>
    </row>
    <row r="31" spans="1:49">
      <c r="A31" s="75" t="s">
        <v>441</v>
      </c>
      <c r="B31" s="75">
        <v>50.51</v>
      </c>
      <c r="C31" s="75">
        <v>4597</v>
      </c>
      <c r="D31" s="75">
        <v>39354</v>
      </c>
      <c r="E31" s="75" t="s">
        <v>396</v>
      </c>
      <c r="F31" s="75">
        <v>62.29</v>
      </c>
      <c r="G31" s="75">
        <v>4655</v>
      </c>
      <c r="H31" s="75">
        <v>38481</v>
      </c>
      <c r="I31" s="75" t="s">
        <v>442</v>
      </c>
      <c r="J31" s="75">
        <v>59.17</v>
      </c>
      <c r="K31" s="75">
        <v>4841</v>
      </c>
      <c r="L31" s="75">
        <v>36194</v>
      </c>
      <c r="M31" s="75" t="s">
        <v>443</v>
      </c>
      <c r="N31" s="75">
        <v>56.12</v>
      </c>
      <c r="O31" s="75">
        <v>4853</v>
      </c>
      <c r="P31" s="75">
        <v>35837</v>
      </c>
      <c r="Q31" s="75" t="s">
        <v>444</v>
      </c>
      <c r="R31" s="75">
        <v>51.64</v>
      </c>
      <c r="S31" s="75">
        <v>4745</v>
      </c>
      <c r="T31" s="75">
        <v>35682</v>
      </c>
      <c r="U31" s="75" t="s">
        <v>389</v>
      </c>
      <c r="V31" s="75">
        <v>53.3</v>
      </c>
      <c r="W31" s="75">
        <v>4733</v>
      </c>
      <c r="X31" s="75">
        <v>35329</v>
      </c>
      <c r="Y31" s="75" t="s">
        <v>445</v>
      </c>
      <c r="Z31" s="75">
        <v>52.73</v>
      </c>
      <c r="AA31" s="75">
        <v>4527</v>
      </c>
      <c r="AB31" s="75">
        <v>36245</v>
      </c>
      <c r="AC31" s="75" t="s">
        <v>353</v>
      </c>
      <c r="AD31" s="75">
        <v>52.92</v>
      </c>
      <c r="AE31" s="75">
        <v>4561</v>
      </c>
      <c r="AF31" s="75">
        <v>36245</v>
      </c>
      <c r="AG31" s="75" t="s">
        <v>446</v>
      </c>
      <c r="AH31" s="75">
        <v>55.86</v>
      </c>
      <c r="AI31" s="75">
        <v>4540</v>
      </c>
      <c r="AJ31" s="75">
        <v>36762</v>
      </c>
      <c r="AK31" s="75" t="s">
        <v>447</v>
      </c>
      <c r="AL31" s="75">
        <v>50.33</v>
      </c>
      <c r="AM31" s="75">
        <v>4644</v>
      </c>
      <c r="AN31" s="75">
        <v>38295</v>
      </c>
      <c r="AO31" s="75" t="s">
        <v>225</v>
      </c>
      <c r="AP31" s="75">
        <v>49.06</v>
      </c>
      <c r="AQ31" s="75">
        <v>4673</v>
      </c>
      <c r="AR31" s="75">
        <v>39135</v>
      </c>
      <c r="AS31" s="75" t="s">
        <v>284</v>
      </c>
      <c r="AT31" s="75">
        <v>46.74</v>
      </c>
      <c r="AU31" s="75">
        <v>4823</v>
      </c>
      <c r="AV31" s="75">
        <v>41475</v>
      </c>
      <c r="AW31" s="75" t="s">
        <v>448</v>
      </c>
    </row>
    <row r="32" spans="1:49">
      <c r="A32" s="75" t="s">
        <v>449</v>
      </c>
      <c r="B32" s="75">
        <v>50.83</v>
      </c>
      <c r="C32" s="75">
        <v>4467</v>
      </c>
      <c r="D32" s="75">
        <v>38599</v>
      </c>
      <c r="E32" s="75" t="s">
        <v>227</v>
      </c>
      <c r="F32" s="75">
        <v>50.41</v>
      </c>
      <c r="G32" s="75">
        <v>4078</v>
      </c>
      <c r="H32" s="75">
        <v>38834</v>
      </c>
      <c r="I32" s="75" t="s">
        <v>313</v>
      </c>
      <c r="J32" s="75">
        <v>48.93</v>
      </c>
      <c r="K32" s="75">
        <v>3658</v>
      </c>
      <c r="L32" s="75">
        <v>39159</v>
      </c>
      <c r="M32" s="75" t="s">
        <v>348</v>
      </c>
      <c r="N32" s="75">
        <v>49.4</v>
      </c>
      <c r="O32" s="75">
        <v>3528</v>
      </c>
      <c r="P32" s="75">
        <v>37639</v>
      </c>
      <c r="Q32" s="75" t="s">
        <v>266</v>
      </c>
      <c r="R32" s="75">
        <v>49.61</v>
      </c>
      <c r="S32" s="75">
        <v>3412</v>
      </c>
      <c r="T32" s="75">
        <v>38672</v>
      </c>
      <c r="U32" s="75" t="s">
        <v>396</v>
      </c>
      <c r="V32" s="75">
        <v>46.9</v>
      </c>
      <c r="W32" s="75">
        <v>3542</v>
      </c>
      <c r="X32" s="75">
        <v>38471</v>
      </c>
      <c r="Y32" s="75" t="s">
        <v>281</v>
      </c>
      <c r="Z32" s="75">
        <v>47.36</v>
      </c>
      <c r="AA32" s="75">
        <v>3306</v>
      </c>
      <c r="AB32" s="75">
        <v>37359</v>
      </c>
      <c r="AC32" s="75" t="s">
        <v>292</v>
      </c>
      <c r="AD32" s="75">
        <v>46.13</v>
      </c>
      <c r="AE32" s="75">
        <v>3419</v>
      </c>
      <c r="AF32" s="75">
        <v>37349</v>
      </c>
      <c r="AG32" s="75" t="s">
        <v>238</v>
      </c>
      <c r="AH32" s="75">
        <v>47.56</v>
      </c>
      <c r="AI32" s="75">
        <v>3619</v>
      </c>
      <c r="AJ32" s="75">
        <v>36396</v>
      </c>
      <c r="AK32" s="75" t="s">
        <v>363</v>
      </c>
      <c r="AL32" s="75">
        <v>49.31</v>
      </c>
      <c r="AM32" s="75">
        <v>3560</v>
      </c>
      <c r="AN32" s="75">
        <v>35818</v>
      </c>
      <c r="AO32" s="75" t="s">
        <v>420</v>
      </c>
      <c r="AP32" s="75">
        <v>48.37</v>
      </c>
      <c r="AQ32" s="75">
        <v>3903</v>
      </c>
      <c r="AR32" s="75">
        <v>36263</v>
      </c>
      <c r="AS32" s="75" t="s">
        <v>397</v>
      </c>
      <c r="AT32" s="75">
        <v>50.35</v>
      </c>
      <c r="AU32" s="75">
        <v>3514</v>
      </c>
      <c r="AV32" s="75">
        <v>34746</v>
      </c>
      <c r="AW32" s="75" t="s">
        <v>389</v>
      </c>
    </row>
    <row r="33" spans="1:49">
      <c r="A33" s="75" t="s">
        <v>450</v>
      </c>
      <c r="B33" s="75">
        <v>51.03</v>
      </c>
      <c r="C33" s="75">
        <v>4273</v>
      </c>
      <c r="D33" s="75">
        <v>44840</v>
      </c>
      <c r="E33" s="75" t="s">
        <v>451</v>
      </c>
      <c r="F33" s="75">
        <v>49.84</v>
      </c>
      <c r="G33" s="75">
        <v>3876</v>
      </c>
      <c r="H33" s="75">
        <v>46053</v>
      </c>
      <c r="I33" s="75" t="s">
        <v>452</v>
      </c>
      <c r="J33" s="75">
        <v>48.93</v>
      </c>
      <c r="K33" s="75">
        <v>3576</v>
      </c>
      <c r="L33" s="75">
        <v>46053</v>
      </c>
      <c r="M33" s="75" t="s">
        <v>453</v>
      </c>
      <c r="N33" s="75">
        <v>48.53</v>
      </c>
      <c r="O33" s="75">
        <v>3671</v>
      </c>
      <c r="P33" s="75">
        <v>42053</v>
      </c>
      <c r="Q33" s="75" t="s">
        <v>367</v>
      </c>
      <c r="R33" s="75">
        <v>49.26</v>
      </c>
      <c r="S33" s="75">
        <v>3713</v>
      </c>
      <c r="T33" s="75">
        <v>42053</v>
      </c>
      <c r="U33" s="75" t="s">
        <v>341</v>
      </c>
      <c r="V33" s="75">
        <v>46.54</v>
      </c>
      <c r="W33" s="75">
        <v>3353</v>
      </c>
      <c r="X33" s="75">
        <v>36678</v>
      </c>
      <c r="Y33" s="75" t="s">
        <v>292</v>
      </c>
      <c r="Z33" s="75">
        <v>48.7</v>
      </c>
      <c r="AA33" s="75">
        <v>3770</v>
      </c>
      <c r="AB33" s="75">
        <v>41753</v>
      </c>
      <c r="AC33" s="75" t="s">
        <v>263</v>
      </c>
      <c r="AD33" s="75">
        <v>49.48</v>
      </c>
      <c r="AE33" s="75">
        <v>3809</v>
      </c>
      <c r="AF33" s="75">
        <v>39141</v>
      </c>
      <c r="AG33" s="75" t="s">
        <v>405</v>
      </c>
      <c r="AH33" s="75">
        <v>49.61</v>
      </c>
      <c r="AI33" s="75">
        <v>3907</v>
      </c>
      <c r="AJ33" s="75">
        <v>40858</v>
      </c>
      <c r="AK33" s="75" t="s">
        <v>429</v>
      </c>
      <c r="AL33" s="75">
        <v>51.49</v>
      </c>
      <c r="AM33" s="75">
        <v>3942</v>
      </c>
      <c r="AN33" s="75">
        <v>41821</v>
      </c>
      <c r="AO33" s="75" t="s">
        <v>314</v>
      </c>
      <c r="AP33" s="75">
        <v>51.61</v>
      </c>
      <c r="AQ33" s="75">
        <v>3881</v>
      </c>
      <c r="AR33" s="75">
        <v>41350</v>
      </c>
      <c r="AS33" s="75" t="s">
        <v>424</v>
      </c>
      <c r="AT33" s="75">
        <v>49.87</v>
      </c>
      <c r="AU33" s="75">
        <v>3589</v>
      </c>
      <c r="AV33" s="75">
        <v>41413</v>
      </c>
      <c r="AW33" s="75" t="s">
        <v>311</v>
      </c>
    </row>
    <row r="34" spans="1:49">
      <c r="A34" s="75" t="s">
        <v>454</v>
      </c>
      <c r="B34" s="75">
        <v>51.68</v>
      </c>
      <c r="C34" s="75">
        <v>3785</v>
      </c>
      <c r="D34" s="75">
        <v>42025</v>
      </c>
      <c r="E34" s="75" t="s">
        <v>455</v>
      </c>
      <c r="F34" s="75" t="s">
        <v>221</v>
      </c>
      <c r="G34" s="75" t="s">
        <v>221</v>
      </c>
      <c r="H34" s="75" t="s">
        <v>221</v>
      </c>
      <c r="I34" s="75" t="s">
        <v>221</v>
      </c>
      <c r="J34" s="75" t="s">
        <v>221</v>
      </c>
      <c r="K34" s="75" t="s">
        <v>221</v>
      </c>
      <c r="L34" s="75" t="s">
        <v>221</v>
      </c>
      <c r="M34" s="75" t="s">
        <v>221</v>
      </c>
      <c r="N34" s="75" t="s">
        <v>221</v>
      </c>
      <c r="O34" s="75" t="s">
        <v>221</v>
      </c>
      <c r="P34" s="75" t="s">
        <v>221</v>
      </c>
      <c r="Q34" s="75" t="s">
        <v>221</v>
      </c>
      <c r="R34" s="75" t="s">
        <v>221</v>
      </c>
      <c r="S34" s="75" t="s">
        <v>221</v>
      </c>
      <c r="T34" s="75" t="s">
        <v>221</v>
      </c>
      <c r="U34" s="75" t="s">
        <v>221</v>
      </c>
      <c r="V34" s="75" t="s">
        <v>221</v>
      </c>
      <c r="W34" s="75" t="s">
        <v>221</v>
      </c>
      <c r="X34" s="75" t="s">
        <v>221</v>
      </c>
      <c r="Y34" s="75" t="s">
        <v>221</v>
      </c>
      <c r="Z34" s="75">
        <v>49.47</v>
      </c>
      <c r="AA34" s="75">
        <v>3654</v>
      </c>
      <c r="AB34" s="75">
        <v>37836</v>
      </c>
      <c r="AC34" s="75" t="s">
        <v>402</v>
      </c>
      <c r="AD34" s="75" t="s">
        <v>221</v>
      </c>
      <c r="AE34" s="75" t="s">
        <v>221</v>
      </c>
      <c r="AF34" s="75" t="s">
        <v>221</v>
      </c>
      <c r="AG34" s="75" t="s">
        <v>221</v>
      </c>
      <c r="AH34" s="75" t="s">
        <v>221</v>
      </c>
      <c r="AI34" s="75" t="s">
        <v>221</v>
      </c>
      <c r="AJ34" s="75" t="s">
        <v>221</v>
      </c>
      <c r="AK34" s="75" t="s">
        <v>221</v>
      </c>
      <c r="AL34" s="75" t="s">
        <v>221</v>
      </c>
      <c r="AM34" s="75" t="s">
        <v>221</v>
      </c>
      <c r="AN34" s="75" t="s">
        <v>221</v>
      </c>
      <c r="AO34" s="75" t="s">
        <v>221</v>
      </c>
      <c r="AP34" s="75">
        <v>55.7</v>
      </c>
      <c r="AQ34" s="75">
        <v>3629</v>
      </c>
      <c r="AR34" s="75">
        <v>38848</v>
      </c>
      <c r="AS34" s="75" t="s">
        <v>301</v>
      </c>
      <c r="AT34" s="75">
        <v>50.54</v>
      </c>
      <c r="AU34" s="75">
        <v>3460</v>
      </c>
      <c r="AV34" s="75">
        <v>38399</v>
      </c>
      <c r="AW34" s="75" t="s">
        <v>227</v>
      </c>
    </row>
    <row r="35" spans="1:49">
      <c r="A35" s="75" t="s">
        <v>456</v>
      </c>
      <c r="B35" s="75">
        <v>51.96</v>
      </c>
      <c r="C35" s="75">
        <v>5235</v>
      </c>
      <c r="D35" s="75">
        <v>40384</v>
      </c>
      <c r="E35" s="75" t="s">
        <v>286</v>
      </c>
      <c r="F35" s="75">
        <v>55.3</v>
      </c>
      <c r="G35" s="75">
        <v>5319</v>
      </c>
      <c r="H35" s="75">
        <v>40188</v>
      </c>
      <c r="I35" s="75" t="s">
        <v>420</v>
      </c>
      <c r="J35" s="75">
        <v>51.7</v>
      </c>
      <c r="K35" s="75">
        <v>5196</v>
      </c>
      <c r="L35" s="75">
        <v>40289</v>
      </c>
      <c r="M35" s="75" t="s">
        <v>396</v>
      </c>
      <c r="N35" s="75">
        <v>49.31</v>
      </c>
      <c r="O35" s="75">
        <v>4994</v>
      </c>
      <c r="P35" s="75">
        <v>39156</v>
      </c>
      <c r="Q35" s="75" t="s">
        <v>315</v>
      </c>
      <c r="R35" s="75">
        <v>49.65</v>
      </c>
      <c r="S35" s="75">
        <v>5465</v>
      </c>
      <c r="T35" s="75">
        <v>39297</v>
      </c>
      <c r="U35" s="75" t="s">
        <v>405</v>
      </c>
      <c r="V35" s="75">
        <v>47.55</v>
      </c>
      <c r="W35" s="75">
        <v>4843</v>
      </c>
      <c r="X35" s="75">
        <v>38578</v>
      </c>
      <c r="Y35" s="75" t="s">
        <v>342</v>
      </c>
      <c r="Z35" s="75">
        <v>45.13</v>
      </c>
      <c r="AA35" s="75">
        <v>4603</v>
      </c>
      <c r="AB35" s="75">
        <v>38885</v>
      </c>
      <c r="AC35" s="75" t="s">
        <v>457</v>
      </c>
      <c r="AD35" s="75">
        <v>46.65</v>
      </c>
      <c r="AE35" s="75">
        <v>4501</v>
      </c>
      <c r="AF35" s="75">
        <v>38503</v>
      </c>
      <c r="AG35" s="75" t="s">
        <v>297</v>
      </c>
      <c r="AH35" s="75">
        <v>45.77</v>
      </c>
      <c r="AI35" s="75">
        <v>4496</v>
      </c>
      <c r="AJ35" s="75">
        <v>39411</v>
      </c>
      <c r="AK35" s="75" t="s">
        <v>457</v>
      </c>
      <c r="AL35" s="75">
        <v>47.86</v>
      </c>
      <c r="AM35" s="75">
        <v>4754</v>
      </c>
      <c r="AN35" s="75">
        <v>39206</v>
      </c>
      <c r="AO35" s="75" t="s">
        <v>401</v>
      </c>
      <c r="AP35" s="75">
        <v>46.81</v>
      </c>
      <c r="AQ35" s="75">
        <v>4586</v>
      </c>
      <c r="AR35" s="75">
        <v>38854</v>
      </c>
      <c r="AS35" s="75" t="s">
        <v>311</v>
      </c>
      <c r="AT35" s="75">
        <v>46.84</v>
      </c>
      <c r="AU35" s="75">
        <v>4717</v>
      </c>
      <c r="AV35" s="75">
        <v>38892</v>
      </c>
      <c r="AW35" s="75" t="s">
        <v>311</v>
      </c>
    </row>
    <row r="36" spans="1:49">
      <c r="A36" s="75" t="s">
        <v>458</v>
      </c>
      <c r="B36" s="75">
        <v>52.2</v>
      </c>
      <c r="C36" s="75">
        <v>3236</v>
      </c>
      <c r="D36" s="75">
        <v>39196</v>
      </c>
      <c r="E36" s="75" t="s">
        <v>357</v>
      </c>
      <c r="F36" s="75">
        <v>54.45</v>
      </c>
      <c r="G36" s="75">
        <v>3347</v>
      </c>
      <c r="H36" s="75">
        <v>39561</v>
      </c>
      <c r="I36" s="75" t="s">
        <v>420</v>
      </c>
      <c r="J36" s="75">
        <v>51.76</v>
      </c>
      <c r="K36" s="75">
        <v>3078</v>
      </c>
      <c r="L36" s="75">
        <v>39748</v>
      </c>
      <c r="M36" s="75" t="s">
        <v>459</v>
      </c>
      <c r="N36" s="75">
        <v>51.36</v>
      </c>
      <c r="O36" s="75">
        <v>2947</v>
      </c>
      <c r="P36" s="75">
        <v>38284</v>
      </c>
      <c r="Q36" s="75" t="s">
        <v>336</v>
      </c>
      <c r="R36" s="75">
        <v>48.27</v>
      </c>
      <c r="S36" s="75">
        <v>2887</v>
      </c>
      <c r="T36" s="75">
        <v>37684</v>
      </c>
      <c r="U36" s="75" t="s">
        <v>285</v>
      </c>
      <c r="V36" s="75">
        <v>46.41</v>
      </c>
      <c r="W36" s="75">
        <v>2930</v>
      </c>
      <c r="X36" s="75">
        <v>36308</v>
      </c>
      <c r="Y36" s="75" t="s">
        <v>460</v>
      </c>
      <c r="Z36" s="75">
        <v>44.04</v>
      </c>
      <c r="AA36" s="75">
        <v>3147</v>
      </c>
      <c r="AB36" s="75">
        <v>37374</v>
      </c>
      <c r="AC36" s="75" t="s">
        <v>461</v>
      </c>
      <c r="AD36" s="75">
        <v>47.33</v>
      </c>
      <c r="AE36" s="75">
        <v>3160</v>
      </c>
      <c r="AF36" s="75">
        <v>37673</v>
      </c>
      <c r="AG36" s="75" t="s">
        <v>374</v>
      </c>
      <c r="AH36" s="75">
        <v>46.85</v>
      </c>
      <c r="AI36" s="75">
        <v>2995</v>
      </c>
      <c r="AJ36" s="75">
        <v>37321</v>
      </c>
      <c r="AK36" s="75" t="s">
        <v>462</v>
      </c>
      <c r="AL36" s="75">
        <v>46.65</v>
      </c>
      <c r="AM36" s="75">
        <v>3173</v>
      </c>
      <c r="AN36" s="75">
        <v>37960</v>
      </c>
      <c r="AO36" s="75" t="s">
        <v>455</v>
      </c>
      <c r="AP36" s="75">
        <v>45.72</v>
      </c>
      <c r="AQ36" s="75">
        <v>3283</v>
      </c>
      <c r="AR36" s="75">
        <v>37519</v>
      </c>
      <c r="AS36" s="75" t="s">
        <v>281</v>
      </c>
      <c r="AT36" s="75">
        <v>48.86</v>
      </c>
      <c r="AU36" s="75">
        <v>3238</v>
      </c>
      <c r="AV36" s="75">
        <v>36941</v>
      </c>
      <c r="AW36" s="75" t="s">
        <v>399</v>
      </c>
    </row>
    <row r="37" spans="1:49">
      <c r="A37" s="75" t="s">
        <v>463</v>
      </c>
      <c r="B37" s="75">
        <v>52.34</v>
      </c>
      <c r="C37" s="75">
        <v>5813</v>
      </c>
      <c r="D37" s="75">
        <v>42467</v>
      </c>
      <c r="E37" s="75" t="s">
        <v>342</v>
      </c>
      <c r="F37" s="75">
        <v>45.48</v>
      </c>
      <c r="G37" s="75">
        <v>5125</v>
      </c>
      <c r="H37" s="75">
        <v>42947</v>
      </c>
      <c r="I37" s="75" t="s">
        <v>259</v>
      </c>
      <c r="J37" s="75">
        <v>44.98</v>
      </c>
      <c r="K37" s="75">
        <v>4874</v>
      </c>
      <c r="L37" s="75">
        <v>42913</v>
      </c>
      <c r="M37" s="75" t="s">
        <v>464</v>
      </c>
      <c r="N37" s="75">
        <v>45.08</v>
      </c>
      <c r="O37" s="75">
        <v>4913</v>
      </c>
      <c r="P37" s="75">
        <v>42691</v>
      </c>
      <c r="Q37" s="75" t="s">
        <v>465</v>
      </c>
      <c r="R37" s="75">
        <v>45.87</v>
      </c>
      <c r="S37" s="75">
        <v>4983</v>
      </c>
      <c r="T37" s="75">
        <v>41279</v>
      </c>
      <c r="U37" s="75" t="s">
        <v>466</v>
      </c>
      <c r="V37" s="75">
        <v>46.46</v>
      </c>
      <c r="W37" s="75">
        <v>5059</v>
      </c>
      <c r="X37" s="75">
        <v>36864</v>
      </c>
      <c r="Y37" s="75" t="s">
        <v>467</v>
      </c>
      <c r="Z37" s="75">
        <v>45.78</v>
      </c>
      <c r="AA37" s="75">
        <v>4978</v>
      </c>
      <c r="AB37" s="75">
        <v>38659</v>
      </c>
      <c r="AC37" s="75" t="s">
        <v>366</v>
      </c>
      <c r="AD37" s="75">
        <v>46.2</v>
      </c>
      <c r="AE37" s="75">
        <v>4894</v>
      </c>
      <c r="AF37" s="75">
        <v>37569</v>
      </c>
      <c r="AG37" s="75" t="s">
        <v>455</v>
      </c>
      <c r="AH37" s="75">
        <v>46.23</v>
      </c>
      <c r="AI37" s="75">
        <v>5182</v>
      </c>
      <c r="AJ37" s="75">
        <v>41085</v>
      </c>
      <c r="AK37" s="75" t="s">
        <v>468</v>
      </c>
      <c r="AL37" s="75">
        <v>44.76</v>
      </c>
      <c r="AM37" s="75">
        <v>5003</v>
      </c>
      <c r="AN37" s="75">
        <v>40777</v>
      </c>
      <c r="AO37" s="75" t="s">
        <v>346</v>
      </c>
      <c r="AP37" s="75">
        <v>46.13</v>
      </c>
      <c r="AQ37" s="75">
        <v>5353</v>
      </c>
      <c r="AR37" s="75">
        <v>39780</v>
      </c>
      <c r="AS37" s="75" t="s">
        <v>338</v>
      </c>
      <c r="AT37" s="75">
        <v>46.15</v>
      </c>
      <c r="AU37" s="75">
        <v>5302</v>
      </c>
      <c r="AV37" s="75">
        <v>39729</v>
      </c>
      <c r="AW37" s="75" t="s">
        <v>234</v>
      </c>
    </row>
    <row r="38" spans="1:49">
      <c r="A38" s="75" t="s">
        <v>469</v>
      </c>
      <c r="B38" s="75">
        <v>52.43</v>
      </c>
      <c r="C38" s="75">
        <v>3054</v>
      </c>
      <c r="D38" s="75">
        <v>37795</v>
      </c>
      <c r="E38" s="75" t="s">
        <v>410</v>
      </c>
      <c r="F38" s="75">
        <v>54.19</v>
      </c>
      <c r="G38" s="75">
        <v>2958</v>
      </c>
      <c r="H38" s="75">
        <v>36888</v>
      </c>
      <c r="I38" s="75" t="s">
        <v>385</v>
      </c>
      <c r="J38" s="75">
        <v>51.38</v>
      </c>
      <c r="K38" s="75">
        <v>2978</v>
      </c>
      <c r="L38" s="75">
        <v>35309</v>
      </c>
      <c r="M38" s="75" t="s">
        <v>353</v>
      </c>
      <c r="N38" s="75">
        <v>48.64</v>
      </c>
      <c r="O38" s="75">
        <v>3046</v>
      </c>
      <c r="P38" s="75">
        <v>34833</v>
      </c>
      <c r="Q38" s="75" t="s">
        <v>226</v>
      </c>
      <c r="R38" s="75">
        <v>48.33</v>
      </c>
      <c r="S38" s="75">
        <v>2917</v>
      </c>
      <c r="T38" s="75">
        <v>34311</v>
      </c>
      <c r="U38" s="75" t="s">
        <v>470</v>
      </c>
      <c r="V38" s="75">
        <v>46.85</v>
      </c>
      <c r="W38" s="75">
        <v>2743</v>
      </c>
      <c r="X38" s="75">
        <v>32926</v>
      </c>
      <c r="Y38" s="75" t="s">
        <v>471</v>
      </c>
      <c r="Z38" s="75">
        <v>48.13</v>
      </c>
      <c r="AA38" s="75">
        <v>2845</v>
      </c>
      <c r="AB38" s="75">
        <v>33417</v>
      </c>
      <c r="AC38" s="75" t="s">
        <v>383</v>
      </c>
      <c r="AD38" s="75">
        <v>47.53</v>
      </c>
      <c r="AE38" s="75">
        <v>2870</v>
      </c>
      <c r="AF38" s="75">
        <v>34264</v>
      </c>
      <c r="AG38" s="75" t="s">
        <v>410</v>
      </c>
      <c r="AH38" s="75">
        <v>48.94</v>
      </c>
      <c r="AI38" s="75">
        <v>2907</v>
      </c>
      <c r="AJ38" s="75">
        <v>35479</v>
      </c>
      <c r="AK38" s="75" t="s">
        <v>408</v>
      </c>
      <c r="AL38" s="75">
        <v>49.75</v>
      </c>
      <c r="AM38" s="75">
        <v>2883</v>
      </c>
      <c r="AN38" s="75">
        <v>35398</v>
      </c>
      <c r="AO38" s="75" t="s">
        <v>472</v>
      </c>
      <c r="AP38" s="75">
        <v>48.98</v>
      </c>
      <c r="AQ38" s="75">
        <v>2933</v>
      </c>
      <c r="AR38" s="75">
        <v>35054</v>
      </c>
      <c r="AS38" s="75" t="s">
        <v>473</v>
      </c>
      <c r="AT38" s="75">
        <v>47.51</v>
      </c>
      <c r="AU38" s="75">
        <v>2952</v>
      </c>
      <c r="AV38" s="75">
        <v>34854</v>
      </c>
      <c r="AW38" s="75" t="s">
        <v>418</v>
      </c>
    </row>
    <row r="39" spans="1:49">
      <c r="A39" s="75" t="s">
        <v>474</v>
      </c>
      <c r="B39" s="75">
        <v>52.44</v>
      </c>
      <c r="C39" s="75">
        <v>6445</v>
      </c>
      <c r="D39" s="75">
        <v>38363</v>
      </c>
      <c r="E39" s="75" t="s">
        <v>270</v>
      </c>
      <c r="F39" s="75">
        <v>52.68</v>
      </c>
      <c r="G39" s="75">
        <v>5973</v>
      </c>
      <c r="H39" s="75">
        <v>38109</v>
      </c>
      <c r="I39" s="75" t="s">
        <v>242</v>
      </c>
      <c r="J39" s="75">
        <v>53.58</v>
      </c>
      <c r="K39" s="75">
        <v>5808</v>
      </c>
      <c r="L39" s="75">
        <v>37711</v>
      </c>
      <c r="M39" s="75" t="s">
        <v>321</v>
      </c>
      <c r="N39" s="75">
        <v>48.66</v>
      </c>
      <c r="O39" s="75">
        <v>5091</v>
      </c>
      <c r="P39" s="75">
        <v>37173</v>
      </c>
      <c r="Q39" s="75" t="s">
        <v>373</v>
      </c>
      <c r="R39" s="75">
        <v>48.31</v>
      </c>
      <c r="S39" s="75">
        <v>5181</v>
      </c>
      <c r="T39" s="75">
        <v>35781</v>
      </c>
      <c r="U39" s="75" t="s">
        <v>379</v>
      </c>
      <c r="V39" s="75">
        <v>47.67</v>
      </c>
      <c r="W39" s="75">
        <v>5024</v>
      </c>
      <c r="X39" s="75">
        <v>34353</v>
      </c>
      <c r="Y39" s="75" t="s">
        <v>410</v>
      </c>
      <c r="Z39" s="75">
        <v>47</v>
      </c>
      <c r="AA39" s="75">
        <v>4970</v>
      </c>
      <c r="AB39" s="75">
        <v>34651</v>
      </c>
      <c r="AC39" s="75" t="s">
        <v>222</v>
      </c>
      <c r="AD39" s="75">
        <v>46.78</v>
      </c>
      <c r="AE39" s="75">
        <v>5129</v>
      </c>
      <c r="AF39" s="75">
        <v>35610</v>
      </c>
      <c r="AG39" s="75" t="s">
        <v>266</v>
      </c>
      <c r="AH39" s="75">
        <v>47.57</v>
      </c>
      <c r="AI39" s="75">
        <v>5266</v>
      </c>
      <c r="AJ39" s="75">
        <v>35420</v>
      </c>
      <c r="AK39" s="75" t="s">
        <v>406</v>
      </c>
      <c r="AL39" s="75">
        <v>47.98</v>
      </c>
      <c r="AM39" s="75">
        <v>5342</v>
      </c>
      <c r="AN39" s="75">
        <v>35126</v>
      </c>
      <c r="AO39" s="75" t="s">
        <v>372</v>
      </c>
      <c r="AP39" s="75">
        <v>50.14</v>
      </c>
      <c r="AQ39" s="75">
        <v>5457</v>
      </c>
      <c r="AR39" s="75">
        <v>34468</v>
      </c>
      <c r="AS39" s="75" t="s">
        <v>353</v>
      </c>
      <c r="AT39" s="75">
        <v>50.8</v>
      </c>
      <c r="AU39" s="75">
        <v>5620</v>
      </c>
      <c r="AV39" s="75">
        <v>33794</v>
      </c>
      <c r="AW39" s="75" t="s">
        <v>475</v>
      </c>
    </row>
    <row r="40" spans="1:49">
      <c r="A40" s="75" t="s">
        <v>476</v>
      </c>
      <c r="B40" s="75">
        <v>52.73</v>
      </c>
      <c r="C40" s="75">
        <v>4394</v>
      </c>
      <c r="D40" s="75">
        <v>47070</v>
      </c>
      <c r="E40" s="75" t="s">
        <v>477</v>
      </c>
      <c r="F40" s="75">
        <v>55.27</v>
      </c>
      <c r="G40" s="75">
        <v>4311</v>
      </c>
      <c r="H40" s="75">
        <v>46276</v>
      </c>
      <c r="I40" s="75" t="s">
        <v>239</v>
      </c>
      <c r="J40" s="75" t="s">
        <v>221</v>
      </c>
      <c r="K40" s="75" t="s">
        <v>221</v>
      </c>
      <c r="L40" s="75" t="s">
        <v>221</v>
      </c>
      <c r="M40" s="75" t="s">
        <v>221</v>
      </c>
      <c r="N40" s="75" t="s">
        <v>221</v>
      </c>
      <c r="O40" s="75" t="s">
        <v>221</v>
      </c>
      <c r="P40" s="75" t="s">
        <v>221</v>
      </c>
      <c r="Q40" s="75" t="s">
        <v>221</v>
      </c>
      <c r="R40" s="75" t="s">
        <v>221</v>
      </c>
      <c r="S40" s="75" t="s">
        <v>221</v>
      </c>
      <c r="T40" s="75" t="s">
        <v>221</v>
      </c>
      <c r="U40" s="75" t="s">
        <v>221</v>
      </c>
      <c r="V40" s="75" t="s">
        <v>221</v>
      </c>
      <c r="W40" s="75" t="s">
        <v>221</v>
      </c>
      <c r="X40" s="75" t="s">
        <v>221</v>
      </c>
      <c r="Y40" s="75" t="s">
        <v>221</v>
      </c>
      <c r="Z40" s="75">
        <v>46.8</v>
      </c>
      <c r="AA40" s="75">
        <v>4286</v>
      </c>
      <c r="AB40" s="75">
        <v>42465</v>
      </c>
      <c r="AC40" s="75" t="s">
        <v>309</v>
      </c>
      <c r="AD40" s="75" t="s">
        <v>221</v>
      </c>
      <c r="AE40" s="75" t="s">
        <v>221</v>
      </c>
      <c r="AF40" s="75" t="s">
        <v>221</v>
      </c>
      <c r="AG40" s="75" t="s">
        <v>221</v>
      </c>
      <c r="AH40" s="75">
        <v>53.86</v>
      </c>
      <c r="AI40" s="75">
        <v>4275</v>
      </c>
      <c r="AJ40" s="75">
        <v>42287</v>
      </c>
      <c r="AK40" s="75" t="s">
        <v>240</v>
      </c>
      <c r="AL40" s="75">
        <v>53.88</v>
      </c>
      <c r="AM40" s="75">
        <v>4418</v>
      </c>
      <c r="AN40" s="75">
        <v>43495</v>
      </c>
      <c r="AO40" s="75" t="s">
        <v>304</v>
      </c>
      <c r="AP40" s="75">
        <v>51.8</v>
      </c>
      <c r="AQ40" s="75">
        <v>4067</v>
      </c>
      <c r="AR40" s="75">
        <v>43313</v>
      </c>
      <c r="AS40" s="75" t="s">
        <v>288</v>
      </c>
      <c r="AT40" s="75" t="s">
        <v>221</v>
      </c>
      <c r="AU40" s="75" t="s">
        <v>221</v>
      </c>
      <c r="AV40" s="75" t="s">
        <v>221</v>
      </c>
      <c r="AW40" s="75" t="s">
        <v>221</v>
      </c>
    </row>
    <row r="41" spans="1:49">
      <c r="A41" s="75" t="s">
        <v>478</v>
      </c>
      <c r="B41" s="75">
        <v>53.27</v>
      </c>
      <c r="C41" s="75">
        <v>3078</v>
      </c>
      <c r="D41" s="75">
        <v>40711</v>
      </c>
      <c r="E41" s="75" t="s">
        <v>402</v>
      </c>
      <c r="F41" s="75" t="s">
        <v>221</v>
      </c>
      <c r="G41" s="75" t="s">
        <v>221</v>
      </c>
      <c r="H41" s="75" t="s">
        <v>221</v>
      </c>
      <c r="I41" s="75" t="s">
        <v>221</v>
      </c>
      <c r="J41" s="75" t="s">
        <v>221</v>
      </c>
      <c r="K41" s="75" t="s">
        <v>221</v>
      </c>
      <c r="L41" s="75" t="s">
        <v>221</v>
      </c>
      <c r="M41" s="75" t="s">
        <v>221</v>
      </c>
      <c r="N41" s="75" t="s">
        <v>221</v>
      </c>
      <c r="O41" s="75" t="s">
        <v>221</v>
      </c>
      <c r="P41" s="75" t="s">
        <v>221</v>
      </c>
      <c r="Q41" s="75" t="s">
        <v>221</v>
      </c>
      <c r="R41" s="75">
        <v>45.77</v>
      </c>
      <c r="S41" s="75">
        <v>2975</v>
      </c>
      <c r="T41" s="75">
        <v>37731</v>
      </c>
      <c r="U41" s="75" t="s">
        <v>277</v>
      </c>
      <c r="V41" s="75">
        <v>51.44</v>
      </c>
      <c r="W41" s="75">
        <v>3210</v>
      </c>
      <c r="X41" s="75">
        <v>37680</v>
      </c>
      <c r="Y41" s="75" t="s">
        <v>372</v>
      </c>
      <c r="Z41" s="75">
        <v>50.25</v>
      </c>
      <c r="AA41" s="75">
        <v>3308</v>
      </c>
      <c r="AB41" s="75">
        <v>37851</v>
      </c>
      <c r="AC41" s="75" t="s">
        <v>479</v>
      </c>
      <c r="AD41" s="75">
        <v>49.51</v>
      </c>
      <c r="AE41" s="75">
        <v>3264</v>
      </c>
      <c r="AF41" s="75">
        <v>39096</v>
      </c>
      <c r="AG41" s="75" t="s">
        <v>278</v>
      </c>
      <c r="AH41" s="75">
        <v>43.75</v>
      </c>
      <c r="AI41" s="75">
        <v>3267</v>
      </c>
      <c r="AJ41" s="75">
        <v>40677</v>
      </c>
      <c r="AK41" s="75" t="s">
        <v>480</v>
      </c>
      <c r="AL41" s="75" t="s">
        <v>221</v>
      </c>
      <c r="AM41" s="75" t="s">
        <v>221</v>
      </c>
      <c r="AN41" s="75" t="s">
        <v>221</v>
      </c>
      <c r="AO41" s="75" t="s">
        <v>221</v>
      </c>
      <c r="AP41" s="75">
        <v>51.15</v>
      </c>
      <c r="AQ41" s="75">
        <v>3200</v>
      </c>
      <c r="AR41" s="75">
        <v>40077</v>
      </c>
      <c r="AS41" s="75" t="s">
        <v>362</v>
      </c>
      <c r="AT41" s="75">
        <v>47.16</v>
      </c>
      <c r="AU41" s="75">
        <v>3069</v>
      </c>
      <c r="AV41" s="75">
        <v>39953</v>
      </c>
      <c r="AW41" s="75" t="s">
        <v>481</v>
      </c>
    </row>
    <row r="42" spans="1:49">
      <c r="A42" s="75" t="s">
        <v>482</v>
      </c>
      <c r="B42" s="75">
        <v>53.39</v>
      </c>
      <c r="C42" s="75">
        <v>3938</v>
      </c>
      <c r="D42" s="75">
        <v>23744</v>
      </c>
      <c r="E42" s="75" t="s">
        <v>483</v>
      </c>
      <c r="F42" s="75">
        <v>53.06</v>
      </c>
      <c r="G42" s="75">
        <v>4005</v>
      </c>
      <c r="H42" s="75">
        <v>23704</v>
      </c>
      <c r="I42" s="75" t="s">
        <v>484</v>
      </c>
      <c r="J42" s="75">
        <v>52.64</v>
      </c>
      <c r="K42" s="75">
        <v>3991</v>
      </c>
      <c r="L42" s="75">
        <v>23663</v>
      </c>
      <c r="M42" s="75" t="s">
        <v>485</v>
      </c>
      <c r="N42" s="75">
        <v>51.27</v>
      </c>
      <c r="O42" s="75">
        <v>3853</v>
      </c>
      <c r="P42" s="75">
        <v>23489</v>
      </c>
      <c r="Q42" s="75" t="s">
        <v>486</v>
      </c>
      <c r="R42" s="75">
        <v>51.78</v>
      </c>
      <c r="S42" s="75">
        <v>3836</v>
      </c>
      <c r="T42" s="75">
        <v>23256</v>
      </c>
      <c r="U42" s="75" t="s">
        <v>485</v>
      </c>
      <c r="V42" s="75">
        <v>51.29</v>
      </c>
      <c r="W42" s="75">
        <v>3860</v>
      </c>
      <c r="X42" s="75">
        <v>23256</v>
      </c>
      <c r="Y42" s="75" t="s">
        <v>251</v>
      </c>
      <c r="Z42" s="75">
        <v>49.97</v>
      </c>
      <c r="AA42" s="75">
        <v>3748</v>
      </c>
      <c r="AB42" s="75">
        <v>23256</v>
      </c>
      <c r="AC42" s="75" t="s">
        <v>487</v>
      </c>
      <c r="AD42" s="75">
        <v>49.48</v>
      </c>
      <c r="AE42" s="75">
        <v>3868</v>
      </c>
      <c r="AF42" s="75">
        <v>25134</v>
      </c>
      <c r="AG42" s="75" t="s">
        <v>488</v>
      </c>
      <c r="AH42" s="75">
        <v>49.98</v>
      </c>
      <c r="AI42" s="75">
        <v>3801</v>
      </c>
      <c r="AJ42" s="75">
        <v>24885</v>
      </c>
      <c r="AK42" s="75" t="s">
        <v>489</v>
      </c>
      <c r="AL42" s="75">
        <v>49.57</v>
      </c>
      <c r="AM42" s="75">
        <v>3805</v>
      </c>
      <c r="AN42" s="75">
        <v>33050</v>
      </c>
      <c r="AO42" s="75" t="s">
        <v>490</v>
      </c>
      <c r="AP42" s="75">
        <v>49.42</v>
      </c>
      <c r="AQ42" s="75">
        <v>3863</v>
      </c>
      <c r="AR42" s="75">
        <v>34039</v>
      </c>
      <c r="AS42" s="75" t="s">
        <v>491</v>
      </c>
      <c r="AT42" s="75">
        <v>50.09</v>
      </c>
      <c r="AU42" s="75">
        <v>3808</v>
      </c>
      <c r="AV42" s="75">
        <v>32683</v>
      </c>
      <c r="AW42" s="75" t="s">
        <v>327</v>
      </c>
    </row>
    <row r="43" spans="1:49">
      <c r="A43" s="75" t="s">
        <v>492</v>
      </c>
      <c r="B43" s="75">
        <v>53.5</v>
      </c>
      <c r="C43" s="75">
        <v>4013</v>
      </c>
      <c r="D43" s="75">
        <v>39561</v>
      </c>
      <c r="E43" s="75" t="s">
        <v>493</v>
      </c>
      <c r="F43" s="75">
        <v>48.53</v>
      </c>
      <c r="G43" s="75">
        <v>3847</v>
      </c>
      <c r="H43" s="75">
        <v>40391</v>
      </c>
      <c r="I43" s="75" t="s">
        <v>494</v>
      </c>
      <c r="J43" s="75">
        <v>46.26</v>
      </c>
      <c r="K43" s="75">
        <v>3640</v>
      </c>
      <c r="L43" s="75">
        <v>39443</v>
      </c>
      <c r="M43" s="75" t="s">
        <v>414</v>
      </c>
      <c r="N43" s="75">
        <v>44.39</v>
      </c>
      <c r="O43" s="75">
        <v>3480</v>
      </c>
      <c r="P43" s="75">
        <v>38889</v>
      </c>
      <c r="Q43" s="75" t="s">
        <v>261</v>
      </c>
      <c r="R43" s="75">
        <v>45</v>
      </c>
      <c r="S43" s="75">
        <v>3487</v>
      </c>
      <c r="T43" s="75">
        <v>36343</v>
      </c>
      <c r="U43" s="75" t="s">
        <v>304</v>
      </c>
      <c r="V43" s="75">
        <v>43.01</v>
      </c>
      <c r="W43" s="75">
        <v>3404</v>
      </c>
      <c r="X43" s="75">
        <v>35281</v>
      </c>
      <c r="Y43" s="75" t="s">
        <v>281</v>
      </c>
      <c r="Z43" s="75">
        <v>43.73</v>
      </c>
      <c r="AA43" s="75">
        <v>3418</v>
      </c>
      <c r="AB43" s="75">
        <v>35935</v>
      </c>
      <c r="AC43" s="75" t="s">
        <v>296</v>
      </c>
      <c r="AD43" s="75">
        <v>43.94</v>
      </c>
      <c r="AE43" s="75">
        <v>3328</v>
      </c>
      <c r="AF43" s="75">
        <v>36308</v>
      </c>
      <c r="AG43" s="75" t="s">
        <v>400</v>
      </c>
      <c r="AH43" s="75">
        <v>45.25</v>
      </c>
      <c r="AI43" s="75">
        <v>3372</v>
      </c>
      <c r="AJ43" s="75">
        <v>35874</v>
      </c>
      <c r="AK43" s="75" t="s">
        <v>495</v>
      </c>
      <c r="AL43" s="75">
        <v>46.38</v>
      </c>
      <c r="AM43" s="75">
        <v>3490</v>
      </c>
      <c r="AN43" s="75">
        <v>36147</v>
      </c>
      <c r="AO43" s="75" t="s">
        <v>396</v>
      </c>
      <c r="AP43" s="75">
        <v>47.09</v>
      </c>
      <c r="AQ43" s="75">
        <v>3735</v>
      </c>
      <c r="AR43" s="75">
        <v>35875</v>
      </c>
      <c r="AS43" s="75" t="s">
        <v>266</v>
      </c>
      <c r="AT43" s="75">
        <v>44.93</v>
      </c>
      <c r="AU43" s="75">
        <v>3442</v>
      </c>
      <c r="AV43" s="75">
        <v>36504</v>
      </c>
      <c r="AW43" s="75" t="s">
        <v>314</v>
      </c>
    </row>
    <row r="44" spans="1:49">
      <c r="A44" s="75" t="s">
        <v>496</v>
      </c>
      <c r="B44" s="75">
        <v>53.96</v>
      </c>
      <c r="C44" s="75">
        <v>3340</v>
      </c>
      <c r="D44" s="75">
        <v>39458</v>
      </c>
      <c r="E44" s="75" t="s">
        <v>270</v>
      </c>
      <c r="F44" s="75">
        <v>54.58</v>
      </c>
      <c r="G44" s="75">
        <v>3575</v>
      </c>
      <c r="H44" s="75">
        <v>39708</v>
      </c>
      <c r="I44" s="75" t="s">
        <v>335</v>
      </c>
      <c r="J44" s="75">
        <v>54.47</v>
      </c>
      <c r="K44" s="75">
        <v>3216</v>
      </c>
      <c r="L44" s="75">
        <v>40080</v>
      </c>
      <c r="M44" s="75" t="s">
        <v>497</v>
      </c>
      <c r="N44" s="75">
        <v>52.68</v>
      </c>
      <c r="O44" s="75">
        <v>3228</v>
      </c>
      <c r="P44" s="75">
        <v>39926</v>
      </c>
      <c r="Q44" s="75" t="s">
        <v>272</v>
      </c>
      <c r="R44" s="75">
        <v>51.23</v>
      </c>
      <c r="S44" s="75">
        <v>3222</v>
      </c>
      <c r="T44" s="75">
        <v>39799</v>
      </c>
      <c r="U44" s="75" t="s">
        <v>360</v>
      </c>
      <c r="V44" s="75">
        <v>50.5</v>
      </c>
      <c r="W44" s="75">
        <v>3154</v>
      </c>
      <c r="X44" s="75">
        <v>37372</v>
      </c>
      <c r="Y44" s="75" t="s">
        <v>379</v>
      </c>
      <c r="Z44" s="75">
        <v>48.88</v>
      </c>
      <c r="AA44" s="75">
        <v>3006</v>
      </c>
      <c r="AB44" s="75">
        <v>37151</v>
      </c>
      <c r="AC44" s="75" t="s">
        <v>225</v>
      </c>
      <c r="AD44" s="75">
        <v>47.95</v>
      </c>
      <c r="AE44" s="75">
        <v>3093</v>
      </c>
      <c r="AF44" s="75">
        <v>39600</v>
      </c>
      <c r="AG44" s="75" t="s">
        <v>297</v>
      </c>
      <c r="AH44" s="75">
        <v>50.05</v>
      </c>
      <c r="AI44" s="75">
        <v>3117</v>
      </c>
      <c r="AJ44" s="75">
        <v>38917</v>
      </c>
      <c r="AK44" s="75" t="s">
        <v>286</v>
      </c>
      <c r="AL44" s="75">
        <v>51.05</v>
      </c>
      <c r="AM44" s="75">
        <v>3486</v>
      </c>
      <c r="AN44" s="75">
        <v>38205</v>
      </c>
      <c r="AO44" s="75" t="s">
        <v>361</v>
      </c>
      <c r="AP44" s="75">
        <v>49.25</v>
      </c>
      <c r="AQ44" s="75">
        <v>3286</v>
      </c>
      <c r="AR44" s="75">
        <v>38377</v>
      </c>
      <c r="AS44" s="75" t="s">
        <v>396</v>
      </c>
      <c r="AT44" s="75">
        <v>50.06</v>
      </c>
      <c r="AU44" s="75">
        <v>3398</v>
      </c>
      <c r="AV44" s="75">
        <v>37887</v>
      </c>
      <c r="AW44" s="75" t="s">
        <v>399</v>
      </c>
    </row>
    <row r="45" spans="1:49">
      <c r="A45" s="75" t="s">
        <v>498</v>
      </c>
      <c r="B45" s="75">
        <v>54.01</v>
      </c>
      <c r="C45" s="75">
        <v>6665</v>
      </c>
      <c r="D45" s="75">
        <v>39837</v>
      </c>
      <c r="E45" s="75" t="s">
        <v>222</v>
      </c>
      <c r="F45" s="75">
        <v>58.55</v>
      </c>
      <c r="G45" s="75">
        <v>6650</v>
      </c>
      <c r="H45" s="75">
        <v>39639</v>
      </c>
      <c r="I45" s="75" t="s">
        <v>250</v>
      </c>
      <c r="J45" s="75">
        <v>64.86</v>
      </c>
      <c r="K45" s="75">
        <v>6931</v>
      </c>
      <c r="L45" s="75">
        <v>39284</v>
      </c>
      <c r="M45" s="75" t="s">
        <v>499</v>
      </c>
      <c r="N45" s="75">
        <v>56.73</v>
      </c>
      <c r="O45" s="75">
        <v>5881</v>
      </c>
      <c r="P45" s="75">
        <v>37622</v>
      </c>
      <c r="Q45" s="75" t="s">
        <v>245</v>
      </c>
      <c r="R45" s="75">
        <v>58.01</v>
      </c>
      <c r="S45" s="75">
        <v>5835</v>
      </c>
      <c r="T45" s="75">
        <v>37232</v>
      </c>
      <c r="U45" s="75" t="s">
        <v>328</v>
      </c>
      <c r="V45" s="75">
        <v>56.4</v>
      </c>
      <c r="W45" s="75">
        <v>5705</v>
      </c>
      <c r="X45" s="75">
        <v>36204</v>
      </c>
      <c r="Y45" s="75" t="s">
        <v>328</v>
      </c>
      <c r="Z45" s="75">
        <v>55.2</v>
      </c>
      <c r="AA45" s="75">
        <v>5410</v>
      </c>
      <c r="AB45" s="75">
        <v>36918</v>
      </c>
      <c r="AC45" s="75" t="s">
        <v>246</v>
      </c>
      <c r="AD45" s="75">
        <v>55.97</v>
      </c>
      <c r="AE45" s="75">
        <v>5826</v>
      </c>
      <c r="AF45" s="75">
        <v>37903</v>
      </c>
      <c r="AG45" s="75" t="s">
        <v>250</v>
      </c>
      <c r="AH45" s="75">
        <v>57.02</v>
      </c>
      <c r="AI45" s="75">
        <v>5855</v>
      </c>
      <c r="AJ45" s="75">
        <v>37073</v>
      </c>
      <c r="AK45" s="75" t="s">
        <v>500</v>
      </c>
      <c r="AL45" s="75">
        <v>56.14</v>
      </c>
      <c r="AM45" s="75">
        <v>6104</v>
      </c>
      <c r="AN45" s="75">
        <v>37097</v>
      </c>
      <c r="AO45" s="75" t="s">
        <v>501</v>
      </c>
      <c r="AP45" s="75">
        <v>56.86</v>
      </c>
      <c r="AQ45" s="75">
        <v>6084</v>
      </c>
      <c r="AR45" s="75">
        <v>37037</v>
      </c>
      <c r="AS45" s="75" t="s">
        <v>502</v>
      </c>
      <c r="AT45" s="75">
        <v>56.23</v>
      </c>
      <c r="AU45" s="75">
        <v>6114</v>
      </c>
      <c r="AV45" s="75">
        <v>36519</v>
      </c>
      <c r="AW45" s="75" t="s">
        <v>503</v>
      </c>
    </row>
    <row r="46" spans="1:49">
      <c r="A46" s="75" t="s">
        <v>504</v>
      </c>
      <c r="B46" s="75">
        <v>54.79</v>
      </c>
      <c r="C46" s="75">
        <v>4427</v>
      </c>
      <c r="D46" s="75">
        <v>39885</v>
      </c>
      <c r="E46" s="75" t="s">
        <v>335</v>
      </c>
      <c r="F46" s="75">
        <v>57.11</v>
      </c>
      <c r="G46" s="75">
        <v>4491</v>
      </c>
      <c r="H46" s="75">
        <v>40483</v>
      </c>
      <c r="I46" s="75" t="s">
        <v>269</v>
      </c>
      <c r="J46" s="75">
        <v>53.11</v>
      </c>
      <c r="K46" s="75">
        <v>4197</v>
      </c>
      <c r="L46" s="75">
        <v>40483</v>
      </c>
      <c r="M46" s="75" t="s">
        <v>333</v>
      </c>
      <c r="N46" s="75">
        <v>54.79</v>
      </c>
      <c r="O46" s="75">
        <v>4169</v>
      </c>
      <c r="P46" s="75">
        <v>35810</v>
      </c>
      <c r="Q46" s="75" t="s">
        <v>505</v>
      </c>
      <c r="R46" s="75">
        <v>53.9</v>
      </c>
      <c r="S46" s="75">
        <v>4283</v>
      </c>
      <c r="T46" s="75">
        <v>38109</v>
      </c>
      <c r="U46" s="75" t="s">
        <v>506</v>
      </c>
      <c r="V46" s="75">
        <v>52.34</v>
      </c>
      <c r="W46" s="75">
        <v>4180</v>
      </c>
      <c r="X46" s="75">
        <v>38093</v>
      </c>
      <c r="Y46" s="75" t="s">
        <v>335</v>
      </c>
      <c r="Z46" s="75">
        <v>49.37</v>
      </c>
      <c r="AA46" s="75">
        <v>3909</v>
      </c>
      <c r="AB46" s="75">
        <v>37441</v>
      </c>
      <c r="AC46" s="75" t="s">
        <v>404</v>
      </c>
      <c r="AD46" s="75">
        <v>50.53</v>
      </c>
      <c r="AE46" s="75">
        <v>4058</v>
      </c>
      <c r="AF46" s="75">
        <v>34383</v>
      </c>
      <c r="AG46" s="75" t="s">
        <v>385</v>
      </c>
      <c r="AH46" s="75">
        <v>51.34</v>
      </c>
      <c r="AI46" s="75">
        <v>4033</v>
      </c>
      <c r="AJ46" s="75">
        <v>37603</v>
      </c>
      <c r="AK46" s="75" t="s">
        <v>372</v>
      </c>
      <c r="AL46" s="75">
        <v>53.39</v>
      </c>
      <c r="AM46" s="75">
        <v>4139</v>
      </c>
      <c r="AN46" s="75">
        <v>37609</v>
      </c>
      <c r="AO46" s="75" t="s">
        <v>507</v>
      </c>
      <c r="AP46" s="75">
        <v>52.79</v>
      </c>
      <c r="AQ46" s="75">
        <v>4207</v>
      </c>
      <c r="AR46" s="75">
        <v>37566</v>
      </c>
      <c r="AS46" s="75" t="s">
        <v>472</v>
      </c>
      <c r="AT46" s="75">
        <v>51.79</v>
      </c>
      <c r="AU46" s="75">
        <v>4172</v>
      </c>
      <c r="AV46" s="75">
        <v>37681</v>
      </c>
      <c r="AW46" s="75" t="s">
        <v>335</v>
      </c>
    </row>
    <row r="47" spans="1:49">
      <c r="A47" s="75" t="s">
        <v>508</v>
      </c>
      <c r="B47" s="75">
        <v>55.9</v>
      </c>
      <c r="C47" s="75">
        <v>7574</v>
      </c>
      <c r="D47" s="75">
        <v>43078</v>
      </c>
      <c r="E47" s="75" t="s">
        <v>313</v>
      </c>
      <c r="F47" s="75">
        <v>56.78</v>
      </c>
      <c r="G47" s="75">
        <v>8162</v>
      </c>
      <c r="H47" s="75">
        <v>42579</v>
      </c>
      <c r="I47" s="75" t="s">
        <v>397</v>
      </c>
      <c r="J47" s="75">
        <v>56.68</v>
      </c>
      <c r="K47" s="75">
        <v>7641</v>
      </c>
      <c r="L47" s="75">
        <v>42271</v>
      </c>
      <c r="M47" s="75" t="s">
        <v>336</v>
      </c>
      <c r="N47" s="75">
        <v>56.27</v>
      </c>
      <c r="O47" s="75">
        <v>7251</v>
      </c>
      <c r="P47" s="75">
        <v>41930</v>
      </c>
      <c r="Q47" s="75" t="s">
        <v>336</v>
      </c>
      <c r="R47" s="75">
        <v>53.46</v>
      </c>
      <c r="S47" s="75">
        <v>7271</v>
      </c>
      <c r="T47" s="75">
        <v>41839</v>
      </c>
      <c r="U47" s="75" t="s">
        <v>460</v>
      </c>
      <c r="V47" s="75">
        <v>52.56</v>
      </c>
      <c r="W47" s="75">
        <v>7777</v>
      </c>
      <c r="X47" s="75">
        <v>41593</v>
      </c>
      <c r="Y47" s="75" t="s">
        <v>405</v>
      </c>
      <c r="Z47" s="75">
        <v>52.16</v>
      </c>
      <c r="AA47" s="75">
        <v>7450</v>
      </c>
      <c r="AB47" s="75">
        <v>41658</v>
      </c>
      <c r="AC47" s="75" t="s">
        <v>509</v>
      </c>
      <c r="AD47" s="75">
        <v>52.4</v>
      </c>
      <c r="AE47" s="75">
        <v>7620</v>
      </c>
      <c r="AF47" s="75">
        <v>41479</v>
      </c>
      <c r="AG47" s="75" t="s">
        <v>405</v>
      </c>
      <c r="AH47" s="75">
        <v>54.93</v>
      </c>
      <c r="AI47" s="75">
        <v>7723</v>
      </c>
      <c r="AJ47" s="75">
        <v>41541</v>
      </c>
      <c r="AK47" s="75" t="s">
        <v>399</v>
      </c>
      <c r="AL47" s="75">
        <v>57.5</v>
      </c>
      <c r="AM47" s="75">
        <v>7955</v>
      </c>
      <c r="AN47" s="75">
        <v>41557</v>
      </c>
      <c r="AO47" s="75" t="s">
        <v>427</v>
      </c>
      <c r="AP47" s="75">
        <v>55.74</v>
      </c>
      <c r="AQ47" s="75">
        <v>7945</v>
      </c>
      <c r="AR47" s="75">
        <v>41814</v>
      </c>
      <c r="AS47" s="75" t="s">
        <v>357</v>
      </c>
      <c r="AT47" s="75">
        <v>53.77</v>
      </c>
      <c r="AU47" s="75">
        <v>7153</v>
      </c>
      <c r="AV47" s="75">
        <v>41475</v>
      </c>
      <c r="AW47" s="75" t="s">
        <v>398</v>
      </c>
    </row>
    <row r="48" spans="1:49">
      <c r="A48" s="75" t="s">
        <v>510</v>
      </c>
      <c r="B48" s="75">
        <v>55.95</v>
      </c>
      <c r="C48" s="75">
        <v>3911</v>
      </c>
      <c r="D48" s="75">
        <v>25830</v>
      </c>
      <c r="E48" s="75" t="s">
        <v>511</v>
      </c>
      <c r="F48" s="75">
        <v>56.47</v>
      </c>
      <c r="G48" s="75">
        <v>4170</v>
      </c>
      <c r="H48" s="75">
        <v>25413</v>
      </c>
      <c r="I48" s="75" t="s">
        <v>512</v>
      </c>
      <c r="J48" s="75">
        <v>54.46</v>
      </c>
      <c r="K48" s="75">
        <v>4025</v>
      </c>
      <c r="L48" s="75">
        <v>25556</v>
      </c>
      <c r="M48" s="75" t="s">
        <v>513</v>
      </c>
      <c r="N48" s="75">
        <v>53.33</v>
      </c>
      <c r="O48" s="75">
        <v>4004</v>
      </c>
      <c r="P48" s="75">
        <v>27962</v>
      </c>
      <c r="Q48" s="75" t="s">
        <v>514</v>
      </c>
      <c r="R48" s="75">
        <v>53.2</v>
      </c>
      <c r="S48" s="75">
        <v>4007</v>
      </c>
      <c r="T48" s="75">
        <v>31907</v>
      </c>
      <c r="U48" s="75" t="s">
        <v>515</v>
      </c>
      <c r="V48" s="75">
        <v>53.48</v>
      </c>
      <c r="W48" s="75">
        <v>3976</v>
      </c>
      <c r="X48" s="75">
        <v>31103</v>
      </c>
      <c r="Y48" s="75" t="s">
        <v>516</v>
      </c>
      <c r="Z48" s="75">
        <v>52.31</v>
      </c>
      <c r="AA48" s="75">
        <v>3981</v>
      </c>
      <c r="AB48" s="75">
        <v>31354</v>
      </c>
      <c r="AC48" s="75" t="s">
        <v>515</v>
      </c>
      <c r="AD48" s="75">
        <v>51.88</v>
      </c>
      <c r="AE48" s="75">
        <v>3885</v>
      </c>
      <c r="AF48" s="75">
        <v>31650</v>
      </c>
      <c r="AG48" s="75" t="s">
        <v>517</v>
      </c>
      <c r="AH48" s="75">
        <v>51.85</v>
      </c>
      <c r="AI48" s="75">
        <v>3946</v>
      </c>
      <c r="AJ48" s="75">
        <v>33520</v>
      </c>
      <c r="AK48" s="75" t="s">
        <v>518</v>
      </c>
      <c r="AL48" s="75">
        <v>52.35</v>
      </c>
      <c r="AM48" s="75">
        <v>3990</v>
      </c>
      <c r="AN48" s="75">
        <v>32909</v>
      </c>
      <c r="AO48" s="75" t="s">
        <v>519</v>
      </c>
      <c r="AP48" s="75">
        <v>51.92</v>
      </c>
      <c r="AQ48" s="75">
        <v>3989</v>
      </c>
      <c r="AR48" s="75">
        <v>32909</v>
      </c>
      <c r="AS48" s="75" t="s">
        <v>520</v>
      </c>
      <c r="AT48" s="75">
        <v>51.8</v>
      </c>
      <c r="AU48" s="75">
        <v>3888</v>
      </c>
      <c r="AV48" s="75">
        <v>33390</v>
      </c>
      <c r="AW48" s="75" t="s">
        <v>392</v>
      </c>
    </row>
    <row r="49" spans="1:49">
      <c r="A49" s="75" t="s">
        <v>521</v>
      </c>
      <c r="B49" s="75">
        <v>56.14</v>
      </c>
      <c r="C49" s="75">
        <v>5590</v>
      </c>
      <c r="D49" s="75">
        <v>44626</v>
      </c>
      <c r="E49" s="75" t="s">
        <v>315</v>
      </c>
      <c r="F49" s="75">
        <v>58.06</v>
      </c>
      <c r="G49" s="75">
        <v>5567</v>
      </c>
      <c r="H49" s="75">
        <v>43900</v>
      </c>
      <c r="I49" s="75" t="s">
        <v>399</v>
      </c>
      <c r="J49" s="75">
        <v>55.45</v>
      </c>
      <c r="K49" s="75">
        <v>5414</v>
      </c>
      <c r="L49" s="75">
        <v>43546</v>
      </c>
      <c r="M49" s="75" t="s">
        <v>240</v>
      </c>
      <c r="N49" s="75">
        <v>55.84</v>
      </c>
      <c r="O49" s="75">
        <v>5294</v>
      </c>
      <c r="P49" s="75">
        <v>42582</v>
      </c>
      <c r="Q49" s="75" t="s">
        <v>333</v>
      </c>
      <c r="R49" s="75">
        <v>55.08</v>
      </c>
      <c r="S49" s="75">
        <v>5202</v>
      </c>
      <c r="T49" s="75">
        <v>42509</v>
      </c>
      <c r="U49" s="75" t="s">
        <v>398</v>
      </c>
      <c r="V49" s="75">
        <v>54.21</v>
      </c>
      <c r="W49" s="75">
        <v>5223</v>
      </c>
      <c r="X49" s="75">
        <v>40842</v>
      </c>
      <c r="Y49" s="75" t="s">
        <v>479</v>
      </c>
      <c r="Z49" s="75">
        <v>54.1</v>
      </c>
      <c r="AA49" s="75">
        <v>5217</v>
      </c>
      <c r="AB49" s="75">
        <v>41840</v>
      </c>
      <c r="AC49" s="75" t="s">
        <v>280</v>
      </c>
      <c r="AD49" s="75">
        <v>53.93</v>
      </c>
      <c r="AE49" s="75">
        <v>5185</v>
      </c>
      <c r="AF49" s="75">
        <v>42102</v>
      </c>
      <c r="AG49" s="75" t="s">
        <v>285</v>
      </c>
      <c r="AH49" s="75">
        <v>53.03</v>
      </c>
      <c r="AI49" s="75">
        <v>5200</v>
      </c>
      <c r="AJ49" s="75">
        <v>41576</v>
      </c>
      <c r="AK49" s="75" t="s">
        <v>425</v>
      </c>
      <c r="AL49" s="75">
        <v>54.67</v>
      </c>
      <c r="AM49" s="75">
        <v>5307</v>
      </c>
      <c r="AN49" s="75">
        <v>41833</v>
      </c>
      <c r="AO49" s="75" t="s">
        <v>363</v>
      </c>
      <c r="AP49" s="75">
        <v>54.4</v>
      </c>
      <c r="AQ49" s="75">
        <v>5361</v>
      </c>
      <c r="AR49" s="75">
        <v>42331</v>
      </c>
      <c r="AS49" s="75" t="s">
        <v>371</v>
      </c>
      <c r="AT49" s="75">
        <v>55.41</v>
      </c>
      <c r="AU49" s="75">
        <v>5220</v>
      </c>
      <c r="AV49" s="75">
        <v>41412</v>
      </c>
      <c r="AW49" s="75" t="s">
        <v>522</v>
      </c>
    </row>
    <row r="50" spans="1:49">
      <c r="A50" s="75" t="s">
        <v>523</v>
      </c>
      <c r="B50" s="75">
        <v>56.29</v>
      </c>
      <c r="C50" s="75">
        <v>6130</v>
      </c>
      <c r="D50" s="75">
        <v>39212</v>
      </c>
      <c r="E50" s="75" t="s">
        <v>524</v>
      </c>
      <c r="F50" s="75">
        <v>53.66</v>
      </c>
      <c r="G50" s="75">
        <v>5991</v>
      </c>
      <c r="H50" s="75">
        <v>39300</v>
      </c>
      <c r="I50" s="75" t="s">
        <v>372</v>
      </c>
      <c r="J50" s="75">
        <v>54.03</v>
      </c>
      <c r="K50" s="75">
        <v>6390</v>
      </c>
      <c r="L50" s="75">
        <v>39301</v>
      </c>
      <c r="M50" s="75" t="s">
        <v>335</v>
      </c>
      <c r="N50" s="75">
        <v>50.07</v>
      </c>
      <c r="O50" s="75">
        <v>5212</v>
      </c>
      <c r="P50" s="75">
        <v>39248</v>
      </c>
      <c r="Q50" s="75" t="s">
        <v>362</v>
      </c>
      <c r="R50" s="75">
        <v>49.68</v>
      </c>
      <c r="S50" s="75">
        <v>5187</v>
      </c>
      <c r="T50" s="75">
        <v>37703</v>
      </c>
      <c r="U50" s="75" t="s">
        <v>404</v>
      </c>
      <c r="V50" s="75">
        <v>47.83</v>
      </c>
      <c r="W50" s="75">
        <v>5164</v>
      </c>
      <c r="X50" s="75">
        <v>37920</v>
      </c>
      <c r="Y50" s="75" t="s">
        <v>495</v>
      </c>
      <c r="Z50" s="75">
        <v>47.88</v>
      </c>
      <c r="AA50" s="75">
        <v>4984</v>
      </c>
      <c r="AB50" s="75">
        <v>37845</v>
      </c>
      <c r="AC50" s="75" t="s">
        <v>525</v>
      </c>
      <c r="AD50" s="75">
        <v>48.07</v>
      </c>
      <c r="AE50" s="75">
        <v>5111</v>
      </c>
      <c r="AF50" s="75">
        <v>37930</v>
      </c>
      <c r="AG50" s="75" t="s">
        <v>278</v>
      </c>
      <c r="AH50" s="75">
        <v>48.52</v>
      </c>
      <c r="AI50" s="75">
        <v>5209</v>
      </c>
      <c r="AJ50" s="75">
        <v>37985</v>
      </c>
      <c r="AK50" s="75" t="s">
        <v>460</v>
      </c>
      <c r="AL50" s="75">
        <v>49.24</v>
      </c>
      <c r="AM50" s="75">
        <v>5493</v>
      </c>
      <c r="AN50" s="75">
        <v>39527</v>
      </c>
      <c r="AO50" s="75" t="s">
        <v>282</v>
      </c>
      <c r="AP50" s="75">
        <v>49.99</v>
      </c>
      <c r="AQ50" s="75">
        <v>5508</v>
      </c>
      <c r="AR50" s="75">
        <v>38299</v>
      </c>
      <c r="AS50" s="75" t="s">
        <v>356</v>
      </c>
      <c r="AT50" s="75">
        <v>48.14</v>
      </c>
      <c r="AU50" s="75">
        <v>5457</v>
      </c>
      <c r="AV50" s="75">
        <v>39596</v>
      </c>
      <c r="AW50" s="75" t="s">
        <v>298</v>
      </c>
    </row>
    <row r="51" spans="1:49">
      <c r="A51" s="75" t="s">
        <v>526</v>
      </c>
      <c r="B51" s="75">
        <v>56.34</v>
      </c>
      <c r="C51" s="75">
        <v>4846</v>
      </c>
      <c r="D51" s="75">
        <v>43979</v>
      </c>
      <c r="E51" s="75" t="s">
        <v>285</v>
      </c>
      <c r="F51" s="75">
        <v>48.28</v>
      </c>
      <c r="G51" s="75">
        <v>4281</v>
      </c>
      <c r="H51" s="75">
        <v>44129</v>
      </c>
      <c r="I51" s="75" t="s">
        <v>527</v>
      </c>
      <c r="J51" s="75">
        <v>49.21</v>
      </c>
      <c r="K51" s="75">
        <v>4060</v>
      </c>
      <c r="L51" s="75">
        <v>44163</v>
      </c>
      <c r="M51" s="75" t="s">
        <v>528</v>
      </c>
      <c r="N51" s="75">
        <v>46.87</v>
      </c>
      <c r="O51" s="75">
        <v>3840</v>
      </c>
      <c r="P51" s="75">
        <v>43779</v>
      </c>
      <c r="Q51" s="75" t="s">
        <v>431</v>
      </c>
      <c r="R51" s="75">
        <v>49.77</v>
      </c>
      <c r="S51" s="75">
        <v>4057</v>
      </c>
      <c r="T51" s="75">
        <v>41460</v>
      </c>
      <c r="U51" s="75" t="s">
        <v>291</v>
      </c>
      <c r="V51" s="75">
        <v>50.19</v>
      </c>
      <c r="W51" s="75">
        <v>4151</v>
      </c>
      <c r="X51" s="75">
        <v>41941</v>
      </c>
      <c r="Y51" s="75" t="s">
        <v>237</v>
      </c>
      <c r="Z51" s="75">
        <v>49.08</v>
      </c>
      <c r="AA51" s="75">
        <v>4122</v>
      </c>
      <c r="AB51" s="75">
        <v>40965</v>
      </c>
      <c r="AC51" s="75" t="s">
        <v>306</v>
      </c>
      <c r="AD51" s="75">
        <v>50.38</v>
      </c>
      <c r="AE51" s="75">
        <v>4077</v>
      </c>
      <c r="AF51" s="75">
        <v>39964</v>
      </c>
      <c r="AG51" s="75" t="s">
        <v>467</v>
      </c>
      <c r="AH51" s="75">
        <v>51.7</v>
      </c>
      <c r="AI51" s="75">
        <v>4202</v>
      </c>
      <c r="AJ51" s="75">
        <v>40418</v>
      </c>
      <c r="AK51" s="75" t="s">
        <v>375</v>
      </c>
      <c r="AL51" s="75">
        <v>52.23</v>
      </c>
      <c r="AM51" s="75">
        <v>4249</v>
      </c>
      <c r="AN51" s="75">
        <v>40991</v>
      </c>
      <c r="AO51" s="75" t="s">
        <v>425</v>
      </c>
      <c r="AP51" s="75">
        <v>53.86</v>
      </c>
      <c r="AQ51" s="75">
        <v>4416</v>
      </c>
      <c r="AR51" s="75">
        <v>41940</v>
      </c>
      <c r="AS51" s="75" t="s">
        <v>371</v>
      </c>
      <c r="AT51" s="75">
        <v>54.08</v>
      </c>
      <c r="AU51" s="75">
        <v>4463</v>
      </c>
      <c r="AV51" s="75">
        <v>42084</v>
      </c>
      <c r="AW51" s="75" t="s">
        <v>371</v>
      </c>
    </row>
    <row r="52" spans="1:49">
      <c r="A52" s="75" t="s">
        <v>529</v>
      </c>
      <c r="B52" s="75">
        <v>56.39</v>
      </c>
      <c r="C52" s="75">
        <v>5238</v>
      </c>
      <c r="D52" s="75">
        <v>45610</v>
      </c>
      <c r="E52" s="75" t="s">
        <v>395</v>
      </c>
      <c r="F52" s="75">
        <v>57.24</v>
      </c>
      <c r="G52" s="75">
        <v>4914</v>
      </c>
      <c r="H52" s="75">
        <v>45353</v>
      </c>
      <c r="I52" s="75" t="s">
        <v>495</v>
      </c>
      <c r="J52" s="75">
        <v>53.53</v>
      </c>
      <c r="K52" s="75">
        <v>4383</v>
      </c>
      <c r="L52" s="75">
        <v>45402</v>
      </c>
      <c r="M52" s="75" t="s">
        <v>461</v>
      </c>
      <c r="N52" s="75">
        <v>50.83</v>
      </c>
      <c r="O52" s="75">
        <v>4332</v>
      </c>
      <c r="P52" s="75">
        <v>43852</v>
      </c>
      <c r="Q52" s="75" t="s">
        <v>338</v>
      </c>
      <c r="R52" s="75">
        <v>51.7</v>
      </c>
      <c r="S52" s="75">
        <v>4377</v>
      </c>
      <c r="T52" s="75">
        <v>44362</v>
      </c>
      <c r="U52" s="75" t="s">
        <v>530</v>
      </c>
      <c r="V52" s="75">
        <v>51.54</v>
      </c>
      <c r="W52" s="75">
        <v>4400</v>
      </c>
      <c r="X52" s="75">
        <v>44015</v>
      </c>
      <c r="Y52" s="75" t="s">
        <v>341</v>
      </c>
      <c r="Z52" s="75">
        <v>49.47</v>
      </c>
      <c r="AA52" s="75">
        <v>4240</v>
      </c>
      <c r="AB52" s="75">
        <v>43703</v>
      </c>
      <c r="AC52" s="75" t="s">
        <v>293</v>
      </c>
      <c r="AD52" s="75">
        <v>48.65</v>
      </c>
      <c r="AE52" s="75">
        <v>4196</v>
      </c>
      <c r="AF52" s="75">
        <v>44105</v>
      </c>
      <c r="AG52" s="75" t="s">
        <v>531</v>
      </c>
      <c r="AH52" s="75">
        <v>46.68</v>
      </c>
      <c r="AI52" s="75">
        <v>4207</v>
      </c>
      <c r="AJ52" s="75">
        <v>44566</v>
      </c>
      <c r="AK52" s="75" t="s">
        <v>464</v>
      </c>
      <c r="AL52" s="75">
        <v>50.92</v>
      </c>
      <c r="AM52" s="75">
        <v>4443</v>
      </c>
      <c r="AN52" s="75">
        <v>43136</v>
      </c>
      <c r="AO52" s="75" t="s">
        <v>481</v>
      </c>
      <c r="AP52" s="75">
        <v>51.62</v>
      </c>
      <c r="AQ52" s="75">
        <v>4597</v>
      </c>
      <c r="AR52" s="75">
        <v>42432</v>
      </c>
      <c r="AS52" s="75" t="s">
        <v>298</v>
      </c>
      <c r="AT52" s="75">
        <v>50.09</v>
      </c>
      <c r="AU52" s="75">
        <v>4095</v>
      </c>
      <c r="AV52" s="75">
        <v>41685</v>
      </c>
      <c r="AW52" s="75" t="s">
        <v>494</v>
      </c>
    </row>
    <row r="53" spans="1:49">
      <c r="A53" s="75" t="s">
        <v>532</v>
      </c>
      <c r="B53" s="75">
        <v>56.65</v>
      </c>
      <c r="C53" s="75">
        <v>5929</v>
      </c>
      <c r="D53" s="75">
        <v>37070</v>
      </c>
      <c r="E53" s="75" t="s">
        <v>533</v>
      </c>
      <c r="F53" s="75">
        <v>56.26</v>
      </c>
      <c r="G53" s="75">
        <v>5829</v>
      </c>
      <c r="H53" s="75">
        <v>36978</v>
      </c>
      <c r="I53" s="75" t="s">
        <v>534</v>
      </c>
      <c r="J53" s="75">
        <v>54.69</v>
      </c>
      <c r="K53" s="75">
        <v>5827</v>
      </c>
      <c r="L53" s="75">
        <v>36448</v>
      </c>
      <c r="M53" s="75" t="s">
        <v>490</v>
      </c>
      <c r="N53" s="75">
        <v>49.85</v>
      </c>
      <c r="O53" s="75">
        <v>5257</v>
      </c>
      <c r="P53" s="75">
        <v>35554</v>
      </c>
      <c r="Q53" s="75" t="s">
        <v>535</v>
      </c>
      <c r="R53" s="75">
        <v>49.26</v>
      </c>
      <c r="S53" s="75">
        <v>5173</v>
      </c>
      <c r="T53" s="75">
        <v>35032</v>
      </c>
      <c r="U53" s="75" t="s">
        <v>472</v>
      </c>
      <c r="V53" s="75">
        <v>49.02</v>
      </c>
      <c r="W53" s="75">
        <v>4957</v>
      </c>
      <c r="X53" s="75">
        <v>34968</v>
      </c>
      <c r="Y53" s="75" t="s">
        <v>535</v>
      </c>
      <c r="Z53" s="75">
        <v>47.82</v>
      </c>
      <c r="AA53" s="75">
        <v>4781</v>
      </c>
      <c r="AB53" s="75">
        <v>35696</v>
      </c>
      <c r="AC53" s="75" t="s">
        <v>332</v>
      </c>
      <c r="AD53" s="75">
        <v>49.14</v>
      </c>
      <c r="AE53" s="75">
        <v>4970</v>
      </c>
      <c r="AF53" s="75">
        <v>35998</v>
      </c>
      <c r="AG53" s="75" t="s">
        <v>372</v>
      </c>
      <c r="AH53" s="75">
        <v>50.31</v>
      </c>
      <c r="AI53" s="75">
        <v>5181</v>
      </c>
      <c r="AJ53" s="75">
        <v>35985</v>
      </c>
      <c r="AK53" s="75" t="s">
        <v>473</v>
      </c>
      <c r="AL53" s="75">
        <v>50.89</v>
      </c>
      <c r="AM53" s="75">
        <v>5492</v>
      </c>
      <c r="AN53" s="75">
        <v>35646</v>
      </c>
      <c r="AO53" s="75" t="s">
        <v>223</v>
      </c>
      <c r="AP53" s="75">
        <v>52.07</v>
      </c>
      <c r="AQ53" s="75">
        <v>5559</v>
      </c>
      <c r="AR53" s="75">
        <v>35164</v>
      </c>
      <c r="AS53" s="75" t="s">
        <v>536</v>
      </c>
      <c r="AT53" s="75">
        <v>51.09</v>
      </c>
      <c r="AU53" s="75">
        <v>5589</v>
      </c>
      <c r="AV53" s="75">
        <v>36252</v>
      </c>
      <c r="AW53" s="75" t="s">
        <v>470</v>
      </c>
    </row>
    <row r="54" spans="1:49">
      <c r="A54" s="75" t="s">
        <v>537</v>
      </c>
      <c r="B54" s="75">
        <v>56.72</v>
      </c>
      <c r="C54" s="75">
        <v>23333</v>
      </c>
      <c r="D54" s="75">
        <v>38897</v>
      </c>
      <c r="E54" s="75" t="s">
        <v>248</v>
      </c>
      <c r="F54" s="75">
        <v>57.91</v>
      </c>
      <c r="G54" s="75">
        <v>23574</v>
      </c>
      <c r="H54" s="75">
        <v>39143</v>
      </c>
      <c r="I54" s="75" t="s">
        <v>536</v>
      </c>
      <c r="J54" s="75">
        <v>58.26</v>
      </c>
      <c r="K54" s="75">
        <v>23522</v>
      </c>
      <c r="L54" s="75">
        <v>39534</v>
      </c>
      <c r="M54" s="75" t="s">
        <v>538</v>
      </c>
      <c r="N54" s="75">
        <v>60.11</v>
      </c>
      <c r="O54" s="75">
        <v>24589</v>
      </c>
      <c r="P54" s="75">
        <v>38529</v>
      </c>
      <c r="Q54" s="75" t="s">
        <v>324</v>
      </c>
      <c r="R54" s="75">
        <v>52.59</v>
      </c>
      <c r="S54" s="75">
        <v>21721</v>
      </c>
      <c r="T54" s="75">
        <v>38136</v>
      </c>
      <c r="U54" s="75" t="s">
        <v>220</v>
      </c>
      <c r="V54" s="75">
        <v>48.92</v>
      </c>
      <c r="W54" s="75">
        <v>20486</v>
      </c>
      <c r="X54" s="75">
        <v>37431</v>
      </c>
      <c r="Y54" s="75" t="s">
        <v>363</v>
      </c>
      <c r="Z54" s="75">
        <v>51.18</v>
      </c>
      <c r="AA54" s="75">
        <v>20892</v>
      </c>
      <c r="AB54" s="75">
        <v>37614</v>
      </c>
      <c r="AC54" s="75" t="s">
        <v>351</v>
      </c>
      <c r="AD54" s="75">
        <v>53.04</v>
      </c>
      <c r="AE54" s="75">
        <v>21283</v>
      </c>
      <c r="AF54" s="75">
        <v>37699</v>
      </c>
      <c r="AG54" s="75" t="s">
        <v>539</v>
      </c>
      <c r="AH54" s="75">
        <v>54.4</v>
      </c>
      <c r="AI54" s="75">
        <v>21500</v>
      </c>
      <c r="AJ54" s="75">
        <v>37228</v>
      </c>
      <c r="AK54" s="75" t="s">
        <v>446</v>
      </c>
      <c r="AL54" s="75">
        <v>56.54</v>
      </c>
      <c r="AM54" s="75">
        <v>20890</v>
      </c>
      <c r="AN54" s="75">
        <v>36959</v>
      </c>
      <c r="AO54" s="75" t="s">
        <v>505</v>
      </c>
      <c r="AP54" s="75">
        <v>52.44</v>
      </c>
      <c r="AQ54" s="75">
        <v>19858</v>
      </c>
      <c r="AR54" s="75">
        <v>36267</v>
      </c>
      <c r="AS54" s="75" t="s">
        <v>322</v>
      </c>
      <c r="AT54" s="75">
        <v>51.4</v>
      </c>
      <c r="AU54" s="75">
        <v>19847</v>
      </c>
      <c r="AV54" s="75">
        <v>36075</v>
      </c>
      <c r="AW54" s="75" t="s">
        <v>320</v>
      </c>
    </row>
    <row r="55" spans="1:49">
      <c r="A55" s="75" t="s">
        <v>540</v>
      </c>
      <c r="B55" s="75">
        <v>57.01</v>
      </c>
      <c r="C55" s="75">
        <v>5083</v>
      </c>
      <c r="D55" s="75">
        <v>46052</v>
      </c>
      <c r="E55" s="75" t="s">
        <v>304</v>
      </c>
      <c r="F55" s="75">
        <v>55.43</v>
      </c>
      <c r="G55" s="75">
        <v>4311</v>
      </c>
      <c r="H55" s="75">
        <v>45703</v>
      </c>
      <c r="I55" s="75" t="s">
        <v>277</v>
      </c>
      <c r="J55" s="75">
        <v>56.85</v>
      </c>
      <c r="K55" s="75">
        <v>4333</v>
      </c>
      <c r="L55" s="75">
        <v>45768</v>
      </c>
      <c r="M55" s="75" t="s">
        <v>541</v>
      </c>
      <c r="N55" s="75">
        <v>53.13</v>
      </c>
      <c r="O55" s="75">
        <v>4007</v>
      </c>
      <c r="P55" s="75">
        <v>46014</v>
      </c>
      <c r="Q55" s="75" t="s">
        <v>367</v>
      </c>
      <c r="R55" s="75">
        <v>54.3</v>
      </c>
      <c r="S55" s="75">
        <v>4009</v>
      </c>
      <c r="T55" s="75">
        <v>44167</v>
      </c>
      <c r="U55" s="75" t="s">
        <v>455</v>
      </c>
      <c r="V55" s="75">
        <v>50.29</v>
      </c>
      <c r="W55" s="75">
        <v>3709</v>
      </c>
      <c r="X55" s="75">
        <v>45898</v>
      </c>
      <c r="Y55" s="75" t="s">
        <v>542</v>
      </c>
      <c r="Z55" s="75">
        <v>55.71</v>
      </c>
      <c r="AA55" s="75">
        <v>3937</v>
      </c>
      <c r="AB55" s="75">
        <v>45542</v>
      </c>
      <c r="AC55" s="75" t="s">
        <v>543</v>
      </c>
      <c r="AD55" s="75">
        <v>52.23</v>
      </c>
      <c r="AE55" s="75">
        <v>3865</v>
      </c>
      <c r="AF55" s="75">
        <v>45737</v>
      </c>
      <c r="AG55" s="75" t="s">
        <v>369</v>
      </c>
      <c r="AH55" s="75">
        <v>53.76</v>
      </c>
      <c r="AI55" s="75">
        <v>3621</v>
      </c>
      <c r="AJ55" s="75">
        <v>46643</v>
      </c>
      <c r="AK55" s="75" t="s">
        <v>233</v>
      </c>
      <c r="AL55" s="75">
        <v>51.59</v>
      </c>
      <c r="AM55" s="75">
        <v>3756</v>
      </c>
      <c r="AN55" s="75">
        <v>47600</v>
      </c>
      <c r="AO55" s="75" t="s">
        <v>544</v>
      </c>
      <c r="AP55" s="75">
        <v>54.59</v>
      </c>
      <c r="AQ55" s="75">
        <v>3887</v>
      </c>
      <c r="AR55" s="75">
        <v>47169</v>
      </c>
      <c r="AS55" s="75" t="s">
        <v>545</v>
      </c>
      <c r="AT55" s="75">
        <v>56.2</v>
      </c>
      <c r="AU55" s="75">
        <v>4110</v>
      </c>
      <c r="AV55" s="75">
        <v>46450</v>
      </c>
      <c r="AW55" s="75" t="s">
        <v>400</v>
      </c>
    </row>
    <row r="56" spans="1:49">
      <c r="A56" s="75" t="s">
        <v>546</v>
      </c>
      <c r="B56" s="75">
        <v>57.03</v>
      </c>
      <c r="C56" s="75">
        <v>4800</v>
      </c>
      <c r="D56" s="75">
        <v>45127</v>
      </c>
      <c r="E56" s="75" t="s">
        <v>405</v>
      </c>
      <c r="F56" s="75" t="s">
        <v>221</v>
      </c>
      <c r="G56" s="75" t="s">
        <v>221</v>
      </c>
      <c r="H56" s="75" t="s">
        <v>221</v>
      </c>
      <c r="I56" s="75" t="s">
        <v>221</v>
      </c>
      <c r="J56" s="75" t="s">
        <v>221</v>
      </c>
      <c r="K56" s="75" t="s">
        <v>221</v>
      </c>
      <c r="L56" s="75" t="s">
        <v>221</v>
      </c>
      <c r="M56" s="75" t="s">
        <v>221</v>
      </c>
      <c r="N56" s="75">
        <v>50.49</v>
      </c>
      <c r="O56" s="75">
        <v>4400</v>
      </c>
      <c r="P56" s="75">
        <v>42690</v>
      </c>
      <c r="Q56" s="75" t="s">
        <v>243</v>
      </c>
      <c r="R56" s="75">
        <v>48.92</v>
      </c>
      <c r="S56" s="75">
        <v>4213</v>
      </c>
      <c r="T56" s="75">
        <v>41868</v>
      </c>
      <c r="U56" s="75" t="s">
        <v>547</v>
      </c>
      <c r="V56" s="75">
        <v>46.62</v>
      </c>
      <c r="W56" s="75">
        <v>3995</v>
      </c>
      <c r="X56" s="75">
        <v>41395</v>
      </c>
      <c r="Y56" s="75" t="s">
        <v>448</v>
      </c>
      <c r="Z56" s="75">
        <v>50.59</v>
      </c>
      <c r="AA56" s="75">
        <v>4256</v>
      </c>
      <c r="AB56" s="75">
        <v>41470</v>
      </c>
      <c r="AC56" s="75" t="s">
        <v>401</v>
      </c>
      <c r="AD56" s="75" t="s">
        <v>221</v>
      </c>
      <c r="AE56" s="75" t="s">
        <v>221</v>
      </c>
      <c r="AF56" s="75" t="s">
        <v>221</v>
      </c>
      <c r="AG56" s="75" t="s">
        <v>221</v>
      </c>
      <c r="AH56" s="75" t="s">
        <v>221</v>
      </c>
      <c r="AI56" s="75" t="s">
        <v>221</v>
      </c>
      <c r="AJ56" s="75" t="s">
        <v>221</v>
      </c>
      <c r="AK56" s="75" t="s">
        <v>221</v>
      </c>
      <c r="AL56" s="75">
        <v>49.64</v>
      </c>
      <c r="AM56" s="75">
        <v>4373</v>
      </c>
      <c r="AN56" s="75">
        <v>43126</v>
      </c>
      <c r="AO56" s="75" t="s">
        <v>548</v>
      </c>
      <c r="AP56" s="75">
        <v>52.29</v>
      </c>
      <c r="AQ56" s="75">
        <v>4383</v>
      </c>
      <c r="AR56" s="75">
        <v>42929</v>
      </c>
      <c r="AS56" s="75" t="s">
        <v>281</v>
      </c>
      <c r="AT56" s="75" t="s">
        <v>221</v>
      </c>
      <c r="AU56" s="75" t="s">
        <v>221</v>
      </c>
      <c r="AV56" s="75" t="s">
        <v>221</v>
      </c>
      <c r="AW56" s="75" t="s">
        <v>221</v>
      </c>
    </row>
    <row r="57" spans="1:49">
      <c r="A57" s="75" t="s">
        <v>549</v>
      </c>
      <c r="B57" s="75">
        <v>57.36</v>
      </c>
      <c r="C57" s="75">
        <v>7079</v>
      </c>
      <c r="D57" s="75">
        <v>32629</v>
      </c>
      <c r="E57" s="75" t="s">
        <v>550</v>
      </c>
      <c r="F57" s="75">
        <v>60.36</v>
      </c>
      <c r="G57" s="75">
        <v>5743</v>
      </c>
      <c r="H57" s="75">
        <v>32610</v>
      </c>
      <c r="I57" s="75" t="s">
        <v>551</v>
      </c>
      <c r="J57" s="75">
        <v>62.51</v>
      </c>
      <c r="K57" s="75">
        <v>6320</v>
      </c>
      <c r="L57" s="75">
        <v>32526</v>
      </c>
      <c r="M57" s="75" t="s">
        <v>552</v>
      </c>
      <c r="N57" s="75">
        <v>55.15</v>
      </c>
      <c r="O57" s="75">
        <v>5829</v>
      </c>
      <c r="P57" s="75">
        <v>32050</v>
      </c>
      <c r="Q57" s="75" t="s">
        <v>516</v>
      </c>
      <c r="R57" s="75">
        <v>56.21</v>
      </c>
      <c r="S57" s="75">
        <v>5867</v>
      </c>
      <c r="T57" s="75">
        <v>32273</v>
      </c>
      <c r="U57" s="75" t="s">
        <v>553</v>
      </c>
      <c r="V57" s="75">
        <v>55.35</v>
      </c>
      <c r="W57" s="75">
        <v>5676</v>
      </c>
      <c r="X57" s="75">
        <v>32087</v>
      </c>
      <c r="Y57" s="75" t="s">
        <v>554</v>
      </c>
      <c r="Z57" s="75">
        <v>52.97</v>
      </c>
      <c r="AA57" s="75">
        <v>5724</v>
      </c>
      <c r="AB57" s="75">
        <v>32669</v>
      </c>
      <c r="AC57" s="75" t="s">
        <v>555</v>
      </c>
      <c r="AD57" s="75">
        <v>53.14</v>
      </c>
      <c r="AE57" s="75">
        <v>5920</v>
      </c>
      <c r="AF57" s="75">
        <v>32135</v>
      </c>
      <c r="AG57" s="75" t="s">
        <v>387</v>
      </c>
      <c r="AH57" s="75">
        <v>54.22</v>
      </c>
      <c r="AI57" s="75">
        <v>5806</v>
      </c>
      <c r="AJ57" s="75">
        <v>32415</v>
      </c>
      <c r="AK57" s="75" t="s">
        <v>556</v>
      </c>
      <c r="AL57" s="75">
        <v>55.84</v>
      </c>
      <c r="AM57" s="75">
        <v>5763</v>
      </c>
      <c r="AN57" s="75">
        <v>31921</v>
      </c>
      <c r="AO57" s="75" t="s">
        <v>557</v>
      </c>
      <c r="AP57" s="75">
        <v>55.26</v>
      </c>
      <c r="AQ57" s="75">
        <v>6280</v>
      </c>
      <c r="AR57" s="75">
        <v>31193</v>
      </c>
      <c r="AS57" s="75" t="s">
        <v>558</v>
      </c>
      <c r="AT57" s="75">
        <v>53.97</v>
      </c>
      <c r="AU57" s="75">
        <v>5987</v>
      </c>
      <c r="AV57" s="75">
        <v>31287</v>
      </c>
      <c r="AW57" s="75" t="s">
        <v>554</v>
      </c>
    </row>
    <row r="58" spans="1:49">
      <c r="A58" s="75" t="s">
        <v>559</v>
      </c>
      <c r="B58" s="75">
        <v>57.5</v>
      </c>
      <c r="C58" s="75">
        <v>11350</v>
      </c>
      <c r="D58" s="75">
        <v>45020</v>
      </c>
      <c r="E58" s="75" t="s">
        <v>460</v>
      </c>
      <c r="F58" s="75">
        <v>55.41</v>
      </c>
      <c r="G58" s="75">
        <v>10004</v>
      </c>
      <c r="H58" s="75">
        <v>38579</v>
      </c>
      <c r="I58" s="75" t="s">
        <v>524</v>
      </c>
      <c r="J58" s="75">
        <v>59.54</v>
      </c>
      <c r="K58" s="75">
        <v>10705</v>
      </c>
      <c r="L58" s="75">
        <v>39715</v>
      </c>
      <c r="M58" s="75" t="s">
        <v>417</v>
      </c>
      <c r="N58" s="75">
        <v>57.22</v>
      </c>
      <c r="O58" s="75">
        <v>11131</v>
      </c>
      <c r="P58" s="75">
        <v>36388</v>
      </c>
      <c r="Q58" s="75" t="s">
        <v>378</v>
      </c>
      <c r="R58" s="75">
        <v>48.39</v>
      </c>
      <c r="S58" s="75">
        <v>13165</v>
      </c>
      <c r="T58" s="75">
        <v>36159</v>
      </c>
      <c r="U58" s="75" t="s">
        <v>522</v>
      </c>
      <c r="V58" s="75">
        <v>45.18</v>
      </c>
      <c r="W58" s="75">
        <v>12200</v>
      </c>
      <c r="X58" s="75">
        <v>34923</v>
      </c>
      <c r="Y58" s="75" t="s">
        <v>428</v>
      </c>
      <c r="Z58" s="75">
        <v>43.48</v>
      </c>
      <c r="AA58" s="75">
        <v>10935</v>
      </c>
      <c r="AB58" s="75">
        <v>34577</v>
      </c>
      <c r="AC58" s="75" t="s">
        <v>374</v>
      </c>
      <c r="AD58" s="75">
        <v>45.8</v>
      </c>
      <c r="AE58" s="75">
        <v>11182</v>
      </c>
      <c r="AF58" s="75">
        <v>37534</v>
      </c>
      <c r="AG58" s="75" t="s">
        <v>401</v>
      </c>
      <c r="AH58" s="75">
        <v>46.67</v>
      </c>
      <c r="AI58" s="75">
        <v>11732</v>
      </c>
      <c r="AJ58" s="75">
        <v>37604</v>
      </c>
      <c r="AK58" s="75" t="s">
        <v>541</v>
      </c>
      <c r="AL58" s="75">
        <v>44.24</v>
      </c>
      <c r="AM58" s="75">
        <v>11484</v>
      </c>
      <c r="AN58" s="75">
        <v>57934</v>
      </c>
      <c r="AO58" s="75" t="s">
        <v>560</v>
      </c>
      <c r="AP58" s="75">
        <v>45.4</v>
      </c>
      <c r="AQ58" s="75">
        <v>11407</v>
      </c>
      <c r="AR58" s="75">
        <v>54801</v>
      </c>
      <c r="AS58" s="75" t="s">
        <v>561</v>
      </c>
      <c r="AT58" s="75">
        <v>48.14</v>
      </c>
      <c r="AU58" s="75">
        <v>13019</v>
      </c>
      <c r="AV58" s="75">
        <v>46944</v>
      </c>
      <c r="AW58" s="75" t="s">
        <v>562</v>
      </c>
    </row>
    <row r="59" spans="1:49">
      <c r="A59" s="75" t="s">
        <v>563</v>
      </c>
      <c r="B59" s="75">
        <v>57.6</v>
      </c>
      <c r="C59" s="75">
        <v>6113</v>
      </c>
      <c r="D59" s="75">
        <v>36999</v>
      </c>
      <c r="E59" s="75" t="s">
        <v>564</v>
      </c>
      <c r="F59" s="75" t="s">
        <v>221</v>
      </c>
      <c r="G59" s="75" t="s">
        <v>221</v>
      </c>
      <c r="H59" s="75" t="s">
        <v>221</v>
      </c>
      <c r="I59" s="75" t="s">
        <v>221</v>
      </c>
      <c r="J59" s="75">
        <v>52.6</v>
      </c>
      <c r="K59" s="75">
        <v>5967</v>
      </c>
      <c r="L59" s="75">
        <v>37148</v>
      </c>
      <c r="M59" s="75" t="s">
        <v>419</v>
      </c>
      <c r="N59" s="75">
        <v>49.53</v>
      </c>
      <c r="O59" s="75">
        <v>5132</v>
      </c>
      <c r="P59" s="75">
        <v>37976</v>
      </c>
      <c r="Q59" s="75" t="s">
        <v>356</v>
      </c>
      <c r="R59" s="75">
        <v>47.84</v>
      </c>
      <c r="S59" s="75">
        <v>5132</v>
      </c>
      <c r="T59" s="75">
        <v>36159</v>
      </c>
      <c r="U59" s="75" t="s">
        <v>423</v>
      </c>
      <c r="V59" s="75">
        <v>47.77</v>
      </c>
      <c r="W59" s="75">
        <v>4935</v>
      </c>
      <c r="X59" s="75">
        <v>34794</v>
      </c>
      <c r="Y59" s="75" t="s">
        <v>249</v>
      </c>
      <c r="Z59" s="75">
        <v>47.75</v>
      </c>
      <c r="AA59" s="75">
        <v>5008</v>
      </c>
      <c r="AB59" s="75">
        <v>34997</v>
      </c>
      <c r="AC59" s="75" t="s">
        <v>372</v>
      </c>
      <c r="AD59" s="75">
        <v>47.47</v>
      </c>
      <c r="AE59" s="75">
        <v>5122</v>
      </c>
      <c r="AF59" s="75">
        <v>35463</v>
      </c>
      <c r="AG59" s="75" t="s">
        <v>522</v>
      </c>
      <c r="AH59" s="75">
        <v>48.74</v>
      </c>
      <c r="AI59" s="75">
        <v>5274</v>
      </c>
      <c r="AJ59" s="75">
        <v>34440</v>
      </c>
      <c r="AK59" s="75" t="s">
        <v>419</v>
      </c>
      <c r="AL59" s="75">
        <v>50.15</v>
      </c>
      <c r="AM59" s="75">
        <v>5367</v>
      </c>
      <c r="AN59" s="75">
        <v>35225</v>
      </c>
      <c r="AO59" s="75" t="s">
        <v>471</v>
      </c>
      <c r="AP59" s="75">
        <v>49.93</v>
      </c>
      <c r="AQ59" s="75">
        <v>5336</v>
      </c>
      <c r="AR59" s="75">
        <v>36255</v>
      </c>
      <c r="AS59" s="75" t="s">
        <v>420</v>
      </c>
      <c r="AT59" s="75">
        <v>50.95</v>
      </c>
      <c r="AU59" s="75">
        <v>5337</v>
      </c>
      <c r="AV59" s="75">
        <v>35521</v>
      </c>
      <c r="AW59" s="75" t="s">
        <v>301</v>
      </c>
    </row>
    <row r="60" spans="1:49">
      <c r="A60" s="75" t="s">
        <v>565</v>
      </c>
      <c r="B60" s="75">
        <v>59.1</v>
      </c>
      <c r="C60" s="75">
        <v>6860</v>
      </c>
      <c r="D60" s="75">
        <v>39870</v>
      </c>
      <c r="E60" s="75" t="s">
        <v>228</v>
      </c>
      <c r="F60" s="75">
        <v>55.96</v>
      </c>
      <c r="G60" s="75">
        <v>6430</v>
      </c>
      <c r="H60" s="75">
        <v>39646</v>
      </c>
      <c r="I60" s="75" t="s">
        <v>269</v>
      </c>
      <c r="J60" s="75">
        <v>55.02</v>
      </c>
      <c r="K60" s="75">
        <v>5733</v>
      </c>
      <c r="L60" s="75">
        <v>39618</v>
      </c>
      <c r="M60" s="75" t="s">
        <v>410</v>
      </c>
      <c r="N60" s="75">
        <v>53.07</v>
      </c>
      <c r="O60" s="75">
        <v>5482</v>
      </c>
      <c r="P60" s="75">
        <v>38434</v>
      </c>
      <c r="Q60" s="75" t="s">
        <v>408</v>
      </c>
      <c r="R60" s="75">
        <v>53.68</v>
      </c>
      <c r="S60" s="75">
        <v>5302</v>
      </c>
      <c r="T60" s="75">
        <v>37350</v>
      </c>
      <c r="U60" s="75" t="s">
        <v>566</v>
      </c>
      <c r="V60" s="75">
        <v>51.33</v>
      </c>
      <c r="W60" s="75">
        <v>5346</v>
      </c>
      <c r="X60" s="75">
        <v>37651</v>
      </c>
      <c r="Y60" s="75" t="s">
        <v>418</v>
      </c>
      <c r="Z60" s="75">
        <v>50.73</v>
      </c>
      <c r="AA60" s="75">
        <v>5106</v>
      </c>
      <c r="AB60" s="75">
        <v>36743</v>
      </c>
      <c r="AC60" s="75" t="s">
        <v>408</v>
      </c>
      <c r="AD60" s="75">
        <v>51.63</v>
      </c>
      <c r="AE60" s="75">
        <v>5475</v>
      </c>
      <c r="AF60" s="75">
        <v>36871</v>
      </c>
      <c r="AG60" s="75" t="s">
        <v>230</v>
      </c>
      <c r="AH60" s="75">
        <v>51.61</v>
      </c>
      <c r="AI60" s="75">
        <v>5484</v>
      </c>
      <c r="AJ60" s="75">
        <v>38043</v>
      </c>
      <c r="AK60" s="75" t="s">
        <v>222</v>
      </c>
      <c r="AL60" s="75">
        <v>51.75</v>
      </c>
      <c r="AM60" s="75">
        <v>5556</v>
      </c>
      <c r="AN60" s="75">
        <v>37195</v>
      </c>
      <c r="AO60" s="75" t="s">
        <v>352</v>
      </c>
      <c r="AP60" s="75">
        <v>52.63</v>
      </c>
      <c r="AQ60" s="75">
        <v>5557</v>
      </c>
      <c r="AR60" s="75">
        <v>37722</v>
      </c>
      <c r="AS60" s="75" t="s">
        <v>226</v>
      </c>
      <c r="AT60" s="75">
        <v>52.08</v>
      </c>
      <c r="AU60" s="75">
        <v>5849</v>
      </c>
      <c r="AV60" s="75">
        <v>38283</v>
      </c>
      <c r="AW60" s="75" t="s">
        <v>497</v>
      </c>
    </row>
    <row r="61" spans="1:49">
      <c r="A61" s="75" t="s">
        <v>567</v>
      </c>
      <c r="B61" s="75">
        <v>59.45</v>
      </c>
      <c r="C61" s="75">
        <v>5192</v>
      </c>
      <c r="D61" s="75">
        <v>44397</v>
      </c>
      <c r="E61" s="75" t="s">
        <v>332</v>
      </c>
      <c r="F61" s="75">
        <v>59.84</v>
      </c>
      <c r="G61" s="75">
        <v>5133</v>
      </c>
      <c r="H61" s="75">
        <v>45315</v>
      </c>
      <c r="I61" s="75" t="s">
        <v>272</v>
      </c>
      <c r="J61" s="75">
        <v>54.06</v>
      </c>
      <c r="K61" s="75">
        <v>4789</v>
      </c>
      <c r="L61" s="75">
        <v>45134</v>
      </c>
      <c r="M61" s="75" t="s">
        <v>306</v>
      </c>
      <c r="N61" s="75">
        <v>54.87</v>
      </c>
      <c r="O61" s="75">
        <v>4800</v>
      </c>
      <c r="P61" s="75">
        <v>44720</v>
      </c>
      <c r="Q61" s="75" t="s">
        <v>289</v>
      </c>
      <c r="R61" s="75">
        <v>53.28</v>
      </c>
      <c r="S61" s="75">
        <v>4644</v>
      </c>
      <c r="T61" s="75">
        <v>43319</v>
      </c>
      <c r="U61" s="75" t="s">
        <v>455</v>
      </c>
      <c r="V61" s="75">
        <v>52.34</v>
      </c>
      <c r="W61" s="75">
        <v>5025</v>
      </c>
      <c r="X61" s="75">
        <v>43025</v>
      </c>
      <c r="Y61" s="75" t="s">
        <v>298</v>
      </c>
      <c r="Z61" s="75">
        <v>51.36</v>
      </c>
      <c r="AA61" s="75">
        <v>4615</v>
      </c>
      <c r="AB61" s="75">
        <v>43591</v>
      </c>
      <c r="AC61" s="75" t="s">
        <v>461</v>
      </c>
      <c r="AD61" s="75">
        <v>53.07</v>
      </c>
      <c r="AE61" s="75">
        <v>4984</v>
      </c>
      <c r="AF61" s="75">
        <v>43119</v>
      </c>
      <c r="AG61" s="75" t="s">
        <v>314</v>
      </c>
      <c r="AH61" s="75">
        <v>54.69</v>
      </c>
      <c r="AI61" s="75">
        <v>5302</v>
      </c>
      <c r="AJ61" s="75">
        <v>43311</v>
      </c>
      <c r="AK61" s="75" t="s">
        <v>405</v>
      </c>
      <c r="AL61" s="75">
        <v>57.83</v>
      </c>
      <c r="AM61" s="75">
        <v>5150</v>
      </c>
      <c r="AN61" s="75">
        <v>44033</v>
      </c>
      <c r="AO61" s="75" t="s">
        <v>266</v>
      </c>
      <c r="AP61" s="75">
        <v>56.39</v>
      </c>
      <c r="AQ61" s="75">
        <v>5057</v>
      </c>
      <c r="AR61" s="75">
        <v>43519</v>
      </c>
      <c r="AS61" s="75" t="s">
        <v>398</v>
      </c>
      <c r="AT61" s="75">
        <v>54.81</v>
      </c>
      <c r="AU61" s="75">
        <v>4974</v>
      </c>
      <c r="AV61" s="75">
        <v>42918</v>
      </c>
      <c r="AW61" s="75" t="s">
        <v>362</v>
      </c>
    </row>
    <row r="62" spans="1:49">
      <c r="A62" s="75" t="s">
        <v>568</v>
      </c>
      <c r="B62" s="75">
        <v>59.68</v>
      </c>
      <c r="C62" s="75">
        <v>6833</v>
      </c>
      <c r="D62" s="75">
        <v>41997</v>
      </c>
      <c r="E62" s="75" t="s">
        <v>321</v>
      </c>
      <c r="F62" s="75" t="s">
        <v>221</v>
      </c>
      <c r="G62" s="75" t="s">
        <v>221</v>
      </c>
      <c r="H62" s="75" t="s">
        <v>221</v>
      </c>
      <c r="I62" s="75" t="s">
        <v>221</v>
      </c>
      <c r="J62" s="75">
        <v>64.84</v>
      </c>
      <c r="K62" s="75">
        <v>6311</v>
      </c>
      <c r="L62" s="75">
        <v>41856</v>
      </c>
      <c r="M62" s="75" t="s">
        <v>569</v>
      </c>
      <c r="N62" s="75" t="s">
        <v>221</v>
      </c>
      <c r="O62" s="75" t="s">
        <v>221</v>
      </c>
      <c r="P62" s="75" t="s">
        <v>221</v>
      </c>
      <c r="Q62" s="75" t="s">
        <v>221</v>
      </c>
      <c r="R62" s="75">
        <v>58.97</v>
      </c>
      <c r="S62" s="75">
        <v>6125</v>
      </c>
      <c r="T62" s="75">
        <v>38483</v>
      </c>
      <c r="U62" s="75" t="s">
        <v>327</v>
      </c>
      <c r="V62" s="75" t="s">
        <v>221</v>
      </c>
      <c r="W62" s="75" t="s">
        <v>221</v>
      </c>
      <c r="X62" s="75" t="s">
        <v>221</v>
      </c>
      <c r="Y62" s="75" t="s">
        <v>221</v>
      </c>
      <c r="Z62" s="75" t="s">
        <v>221</v>
      </c>
      <c r="AA62" s="75" t="s">
        <v>221</v>
      </c>
      <c r="AB62" s="75" t="s">
        <v>221</v>
      </c>
      <c r="AC62" s="75" t="s">
        <v>221</v>
      </c>
      <c r="AD62" s="75" t="s">
        <v>221</v>
      </c>
      <c r="AE62" s="75" t="s">
        <v>221</v>
      </c>
      <c r="AF62" s="75" t="s">
        <v>221</v>
      </c>
      <c r="AG62" s="75" t="s">
        <v>221</v>
      </c>
      <c r="AH62" s="75" t="s">
        <v>221</v>
      </c>
      <c r="AI62" s="75" t="s">
        <v>221</v>
      </c>
      <c r="AJ62" s="75" t="s">
        <v>221</v>
      </c>
      <c r="AK62" s="75" t="s">
        <v>221</v>
      </c>
      <c r="AL62" s="75" t="s">
        <v>221</v>
      </c>
      <c r="AM62" s="75" t="s">
        <v>221</v>
      </c>
      <c r="AN62" s="75" t="s">
        <v>221</v>
      </c>
      <c r="AO62" s="75" t="s">
        <v>221</v>
      </c>
      <c r="AP62" s="75">
        <v>51.42</v>
      </c>
      <c r="AQ62" s="75">
        <v>6457</v>
      </c>
      <c r="AR62" s="75">
        <v>35549</v>
      </c>
      <c r="AS62" s="75" t="s">
        <v>322</v>
      </c>
      <c r="AT62" s="75" t="s">
        <v>221</v>
      </c>
      <c r="AU62" s="75" t="s">
        <v>221</v>
      </c>
      <c r="AV62" s="75" t="s">
        <v>221</v>
      </c>
      <c r="AW62" s="75" t="s">
        <v>221</v>
      </c>
    </row>
    <row r="63" spans="1:49">
      <c r="A63" s="75" t="s">
        <v>570</v>
      </c>
      <c r="B63" s="75">
        <v>61.68</v>
      </c>
      <c r="C63" s="75">
        <v>6744</v>
      </c>
      <c r="D63" s="75">
        <v>46563</v>
      </c>
      <c r="E63" s="75" t="s">
        <v>359</v>
      </c>
      <c r="F63" s="75">
        <v>71.02</v>
      </c>
      <c r="G63" s="75">
        <v>7883</v>
      </c>
      <c r="H63" s="75">
        <v>46691</v>
      </c>
      <c r="I63" s="75" t="s">
        <v>534</v>
      </c>
      <c r="J63" s="75">
        <v>64.34</v>
      </c>
      <c r="K63" s="75">
        <v>6900</v>
      </c>
      <c r="L63" s="75">
        <v>46794</v>
      </c>
      <c r="M63" s="75" t="s">
        <v>335</v>
      </c>
      <c r="N63" s="75" t="s">
        <v>221</v>
      </c>
      <c r="O63" s="75" t="s">
        <v>221</v>
      </c>
      <c r="P63" s="75" t="s">
        <v>221</v>
      </c>
      <c r="Q63" s="75" t="s">
        <v>221</v>
      </c>
      <c r="R63" s="75">
        <v>58.54</v>
      </c>
      <c r="S63" s="75">
        <v>6071</v>
      </c>
      <c r="T63" s="75">
        <v>43191</v>
      </c>
      <c r="U63" s="75" t="s">
        <v>222</v>
      </c>
      <c r="V63" s="75">
        <v>54.01</v>
      </c>
      <c r="W63" s="75">
        <v>6150</v>
      </c>
      <c r="X63" s="75">
        <v>42191</v>
      </c>
      <c r="Y63" s="75" t="s">
        <v>375</v>
      </c>
      <c r="Z63" s="75">
        <v>54.44</v>
      </c>
      <c r="AA63" s="75">
        <v>6288</v>
      </c>
      <c r="AB63" s="75">
        <v>42609</v>
      </c>
      <c r="AC63" s="75" t="s">
        <v>460</v>
      </c>
      <c r="AD63" s="75" t="s">
        <v>221</v>
      </c>
      <c r="AE63" s="75" t="s">
        <v>221</v>
      </c>
      <c r="AF63" s="75" t="s">
        <v>221</v>
      </c>
      <c r="AG63" s="75" t="s">
        <v>221</v>
      </c>
      <c r="AH63" s="75">
        <v>57.49</v>
      </c>
      <c r="AI63" s="75">
        <v>6414</v>
      </c>
      <c r="AJ63" s="75">
        <v>42065</v>
      </c>
      <c r="AK63" s="75" t="s">
        <v>270</v>
      </c>
      <c r="AL63" s="75">
        <v>61.34</v>
      </c>
      <c r="AM63" s="75">
        <v>6836</v>
      </c>
      <c r="AN63" s="75">
        <v>44818</v>
      </c>
      <c r="AO63" s="75" t="s">
        <v>382</v>
      </c>
      <c r="AP63" s="75">
        <v>65.48</v>
      </c>
      <c r="AQ63" s="75">
        <v>7727</v>
      </c>
      <c r="AR63" s="75">
        <v>42595</v>
      </c>
      <c r="AS63" s="75" t="s">
        <v>500</v>
      </c>
      <c r="AT63" s="75" t="s">
        <v>221</v>
      </c>
      <c r="AU63" s="75" t="s">
        <v>221</v>
      </c>
      <c r="AV63" s="75" t="s">
        <v>221</v>
      </c>
      <c r="AW63" s="75" t="s">
        <v>221</v>
      </c>
    </row>
    <row r="64" spans="1:49">
      <c r="A64" s="75" t="s">
        <v>571</v>
      </c>
      <c r="B64" s="75">
        <v>61.74</v>
      </c>
      <c r="C64" s="75">
        <v>7450</v>
      </c>
      <c r="D64" s="75">
        <v>39234</v>
      </c>
      <c r="E64" s="75" t="s">
        <v>378</v>
      </c>
      <c r="F64" s="75">
        <v>59.71</v>
      </c>
      <c r="G64" s="75">
        <v>6967</v>
      </c>
      <c r="H64" s="75">
        <v>38766</v>
      </c>
      <c r="I64" s="75" t="s">
        <v>503</v>
      </c>
      <c r="J64" s="75">
        <v>55.84</v>
      </c>
      <c r="K64" s="75">
        <v>6829</v>
      </c>
      <c r="L64" s="75">
        <v>38766</v>
      </c>
      <c r="M64" s="75" t="s">
        <v>383</v>
      </c>
      <c r="N64" s="75">
        <v>54.96</v>
      </c>
      <c r="O64" s="75">
        <v>6780</v>
      </c>
      <c r="P64" s="75">
        <v>38390</v>
      </c>
      <c r="Q64" s="75" t="s">
        <v>572</v>
      </c>
      <c r="R64" s="75">
        <v>54.32</v>
      </c>
      <c r="S64" s="75">
        <v>6544</v>
      </c>
      <c r="T64" s="75">
        <v>37119</v>
      </c>
      <c r="U64" s="75" t="s">
        <v>573</v>
      </c>
      <c r="V64" s="75">
        <v>52.96</v>
      </c>
      <c r="W64" s="75">
        <v>6673</v>
      </c>
      <c r="X64" s="75">
        <v>37397</v>
      </c>
      <c r="Y64" s="75" t="s">
        <v>419</v>
      </c>
      <c r="Z64" s="75">
        <v>52.06</v>
      </c>
      <c r="AA64" s="75">
        <v>6271</v>
      </c>
      <c r="AB64" s="75">
        <v>37216</v>
      </c>
      <c r="AC64" s="75" t="s">
        <v>230</v>
      </c>
      <c r="AD64" s="75">
        <v>52.19</v>
      </c>
      <c r="AE64" s="75">
        <v>6222</v>
      </c>
      <c r="AF64" s="75">
        <v>36449</v>
      </c>
      <c r="AG64" s="75" t="s">
        <v>572</v>
      </c>
      <c r="AH64" s="75">
        <v>57.03</v>
      </c>
      <c r="AI64" s="75">
        <v>6464</v>
      </c>
      <c r="AJ64" s="75">
        <v>36511</v>
      </c>
      <c r="AK64" s="75" t="s">
        <v>324</v>
      </c>
      <c r="AL64" s="75">
        <v>53.25</v>
      </c>
      <c r="AM64" s="75">
        <v>6207</v>
      </c>
      <c r="AN64" s="75">
        <v>38717</v>
      </c>
      <c r="AO64" s="75" t="s">
        <v>335</v>
      </c>
      <c r="AP64" s="75">
        <v>52.31</v>
      </c>
      <c r="AQ64" s="75">
        <v>6252</v>
      </c>
      <c r="AR64" s="75">
        <v>38502</v>
      </c>
      <c r="AS64" s="75" t="s">
        <v>334</v>
      </c>
      <c r="AT64" s="75">
        <v>53.82</v>
      </c>
      <c r="AU64" s="75">
        <v>6279</v>
      </c>
      <c r="AV64" s="75">
        <v>38092</v>
      </c>
      <c r="AW64" s="75" t="s">
        <v>506</v>
      </c>
    </row>
    <row r="65" spans="1:49">
      <c r="A65" s="75" t="s">
        <v>574</v>
      </c>
      <c r="B65" s="75">
        <v>61.9</v>
      </c>
      <c r="C65" s="75">
        <v>6175</v>
      </c>
      <c r="D65" s="75">
        <v>50884</v>
      </c>
      <c r="E65" s="75" t="s">
        <v>298</v>
      </c>
      <c r="F65" s="75">
        <v>60.54</v>
      </c>
      <c r="G65" s="75">
        <v>6520</v>
      </c>
      <c r="H65" s="75">
        <v>55140</v>
      </c>
      <c r="I65" s="75" t="s">
        <v>254</v>
      </c>
      <c r="J65" s="75">
        <v>59.24</v>
      </c>
      <c r="K65" s="75">
        <v>6568</v>
      </c>
      <c r="L65" s="75">
        <v>56905</v>
      </c>
      <c r="M65" s="75" t="s">
        <v>438</v>
      </c>
      <c r="N65" s="75">
        <v>57.54</v>
      </c>
      <c r="O65" s="75">
        <v>7304</v>
      </c>
      <c r="P65" s="75">
        <v>47208</v>
      </c>
      <c r="Q65" s="75" t="s">
        <v>281</v>
      </c>
      <c r="R65" s="75">
        <v>56.58</v>
      </c>
      <c r="S65" s="75">
        <v>7229</v>
      </c>
      <c r="T65" s="75">
        <v>49470</v>
      </c>
      <c r="U65" s="75" t="s">
        <v>575</v>
      </c>
      <c r="V65" s="75">
        <v>54.36</v>
      </c>
      <c r="W65" s="75">
        <v>6139</v>
      </c>
      <c r="X65" s="75">
        <v>46034</v>
      </c>
      <c r="Y65" s="75" t="s">
        <v>576</v>
      </c>
      <c r="Z65" s="75">
        <v>78.37</v>
      </c>
      <c r="AA65" s="75">
        <v>10303</v>
      </c>
      <c r="AB65" s="75">
        <v>45182</v>
      </c>
      <c r="AC65" s="75" t="s">
        <v>577</v>
      </c>
      <c r="AD65" s="75">
        <v>57.01</v>
      </c>
      <c r="AE65" s="75">
        <v>7104</v>
      </c>
      <c r="AF65" s="75">
        <v>48386</v>
      </c>
      <c r="AG65" s="75" t="s">
        <v>461</v>
      </c>
      <c r="AH65" s="75">
        <v>56.26</v>
      </c>
      <c r="AI65" s="75">
        <v>7161</v>
      </c>
      <c r="AJ65" s="75">
        <v>46597</v>
      </c>
      <c r="AK65" s="75" t="s">
        <v>305</v>
      </c>
      <c r="AL65" s="75">
        <v>58.88</v>
      </c>
      <c r="AM65" s="75">
        <v>7579</v>
      </c>
      <c r="AN65" s="75">
        <v>47907</v>
      </c>
      <c r="AO65" s="75" t="s">
        <v>455</v>
      </c>
      <c r="AP65" s="75">
        <v>57.74</v>
      </c>
      <c r="AQ65" s="75">
        <v>6521</v>
      </c>
      <c r="AR65" s="75">
        <v>47233</v>
      </c>
      <c r="AS65" s="75" t="s">
        <v>299</v>
      </c>
      <c r="AT65" s="75">
        <v>56.55</v>
      </c>
      <c r="AU65" s="75">
        <v>6378</v>
      </c>
      <c r="AV65" s="75">
        <v>47672</v>
      </c>
      <c r="AW65" s="75" t="s">
        <v>241</v>
      </c>
    </row>
    <row r="66" spans="1:49">
      <c r="A66" s="75" t="s">
        <v>578</v>
      </c>
      <c r="B66" s="75">
        <v>61.91</v>
      </c>
      <c r="C66" s="75">
        <v>9729</v>
      </c>
      <c r="D66" s="75">
        <v>35237</v>
      </c>
      <c r="E66" s="75" t="s">
        <v>579</v>
      </c>
      <c r="F66" s="75" t="s">
        <v>221</v>
      </c>
      <c r="G66" s="75" t="s">
        <v>221</v>
      </c>
      <c r="H66" s="75" t="s">
        <v>221</v>
      </c>
      <c r="I66" s="75" t="s">
        <v>221</v>
      </c>
      <c r="J66" s="75">
        <v>72.92</v>
      </c>
      <c r="K66" s="75">
        <v>14633</v>
      </c>
      <c r="L66" s="75">
        <v>35827</v>
      </c>
      <c r="M66" s="75" t="s">
        <v>580</v>
      </c>
      <c r="N66" s="75">
        <v>56.5</v>
      </c>
      <c r="O66" s="75">
        <v>9075</v>
      </c>
      <c r="P66" s="75">
        <v>35602</v>
      </c>
      <c r="Q66" s="75" t="s">
        <v>581</v>
      </c>
      <c r="R66" s="75">
        <v>50.84</v>
      </c>
      <c r="S66" s="75">
        <v>10188</v>
      </c>
      <c r="T66" s="75">
        <v>35563</v>
      </c>
      <c r="U66" s="75" t="s">
        <v>384</v>
      </c>
      <c r="V66" s="75">
        <v>52.03</v>
      </c>
      <c r="W66" s="75">
        <v>12833</v>
      </c>
      <c r="X66" s="75">
        <v>35046</v>
      </c>
      <c r="Y66" s="75" t="s">
        <v>582</v>
      </c>
      <c r="Z66" s="75">
        <v>62.8</v>
      </c>
      <c r="AA66" s="75">
        <v>8586</v>
      </c>
      <c r="AB66" s="75">
        <v>34666</v>
      </c>
      <c r="AC66" s="75" t="s">
        <v>583</v>
      </c>
      <c r="AD66" s="75">
        <v>46.08</v>
      </c>
      <c r="AE66" s="75">
        <v>9940</v>
      </c>
      <c r="AF66" s="75">
        <v>34023</v>
      </c>
      <c r="AG66" s="75" t="s">
        <v>584</v>
      </c>
      <c r="AH66" s="75">
        <v>55.96</v>
      </c>
      <c r="AI66" s="75">
        <v>12500</v>
      </c>
      <c r="AJ66" s="75">
        <v>34713</v>
      </c>
      <c r="AK66" s="75" t="s">
        <v>585</v>
      </c>
      <c r="AL66" s="75" t="s">
        <v>221</v>
      </c>
      <c r="AM66" s="75" t="s">
        <v>221</v>
      </c>
      <c r="AN66" s="75" t="s">
        <v>221</v>
      </c>
      <c r="AO66" s="75" t="s">
        <v>221</v>
      </c>
      <c r="AP66" s="75">
        <v>43.2</v>
      </c>
      <c r="AQ66" s="75">
        <v>9331</v>
      </c>
      <c r="AR66" s="75">
        <v>36275</v>
      </c>
      <c r="AS66" s="75" t="s">
        <v>586</v>
      </c>
      <c r="AT66" s="75">
        <v>41.42</v>
      </c>
      <c r="AU66" s="75">
        <v>6489</v>
      </c>
      <c r="AV66" s="75">
        <v>36267</v>
      </c>
      <c r="AW66" s="75" t="s">
        <v>369</v>
      </c>
    </row>
    <row r="67" spans="1:49">
      <c r="A67" s="75" t="s">
        <v>587</v>
      </c>
      <c r="B67" s="75">
        <v>62.33</v>
      </c>
      <c r="C67" s="75">
        <v>7657</v>
      </c>
      <c r="D67" s="75">
        <v>42464</v>
      </c>
      <c r="E67" s="75" t="s">
        <v>325</v>
      </c>
      <c r="F67" s="75">
        <v>62.15</v>
      </c>
      <c r="G67" s="75">
        <v>7209</v>
      </c>
      <c r="H67" s="75">
        <v>42310</v>
      </c>
      <c r="I67" s="75" t="s">
        <v>385</v>
      </c>
      <c r="J67" s="75">
        <v>61.45</v>
      </c>
      <c r="K67" s="75">
        <v>7200</v>
      </c>
      <c r="L67" s="75">
        <v>41819</v>
      </c>
      <c r="M67" s="75" t="s">
        <v>385</v>
      </c>
      <c r="N67" s="75" t="s">
        <v>221</v>
      </c>
      <c r="O67" s="75" t="s">
        <v>221</v>
      </c>
      <c r="P67" s="75" t="s">
        <v>221</v>
      </c>
      <c r="Q67" s="75" t="s">
        <v>221</v>
      </c>
      <c r="R67" s="75" t="s">
        <v>221</v>
      </c>
      <c r="S67" s="75" t="s">
        <v>221</v>
      </c>
      <c r="T67" s="75" t="s">
        <v>221</v>
      </c>
      <c r="U67" s="75" t="s">
        <v>221</v>
      </c>
      <c r="V67" s="75" t="s">
        <v>221</v>
      </c>
      <c r="W67" s="75" t="s">
        <v>221</v>
      </c>
      <c r="X67" s="75" t="s">
        <v>221</v>
      </c>
      <c r="Y67" s="75" t="s">
        <v>221</v>
      </c>
      <c r="Z67" s="75">
        <v>47.6</v>
      </c>
      <c r="AA67" s="75">
        <v>5185</v>
      </c>
      <c r="AB67" s="75">
        <v>37763</v>
      </c>
      <c r="AC67" s="75" t="s">
        <v>467</v>
      </c>
      <c r="AD67" s="75">
        <v>53.96</v>
      </c>
      <c r="AE67" s="75">
        <v>6300</v>
      </c>
      <c r="AF67" s="75">
        <v>39503</v>
      </c>
      <c r="AG67" s="75" t="s">
        <v>372</v>
      </c>
      <c r="AH67" s="75">
        <v>46.59</v>
      </c>
      <c r="AI67" s="75">
        <v>5375</v>
      </c>
      <c r="AJ67" s="75">
        <v>40669</v>
      </c>
      <c r="AK67" s="75" t="s">
        <v>376</v>
      </c>
      <c r="AL67" s="75">
        <v>57.01</v>
      </c>
      <c r="AM67" s="75">
        <v>6322</v>
      </c>
      <c r="AN67" s="75">
        <v>42204</v>
      </c>
      <c r="AO67" s="75" t="s">
        <v>379</v>
      </c>
      <c r="AP67" s="75">
        <v>61.74</v>
      </c>
      <c r="AQ67" s="75">
        <v>7033</v>
      </c>
      <c r="AR67" s="75">
        <v>41135</v>
      </c>
      <c r="AS67" s="75" t="s">
        <v>490</v>
      </c>
      <c r="AT67" s="75">
        <v>56.51</v>
      </c>
      <c r="AU67" s="75">
        <v>6725</v>
      </c>
      <c r="AV67" s="75">
        <v>40845</v>
      </c>
      <c r="AW67" s="75" t="s">
        <v>427</v>
      </c>
    </row>
    <row r="68" spans="1:49">
      <c r="A68" s="75" t="s">
        <v>588</v>
      </c>
      <c r="B68" s="75">
        <v>63.6</v>
      </c>
      <c r="C68" s="75">
        <v>7152</v>
      </c>
      <c r="D68" s="75">
        <v>46658</v>
      </c>
      <c r="E68" s="75" t="s">
        <v>418</v>
      </c>
      <c r="F68" s="75">
        <v>65.959999999999994</v>
      </c>
      <c r="G68" s="75">
        <v>6671</v>
      </c>
      <c r="H68" s="75">
        <v>46261</v>
      </c>
      <c r="I68" s="75" t="s">
        <v>320</v>
      </c>
      <c r="J68" s="75">
        <v>64.069999999999993</v>
      </c>
      <c r="K68" s="75">
        <v>7414</v>
      </c>
      <c r="L68" s="75">
        <v>46333</v>
      </c>
      <c r="M68" s="75" t="s">
        <v>242</v>
      </c>
      <c r="N68" s="75" t="s">
        <v>221</v>
      </c>
      <c r="O68" s="75" t="s">
        <v>221</v>
      </c>
      <c r="P68" s="75" t="s">
        <v>221</v>
      </c>
      <c r="Q68" s="75" t="s">
        <v>221</v>
      </c>
      <c r="R68" s="75">
        <v>57</v>
      </c>
      <c r="S68" s="75">
        <v>6140</v>
      </c>
      <c r="T68" s="75">
        <v>44448</v>
      </c>
      <c r="U68" s="75" t="s">
        <v>396</v>
      </c>
      <c r="V68" s="75">
        <v>55.65</v>
      </c>
      <c r="W68" s="75">
        <v>6613</v>
      </c>
      <c r="X68" s="75">
        <v>43709</v>
      </c>
      <c r="Y68" s="75" t="s">
        <v>240</v>
      </c>
      <c r="Z68" s="75">
        <v>58.56</v>
      </c>
      <c r="AA68" s="75">
        <v>6500</v>
      </c>
      <c r="AB68" s="75">
        <v>43538</v>
      </c>
      <c r="AC68" s="75" t="s">
        <v>589</v>
      </c>
      <c r="AD68" s="75">
        <v>59.3</v>
      </c>
      <c r="AE68" s="75">
        <v>5975</v>
      </c>
      <c r="AF68" s="75">
        <v>43493</v>
      </c>
      <c r="AG68" s="75" t="s">
        <v>418</v>
      </c>
      <c r="AH68" s="75">
        <v>55.48</v>
      </c>
      <c r="AI68" s="75">
        <v>6073</v>
      </c>
      <c r="AJ68" s="75">
        <v>50056</v>
      </c>
      <c r="AK68" s="75" t="s">
        <v>316</v>
      </c>
      <c r="AL68" s="75">
        <v>58.96</v>
      </c>
      <c r="AM68" s="75">
        <v>6087</v>
      </c>
      <c r="AN68" s="75">
        <v>50216</v>
      </c>
      <c r="AO68" s="75" t="s">
        <v>339</v>
      </c>
      <c r="AP68" s="75">
        <v>64.25</v>
      </c>
      <c r="AQ68" s="75">
        <v>6815</v>
      </c>
      <c r="AR68" s="75">
        <v>46796</v>
      </c>
      <c r="AS68" s="75" t="s">
        <v>249</v>
      </c>
      <c r="AT68" s="75">
        <v>62.77</v>
      </c>
      <c r="AU68" s="75">
        <v>6637</v>
      </c>
      <c r="AV68" s="75">
        <v>46176</v>
      </c>
      <c r="AW68" s="75" t="s">
        <v>497</v>
      </c>
    </row>
    <row r="69" spans="1:49">
      <c r="A69" s="75" t="s">
        <v>590</v>
      </c>
      <c r="B69" s="75">
        <v>64.099999999999994</v>
      </c>
      <c r="C69" s="75">
        <v>3940</v>
      </c>
      <c r="D69" s="75" t="s">
        <v>221</v>
      </c>
      <c r="E69" s="75" t="s">
        <v>221</v>
      </c>
      <c r="F69" s="75">
        <v>71.64</v>
      </c>
      <c r="G69" s="75">
        <v>4265</v>
      </c>
      <c r="H69" s="75" t="s">
        <v>221</v>
      </c>
      <c r="I69" s="75" t="s">
        <v>221</v>
      </c>
      <c r="J69" s="75">
        <v>60.98</v>
      </c>
      <c r="K69" s="75">
        <v>3335</v>
      </c>
      <c r="L69" s="75" t="s">
        <v>221</v>
      </c>
      <c r="M69" s="75" t="s">
        <v>221</v>
      </c>
      <c r="N69" s="75">
        <v>66.23</v>
      </c>
      <c r="O69" s="75">
        <v>3904</v>
      </c>
      <c r="P69" s="75" t="s">
        <v>221</v>
      </c>
      <c r="Q69" s="75" t="s">
        <v>221</v>
      </c>
      <c r="R69" s="75">
        <v>73.2</v>
      </c>
      <c r="S69" s="75">
        <v>4388</v>
      </c>
      <c r="T69" s="75" t="s">
        <v>221</v>
      </c>
      <c r="U69" s="75" t="s">
        <v>221</v>
      </c>
      <c r="V69" s="75">
        <v>69.849999999999994</v>
      </c>
      <c r="W69" s="75">
        <v>4133</v>
      </c>
      <c r="X69" s="75" t="s">
        <v>221</v>
      </c>
      <c r="Y69" s="75" t="s">
        <v>221</v>
      </c>
      <c r="Z69" s="75">
        <v>66.75</v>
      </c>
      <c r="AA69" s="75">
        <v>3666</v>
      </c>
      <c r="AB69" s="75" t="s">
        <v>221</v>
      </c>
      <c r="AC69" s="75" t="s">
        <v>221</v>
      </c>
      <c r="AD69" s="75">
        <v>75.150000000000006</v>
      </c>
      <c r="AE69" s="75">
        <v>4193</v>
      </c>
      <c r="AF69" s="75" t="s">
        <v>221</v>
      </c>
      <c r="AG69" s="75" t="s">
        <v>221</v>
      </c>
      <c r="AH69" s="75">
        <v>77.739999999999995</v>
      </c>
      <c r="AI69" s="75">
        <v>4392</v>
      </c>
      <c r="AJ69" s="75" t="s">
        <v>221</v>
      </c>
      <c r="AK69" s="75" t="s">
        <v>221</v>
      </c>
      <c r="AL69" s="75">
        <v>70.510000000000005</v>
      </c>
      <c r="AM69" s="75">
        <v>4277</v>
      </c>
      <c r="AN69" s="75" t="s">
        <v>221</v>
      </c>
      <c r="AO69" s="75" t="s">
        <v>221</v>
      </c>
      <c r="AP69" s="75">
        <v>69.44</v>
      </c>
      <c r="AQ69" s="75">
        <v>3990</v>
      </c>
      <c r="AR69" s="75" t="s">
        <v>221</v>
      </c>
      <c r="AS69" s="75" t="s">
        <v>221</v>
      </c>
      <c r="AT69" s="75">
        <v>73.39</v>
      </c>
      <c r="AU69" s="75">
        <v>4063</v>
      </c>
      <c r="AV69" s="75" t="s">
        <v>221</v>
      </c>
      <c r="AW69" s="75" t="s">
        <v>221</v>
      </c>
    </row>
    <row r="70" spans="1:49">
      <c r="A70" s="75" t="s">
        <v>591</v>
      </c>
      <c r="B70" s="75">
        <v>64.34</v>
      </c>
      <c r="C70" s="75">
        <v>19483</v>
      </c>
      <c r="D70" s="75">
        <v>43177</v>
      </c>
      <c r="E70" s="75" t="s">
        <v>592</v>
      </c>
      <c r="F70" s="75">
        <v>60.46</v>
      </c>
      <c r="G70" s="75">
        <v>20845</v>
      </c>
      <c r="H70" s="75">
        <v>43393</v>
      </c>
      <c r="I70" s="75" t="s">
        <v>409</v>
      </c>
      <c r="J70" s="75">
        <v>62.15</v>
      </c>
      <c r="K70" s="75">
        <v>21611</v>
      </c>
      <c r="L70" s="75">
        <v>43430</v>
      </c>
      <c r="M70" s="75" t="s">
        <v>572</v>
      </c>
      <c r="N70" s="75">
        <v>61.03</v>
      </c>
      <c r="O70" s="75">
        <v>21148</v>
      </c>
      <c r="P70" s="75">
        <v>42025</v>
      </c>
      <c r="Q70" s="75" t="s">
        <v>491</v>
      </c>
      <c r="R70" s="75">
        <v>58.5</v>
      </c>
      <c r="S70" s="75">
        <v>19827</v>
      </c>
      <c r="T70" s="75">
        <v>43065</v>
      </c>
      <c r="U70" s="75" t="s">
        <v>334</v>
      </c>
      <c r="V70" s="75">
        <v>54.29</v>
      </c>
      <c r="W70" s="75">
        <v>19618</v>
      </c>
      <c r="X70" s="75">
        <v>42242</v>
      </c>
      <c r="Y70" s="75" t="s">
        <v>371</v>
      </c>
      <c r="Z70" s="75">
        <v>56.25</v>
      </c>
      <c r="AA70" s="75">
        <v>19733</v>
      </c>
      <c r="AB70" s="75">
        <v>41242</v>
      </c>
      <c r="AC70" s="75" t="s">
        <v>418</v>
      </c>
      <c r="AD70" s="75">
        <v>56.54</v>
      </c>
      <c r="AE70" s="75">
        <v>19692</v>
      </c>
      <c r="AF70" s="75">
        <v>40526</v>
      </c>
      <c r="AG70" s="75" t="s">
        <v>226</v>
      </c>
      <c r="AH70" s="75">
        <v>53.8</v>
      </c>
      <c r="AI70" s="75">
        <v>18163</v>
      </c>
      <c r="AJ70" s="75">
        <v>40890</v>
      </c>
      <c r="AK70" s="75" t="s">
        <v>225</v>
      </c>
      <c r="AL70" s="75">
        <v>59.03</v>
      </c>
      <c r="AM70" s="75">
        <v>19013</v>
      </c>
      <c r="AN70" s="75">
        <v>39149</v>
      </c>
      <c r="AO70" s="75" t="s">
        <v>245</v>
      </c>
      <c r="AP70" s="75">
        <v>59.32</v>
      </c>
      <c r="AQ70" s="75">
        <v>19347</v>
      </c>
      <c r="AR70" s="75">
        <v>39244</v>
      </c>
      <c r="AS70" s="75" t="s">
        <v>274</v>
      </c>
      <c r="AT70" s="75">
        <v>57.46</v>
      </c>
      <c r="AU70" s="75">
        <v>19741</v>
      </c>
      <c r="AV70" s="75">
        <v>39207</v>
      </c>
      <c r="AW70" s="75" t="s">
        <v>349</v>
      </c>
    </row>
    <row r="71" spans="1:49">
      <c r="A71" s="75" t="s">
        <v>593</v>
      </c>
      <c r="B71" s="75">
        <v>65.69</v>
      </c>
      <c r="C71" s="75">
        <v>7563</v>
      </c>
      <c r="D71" s="75">
        <v>39854</v>
      </c>
      <c r="E71" s="75" t="s">
        <v>594</v>
      </c>
      <c r="F71" s="75" t="s">
        <v>221</v>
      </c>
      <c r="G71" s="75" t="s">
        <v>221</v>
      </c>
      <c r="H71" s="75" t="s">
        <v>221</v>
      </c>
      <c r="I71" s="75" t="s">
        <v>221</v>
      </c>
      <c r="J71" s="75">
        <v>55.93</v>
      </c>
      <c r="K71" s="75">
        <v>6376</v>
      </c>
      <c r="L71" s="75">
        <v>39654</v>
      </c>
      <c r="M71" s="75" t="s">
        <v>269</v>
      </c>
      <c r="N71" s="75">
        <v>55.96</v>
      </c>
      <c r="O71" s="75">
        <v>6389</v>
      </c>
      <c r="P71" s="75">
        <v>39074</v>
      </c>
      <c r="Q71" s="75" t="s">
        <v>572</v>
      </c>
      <c r="R71" s="75">
        <v>54.84</v>
      </c>
      <c r="S71" s="75">
        <v>6435</v>
      </c>
      <c r="T71" s="75">
        <v>38210</v>
      </c>
      <c r="U71" s="75" t="s">
        <v>524</v>
      </c>
      <c r="V71" s="75">
        <v>52.49</v>
      </c>
      <c r="W71" s="75">
        <v>6149</v>
      </c>
      <c r="X71" s="75">
        <v>36718</v>
      </c>
      <c r="Y71" s="75" t="s">
        <v>384</v>
      </c>
      <c r="Z71" s="75">
        <v>52.46</v>
      </c>
      <c r="AA71" s="75">
        <v>6002</v>
      </c>
      <c r="AB71" s="75">
        <v>37022</v>
      </c>
      <c r="AC71" s="75" t="s">
        <v>381</v>
      </c>
      <c r="AD71" s="75">
        <v>53.09</v>
      </c>
      <c r="AE71" s="75">
        <v>6268</v>
      </c>
      <c r="AF71" s="75">
        <v>37127</v>
      </c>
      <c r="AG71" s="75" t="s">
        <v>384</v>
      </c>
      <c r="AH71" s="75">
        <v>53.59</v>
      </c>
      <c r="AI71" s="75">
        <v>6299</v>
      </c>
      <c r="AJ71" s="75">
        <v>36766</v>
      </c>
      <c r="AK71" s="75" t="s">
        <v>595</v>
      </c>
      <c r="AL71" s="75">
        <v>53.62</v>
      </c>
      <c r="AM71" s="75">
        <v>6230</v>
      </c>
      <c r="AN71" s="75">
        <v>36684</v>
      </c>
      <c r="AO71" s="75" t="s">
        <v>446</v>
      </c>
      <c r="AP71" s="75">
        <v>52.8</v>
      </c>
      <c r="AQ71" s="75">
        <v>6109</v>
      </c>
      <c r="AR71" s="75">
        <v>36967</v>
      </c>
      <c r="AS71" s="75" t="s">
        <v>223</v>
      </c>
      <c r="AT71" s="75">
        <v>54.4</v>
      </c>
      <c r="AU71" s="75">
        <v>6052</v>
      </c>
      <c r="AV71" s="75">
        <v>38334</v>
      </c>
      <c r="AW71" s="75" t="s">
        <v>507</v>
      </c>
    </row>
    <row r="72" spans="1:49">
      <c r="A72" s="75" t="s">
        <v>596</v>
      </c>
      <c r="B72" s="75">
        <v>65.7</v>
      </c>
      <c r="C72" s="75">
        <v>3884</v>
      </c>
      <c r="D72" s="75">
        <v>43955</v>
      </c>
      <c r="E72" s="75" t="s">
        <v>319</v>
      </c>
      <c r="F72" s="75">
        <v>60.2</v>
      </c>
      <c r="G72" s="75">
        <v>3431</v>
      </c>
      <c r="H72" s="75">
        <v>43580</v>
      </c>
      <c r="I72" s="75" t="s">
        <v>242</v>
      </c>
      <c r="J72" s="75">
        <v>62.91</v>
      </c>
      <c r="K72" s="75">
        <v>3392</v>
      </c>
      <c r="L72" s="75">
        <v>44191</v>
      </c>
      <c r="M72" s="75" t="s">
        <v>471</v>
      </c>
      <c r="N72" s="75">
        <v>52.43</v>
      </c>
      <c r="O72" s="75">
        <v>3722</v>
      </c>
      <c r="P72" s="75">
        <v>43813</v>
      </c>
      <c r="Q72" s="75" t="s">
        <v>237</v>
      </c>
      <c r="R72" s="75">
        <v>53.21</v>
      </c>
      <c r="S72" s="75">
        <v>3527</v>
      </c>
      <c r="T72" s="75">
        <v>43441</v>
      </c>
      <c r="U72" s="75" t="s">
        <v>302</v>
      </c>
      <c r="V72" s="75">
        <v>50.83</v>
      </c>
      <c r="W72" s="75">
        <v>3509</v>
      </c>
      <c r="X72" s="75">
        <v>41906</v>
      </c>
      <c r="Y72" s="75" t="s">
        <v>277</v>
      </c>
      <c r="Z72" s="75">
        <v>50.64</v>
      </c>
      <c r="AA72" s="75">
        <v>3157</v>
      </c>
      <c r="AB72" s="75">
        <v>42015</v>
      </c>
      <c r="AC72" s="75" t="s">
        <v>597</v>
      </c>
      <c r="AD72" s="75">
        <v>51.06</v>
      </c>
      <c r="AE72" s="75">
        <v>3331</v>
      </c>
      <c r="AF72" s="75">
        <v>40676</v>
      </c>
      <c r="AG72" s="75" t="s">
        <v>462</v>
      </c>
      <c r="AH72" s="75">
        <v>53.8</v>
      </c>
      <c r="AI72" s="75">
        <v>3873</v>
      </c>
      <c r="AJ72" s="75">
        <v>40675</v>
      </c>
      <c r="AK72" s="75" t="s">
        <v>399</v>
      </c>
      <c r="AL72" s="75">
        <v>49.2</v>
      </c>
      <c r="AM72" s="75">
        <v>3987</v>
      </c>
      <c r="AN72" s="75">
        <v>40661</v>
      </c>
      <c r="AO72" s="75" t="s">
        <v>400</v>
      </c>
      <c r="AP72" s="75">
        <v>51.34</v>
      </c>
      <c r="AQ72" s="75">
        <v>3763</v>
      </c>
      <c r="AR72" s="75">
        <v>40825</v>
      </c>
      <c r="AS72" s="75" t="s">
        <v>374</v>
      </c>
      <c r="AT72" s="75">
        <v>49.93</v>
      </c>
      <c r="AU72" s="75">
        <v>4056</v>
      </c>
      <c r="AV72" s="75">
        <v>41206</v>
      </c>
      <c r="AW72" s="75" t="s">
        <v>297</v>
      </c>
    </row>
    <row r="73" spans="1:49">
      <c r="A73" s="75" t="s">
        <v>598</v>
      </c>
      <c r="B73" s="75">
        <v>65.8</v>
      </c>
      <c r="C73" s="75">
        <v>7888</v>
      </c>
      <c r="D73" s="75">
        <v>43091</v>
      </c>
      <c r="E73" s="75" t="s">
        <v>533</v>
      </c>
      <c r="F73" s="75">
        <v>61.74</v>
      </c>
      <c r="G73" s="75">
        <v>7138</v>
      </c>
      <c r="H73" s="75">
        <v>42808</v>
      </c>
      <c r="I73" s="75" t="s">
        <v>599</v>
      </c>
      <c r="J73" s="75" t="s">
        <v>221</v>
      </c>
      <c r="K73" s="75" t="s">
        <v>221</v>
      </c>
      <c r="L73" s="75" t="s">
        <v>221</v>
      </c>
      <c r="M73" s="75" t="s">
        <v>221</v>
      </c>
      <c r="N73" s="75">
        <v>61.32</v>
      </c>
      <c r="O73" s="75">
        <v>6500</v>
      </c>
      <c r="P73" s="75">
        <v>42879</v>
      </c>
      <c r="Q73" s="75" t="s">
        <v>384</v>
      </c>
      <c r="R73" s="75">
        <v>58.09</v>
      </c>
      <c r="S73" s="75">
        <v>6073</v>
      </c>
      <c r="T73" s="75">
        <v>41685</v>
      </c>
      <c r="U73" s="75" t="s">
        <v>409</v>
      </c>
      <c r="V73" s="75">
        <v>58.65</v>
      </c>
      <c r="W73" s="75">
        <v>6873</v>
      </c>
      <c r="X73" s="75">
        <v>40794</v>
      </c>
      <c r="Y73" s="75" t="s">
        <v>566</v>
      </c>
      <c r="Z73" s="75">
        <v>52.69</v>
      </c>
      <c r="AA73" s="75">
        <v>5576</v>
      </c>
      <c r="AB73" s="75">
        <v>41134</v>
      </c>
      <c r="AC73" s="75" t="s">
        <v>285</v>
      </c>
      <c r="AD73" s="75">
        <v>58.14</v>
      </c>
      <c r="AE73" s="75">
        <v>6322</v>
      </c>
      <c r="AF73" s="75">
        <v>41181</v>
      </c>
      <c r="AG73" s="75" t="s">
        <v>269</v>
      </c>
      <c r="AH73" s="75">
        <v>57.01</v>
      </c>
      <c r="AI73" s="75">
        <v>6655</v>
      </c>
      <c r="AJ73" s="75">
        <v>42149</v>
      </c>
      <c r="AK73" s="75" t="s">
        <v>493</v>
      </c>
      <c r="AL73" s="75">
        <v>56.98</v>
      </c>
      <c r="AM73" s="75">
        <v>6423</v>
      </c>
      <c r="AN73" s="75">
        <v>42560</v>
      </c>
      <c r="AO73" s="75" t="s">
        <v>332</v>
      </c>
      <c r="AP73" s="75">
        <v>59.64</v>
      </c>
      <c r="AQ73" s="75">
        <v>6839</v>
      </c>
      <c r="AR73" s="75">
        <v>41592</v>
      </c>
      <c r="AS73" s="75" t="s">
        <v>301</v>
      </c>
      <c r="AT73" s="75">
        <v>61.95</v>
      </c>
      <c r="AU73" s="75">
        <v>6710</v>
      </c>
      <c r="AV73" s="75">
        <v>42033</v>
      </c>
      <c r="AW73" s="75" t="s">
        <v>538</v>
      </c>
    </row>
    <row r="74" spans="1:49">
      <c r="A74" s="75" t="s">
        <v>600</v>
      </c>
      <c r="B74" s="75">
        <v>66.930000000000007</v>
      </c>
      <c r="C74" s="75">
        <v>6850</v>
      </c>
      <c r="D74" s="75">
        <v>43452</v>
      </c>
      <c r="E74" s="75" t="s">
        <v>503</v>
      </c>
      <c r="F74" s="75">
        <v>68.34</v>
      </c>
      <c r="G74" s="75">
        <v>7392</v>
      </c>
      <c r="H74" s="75">
        <v>43350</v>
      </c>
      <c r="I74" s="75" t="s">
        <v>601</v>
      </c>
      <c r="J74" s="75">
        <v>70.41</v>
      </c>
      <c r="K74" s="75">
        <v>7217</v>
      </c>
      <c r="L74" s="75">
        <v>43266</v>
      </c>
      <c r="M74" s="75" t="s">
        <v>390</v>
      </c>
      <c r="N74" s="75">
        <v>61.8</v>
      </c>
      <c r="O74" s="75">
        <v>6633</v>
      </c>
      <c r="P74" s="75">
        <v>44844</v>
      </c>
      <c r="Q74" s="75" t="s">
        <v>220</v>
      </c>
      <c r="R74" s="75">
        <v>60.65</v>
      </c>
      <c r="S74" s="75">
        <v>6762</v>
      </c>
      <c r="T74" s="75">
        <v>40186</v>
      </c>
      <c r="U74" s="75" t="s">
        <v>445</v>
      </c>
      <c r="V74" s="75">
        <v>54.89</v>
      </c>
      <c r="W74" s="75">
        <v>6387</v>
      </c>
      <c r="X74" s="75">
        <v>39815</v>
      </c>
      <c r="Y74" s="75" t="s">
        <v>220</v>
      </c>
      <c r="Z74" s="75">
        <v>53.54</v>
      </c>
      <c r="AA74" s="75">
        <v>6281</v>
      </c>
      <c r="AB74" s="75">
        <v>40347</v>
      </c>
      <c r="AC74" s="75" t="s">
        <v>479</v>
      </c>
      <c r="AD74" s="75" t="s">
        <v>221</v>
      </c>
      <c r="AE74" s="75" t="s">
        <v>221</v>
      </c>
      <c r="AF74" s="75" t="s">
        <v>221</v>
      </c>
      <c r="AG74" s="75" t="s">
        <v>221</v>
      </c>
      <c r="AH74" s="75">
        <v>52.8</v>
      </c>
      <c r="AI74" s="75">
        <v>6250</v>
      </c>
      <c r="AJ74" s="75">
        <v>41661</v>
      </c>
      <c r="AK74" s="75" t="s">
        <v>278</v>
      </c>
      <c r="AL74" s="75">
        <v>57.13</v>
      </c>
      <c r="AM74" s="75">
        <v>6550</v>
      </c>
      <c r="AN74" s="75">
        <v>41367</v>
      </c>
      <c r="AO74" s="75" t="s">
        <v>408</v>
      </c>
      <c r="AP74" s="75">
        <v>61.12</v>
      </c>
      <c r="AQ74" s="75">
        <v>6319</v>
      </c>
      <c r="AR74" s="75">
        <v>42442</v>
      </c>
      <c r="AS74" s="75" t="s">
        <v>383</v>
      </c>
      <c r="AT74" s="75">
        <v>60.41</v>
      </c>
      <c r="AU74" s="75">
        <v>7193</v>
      </c>
      <c r="AV74" s="75">
        <v>42186</v>
      </c>
      <c r="AW74" s="75" t="s">
        <v>572</v>
      </c>
    </row>
    <row r="75" spans="1:49">
      <c r="A75" s="75" t="s">
        <v>602</v>
      </c>
      <c r="B75" s="75">
        <v>66.930000000000007</v>
      </c>
      <c r="C75" s="75">
        <v>6071</v>
      </c>
      <c r="D75" s="75">
        <v>40695</v>
      </c>
      <c r="E75" s="75" t="s">
        <v>603</v>
      </c>
      <c r="F75" s="75" t="s">
        <v>221</v>
      </c>
      <c r="G75" s="75" t="s">
        <v>221</v>
      </c>
      <c r="H75" s="75" t="s">
        <v>221</v>
      </c>
      <c r="I75" s="75" t="s">
        <v>221</v>
      </c>
      <c r="J75" s="75">
        <v>63.12</v>
      </c>
      <c r="K75" s="75">
        <v>6170</v>
      </c>
      <c r="L75" s="75">
        <v>36924</v>
      </c>
      <c r="M75" s="75" t="s">
        <v>604</v>
      </c>
      <c r="N75" s="75">
        <v>64.55</v>
      </c>
      <c r="O75" s="75">
        <v>5497</v>
      </c>
      <c r="P75" s="75">
        <v>41351</v>
      </c>
      <c r="Q75" s="75" t="s">
        <v>324</v>
      </c>
      <c r="R75" s="75">
        <v>64.91</v>
      </c>
      <c r="S75" s="75">
        <v>5486</v>
      </c>
      <c r="T75" s="75">
        <v>42739</v>
      </c>
      <c r="U75" s="75" t="s">
        <v>447</v>
      </c>
      <c r="V75" s="75">
        <v>65.78</v>
      </c>
      <c r="W75" s="75">
        <v>5632</v>
      </c>
      <c r="X75" s="75">
        <v>39636</v>
      </c>
      <c r="Y75" s="75" t="s">
        <v>605</v>
      </c>
      <c r="Z75" s="75">
        <v>60.71</v>
      </c>
      <c r="AA75" s="75">
        <v>5441</v>
      </c>
      <c r="AB75" s="75">
        <v>40880</v>
      </c>
      <c r="AC75" s="75" t="s">
        <v>582</v>
      </c>
      <c r="AD75" s="75">
        <v>64.06</v>
      </c>
      <c r="AE75" s="75">
        <v>5827</v>
      </c>
      <c r="AF75" s="75">
        <v>42588</v>
      </c>
      <c r="AG75" s="75" t="s">
        <v>606</v>
      </c>
      <c r="AH75" s="75">
        <v>65.319999999999993</v>
      </c>
      <c r="AI75" s="75">
        <v>5576</v>
      </c>
      <c r="AJ75" s="75">
        <v>43577</v>
      </c>
      <c r="AK75" s="75" t="s">
        <v>417</v>
      </c>
      <c r="AL75" s="75">
        <v>62.84</v>
      </c>
      <c r="AM75" s="75">
        <v>5638</v>
      </c>
      <c r="AN75" s="75">
        <v>44215</v>
      </c>
      <c r="AO75" s="75" t="s">
        <v>321</v>
      </c>
      <c r="AP75" s="75">
        <v>65.709999999999994</v>
      </c>
      <c r="AQ75" s="75">
        <v>5863</v>
      </c>
      <c r="AR75" s="75">
        <v>43412</v>
      </c>
      <c r="AS75" s="75" t="s">
        <v>501</v>
      </c>
      <c r="AT75" s="75">
        <v>64.23</v>
      </c>
      <c r="AU75" s="75">
        <v>6011</v>
      </c>
      <c r="AV75" s="75">
        <v>42448</v>
      </c>
      <c r="AW75" s="75" t="s">
        <v>501</v>
      </c>
    </row>
    <row r="76" spans="1:49">
      <c r="A76" s="75" t="s">
        <v>607</v>
      </c>
      <c r="B76" s="75">
        <v>67.47</v>
      </c>
      <c r="C76" s="75">
        <v>6223</v>
      </c>
      <c r="D76" s="75">
        <v>28550</v>
      </c>
      <c r="E76" s="75" t="s">
        <v>608</v>
      </c>
      <c r="F76" s="75">
        <v>68.459999999999994</v>
      </c>
      <c r="G76" s="75">
        <v>6541</v>
      </c>
      <c r="H76" s="75">
        <v>28372</v>
      </c>
      <c r="I76" s="75" t="s">
        <v>609</v>
      </c>
      <c r="J76" s="75">
        <v>64.59</v>
      </c>
      <c r="K76" s="75">
        <v>5695</v>
      </c>
      <c r="L76" s="75">
        <v>28290</v>
      </c>
      <c r="M76" s="75" t="s">
        <v>610</v>
      </c>
      <c r="N76" s="75">
        <v>63.89</v>
      </c>
      <c r="O76" s="75">
        <v>5546</v>
      </c>
      <c r="P76" s="75">
        <v>27980</v>
      </c>
      <c r="Q76" s="75" t="s">
        <v>610</v>
      </c>
      <c r="R76" s="75">
        <v>61.98</v>
      </c>
      <c r="S76" s="75">
        <v>5287</v>
      </c>
      <c r="T76" s="75">
        <v>27703</v>
      </c>
      <c r="U76" s="75" t="s">
        <v>484</v>
      </c>
      <c r="V76" s="75">
        <v>61.74</v>
      </c>
      <c r="W76" s="75">
        <v>5138</v>
      </c>
      <c r="X76" s="75">
        <v>27429</v>
      </c>
      <c r="Y76" s="75" t="s">
        <v>483</v>
      </c>
      <c r="Z76" s="75">
        <v>58.37</v>
      </c>
      <c r="AA76" s="75">
        <v>5099</v>
      </c>
      <c r="AB76" s="75">
        <v>29116</v>
      </c>
      <c r="AC76" s="75" t="s">
        <v>611</v>
      </c>
      <c r="AD76" s="75">
        <v>61.11</v>
      </c>
      <c r="AE76" s="75">
        <v>5191</v>
      </c>
      <c r="AF76" s="75">
        <v>28828</v>
      </c>
      <c r="AG76" s="75" t="s">
        <v>612</v>
      </c>
      <c r="AH76" s="75">
        <v>61.07</v>
      </c>
      <c r="AI76" s="75">
        <v>5193</v>
      </c>
      <c r="AJ76" s="75">
        <v>28543</v>
      </c>
      <c r="AK76" s="75" t="s">
        <v>613</v>
      </c>
      <c r="AL76" s="75">
        <v>60.72</v>
      </c>
      <c r="AM76" s="75">
        <v>5278</v>
      </c>
      <c r="AN76" s="75">
        <v>40933</v>
      </c>
      <c r="AO76" s="75" t="s">
        <v>228</v>
      </c>
      <c r="AP76" s="75">
        <v>62.5</v>
      </c>
      <c r="AQ76" s="75">
        <v>5248</v>
      </c>
      <c r="AR76" s="75">
        <v>39955</v>
      </c>
      <c r="AS76" s="75" t="s">
        <v>326</v>
      </c>
      <c r="AT76" s="75">
        <v>61.39</v>
      </c>
      <c r="AU76" s="75">
        <v>5204</v>
      </c>
      <c r="AV76" s="75">
        <v>47890</v>
      </c>
      <c r="AW76" s="75" t="s">
        <v>285</v>
      </c>
    </row>
    <row r="77" spans="1:49">
      <c r="A77" s="75" t="s">
        <v>614</v>
      </c>
      <c r="B77" s="75">
        <v>69.260000000000005</v>
      </c>
      <c r="C77" s="75">
        <v>10739</v>
      </c>
      <c r="D77" s="75">
        <v>43426</v>
      </c>
      <c r="E77" s="75" t="s">
        <v>615</v>
      </c>
      <c r="F77" s="75">
        <v>73.19</v>
      </c>
      <c r="G77" s="75">
        <v>7989</v>
      </c>
      <c r="H77" s="75">
        <v>43277</v>
      </c>
      <c r="I77" s="75" t="s">
        <v>616</v>
      </c>
      <c r="J77" s="75">
        <v>70.290000000000006</v>
      </c>
      <c r="K77" s="75">
        <v>7608</v>
      </c>
      <c r="L77" s="75">
        <v>42043</v>
      </c>
      <c r="M77" s="75" t="s">
        <v>617</v>
      </c>
      <c r="N77" s="75">
        <v>64.47</v>
      </c>
      <c r="O77" s="75">
        <v>6844</v>
      </c>
      <c r="P77" s="75">
        <v>41654</v>
      </c>
      <c r="Q77" s="75" t="s">
        <v>518</v>
      </c>
      <c r="R77" s="75">
        <v>65.27</v>
      </c>
      <c r="S77" s="75">
        <v>6686</v>
      </c>
      <c r="T77" s="75">
        <v>40348</v>
      </c>
      <c r="U77" s="75" t="s">
        <v>618</v>
      </c>
      <c r="V77" s="75">
        <v>64.11</v>
      </c>
      <c r="W77" s="75">
        <v>7647</v>
      </c>
      <c r="X77" s="75">
        <v>40022</v>
      </c>
      <c r="Y77" s="75" t="s">
        <v>619</v>
      </c>
      <c r="Z77" s="75">
        <v>59.27</v>
      </c>
      <c r="AA77" s="75">
        <v>6229</v>
      </c>
      <c r="AB77" s="75">
        <v>39998</v>
      </c>
      <c r="AC77" s="75" t="s">
        <v>228</v>
      </c>
      <c r="AD77" s="75">
        <v>63.54</v>
      </c>
      <c r="AE77" s="75">
        <v>6045</v>
      </c>
      <c r="AF77" s="75">
        <v>40005</v>
      </c>
      <c r="AG77" s="75" t="s">
        <v>388</v>
      </c>
      <c r="AH77" s="75">
        <v>63.88</v>
      </c>
      <c r="AI77" s="75">
        <v>5993</v>
      </c>
      <c r="AJ77" s="75">
        <v>40329</v>
      </c>
      <c r="AK77" s="75" t="s">
        <v>229</v>
      </c>
      <c r="AL77" s="75">
        <v>56.89</v>
      </c>
      <c r="AM77" s="75">
        <v>6394</v>
      </c>
      <c r="AN77" s="75">
        <v>42267</v>
      </c>
      <c r="AO77" s="75" t="s">
        <v>413</v>
      </c>
      <c r="AP77" s="75">
        <v>55.39</v>
      </c>
      <c r="AQ77" s="75">
        <v>7114</v>
      </c>
      <c r="AR77" s="75">
        <v>41777</v>
      </c>
      <c r="AS77" s="75" t="s">
        <v>359</v>
      </c>
      <c r="AT77" s="75">
        <v>54.2</v>
      </c>
      <c r="AU77" s="75">
        <v>6484</v>
      </c>
      <c r="AV77" s="75">
        <v>41162</v>
      </c>
      <c r="AW77" s="75" t="s">
        <v>227</v>
      </c>
    </row>
    <row r="78" spans="1:49">
      <c r="A78" s="75" t="s">
        <v>620</v>
      </c>
      <c r="B78" s="75">
        <v>69.67</v>
      </c>
      <c r="C78" s="75">
        <v>6967</v>
      </c>
      <c r="D78" s="75">
        <v>34644</v>
      </c>
      <c r="E78" s="75" t="s">
        <v>489</v>
      </c>
      <c r="F78" s="75">
        <v>62.92</v>
      </c>
      <c r="G78" s="75">
        <v>6477</v>
      </c>
      <c r="H78" s="75">
        <v>34317</v>
      </c>
      <c r="I78" s="75" t="s">
        <v>621</v>
      </c>
      <c r="J78" s="75">
        <v>61.95</v>
      </c>
      <c r="K78" s="75">
        <v>5954</v>
      </c>
      <c r="L78" s="75">
        <v>33779</v>
      </c>
      <c r="M78" s="75" t="s">
        <v>621</v>
      </c>
      <c r="N78" s="75">
        <v>60.63</v>
      </c>
      <c r="O78" s="75">
        <v>5783</v>
      </c>
      <c r="P78" s="75">
        <v>34311</v>
      </c>
      <c r="Q78" s="75" t="s">
        <v>622</v>
      </c>
      <c r="R78" s="75">
        <v>59.66</v>
      </c>
      <c r="S78" s="75">
        <v>5836</v>
      </c>
      <c r="T78" s="75">
        <v>34199</v>
      </c>
      <c r="U78" s="75" t="s">
        <v>623</v>
      </c>
      <c r="V78" s="75">
        <v>57.93</v>
      </c>
      <c r="W78" s="75">
        <v>5533</v>
      </c>
      <c r="X78" s="75">
        <v>34379</v>
      </c>
      <c r="Y78" s="75" t="s">
        <v>624</v>
      </c>
      <c r="Z78" s="75">
        <v>58.4</v>
      </c>
      <c r="AA78" s="75">
        <v>5353</v>
      </c>
      <c r="AB78" s="75">
        <v>34387</v>
      </c>
      <c r="AC78" s="75" t="s">
        <v>625</v>
      </c>
      <c r="AD78" s="75">
        <v>59.6</v>
      </c>
      <c r="AE78" s="75">
        <v>5781</v>
      </c>
      <c r="AF78" s="75">
        <v>34609</v>
      </c>
      <c r="AG78" s="75" t="s">
        <v>626</v>
      </c>
      <c r="AH78" s="75">
        <v>59.18</v>
      </c>
      <c r="AI78" s="75">
        <v>5829</v>
      </c>
      <c r="AJ78" s="75">
        <v>33952</v>
      </c>
      <c r="AK78" s="75" t="s">
        <v>623</v>
      </c>
      <c r="AL78" s="75">
        <v>59.85</v>
      </c>
      <c r="AM78" s="75">
        <v>5944</v>
      </c>
      <c r="AN78" s="75">
        <v>34723</v>
      </c>
      <c r="AO78" s="75" t="s">
        <v>626</v>
      </c>
      <c r="AP78" s="75">
        <v>61.31</v>
      </c>
      <c r="AQ78" s="75">
        <v>6151</v>
      </c>
      <c r="AR78" s="75">
        <v>34154</v>
      </c>
      <c r="AS78" s="75" t="s">
        <v>627</v>
      </c>
      <c r="AT78" s="75">
        <v>60.3</v>
      </c>
      <c r="AU78" s="75">
        <v>5812</v>
      </c>
      <c r="AV78" s="75">
        <v>32860</v>
      </c>
      <c r="AW78" s="75" t="s">
        <v>628</v>
      </c>
    </row>
    <row r="79" spans="1:49">
      <c r="A79" s="75" t="s">
        <v>629</v>
      </c>
      <c r="B79" s="75">
        <v>70.180000000000007</v>
      </c>
      <c r="C79" s="75">
        <v>5178</v>
      </c>
      <c r="D79" s="75">
        <v>47018</v>
      </c>
      <c r="E79" s="75" t="s">
        <v>319</v>
      </c>
      <c r="F79" s="75">
        <v>77.14</v>
      </c>
      <c r="G79" s="75">
        <v>5350</v>
      </c>
      <c r="H79" s="75">
        <v>46770</v>
      </c>
      <c r="I79" s="75" t="s">
        <v>594</v>
      </c>
      <c r="J79" s="75">
        <v>64.12</v>
      </c>
      <c r="K79" s="75">
        <v>4851</v>
      </c>
      <c r="L79" s="75">
        <v>46360</v>
      </c>
      <c r="M79" s="75" t="s">
        <v>242</v>
      </c>
      <c r="N79" s="75">
        <v>60.18</v>
      </c>
      <c r="O79" s="75">
        <v>4487</v>
      </c>
      <c r="P79" s="75">
        <v>45764</v>
      </c>
      <c r="Q79" s="75" t="s">
        <v>225</v>
      </c>
      <c r="R79" s="75">
        <v>60.57</v>
      </c>
      <c r="S79" s="75">
        <v>4611</v>
      </c>
      <c r="T79" s="75">
        <v>46080</v>
      </c>
      <c r="U79" s="75" t="s">
        <v>225</v>
      </c>
      <c r="V79" s="75">
        <v>67.709999999999994</v>
      </c>
      <c r="W79" s="75">
        <v>4958</v>
      </c>
      <c r="X79" s="75">
        <v>48046</v>
      </c>
      <c r="Y79" s="75" t="s">
        <v>470</v>
      </c>
      <c r="Z79" s="75">
        <v>63.1</v>
      </c>
      <c r="AA79" s="75">
        <v>4652</v>
      </c>
      <c r="AB79" s="75">
        <v>47864</v>
      </c>
      <c r="AC79" s="75" t="s">
        <v>404</v>
      </c>
      <c r="AD79" s="75">
        <v>60.03</v>
      </c>
      <c r="AE79" s="75">
        <v>4460</v>
      </c>
      <c r="AF79" s="75">
        <v>52103</v>
      </c>
      <c r="AG79" s="75" t="s">
        <v>233</v>
      </c>
      <c r="AH79" s="75">
        <v>64.17</v>
      </c>
      <c r="AI79" s="75">
        <v>4832</v>
      </c>
      <c r="AJ79" s="75">
        <v>52281</v>
      </c>
      <c r="AK79" s="75" t="s">
        <v>283</v>
      </c>
      <c r="AL79" s="75">
        <v>59.93</v>
      </c>
      <c r="AM79" s="75">
        <v>4513</v>
      </c>
      <c r="AN79" s="75">
        <v>58468</v>
      </c>
      <c r="AO79" s="75" t="s">
        <v>562</v>
      </c>
      <c r="AP79" s="75">
        <v>61.47</v>
      </c>
      <c r="AQ79" s="75">
        <v>4635</v>
      </c>
      <c r="AR79" s="75">
        <v>51406</v>
      </c>
      <c r="AS79" s="75" t="s">
        <v>288</v>
      </c>
      <c r="AT79" s="75">
        <v>62.35</v>
      </c>
      <c r="AU79" s="75">
        <v>4596</v>
      </c>
      <c r="AV79" s="75">
        <v>51697</v>
      </c>
      <c r="AW79" s="75" t="s">
        <v>597</v>
      </c>
    </row>
    <row r="80" spans="1:49">
      <c r="A80" s="75" t="s">
        <v>630</v>
      </c>
      <c r="B80" s="75">
        <v>70.45</v>
      </c>
      <c r="C80" s="75">
        <v>5220</v>
      </c>
      <c r="D80" s="75">
        <v>52566</v>
      </c>
      <c r="E80" s="75" t="s">
        <v>332</v>
      </c>
      <c r="F80" s="75" t="s">
        <v>221</v>
      </c>
      <c r="G80" s="75" t="s">
        <v>221</v>
      </c>
      <c r="H80" s="75" t="s">
        <v>221</v>
      </c>
      <c r="I80" s="75" t="s">
        <v>221</v>
      </c>
      <c r="J80" s="75">
        <v>63.42</v>
      </c>
      <c r="K80" s="75">
        <v>4865</v>
      </c>
      <c r="L80" s="75">
        <v>51807</v>
      </c>
      <c r="M80" s="75" t="s">
        <v>302</v>
      </c>
      <c r="N80" s="75">
        <v>61.78</v>
      </c>
      <c r="O80" s="75">
        <v>4689</v>
      </c>
      <c r="P80" s="75">
        <v>45656</v>
      </c>
      <c r="Q80" s="75" t="s">
        <v>493</v>
      </c>
      <c r="R80" s="75">
        <v>60.24</v>
      </c>
      <c r="S80" s="75">
        <v>4871</v>
      </c>
      <c r="T80" s="75">
        <v>46574</v>
      </c>
      <c r="U80" s="75" t="s">
        <v>280</v>
      </c>
      <c r="V80" s="75">
        <v>55.67</v>
      </c>
      <c r="W80" s="75">
        <v>4672</v>
      </c>
      <c r="X80" s="75">
        <v>46113</v>
      </c>
      <c r="Y80" s="75" t="s">
        <v>305</v>
      </c>
      <c r="Z80" s="75">
        <v>54.74</v>
      </c>
      <c r="AA80" s="75">
        <v>4456</v>
      </c>
      <c r="AB80" s="75">
        <v>45656</v>
      </c>
      <c r="AC80" s="75" t="s">
        <v>306</v>
      </c>
      <c r="AD80" s="75">
        <v>60.96</v>
      </c>
      <c r="AE80" s="75">
        <v>4504</v>
      </c>
      <c r="AF80" s="75">
        <v>36403</v>
      </c>
      <c r="AG80" s="75" t="s">
        <v>556</v>
      </c>
      <c r="AH80" s="75">
        <v>57.08</v>
      </c>
      <c r="AI80" s="75">
        <v>4277</v>
      </c>
      <c r="AJ80" s="75">
        <v>39338</v>
      </c>
      <c r="AK80" s="75" t="s">
        <v>631</v>
      </c>
      <c r="AL80" s="75">
        <v>63.3</v>
      </c>
      <c r="AM80" s="75">
        <v>4741</v>
      </c>
      <c r="AN80" s="75">
        <v>43888</v>
      </c>
      <c r="AO80" s="75" t="s">
        <v>599</v>
      </c>
      <c r="AP80" s="75">
        <v>64.78</v>
      </c>
      <c r="AQ80" s="75">
        <v>4821</v>
      </c>
      <c r="AR80" s="75">
        <v>46150</v>
      </c>
      <c r="AS80" s="75" t="s">
        <v>268</v>
      </c>
      <c r="AT80" s="75">
        <v>63.84</v>
      </c>
      <c r="AU80" s="75">
        <v>4290</v>
      </c>
      <c r="AV80" s="75">
        <v>45693</v>
      </c>
      <c r="AW80" s="75" t="s">
        <v>473</v>
      </c>
    </row>
    <row r="81" spans="1:49">
      <c r="A81" s="75" t="s">
        <v>632</v>
      </c>
      <c r="B81" s="75">
        <v>70.790000000000006</v>
      </c>
      <c r="C81" s="75">
        <v>8335</v>
      </c>
      <c r="D81" s="75">
        <v>53397</v>
      </c>
      <c r="E81" s="75" t="s">
        <v>359</v>
      </c>
      <c r="F81" s="75">
        <v>73.510000000000005</v>
      </c>
      <c r="G81" s="75">
        <v>9216</v>
      </c>
      <c r="H81" s="75">
        <v>51935</v>
      </c>
      <c r="I81" s="75" t="s">
        <v>419</v>
      </c>
      <c r="J81" s="75">
        <v>66.56</v>
      </c>
      <c r="K81" s="75">
        <v>9200</v>
      </c>
      <c r="L81" s="75">
        <v>51505</v>
      </c>
      <c r="M81" s="75" t="s">
        <v>280</v>
      </c>
      <c r="N81" s="75">
        <v>60.71</v>
      </c>
      <c r="O81" s="75">
        <v>8298</v>
      </c>
      <c r="P81" s="75">
        <v>50966</v>
      </c>
      <c r="Q81" s="75" t="s">
        <v>586</v>
      </c>
      <c r="R81" s="75">
        <v>68.42</v>
      </c>
      <c r="S81" s="75">
        <v>9164</v>
      </c>
      <c r="T81" s="75">
        <v>48701</v>
      </c>
      <c r="U81" s="75" t="s">
        <v>472</v>
      </c>
      <c r="V81" s="75">
        <v>55.82</v>
      </c>
      <c r="W81" s="75">
        <v>6951</v>
      </c>
      <c r="X81" s="75">
        <v>47805</v>
      </c>
      <c r="Y81" s="75" t="s">
        <v>633</v>
      </c>
      <c r="Z81" s="75">
        <v>57.61</v>
      </c>
      <c r="AA81" s="75">
        <v>7354</v>
      </c>
      <c r="AB81" s="75">
        <v>45277</v>
      </c>
      <c r="AC81" s="75" t="s">
        <v>240</v>
      </c>
      <c r="AD81" s="75">
        <v>57.7</v>
      </c>
      <c r="AE81" s="75">
        <v>7664</v>
      </c>
      <c r="AF81" s="75">
        <v>48156</v>
      </c>
      <c r="AG81" s="75" t="s">
        <v>306</v>
      </c>
      <c r="AH81" s="75">
        <v>62.69</v>
      </c>
      <c r="AI81" s="75">
        <v>8200</v>
      </c>
      <c r="AJ81" s="75">
        <v>48881</v>
      </c>
      <c r="AK81" s="75" t="s">
        <v>396</v>
      </c>
      <c r="AL81" s="75">
        <v>61.5</v>
      </c>
      <c r="AM81" s="75">
        <v>8352</v>
      </c>
      <c r="AN81" s="75">
        <v>47104</v>
      </c>
      <c r="AO81" s="75" t="s">
        <v>363</v>
      </c>
      <c r="AP81" s="75">
        <v>58.79</v>
      </c>
      <c r="AQ81" s="75">
        <v>8036</v>
      </c>
      <c r="AR81" s="75">
        <v>48020</v>
      </c>
      <c r="AS81" s="75" t="s">
        <v>302</v>
      </c>
      <c r="AT81" s="75">
        <v>56.66</v>
      </c>
      <c r="AU81" s="75">
        <v>7920</v>
      </c>
      <c r="AV81" s="75">
        <v>49342</v>
      </c>
      <c r="AW81" s="75" t="s">
        <v>262</v>
      </c>
    </row>
    <row r="82" spans="1:49">
      <c r="A82" s="75" t="s">
        <v>634</v>
      </c>
      <c r="B82" s="75">
        <v>70.83</v>
      </c>
      <c r="C82" s="75">
        <v>8713</v>
      </c>
      <c r="D82" s="75">
        <v>38730</v>
      </c>
      <c r="E82" s="75" t="s">
        <v>635</v>
      </c>
      <c r="F82" s="75">
        <v>63.6</v>
      </c>
      <c r="G82" s="75">
        <v>7270</v>
      </c>
      <c r="H82" s="75">
        <v>38807</v>
      </c>
      <c r="I82" s="75" t="s">
        <v>517</v>
      </c>
      <c r="J82" s="75">
        <v>59.58</v>
      </c>
      <c r="K82" s="75">
        <v>7329</v>
      </c>
      <c r="L82" s="75">
        <v>38802</v>
      </c>
      <c r="M82" s="75" t="s">
        <v>502</v>
      </c>
      <c r="N82" s="75">
        <v>54.68</v>
      </c>
      <c r="O82" s="75">
        <v>6582</v>
      </c>
      <c r="P82" s="75">
        <v>39828</v>
      </c>
      <c r="Q82" s="75" t="s">
        <v>249</v>
      </c>
      <c r="R82" s="75">
        <v>59.24</v>
      </c>
      <c r="S82" s="75">
        <v>6767</v>
      </c>
      <c r="T82" s="75">
        <v>39464</v>
      </c>
      <c r="U82" s="75" t="s">
        <v>490</v>
      </c>
      <c r="V82" s="75">
        <v>55.28</v>
      </c>
      <c r="W82" s="75">
        <v>6230</v>
      </c>
      <c r="X82" s="75">
        <v>38466</v>
      </c>
      <c r="Y82" s="75" t="s">
        <v>566</v>
      </c>
      <c r="Z82" s="75">
        <v>57.65</v>
      </c>
      <c r="AA82" s="75">
        <v>6511</v>
      </c>
      <c r="AB82" s="75">
        <v>38998</v>
      </c>
      <c r="AC82" s="75" t="s">
        <v>411</v>
      </c>
      <c r="AD82" s="75">
        <v>55.88</v>
      </c>
      <c r="AE82" s="75">
        <v>6155</v>
      </c>
      <c r="AF82" s="75">
        <v>38552</v>
      </c>
      <c r="AG82" s="75" t="s">
        <v>631</v>
      </c>
      <c r="AH82" s="75">
        <v>57.44</v>
      </c>
      <c r="AI82" s="75">
        <v>6565</v>
      </c>
      <c r="AJ82" s="75">
        <v>39227</v>
      </c>
      <c r="AK82" s="75" t="s">
        <v>349</v>
      </c>
      <c r="AL82" s="75">
        <v>58.42</v>
      </c>
      <c r="AM82" s="75">
        <v>6521</v>
      </c>
      <c r="AN82" s="75">
        <v>38983</v>
      </c>
      <c r="AO82" s="75" t="s">
        <v>417</v>
      </c>
      <c r="AP82" s="75">
        <v>60.39</v>
      </c>
      <c r="AQ82" s="75">
        <v>6789</v>
      </c>
      <c r="AR82" s="75">
        <v>39703</v>
      </c>
      <c r="AS82" s="75" t="s">
        <v>534</v>
      </c>
      <c r="AT82" s="75">
        <v>63.42</v>
      </c>
      <c r="AU82" s="75">
        <v>7068</v>
      </c>
      <c r="AV82" s="75">
        <v>39816</v>
      </c>
      <c r="AW82" s="75" t="s">
        <v>636</v>
      </c>
    </row>
    <row r="83" spans="1:49">
      <c r="A83" s="75" t="s">
        <v>637</v>
      </c>
      <c r="B83" s="75">
        <v>72.48</v>
      </c>
      <c r="C83" s="75">
        <v>5877</v>
      </c>
      <c r="D83" s="75">
        <v>51618</v>
      </c>
      <c r="E83" s="75" t="s">
        <v>268</v>
      </c>
      <c r="F83" s="75">
        <v>74.38</v>
      </c>
      <c r="G83" s="75">
        <v>5746</v>
      </c>
      <c r="H83" s="75">
        <v>51836</v>
      </c>
      <c r="I83" s="75" t="s">
        <v>524</v>
      </c>
      <c r="J83" s="75">
        <v>61.85</v>
      </c>
      <c r="K83" s="75">
        <v>4444</v>
      </c>
      <c r="L83" s="75">
        <v>50860</v>
      </c>
      <c r="M83" s="75" t="s">
        <v>298</v>
      </c>
      <c r="N83" s="75">
        <v>61.61</v>
      </c>
      <c r="O83" s="75">
        <v>4574</v>
      </c>
      <c r="P83" s="75">
        <v>47839</v>
      </c>
      <c r="Q83" s="75" t="s">
        <v>360</v>
      </c>
      <c r="R83" s="75">
        <v>61.41</v>
      </c>
      <c r="S83" s="75">
        <v>4656</v>
      </c>
      <c r="T83" s="75">
        <v>49020</v>
      </c>
      <c r="U83" s="75" t="s">
        <v>509</v>
      </c>
      <c r="V83" s="75">
        <v>63.41</v>
      </c>
      <c r="W83" s="75">
        <v>5137</v>
      </c>
      <c r="X83" s="75">
        <v>48440</v>
      </c>
      <c r="Y83" s="75" t="s">
        <v>373</v>
      </c>
      <c r="Z83" s="75">
        <v>61.97</v>
      </c>
      <c r="AA83" s="75">
        <v>4673</v>
      </c>
      <c r="AB83" s="75">
        <v>47997</v>
      </c>
      <c r="AC83" s="75" t="s">
        <v>422</v>
      </c>
      <c r="AD83" s="75">
        <v>62.95</v>
      </c>
      <c r="AE83" s="75">
        <v>4710</v>
      </c>
      <c r="AF83" s="75">
        <v>47877</v>
      </c>
      <c r="AG83" s="75" t="s">
        <v>225</v>
      </c>
      <c r="AH83" s="75">
        <v>64.17</v>
      </c>
      <c r="AI83" s="75">
        <v>4907</v>
      </c>
      <c r="AJ83" s="75">
        <v>48695</v>
      </c>
      <c r="AK83" s="75" t="s">
        <v>404</v>
      </c>
      <c r="AL83" s="75">
        <v>63.12</v>
      </c>
      <c r="AM83" s="75">
        <v>5035</v>
      </c>
      <c r="AN83" s="75">
        <v>47544</v>
      </c>
      <c r="AO83" s="75" t="s">
        <v>479</v>
      </c>
      <c r="AP83" s="75">
        <v>63.52</v>
      </c>
      <c r="AQ83" s="75">
        <v>5035</v>
      </c>
      <c r="AR83" s="75">
        <v>47954</v>
      </c>
      <c r="AS83" s="75" t="s">
        <v>359</v>
      </c>
      <c r="AT83" s="75">
        <v>66.19</v>
      </c>
      <c r="AU83" s="75">
        <v>4955</v>
      </c>
      <c r="AV83" s="75">
        <v>48205</v>
      </c>
      <c r="AW83" s="75" t="s">
        <v>249</v>
      </c>
    </row>
    <row r="84" spans="1:49">
      <c r="A84" s="75" t="s">
        <v>638</v>
      </c>
      <c r="B84" s="75">
        <v>72.569999999999993</v>
      </c>
      <c r="C84" s="75">
        <v>8046</v>
      </c>
      <c r="D84" s="75">
        <v>41713</v>
      </c>
      <c r="E84" s="75" t="s">
        <v>553</v>
      </c>
      <c r="F84" s="75">
        <v>62.42</v>
      </c>
      <c r="G84" s="75">
        <v>7038</v>
      </c>
      <c r="H84" s="75">
        <v>41435</v>
      </c>
      <c r="I84" s="75" t="s">
        <v>245</v>
      </c>
      <c r="J84" s="75">
        <v>58.42</v>
      </c>
      <c r="K84" s="75">
        <v>6313</v>
      </c>
      <c r="L84" s="75">
        <v>41387</v>
      </c>
      <c r="M84" s="75" t="s">
        <v>269</v>
      </c>
      <c r="N84" s="75">
        <v>57.66</v>
      </c>
      <c r="O84" s="75">
        <v>6229</v>
      </c>
      <c r="P84" s="75">
        <v>39779</v>
      </c>
      <c r="Q84" s="75" t="s">
        <v>631</v>
      </c>
      <c r="R84" s="75">
        <v>55.73</v>
      </c>
      <c r="S84" s="75">
        <v>6082</v>
      </c>
      <c r="T84" s="75">
        <v>38489</v>
      </c>
      <c r="U84" s="75" t="s">
        <v>389</v>
      </c>
      <c r="V84" s="75">
        <v>55.78</v>
      </c>
      <c r="W84" s="75">
        <v>6164</v>
      </c>
      <c r="X84" s="75">
        <v>37769</v>
      </c>
      <c r="Y84" s="75" t="s">
        <v>250</v>
      </c>
      <c r="Z84" s="75">
        <v>54</v>
      </c>
      <c r="AA84" s="75">
        <v>6009</v>
      </c>
      <c r="AB84" s="75">
        <v>37784</v>
      </c>
      <c r="AC84" s="75" t="s">
        <v>384</v>
      </c>
      <c r="AD84" s="75">
        <v>53.38</v>
      </c>
      <c r="AE84" s="75">
        <v>5930</v>
      </c>
      <c r="AF84" s="75">
        <v>37862</v>
      </c>
      <c r="AG84" s="75" t="s">
        <v>470</v>
      </c>
      <c r="AH84" s="75">
        <v>52.39</v>
      </c>
      <c r="AI84" s="75">
        <v>5829</v>
      </c>
      <c r="AJ84" s="75">
        <v>37878</v>
      </c>
      <c r="AK84" s="75" t="s">
        <v>242</v>
      </c>
      <c r="AL84" s="75">
        <v>52.71</v>
      </c>
      <c r="AM84" s="75">
        <v>5933</v>
      </c>
      <c r="AN84" s="75">
        <v>39397</v>
      </c>
      <c r="AO84" s="75" t="s">
        <v>522</v>
      </c>
      <c r="AP84" s="75">
        <v>52.79</v>
      </c>
      <c r="AQ84" s="75">
        <v>6043</v>
      </c>
      <c r="AR84" s="75">
        <v>38483</v>
      </c>
      <c r="AS84" s="75" t="s">
        <v>249</v>
      </c>
      <c r="AT84" s="75">
        <v>52.39</v>
      </c>
      <c r="AU84" s="75">
        <v>5859</v>
      </c>
      <c r="AV84" s="75">
        <v>39253</v>
      </c>
      <c r="AW84" s="75" t="s">
        <v>397</v>
      </c>
    </row>
    <row r="85" spans="1:49">
      <c r="A85" s="75" t="s">
        <v>639</v>
      </c>
      <c r="B85" s="75">
        <v>72.83</v>
      </c>
      <c r="C85" s="75">
        <v>6773</v>
      </c>
      <c r="D85" s="75">
        <v>52595</v>
      </c>
      <c r="E85" s="75" t="s">
        <v>427</v>
      </c>
      <c r="F85" s="75">
        <v>67.69</v>
      </c>
      <c r="G85" s="75">
        <v>6408</v>
      </c>
      <c r="H85" s="75">
        <v>51987</v>
      </c>
      <c r="I85" s="75" t="s">
        <v>330</v>
      </c>
      <c r="J85" s="75">
        <v>60.49</v>
      </c>
      <c r="K85" s="75">
        <v>5015</v>
      </c>
      <c r="L85" s="75">
        <v>52042</v>
      </c>
      <c r="M85" s="75" t="s">
        <v>234</v>
      </c>
      <c r="N85" s="75">
        <v>59.53</v>
      </c>
      <c r="O85" s="75">
        <v>4940</v>
      </c>
      <c r="P85" s="75">
        <v>55188</v>
      </c>
      <c r="Q85" s="75" t="s">
        <v>640</v>
      </c>
      <c r="R85" s="75">
        <v>60.75</v>
      </c>
      <c r="S85" s="75">
        <v>5128</v>
      </c>
      <c r="T85" s="75">
        <v>52513</v>
      </c>
      <c r="U85" s="75" t="s">
        <v>545</v>
      </c>
      <c r="V85" s="75">
        <v>60.61</v>
      </c>
      <c r="W85" s="75">
        <v>5310</v>
      </c>
      <c r="X85" s="75">
        <v>51305</v>
      </c>
      <c r="Y85" s="75" t="s">
        <v>576</v>
      </c>
      <c r="Z85" s="75">
        <v>58.38</v>
      </c>
      <c r="AA85" s="75">
        <v>5219</v>
      </c>
      <c r="AB85" s="75">
        <v>51359</v>
      </c>
      <c r="AC85" s="75" t="s">
        <v>641</v>
      </c>
      <c r="AD85" s="75">
        <v>60.56</v>
      </c>
      <c r="AE85" s="75">
        <v>5202</v>
      </c>
      <c r="AF85" s="75">
        <v>51819</v>
      </c>
      <c r="AG85" s="75" t="s">
        <v>547</v>
      </c>
      <c r="AH85" s="75">
        <v>58.85</v>
      </c>
      <c r="AI85" s="75">
        <v>5012</v>
      </c>
      <c r="AJ85" s="75">
        <v>54123</v>
      </c>
      <c r="AK85" s="75" t="s">
        <v>642</v>
      </c>
      <c r="AL85" s="75">
        <v>59</v>
      </c>
      <c r="AM85" s="75">
        <v>5168</v>
      </c>
      <c r="AN85" s="75">
        <v>55513</v>
      </c>
      <c r="AO85" s="75" t="s">
        <v>643</v>
      </c>
      <c r="AP85" s="75">
        <v>58.1</v>
      </c>
      <c r="AQ85" s="75">
        <v>5202</v>
      </c>
      <c r="AR85" s="75">
        <v>54535</v>
      </c>
      <c r="AS85" s="75" t="s">
        <v>644</v>
      </c>
      <c r="AT85" s="75">
        <v>59.36</v>
      </c>
      <c r="AU85" s="75">
        <v>5337</v>
      </c>
      <c r="AV85" s="75">
        <v>52887</v>
      </c>
      <c r="AW85" s="75" t="s">
        <v>645</v>
      </c>
    </row>
    <row r="86" spans="1:49">
      <c r="A86" s="75" t="s">
        <v>646</v>
      </c>
      <c r="B86" s="75">
        <v>74.88</v>
      </c>
      <c r="C86" s="75">
        <v>8050</v>
      </c>
      <c r="D86" s="75">
        <v>50216</v>
      </c>
      <c r="E86" s="75" t="s">
        <v>647</v>
      </c>
      <c r="F86" s="75">
        <v>73.02</v>
      </c>
      <c r="G86" s="75">
        <v>7713</v>
      </c>
      <c r="H86" s="75">
        <v>50040</v>
      </c>
      <c r="I86" s="75" t="s">
        <v>248</v>
      </c>
      <c r="J86" s="75">
        <v>59.04</v>
      </c>
      <c r="K86" s="75">
        <v>5444</v>
      </c>
      <c r="L86" s="75">
        <v>49772</v>
      </c>
      <c r="M86" s="75" t="s">
        <v>241</v>
      </c>
      <c r="N86" s="75">
        <v>59.45</v>
      </c>
      <c r="O86" s="75">
        <v>5474</v>
      </c>
      <c r="P86" s="75">
        <v>46444</v>
      </c>
      <c r="Q86" s="75" t="s">
        <v>375</v>
      </c>
      <c r="R86" s="75">
        <v>59.74</v>
      </c>
      <c r="S86" s="75">
        <v>5920</v>
      </c>
      <c r="T86" s="75">
        <v>41551</v>
      </c>
      <c r="U86" s="75" t="s">
        <v>566</v>
      </c>
      <c r="V86" s="75">
        <v>61.49</v>
      </c>
      <c r="W86" s="75">
        <v>6337</v>
      </c>
      <c r="X86" s="75">
        <v>41140</v>
      </c>
      <c r="Y86" s="75" t="s">
        <v>319</v>
      </c>
      <c r="Z86" s="75">
        <v>60.01</v>
      </c>
      <c r="AA86" s="75">
        <v>6210</v>
      </c>
      <c r="AB86" s="75">
        <v>40733</v>
      </c>
      <c r="AC86" s="75" t="s">
        <v>538</v>
      </c>
      <c r="AD86" s="75">
        <v>60.66</v>
      </c>
      <c r="AE86" s="75">
        <v>6121</v>
      </c>
      <c r="AF86" s="75">
        <v>44485</v>
      </c>
      <c r="AG86" s="75" t="s">
        <v>418</v>
      </c>
      <c r="AH86" s="75">
        <v>57.61</v>
      </c>
      <c r="AI86" s="75">
        <v>6042</v>
      </c>
      <c r="AJ86" s="75">
        <v>44045</v>
      </c>
      <c r="AK86" s="75" t="s">
        <v>402</v>
      </c>
      <c r="AL86" s="75">
        <v>57.2</v>
      </c>
      <c r="AM86" s="75">
        <v>6158</v>
      </c>
      <c r="AN86" s="75">
        <v>53527</v>
      </c>
      <c r="AO86" s="75" t="s">
        <v>648</v>
      </c>
      <c r="AP86" s="75">
        <v>56.68</v>
      </c>
      <c r="AQ86" s="75">
        <v>5738</v>
      </c>
      <c r="AR86" s="75">
        <v>49674</v>
      </c>
      <c r="AS86" s="75" t="s">
        <v>261</v>
      </c>
      <c r="AT86" s="75">
        <v>62.4</v>
      </c>
      <c r="AU86" s="75">
        <v>6252</v>
      </c>
      <c r="AV86" s="75">
        <v>55172</v>
      </c>
      <c r="AW86" s="75" t="s">
        <v>649</v>
      </c>
    </row>
    <row r="87" spans="1:49">
      <c r="A87" s="75" t="s">
        <v>650</v>
      </c>
      <c r="B87" s="75">
        <v>77.19</v>
      </c>
      <c r="C87" s="75">
        <v>7050</v>
      </c>
      <c r="D87" s="75">
        <v>70067</v>
      </c>
      <c r="E87" s="75" t="s">
        <v>309</v>
      </c>
      <c r="F87" s="75">
        <v>80.61</v>
      </c>
      <c r="G87" s="75">
        <v>7186</v>
      </c>
      <c r="H87" s="75">
        <v>66487</v>
      </c>
      <c r="I87" s="75" t="s">
        <v>277</v>
      </c>
      <c r="J87" s="75">
        <v>71.59</v>
      </c>
      <c r="K87" s="75">
        <v>5459</v>
      </c>
      <c r="L87" s="75">
        <v>65046</v>
      </c>
      <c r="M87" s="75" t="s">
        <v>651</v>
      </c>
      <c r="N87" s="75">
        <v>70.650000000000006</v>
      </c>
      <c r="O87" s="75">
        <v>5313</v>
      </c>
      <c r="P87" s="75">
        <v>62824</v>
      </c>
      <c r="Q87" s="75" t="s">
        <v>312</v>
      </c>
      <c r="R87" s="75">
        <v>73.83</v>
      </c>
      <c r="S87" s="75">
        <v>5559</v>
      </c>
      <c r="T87" s="75">
        <v>58402</v>
      </c>
      <c r="U87" s="75" t="s">
        <v>405</v>
      </c>
      <c r="V87" s="75">
        <v>75.2</v>
      </c>
      <c r="W87" s="75">
        <v>6833</v>
      </c>
      <c r="X87" s="75">
        <v>56720</v>
      </c>
      <c r="Y87" s="75" t="s">
        <v>359</v>
      </c>
      <c r="Z87" s="75">
        <v>74.73</v>
      </c>
      <c r="AA87" s="75">
        <v>5869</v>
      </c>
      <c r="AB87" s="75">
        <v>58500</v>
      </c>
      <c r="AC87" s="75" t="s">
        <v>460</v>
      </c>
      <c r="AD87" s="75">
        <v>73.42</v>
      </c>
      <c r="AE87" s="75">
        <v>5842</v>
      </c>
      <c r="AF87" s="75">
        <v>55872</v>
      </c>
      <c r="AG87" s="75" t="s">
        <v>225</v>
      </c>
      <c r="AH87" s="75">
        <v>72.3</v>
      </c>
      <c r="AI87" s="75">
        <v>5878</v>
      </c>
      <c r="AJ87" s="75">
        <v>55475</v>
      </c>
      <c r="AK87" s="75" t="s">
        <v>459</v>
      </c>
      <c r="AL87" s="75">
        <v>70.459999999999994</v>
      </c>
      <c r="AM87" s="75">
        <v>5859</v>
      </c>
      <c r="AN87" s="75">
        <v>57547</v>
      </c>
      <c r="AO87" s="75" t="s">
        <v>302</v>
      </c>
      <c r="AP87" s="75">
        <v>67.959999999999994</v>
      </c>
      <c r="AQ87" s="75">
        <v>5657</v>
      </c>
      <c r="AR87" s="75">
        <v>57447</v>
      </c>
      <c r="AS87" s="75" t="s">
        <v>243</v>
      </c>
      <c r="AT87" s="75">
        <v>71.98</v>
      </c>
      <c r="AU87" s="75">
        <v>6050</v>
      </c>
      <c r="AV87" s="75">
        <v>56932</v>
      </c>
      <c r="AW87" s="75" t="s">
        <v>525</v>
      </c>
    </row>
    <row r="88" spans="1:49">
      <c r="A88" s="75" t="s">
        <v>652</v>
      </c>
      <c r="B88" s="75">
        <v>77.19</v>
      </c>
      <c r="C88" s="75">
        <v>8658</v>
      </c>
      <c r="D88" s="75">
        <v>54777</v>
      </c>
      <c r="E88" s="75" t="s">
        <v>470</v>
      </c>
      <c r="F88" s="75">
        <v>71.260000000000005</v>
      </c>
      <c r="G88" s="75">
        <v>8539</v>
      </c>
      <c r="H88" s="75">
        <v>54314</v>
      </c>
      <c r="I88" s="75" t="s">
        <v>333</v>
      </c>
      <c r="J88" s="75">
        <v>67.59</v>
      </c>
      <c r="K88" s="75">
        <v>4631</v>
      </c>
      <c r="L88" s="75">
        <v>54131</v>
      </c>
      <c r="M88" s="75" t="s">
        <v>348</v>
      </c>
      <c r="N88" s="75">
        <v>64.75</v>
      </c>
      <c r="O88" s="75">
        <v>4727</v>
      </c>
      <c r="P88" s="75">
        <v>53451</v>
      </c>
      <c r="Q88" s="75" t="s">
        <v>297</v>
      </c>
      <c r="R88" s="75">
        <v>69.52</v>
      </c>
      <c r="S88" s="75">
        <v>7835</v>
      </c>
      <c r="T88" s="75">
        <v>52177</v>
      </c>
      <c r="U88" s="75" t="s">
        <v>357</v>
      </c>
      <c r="V88" s="75">
        <v>61.77</v>
      </c>
      <c r="W88" s="75">
        <v>6971</v>
      </c>
      <c r="X88" s="75">
        <v>51240</v>
      </c>
      <c r="Y88" s="75" t="s">
        <v>597</v>
      </c>
      <c r="Z88" s="75">
        <v>55.07</v>
      </c>
      <c r="AA88" s="75">
        <v>5601</v>
      </c>
      <c r="AB88" s="75">
        <v>50480</v>
      </c>
      <c r="AC88" s="75" t="s">
        <v>340</v>
      </c>
      <c r="AD88" s="75">
        <v>63.64</v>
      </c>
      <c r="AE88" s="75">
        <v>7300</v>
      </c>
      <c r="AF88" s="75">
        <v>51045</v>
      </c>
      <c r="AG88" s="75" t="s">
        <v>282</v>
      </c>
      <c r="AH88" s="75">
        <v>61.37</v>
      </c>
      <c r="AI88" s="75">
        <v>7167</v>
      </c>
      <c r="AJ88" s="75">
        <v>51104</v>
      </c>
      <c r="AK88" s="75" t="s">
        <v>494</v>
      </c>
      <c r="AL88" s="75">
        <v>64.489999999999995</v>
      </c>
      <c r="AM88" s="75">
        <v>7054</v>
      </c>
      <c r="AN88" s="75">
        <v>52451</v>
      </c>
      <c r="AO88" s="75" t="s">
        <v>455</v>
      </c>
      <c r="AP88" s="75">
        <v>67.95</v>
      </c>
      <c r="AQ88" s="75">
        <v>6788</v>
      </c>
      <c r="AR88" s="75">
        <v>49881</v>
      </c>
      <c r="AS88" s="75" t="s">
        <v>351</v>
      </c>
      <c r="AT88" s="75" t="s">
        <v>221</v>
      </c>
      <c r="AU88" s="75" t="s">
        <v>221</v>
      </c>
      <c r="AV88" s="75" t="s">
        <v>221</v>
      </c>
      <c r="AW88" s="75" t="s">
        <v>221</v>
      </c>
    </row>
    <row r="89" spans="1:49">
      <c r="A89" s="75" t="s">
        <v>653</v>
      </c>
      <c r="B89" s="75">
        <v>78.319999999999993</v>
      </c>
      <c r="C89" s="75">
        <v>6692</v>
      </c>
      <c r="D89" s="75">
        <v>48801</v>
      </c>
      <c r="E89" s="75" t="s">
        <v>654</v>
      </c>
      <c r="F89" s="75">
        <v>71.540000000000006</v>
      </c>
      <c r="G89" s="75">
        <v>5663</v>
      </c>
      <c r="H89" s="75">
        <v>48235</v>
      </c>
      <c r="I89" s="75" t="s">
        <v>228</v>
      </c>
      <c r="J89" s="75">
        <v>67.52</v>
      </c>
      <c r="K89" s="75">
        <v>4985</v>
      </c>
      <c r="L89" s="75">
        <v>48303</v>
      </c>
      <c r="M89" s="75" t="s">
        <v>473</v>
      </c>
      <c r="N89" s="75">
        <v>67.64</v>
      </c>
      <c r="O89" s="75">
        <v>5023</v>
      </c>
      <c r="P89" s="75">
        <v>47129</v>
      </c>
      <c r="Q89" s="75" t="s">
        <v>524</v>
      </c>
      <c r="R89" s="75">
        <v>67.17</v>
      </c>
      <c r="S89" s="75">
        <v>5125</v>
      </c>
      <c r="T89" s="75">
        <v>45638</v>
      </c>
      <c r="U89" s="75" t="s">
        <v>318</v>
      </c>
      <c r="V89" s="75">
        <v>69.94</v>
      </c>
      <c r="W89" s="75">
        <v>5695</v>
      </c>
      <c r="X89" s="75">
        <v>45169</v>
      </c>
      <c r="Y89" s="75" t="s">
        <v>569</v>
      </c>
      <c r="Z89" s="75">
        <v>68.650000000000006</v>
      </c>
      <c r="AA89" s="75">
        <v>5396</v>
      </c>
      <c r="AB89" s="75">
        <v>44836</v>
      </c>
      <c r="AC89" s="75" t="s">
        <v>505</v>
      </c>
      <c r="AD89" s="75">
        <v>67.099999999999994</v>
      </c>
      <c r="AE89" s="75">
        <v>5262</v>
      </c>
      <c r="AF89" s="75">
        <v>45798</v>
      </c>
      <c r="AG89" s="75" t="s">
        <v>349</v>
      </c>
      <c r="AH89" s="75">
        <v>68.84</v>
      </c>
      <c r="AI89" s="75">
        <v>5322</v>
      </c>
      <c r="AJ89" s="75">
        <v>45562</v>
      </c>
      <c r="AK89" s="75" t="s">
        <v>274</v>
      </c>
      <c r="AL89" s="75">
        <v>67.7</v>
      </c>
      <c r="AM89" s="75">
        <v>5412</v>
      </c>
      <c r="AN89" s="75">
        <v>45430</v>
      </c>
      <c r="AO89" s="75" t="s">
        <v>592</v>
      </c>
      <c r="AP89" s="75">
        <v>67.53</v>
      </c>
      <c r="AQ89" s="75">
        <v>5574</v>
      </c>
      <c r="AR89" s="75">
        <v>44838</v>
      </c>
      <c r="AS89" s="75" t="s">
        <v>245</v>
      </c>
      <c r="AT89" s="75">
        <v>68.7</v>
      </c>
      <c r="AU89" s="75">
        <v>5732</v>
      </c>
      <c r="AV89" s="75">
        <v>44966</v>
      </c>
      <c r="AW89" s="75" t="s">
        <v>533</v>
      </c>
    </row>
    <row r="90" spans="1:49">
      <c r="A90" s="75" t="s">
        <v>655</v>
      </c>
      <c r="B90" s="75">
        <v>79.209999999999994</v>
      </c>
      <c r="C90" s="75">
        <v>6469</v>
      </c>
      <c r="D90" s="75">
        <v>61836</v>
      </c>
      <c r="E90" s="75" t="s">
        <v>285</v>
      </c>
      <c r="F90" s="75">
        <v>77.92</v>
      </c>
      <c r="G90" s="75">
        <v>7456</v>
      </c>
      <c r="H90" s="75">
        <v>62247</v>
      </c>
      <c r="I90" s="75" t="s">
        <v>509</v>
      </c>
      <c r="J90" s="75">
        <v>71.680000000000007</v>
      </c>
      <c r="K90" s="75">
        <v>6238</v>
      </c>
      <c r="L90" s="75">
        <v>60655</v>
      </c>
      <c r="M90" s="75" t="s">
        <v>576</v>
      </c>
      <c r="N90" s="75">
        <v>70.41</v>
      </c>
      <c r="O90" s="75">
        <v>6229</v>
      </c>
      <c r="P90" s="75">
        <v>57346</v>
      </c>
      <c r="Q90" s="75" t="s">
        <v>283</v>
      </c>
      <c r="R90" s="75">
        <v>67.73</v>
      </c>
      <c r="S90" s="75">
        <v>6090</v>
      </c>
      <c r="T90" s="75">
        <v>56110</v>
      </c>
      <c r="U90" s="75" t="s">
        <v>305</v>
      </c>
      <c r="V90" s="75">
        <v>69.55</v>
      </c>
      <c r="W90" s="75">
        <v>6227</v>
      </c>
      <c r="X90" s="75">
        <v>53177</v>
      </c>
      <c r="Y90" s="75" t="s">
        <v>402</v>
      </c>
      <c r="Z90" s="75">
        <v>66.3</v>
      </c>
      <c r="AA90" s="75">
        <v>5926</v>
      </c>
      <c r="AB90" s="75">
        <v>54137</v>
      </c>
      <c r="AC90" s="75" t="s">
        <v>302</v>
      </c>
      <c r="AD90" s="75">
        <v>68.680000000000007</v>
      </c>
      <c r="AE90" s="75">
        <v>6159</v>
      </c>
      <c r="AF90" s="75">
        <v>52590</v>
      </c>
      <c r="AG90" s="75" t="s">
        <v>363</v>
      </c>
      <c r="AH90" s="75">
        <v>66.040000000000006</v>
      </c>
      <c r="AI90" s="75">
        <v>6163</v>
      </c>
      <c r="AJ90" s="75">
        <v>54431</v>
      </c>
      <c r="AK90" s="75" t="s">
        <v>277</v>
      </c>
      <c r="AL90" s="75">
        <v>65.72</v>
      </c>
      <c r="AM90" s="75">
        <v>6062</v>
      </c>
      <c r="AN90" s="75">
        <v>54274</v>
      </c>
      <c r="AO90" s="75" t="s">
        <v>297</v>
      </c>
      <c r="AP90" s="75">
        <v>68.27</v>
      </c>
      <c r="AQ90" s="75">
        <v>6240</v>
      </c>
      <c r="AR90" s="75">
        <v>54504</v>
      </c>
      <c r="AS90" s="75" t="s">
        <v>509</v>
      </c>
      <c r="AT90" s="75">
        <v>67.95</v>
      </c>
      <c r="AU90" s="75">
        <v>5945</v>
      </c>
      <c r="AV90" s="75">
        <v>54277</v>
      </c>
      <c r="AW90" s="75" t="s">
        <v>509</v>
      </c>
    </row>
    <row r="91" spans="1:49">
      <c r="A91" s="75" t="s">
        <v>656</v>
      </c>
      <c r="B91" s="75">
        <v>81.11</v>
      </c>
      <c r="C91" s="75">
        <v>6504</v>
      </c>
      <c r="D91" s="75">
        <v>62874</v>
      </c>
      <c r="E91" s="75" t="s">
        <v>657</v>
      </c>
      <c r="F91" s="75">
        <v>79.23</v>
      </c>
      <c r="G91" s="75">
        <v>5933</v>
      </c>
      <c r="H91" s="75">
        <v>59332</v>
      </c>
      <c r="I91" s="75" t="s">
        <v>361</v>
      </c>
      <c r="J91" s="75">
        <v>72.38</v>
      </c>
      <c r="K91" s="75">
        <v>4596</v>
      </c>
      <c r="L91" s="75">
        <v>57327</v>
      </c>
      <c r="M91" s="75" t="s">
        <v>495</v>
      </c>
      <c r="N91" s="75">
        <v>69.91</v>
      </c>
      <c r="O91" s="75">
        <v>5086</v>
      </c>
      <c r="P91" s="75">
        <v>56684</v>
      </c>
      <c r="Q91" s="75" t="s">
        <v>380</v>
      </c>
      <c r="R91" s="75">
        <v>69.959999999999994</v>
      </c>
      <c r="S91" s="75">
        <v>5278</v>
      </c>
      <c r="T91" s="75">
        <v>51198</v>
      </c>
      <c r="U91" s="75" t="s">
        <v>270</v>
      </c>
      <c r="V91" s="75">
        <v>70.930000000000007</v>
      </c>
      <c r="W91" s="75">
        <v>5328</v>
      </c>
      <c r="X91" s="75">
        <v>56684</v>
      </c>
      <c r="Y91" s="75" t="s">
        <v>279</v>
      </c>
      <c r="Z91" s="75">
        <v>68.61</v>
      </c>
      <c r="AA91" s="75">
        <v>5419</v>
      </c>
      <c r="AB91" s="75">
        <v>56684</v>
      </c>
      <c r="AC91" s="75" t="s">
        <v>400</v>
      </c>
      <c r="AD91" s="75">
        <v>68.819999999999993</v>
      </c>
      <c r="AE91" s="75">
        <v>5514</v>
      </c>
      <c r="AF91" s="75">
        <v>54125</v>
      </c>
      <c r="AG91" s="75" t="s">
        <v>224</v>
      </c>
      <c r="AH91" s="75">
        <v>69.97</v>
      </c>
      <c r="AI91" s="75">
        <v>5400</v>
      </c>
      <c r="AJ91" s="75">
        <v>56585</v>
      </c>
      <c r="AK91" s="75" t="s">
        <v>395</v>
      </c>
      <c r="AL91" s="75">
        <v>70.209999999999994</v>
      </c>
      <c r="AM91" s="75">
        <v>5375</v>
      </c>
      <c r="AN91" s="75">
        <v>55320</v>
      </c>
      <c r="AO91" s="75" t="s">
        <v>365</v>
      </c>
      <c r="AP91" s="75">
        <v>75.28</v>
      </c>
      <c r="AQ91" s="75">
        <v>4732</v>
      </c>
      <c r="AR91" s="75">
        <v>52733</v>
      </c>
      <c r="AS91" s="75" t="s">
        <v>223</v>
      </c>
      <c r="AT91" s="75">
        <v>74.67</v>
      </c>
      <c r="AU91" s="75">
        <v>4854</v>
      </c>
      <c r="AV91" s="75">
        <v>57809</v>
      </c>
      <c r="AW91" s="75" t="s">
        <v>422</v>
      </c>
    </row>
    <row r="92" spans="1:49">
      <c r="A92" s="75" t="s">
        <v>658</v>
      </c>
      <c r="B92" s="75">
        <v>82.34</v>
      </c>
      <c r="C92" s="75">
        <v>8275</v>
      </c>
      <c r="D92" s="75">
        <v>46774</v>
      </c>
      <c r="E92" s="75" t="s">
        <v>550</v>
      </c>
      <c r="F92" s="75" t="s">
        <v>221</v>
      </c>
      <c r="G92" s="75" t="s">
        <v>221</v>
      </c>
      <c r="H92" s="75" t="s">
        <v>221</v>
      </c>
      <c r="I92" s="75" t="s">
        <v>221</v>
      </c>
      <c r="J92" s="75">
        <v>72.58</v>
      </c>
      <c r="K92" s="75">
        <v>4993</v>
      </c>
      <c r="L92" s="75">
        <v>46052</v>
      </c>
      <c r="M92" s="75" t="s">
        <v>601</v>
      </c>
      <c r="N92" s="75">
        <v>70.150000000000006</v>
      </c>
      <c r="O92" s="75">
        <v>5084</v>
      </c>
      <c r="P92" s="75">
        <v>47211</v>
      </c>
      <c r="Q92" s="75" t="s">
        <v>582</v>
      </c>
      <c r="R92" s="75">
        <v>68.8</v>
      </c>
      <c r="S92" s="75">
        <v>4814</v>
      </c>
      <c r="T92" s="75">
        <v>43438</v>
      </c>
      <c r="U92" s="75" t="s">
        <v>229</v>
      </c>
      <c r="V92" s="75">
        <v>68.349999999999994</v>
      </c>
      <c r="W92" s="75">
        <v>5559</v>
      </c>
      <c r="X92" s="75">
        <v>40998</v>
      </c>
      <c r="Y92" s="75" t="s">
        <v>515</v>
      </c>
      <c r="Z92" s="75">
        <v>65.180000000000007</v>
      </c>
      <c r="AA92" s="75">
        <v>5243</v>
      </c>
      <c r="AB92" s="75">
        <v>41703</v>
      </c>
      <c r="AC92" s="75" t="s">
        <v>326</v>
      </c>
      <c r="AD92" s="75">
        <v>66.959999999999994</v>
      </c>
      <c r="AE92" s="75">
        <v>5337</v>
      </c>
      <c r="AF92" s="75">
        <v>46261</v>
      </c>
      <c r="AG92" s="75" t="s">
        <v>389</v>
      </c>
      <c r="AH92" s="75">
        <v>64.849999999999994</v>
      </c>
      <c r="AI92" s="75">
        <v>5807</v>
      </c>
      <c r="AJ92" s="75">
        <v>46810</v>
      </c>
      <c r="AK92" s="75" t="s">
        <v>273</v>
      </c>
      <c r="AL92" s="75">
        <v>70.12</v>
      </c>
      <c r="AM92" s="75">
        <v>6004</v>
      </c>
      <c r="AN92" s="75">
        <v>47882</v>
      </c>
      <c r="AO92" s="75" t="s">
        <v>349</v>
      </c>
      <c r="AP92" s="75">
        <v>68.52</v>
      </c>
      <c r="AQ92" s="75">
        <v>5790</v>
      </c>
      <c r="AR92" s="75">
        <v>46547</v>
      </c>
      <c r="AS92" s="75" t="s">
        <v>318</v>
      </c>
      <c r="AT92" s="75">
        <v>68.02</v>
      </c>
      <c r="AU92" s="75">
        <v>5483</v>
      </c>
      <c r="AV92" s="75">
        <v>47416</v>
      </c>
      <c r="AW92" s="75" t="s">
        <v>301</v>
      </c>
    </row>
    <row r="93" spans="1:49">
      <c r="A93" s="75" t="s">
        <v>659</v>
      </c>
      <c r="B93" s="75">
        <v>82.58</v>
      </c>
      <c r="C93" s="75">
        <v>8413</v>
      </c>
      <c r="D93" s="75">
        <v>57022</v>
      </c>
      <c r="E93" s="75" t="s">
        <v>389</v>
      </c>
      <c r="F93" s="75">
        <v>78.900000000000006</v>
      </c>
      <c r="G93" s="75">
        <v>8185</v>
      </c>
      <c r="H93" s="75">
        <v>56707</v>
      </c>
      <c r="I93" s="75" t="s">
        <v>352</v>
      </c>
      <c r="J93" s="75">
        <v>73.459999999999994</v>
      </c>
      <c r="K93" s="75">
        <v>5005</v>
      </c>
      <c r="L93" s="75">
        <v>56714</v>
      </c>
      <c r="M93" s="75" t="s">
        <v>428</v>
      </c>
      <c r="N93" s="75">
        <v>72.06</v>
      </c>
      <c r="O93" s="75">
        <v>5220</v>
      </c>
      <c r="P93" s="75">
        <v>55150</v>
      </c>
      <c r="Q93" s="75" t="s">
        <v>363</v>
      </c>
      <c r="R93" s="75">
        <v>72.180000000000007</v>
      </c>
      <c r="S93" s="75">
        <v>5253</v>
      </c>
      <c r="T93" s="75">
        <v>54232</v>
      </c>
      <c r="U93" s="75" t="s">
        <v>415</v>
      </c>
      <c r="V93" s="75">
        <v>71.56</v>
      </c>
      <c r="W93" s="75">
        <v>5451</v>
      </c>
      <c r="X93" s="75">
        <v>52585</v>
      </c>
      <c r="Y93" s="75" t="s">
        <v>351</v>
      </c>
      <c r="Z93" s="75">
        <v>67.72</v>
      </c>
      <c r="AA93" s="75">
        <v>5344</v>
      </c>
      <c r="AB93" s="75">
        <v>52527</v>
      </c>
      <c r="AC93" s="75" t="s">
        <v>657</v>
      </c>
      <c r="AD93" s="75">
        <v>69.959999999999994</v>
      </c>
      <c r="AE93" s="75">
        <v>5354</v>
      </c>
      <c r="AF93" s="75">
        <v>52936</v>
      </c>
      <c r="AG93" s="75" t="s">
        <v>399</v>
      </c>
      <c r="AH93" s="75">
        <v>70.25</v>
      </c>
      <c r="AI93" s="75">
        <v>5769</v>
      </c>
      <c r="AJ93" s="75">
        <v>52171</v>
      </c>
      <c r="AK93" s="75" t="s">
        <v>413</v>
      </c>
      <c r="AL93" s="75">
        <v>71.81</v>
      </c>
      <c r="AM93" s="75">
        <v>5606</v>
      </c>
      <c r="AN93" s="75">
        <v>52623</v>
      </c>
      <c r="AO93" s="75" t="s">
        <v>372</v>
      </c>
      <c r="AP93" s="75">
        <v>72.05</v>
      </c>
      <c r="AQ93" s="75">
        <v>5774</v>
      </c>
      <c r="AR93" s="75">
        <v>52629</v>
      </c>
      <c r="AS93" s="75" t="s">
        <v>382</v>
      </c>
      <c r="AT93" s="75">
        <v>71.900000000000006</v>
      </c>
      <c r="AU93" s="75">
        <v>5698</v>
      </c>
      <c r="AV93" s="75">
        <v>52796</v>
      </c>
      <c r="AW93" s="75" t="s">
        <v>351</v>
      </c>
    </row>
    <row r="94" spans="1:49">
      <c r="A94" s="75" t="s">
        <v>660</v>
      </c>
      <c r="B94" s="75">
        <v>82.61</v>
      </c>
      <c r="C94" s="75">
        <v>5622</v>
      </c>
      <c r="D94" s="75">
        <v>44969</v>
      </c>
      <c r="E94" s="75" t="s">
        <v>628</v>
      </c>
      <c r="F94" s="75">
        <v>80.73</v>
      </c>
      <c r="G94" s="75">
        <v>5544</v>
      </c>
      <c r="H94" s="75">
        <v>44969</v>
      </c>
      <c r="I94" s="75" t="s">
        <v>627</v>
      </c>
      <c r="J94" s="75">
        <v>78.73</v>
      </c>
      <c r="K94" s="75">
        <v>5693</v>
      </c>
      <c r="L94" s="75">
        <v>44969</v>
      </c>
      <c r="M94" s="75" t="s">
        <v>557</v>
      </c>
      <c r="N94" s="75">
        <v>76.47</v>
      </c>
      <c r="O94" s="75">
        <v>5081</v>
      </c>
      <c r="P94" s="75">
        <v>44895</v>
      </c>
      <c r="Q94" s="75" t="s">
        <v>661</v>
      </c>
      <c r="R94" s="75">
        <v>72.44</v>
      </c>
      <c r="S94" s="75">
        <v>5264</v>
      </c>
      <c r="T94" s="75">
        <v>43281</v>
      </c>
      <c r="U94" s="75" t="s">
        <v>556</v>
      </c>
      <c r="V94" s="75">
        <v>72.56</v>
      </c>
      <c r="W94" s="75">
        <v>5154</v>
      </c>
      <c r="X94" s="75">
        <v>42856</v>
      </c>
      <c r="Y94" s="75" t="s">
        <v>662</v>
      </c>
      <c r="Z94" s="75">
        <v>68.95</v>
      </c>
      <c r="AA94" s="75">
        <v>5189</v>
      </c>
      <c r="AB94" s="75">
        <v>44287</v>
      </c>
      <c r="AC94" s="75" t="s">
        <v>564</v>
      </c>
      <c r="AD94" s="75">
        <v>70.73</v>
      </c>
      <c r="AE94" s="75">
        <v>5185</v>
      </c>
      <c r="AF94" s="75">
        <v>44569</v>
      </c>
      <c r="AG94" s="75" t="s">
        <v>581</v>
      </c>
      <c r="AH94" s="75">
        <v>71.489999999999995</v>
      </c>
      <c r="AI94" s="75">
        <v>5279</v>
      </c>
      <c r="AJ94" s="75">
        <v>43271</v>
      </c>
      <c r="AK94" s="75" t="s">
        <v>499</v>
      </c>
      <c r="AL94" s="75">
        <v>71.69</v>
      </c>
      <c r="AM94" s="75">
        <v>5079</v>
      </c>
      <c r="AN94" s="75">
        <v>46809</v>
      </c>
      <c r="AO94" s="75" t="s">
        <v>327</v>
      </c>
      <c r="AP94" s="75">
        <v>70.64</v>
      </c>
      <c r="AQ94" s="75">
        <v>5366</v>
      </c>
      <c r="AR94" s="75">
        <v>49328</v>
      </c>
      <c r="AS94" s="75" t="s">
        <v>572</v>
      </c>
      <c r="AT94" s="75">
        <v>72.33</v>
      </c>
      <c r="AU94" s="75">
        <v>5170</v>
      </c>
      <c r="AV94" s="75">
        <v>49416</v>
      </c>
      <c r="AW94" s="75" t="s">
        <v>573</v>
      </c>
    </row>
    <row r="95" spans="1:49">
      <c r="A95" s="75" t="s">
        <v>663</v>
      </c>
      <c r="B95" s="75">
        <v>86</v>
      </c>
      <c r="C95" s="75">
        <v>31333</v>
      </c>
      <c r="D95" s="75">
        <v>47940</v>
      </c>
      <c r="E95" s="75" t="s">
        <v>627</v>
      </c>
      <c r="F95" s="75" t="s">
        <v>221</v>
      </c>
      <c r="G95" s="75" t="s">
        <v>221</v>
      </c>
      <c r="H95" s="75" t="s">
        <v>221</v>
      </c>
      <c r="I95" s="75" t="s">
        <v>221</v>
      </c>
      <c r="J95" s="75">
        <v>70.02</v>
      </c>
      <c r="K95" s="75">
        <v>30118</v>
      </c>
      <c r="L95" s="75">
        <v>45181</v>
      </c>
      <c r="M95" s="75" t="s">
        <v>569</v>
      </c>
      <c r="N95" s="75">
        <v>68.91</v>
      </c>
      <c r="O95" s="75">
        <v>30199</v>
      </c>
      <c r="P95" s="75">
        <v>42816</v>
      </c>
      <c r="Q95" s="75" t="s">
        <v>664</v>
      </c>
      <c r="R95" s="75">
        <v>61.03</v>
      </c>
      <c r="S95" s="75">
        <v>27952</v>
      </c>
      <c r="T95" s="75">
        <v>46853</v>
      </c>
      <c r="U95" s="75" t="s">
        <v>459</v>
      </c>
      <c r="V95" s="75">
        <v>61.28</v>
      </c>
      <c r="W95" s="75">
        <v>28453</v>
      </c>
      <c r="X95" s="75">
        <v>40816</v>
      </c>
      <c r="Y95" s="75" t="s">
        <v>490</v>
      </c>
      <c r="Z95" s="75">
        <v>63.7</v>
      </c>
      <c r="AA95" s="75">
        <v>29399</v>
      </c>
      <c r="AB95" s="75">
        <v>40610</v>
      </c>
      <c r="AC95" s="75" t="s">
        <v>665</v>
      </c>
      <c r="AD95" s="75">
        <v>64.77</v>
      </c>
      <c r="AE95" s="75">
        <v>29624</v>
      </c>
      <c r="AF95" s="75">
        <v>40618</v>
      </c>
      <c r="AG95" s="75" t="s">
        <v>636</v>
      </c>
      <c r="AH95" s="75">
        <v>66.8</v>
      </c>
      <c r="AI95" s="75">
        <v>30577</v>
      </c>
      <c r="AJ95" s="75">
        <v>40058</v>
      </c>
      <c r="AK95" s="75" t="s">
        <v>515</v>
      </c>
      <c r="AL95" s="75">
        <v>66.13</v>
      </c>
      <c r="AM95" s="75">
        <v>30012</v>
      </c>
      <c r="AN95" s="75">
        <v>39503</v>
      </c>
      <c r="AO95" s="75" t="s">
        <v>556</v>
      </c>
      <c r="AP95" s="75">
        <v>58.14</v>
      </c>
      <c r="AQ95" s="75">
        <v>27103</v>
      </c>
      <c r="AR95" s="75">
        <v>40064</v>
      </c>
      <c r="AS95" s="75" t="s">
        <v>631</v>
      </c>
      <c r="AT95" s="75">
        <v>63.18</v>
      </c>
      <c r="AU95" s="75">
        <v>29430</v>
      </c>
      <c r="AV95" s="75">
        <v>39317</v>
      </c>
      <c r="AW95" s="75" t="s">
        <v>666</v>
      </c>
    </row>
    <row r="96" spans="1:49">
      <c r="A96" s="75" t="s">
        <v>667</v>
      </c>
      <c r="B96" s="75">
        <v>86.91</v>
      </c>
      <c r="C96" s="75">
        <v>6797</v>
      </c>
      <c r="D96" s="75">
        <v>53809</v>
      </c>
      <c r="E96" s="75" t="s">
        <v>668</v>
      </c>
      <c r="F96" s="75">
        <v>85.64</v>
      </c>
      <c r="G96" s="75">
        <v>6104</v>
      </c>
      <c r="H96" s="75">
        <v>53865</v>
      </c>
      <c r="I96" s="75" t="s">
        <v>519</v>
      </c>
      <c r="J96" s="75">
        <v>79.37</v>
      </c>
      <c r="K96" s="75">
        <v>4654</v>
      </c>
      <c r="L96" s="75">
        <v>53865</v>
      </c>
      <c r="M96" s="75" t="s">
        <v>538</v>
      </c>
      <c r="N96" s="75">
        <v>72.94</v>
      </c>
      <c r="O96" s="75">
        <v>5305</v>
      </c>
      <c r="P96" s="75">
        <v>45377</v>
      </c>
      <c r="Q96" s="75" t="s">
        <v>666</v>
      </c>
      <c r="R96" s="75">
        <v>71.56</v>
      </c>
      <c r="S96" s="75">
        <v>5226</v>
      </c>
      <c r="T96" s="75">
        <v>46305</v>
      </c>
      <c r="U96" s="75" t="s">
        <v>669</v>
      </c>
      <c r="V96" s="75">
        <v>71.400000000000006</v>
      </c>
      <c r="W96" s="75">
        <v>5066</v>
      </c>
      <c r="X96" s="75">
        <v>47469</v>
      </c>
      <c r="Y96" s="75" t="s">
        <v>606</v>
      </c>
      <c r="Z96" s="75">
        <v>70.56</v>
      </c>
      <c r="AA96" s="75">
        <v>4984</v>
      </c>
      <c r="AB96" s="75">
        <v>45723</v>
      </c>
      <c r="AC96" s="75" t="s">
        <v>670</v>
      </c>
      <c r="AD96" s="75">
        <v>70.680000000000007</v>
      </c>
      <c r="AE96" s="75">
        <v>5119</v>
      </c>
      <c r="AF96" s="75">
        <v>39712</v>
      </c>
      <c r="AG96" s="75" t="s">
        <v>671</v>
      </c>
      <c r="AH96" s="75">
        <v>72.099999999999994</v>
      </c>
      <c r="AI96" s="75">
        <v>5175</v>
      </c>
      <c r="AJ96" s="75">
        <v>50491</v>
      </c>
      <c r="AK96" s="75" t="s">
        <v>223</v>
      </c>
      <c r="AL96" s="75">
        <v>72.209999999999994</v>
      </c>
      <c r="AM96" s="75">
        <v>5515</v>
      </c>
      <c r="AN96" s="75">
        <v>49402</v>
      </c>
      <c r="AO96" s="75" t="s">
        <v>446</v>
      </c>
      <c r="AP96" s="75">
        <v>74.75</v>
      </c>
      <c r="AQ96" s="75">
        <v>5435</v>
      </c>
      <c r="AR96" s="75">
        <v>46617</v>
      </c>
      <c r="AS96" s="75" t="s">
        <v>654</v>
      </c>
      <c r="AT96" s="75">
        <v>74.400000000000006</v>
      </c>
      <c r="AU96" s="75">
        <v>5722</v>
      </c>
      <c r="AV96" s="75">
        <v>47207</v>
      </c>
      <c r="AW96" s="75" t="s">
        <v>601</v>
      </c>
    </row>
    <row r="97" spans="1:49">
      <c r="A97" s="75" t="s">
        <v>672</v>
      </c>
      <c r="B97" s="75">
        <v>88.19</v>
      </c>
      <c r="C97" s="75">
        <v>7103</v>
      </c>
      <c r="D97" s="75">
        <v>69380</v>
      </c>
      <c r="E97" s="75" t="s">
        <v>224</v>
      </c>
      <c r="F97" s="75">
        <v>91.47</v>
      </c>
      <c r="G97" s="75">
        <v>7352</v>
      </c>
      <c r="H97" s="75">
        <v>68126</v>
      </c>
      <c r="I97" s="75" t="s">
        <v>406</v>
      </c>
      <c r="J97" s="75">
        <v>79.510000000000005</v>
      </c>
      <c r="K97" s="75">
        <v>5795</v>
      </c>
      <c r="L97" s="75">
        <v>66403</v>
      </c>
      <c r="M97" s="75" t="s">
        <v>237</v>
      </c>
      <c r="N97" s="75">
        <v>77.569999999999993</v>
      </c>
      <c r="O97" s="75">
        <v>5805</v>
      </c>
      <c r="P97" s="75">
        <v>67355</v>
      </c>
      <c r="Q97" s="75" t="s">
        <v>548</v>
      </c>
      <c r="R97" s="75">
        <v>75.510000000000005</v>
      </c>
      <c r="S97" s="75">
        <v>6000</v>
      </c>
      <c r="T97" s="75">
        <v>64230</v>
      </c>
      <c r="U97" s="75" t="s">
        <v>673</v>
      </c>
      <c r="V97" s="75">
        <v>76.5</v>
      </c>
      <c r="W97" s="75">
        <v>6280</v>
      </c>
      <c r="X97" s="75">
        <v>60095</v>
      </c>
      <c r="Y97" s="75" t="s">
        <v>240</v>
      </c>
      <c r="Z97" s="75">
        <v>73.62</v>
      </c>
      <c r="AA97" s="75">
        <v>5832</v>
      </c>
      <c r="AB97" s="75">
        <v>60015</v>
      </c>
      <c r="AC97" s="75" t="s">
        <v>289</v>
      </c>
      <c r="AD97" s="75">
        <v>74.44</v>
      </c>
      <c r="AE97" s="75">
        <v>5881</v>
      </c>
      <c r="AF97" s="75">
        <v>59085</v>
      </c>
      <c r="AG97" s="75" t="s">
        <v>467</v>
      </c>
      <c r="AH97" s="75">
        <v>74.290000000000006</v>
      </c>
      <c r="AI97" s="75">
        <v>5726</v>
      </c>
      <c r="AJ97" s="75">
        <v>58851</v>
      </c>
      <c r="AK97" s="75" t="s">
        <v>495</v>
      </c>
      <c r="AL97" s="75">
        <v>72.55</v>
      </c>
      <c r="AM97" s="75">
        <v>5749</v>
      </c>
      <c r="AN97" s="75">
        <v>58887</v>
      </c>
      <c r="AO97" s="75" t="s">
        <v>342</v>
      </c>
      <c r="AP97" s="75">
        <v>72.56</v>
      </c>
      <c r="AQ97" s="75">
        <v>5940</v>
      </c>
      <c r="AR97" s="75">
        <v>58802</v>
      </c>
      <c r="AS97" s="75" t="s">
        <v>380</v>
      </c>
      <c r="AT97" s="75">
        <v>75.14</v>
      </c>
      <c r="AU97" s="75">
        <v>6031</v>
      </c>
      <c r="AV97" s="75">
        <v>58370</v>
      </c>
      <c r="AW97" s="75" t="s">
        <v>360</v>
      </c>
    </row>
    <row r="98" spans="1:49">
      <c r="A98" s="75" t="s">
        <v>674</v>
      </c>
      <c r="B98" s="75">
        <v>88.43</v>
      </c>
      <c r="C98" s="75">
        <v>8308</v>
      </c>
      <c r="D98" s="75">
        <v>61165</v>
      </c>
      <c r="E98" s="75" t="s">
        <v>322</v>
      </c>
      <c r="F98" s="75">
        <v>85.09</v>
      </c>
      <c r="G98" s="75">
        <v>8205</v>
      </c>
      <c r="H98" s="75">
        <v>59974</v>
      </c>
      <c r="I98" s="75" t="s">
        <v>507</v>
      </c>
      <c r="J98" s="75">
        <v>81.23</v>
      </c>
      <c r="K98" s="75">
        <v>7207</v>
      </c>
      <c r="L98" s="75">
        <v>58791</v>
      </c>
      <c r="M98" s="75" t="s">
        <v>242</v>
      </c>
      <c r="N98" s="75">
        <v>72.58</v>
      </c>
      <c r="O98" s="75">
        <v>6388</v>
      </c>
      <c r="P98" s="75">
        <v>56574</v>
      </c>
      <c r="Q98" s="75" t="s">
        <v>396</v>
      </c>
      <c r="R98" s="75">
        <v>72.569999999999993</v>
      </c>
      <c r="S98" s="75">
        <v>6318</v>
      </c>
      <c r="T98" s="75">
        <v>54878</v>
      </c>
      <c r="U98" s="75" t="s">
        <v>399</v>
      </c>
      <c r="V98" s="75">
        <v>70.19</v>
      </c>
      <c r="W98" s="75">
        <v>6257</v>
      </c>
      <c r="X98" s="75">
        <v>53752</v>
      </c>
      <c r="Y98" s="75" t="s">
        <v>363</v>
      </c>
      <c r="Z98" s="75">
        <v>70.08</v>
      </c>
      <c r="AA98" s="75">
        <v>6208</v>
      </c>
      <c r="AB98" s="75">
        <v>52971</v>
      </c>
      <c r="AC98" s="75" t="s">
        <v>423</v>
      </c>
      <c r="AD98" s="75">
        <v>72.040000000000006</v>
      </c>
      <c r="AE98" s="75">
        <v>6316</v>
      </c>
      <c r="AF98" s="75">
        <v>52112</v>
      </c>
      <c r="AG98" s="75" t="s">
        <v>242</v>
      </c>
      <c r="AH98" s="75">
        <v>72.459999999999994</v>
      </c>
      <c r="AI98" s="75">
        <v>6284</v>
      </c>
      <c r="AJ98" s="75">
        <v>51401</v>
      </c>
      <c r="AK98" s="75" t="s">
        <v>470</v>
      </c>
      <c r="AL98" s="75">
        <v>71.09</v>
      </c>
      <c r="AM98" s="75">
        <v>6396</v>
      </c>
      <c r="AN98" s="75">
        <v>53144</v>
      </c>
      <c r="AO98" s="75" t="s">
        <v>522</v>
      </c>
      <c r="AP98" s="75">
        <v>70.959999999999994</v>
      </c>
      <c r="AQ98" s="75">
        <v>6358</v>
      </c>
      <c r="AR98" s="75">
        <v>52517</v>
      </c>
      <c r="AS98" s="75" t="s">
        <v>379</v>
      </c>
      <c r="AT98" s="75">
        <v>70.989999999999995</v>
      </c>
      <c r="AU98" s="75">
        <v>6301</v>
      </c>
      <c r="AV98" s="75">
        <v>51899</v>
      </c>
      <c r="AW98" s="75" t="s">
        <v>270</v>
      </c>
    </row>
    <row r="99" spans="1:49">
      <c r="A99" s="75" t="s">
        <v>675</v>
      </c>
      <c r="B99" s="75">
        <v>88.94</v>
      </c>
      <c r="C99" s="75">
        <v>5078</v>
      </c>
      <c r="D99" s="75">
        <v>51590</v>
      </c>
      <c r="E99" s="75" t="s">
        <v>626</v>
      </c>
      <c r="F99" s="75">
        <v>79.17</v>
      </c>
      <c r="G99" s="75">
        <v>5225</v>
      </c>
      <c r="H99" s="75">
        <v>50801</v>
      </c>
      <c r="I99" s="75" t="s">
        <v>328</v>
      </c>
      <c r="J99" s="75" t="s">
        <v>221</v>
      </c>
      <c r="K99" s="75" t="s">
        <v>221</v>
      </c>
      <c r="L99" s="75" t="s">
        <v>221</v>
      </c>
      <c r="M99" s="75" t="s">
        <v>221</v>
      </c>
      <c r="N99" s="75">
        <v>76.16</v>
      </c>
      <c r="O99" s="75">
        <v>4486</v>
      </c>
      <c r="P99" s="75">
        <v>42042</v>
      </c>
      <c r="Q99" s="75" t="s">
        <v>583</v>
      </c>
      <c r="R99" s="75">
        <v>73.849999999999994</v>
      </c>
      <c r="S99" s="75">
        <v>4921</v>
      </c>
      <c r="T99" s="75">
        <v>38882</v>
      </c>
      <c r="U99" s="75" t="s">
        <v>676</v>
      </c>
      <c r="V99" s="75" t="s">
        <v>221</v>
      </c>
      <c r="W99" s="75" t="s">
        <v>221</v>
      </c>
      <c r="X99" s="75" t="s">
        <v>221</v>
      </c>
      <c r="Y99" s="75" t="s">
        <v>221</v>
      </c>
      <c r="Z99" s="75" t="s">
        <v>221</v>
      </c>
      <c r="AA99" s="75" t="s">
        <v>221</v>
      </c>
      <c r="AB99" s="75" t="s">
        <v>221</v>
      </c>
      <c r="AC99" s="75" t="s">
        <v>221</v>
      </c>
      <c r="AD99" s="75" t="s">
        <v>221</v>
      </c>
      <c r="AE99" s="75" t="s">
        <v>221</v>
      </c>
      <c r="AF99" s="75" t="s">
        <v>221</v>
      </c>
      <c r="AG99" s="75" t="s">
        <v>221</v>
      </c>
      <c r="AH99" s="75" t="s">
        <v>221</v>
      </c>
      <c r="AI99" s="75" t="s">
        <v>221</v>
      </c>
      <c r="AJ99" s="75" t="s">
        <v>221</v>
      </c>
      <c r="AK99" s="75" t="s">
        <v>221</v>
      </c>
      <c r="AL99" s="75" t="s">
        <v>221</v>
      </c>
      <c r="AM99" s="75" t="s">
        <v>221</v>
      </c>
      <c r="AN99" s="75" t="s">
        <v>221</v>
      </c>
      <c r="AO99" s="75" t="s">
        <v>221</v>
      </c>
      <c r="AP99" s="75" t="s">
        <v>221</v>
      </c>
      <c r="AQ99" s="75" t="s">
        <v>221</v>
      </c>
      <c r="AR99" s="75" t="s">
        <v>221</v>
      </c>
      <c r="AS99" s="75" t="s">
        <v>221</v>
      </c>
      <c r="AT99" s="75" t="s">
        <v>221</v>
      </c>
      <c r="AU99" s="75" t="s">
        <v>221</v>
      </c>
      <c r="AV99" s="75" t="s">
        <v>221</v>
      </c>
      <c r="AW99" s="75" t="s">
        <v>221</v>
      </c>
    </row>
    <row r="100" spans="1:49">
      <c r="A100" s="75" t="s">
        <v>677</v>
      </c>
      <c r="B100" s="75">
        <v>96.09</v>
      </c>
      <c r="C100" s="75">
        <v>5328</v>
      </c>
      <c r="D100" s="75">
        <v>34373</v>
      </c>
      <c r="E100" s="75" t="s">
        <v>678</v>
      </c>
      <c r="F100" s="75">
        <v>95.94</v>
      </c>
      <c r="G100" s="75">
        <v>5743</v>
      </c>
      <c r="H100" s="75">
        <v>32812</v>
      </c>
      <c r="I100" s="75" t="s">
        <v>679</v>
      </c>
      <c r="J100" s="75">
        <v>80.069999999999993</v>
      </c>
      <c r="K100" s="75">
        <v>4244</v>
      </c>
      <c r="L100" s="75">
        <v>32793</v>
      </c>
      <c r="M100" s="75" t="s">
        <v>680</v>
      </c>
      <c r="N100" s="75">
        <v>76.64</v>
      </c>
      <c r="O100" s="75">
        <v>4137</v>
      </c>
      <c r="P100" s="75">
        <v>32459</v>
      </c>
      <c r="Q100" s="75" t="s">
        <v>608</v>
      </c>
      <c r="R100" s="75">
        <v>80.03</v>
      </c>
      <c r="S100" s="75">
        <v>4416</v>
      </c>
      <c r="T100" s="75">
        <v>32069</v>
      </c>
      <c r="U100" s="75" t="s">
        <v>681</v>
      </c>
      <c r="V100" s="75">
        <v>76.099999999999994</v>
      </c>
      <c r="W100" s="75">
        <v>4463</v>
      </c>
      <c r="X100" s="75">
        <v>31909</v>
      </c>
      <c r="Y100" s="75" t="s">
        <v>682</v>
      </c>
      <c r="Z100" s="75">
        <v>76.900000000000006</v>
      </c>
      <c r="AA100" s="75">
        <v>4203</v>
      </c>
      <c r="AB100" s="75">
        <v>31832</v>
      </c>
      <c r="AC100" s="75" t="s">
        <v>683</v>
      </c>
      <c r="AD100" s="75">
        <v>77.02</v>
      </c>
      <c r="AE100" s="75">
        <v>4521</v>
      </c>
      <c r="AF100" s="75">
        <v>31919</v>
      </c>
      <c r="AG100" s="75" t="s">
        <v>609</v>
      </c>
      <c r="AH100" s="75">
        <v>81.650000000000006</v>
      </c>
      <c r="AI100" s="75">
        <v>4743</v>
      </c>
      <c r="AJ100" s="75">
        <v>32511</v>
      </c>
      <c r="AK100" s="75" t="s">
        <v>684</v>
      </c>
      <c r="AL100" s="75">
        <v>81.06</v>
      </c>
      <c r="AM100" s="75">
        <v>4625</v>
      </c>
      <c r="AN100" s="75">
        <v>33560</v>
      </c>
      <c r="AO100" s="75" t="s">
        <v>609</v>
      </c>
      <c r="AP100" s="75">
        <v>80.930000000000007</v>
      </c>
      <c r="AQ100" s="75">
        <v>4513</v>
      </c>
      <c r="AR100" s="75">
        <v>33844</v>
      </c>
      <c r="AS100" s="75" t="s">
        <v>685</v>
      </c>
      <c r="AT100" s="75">
        <v>80.069999999999993</v>
      </c>
      <c r="AU100" s="75">
        <v>4607</v>
      </c>
      <c r="AV100" s="75">
        <v>33777</v>
      </c>
      <c r="AW100" s="75" t="s">
        <v>686</v>
      </c>
    </row>
    <row r="101" spans="1:49">
      <c r="A101" s="75" t="s">
        <v>687</v>
      </c>
      <c r="B101" s="75">
        <v>99.78</v>
      </c>
      <c r="C101" s="75">
        <v>6414</v>
      </c>
      <c r="D101" s="75">
        <v>42849</v>
      </c>
      <c r="E101" s="75" t="s">
        <v>688</v>
      </c>
      <c r="F101" s="75">
        <v>98.03</v>
      </c>
      <c r="G101" s="75">
        <v>6483</v>
      </c>
      <c r="H101" s="75">
        <v>42699</v>
      </c>
      <c r="I101" s="75" t="s">
        <v>689</v>
      </c>
      <c r="J101" s="75">
        <v>79.87</v>
      </c>
      <c r="K101" s="75">
        <v>4540</v>
      </c>
      <c r="L101" s="75">
        <v>42470</v>
      </c>
      <c r="M101" s="75" t="s">
        <v>690</v>
      </c>
      <c r="N101" s="75">
        <v>79.680000000000007</v>
      </c>
      <c r="O101" s="75">
        <v>4671</v>
      </c>
      <c r="P101" s="75">
        <v>42051</v>
      </c>
      <c r="Q101" s="75" t="s">
        <v>691</v>
      </c>
      <c r="R101" s="75">
        <v>77.77</v>
      </c>
      <c r="S101" s="75">
        <v>4749</v>
      </c>
      <c r="T101" s="75">
        <v>40975</v>
      </c>
      <c r="U101" s="75" t="s">
        <v>676</v>
      </c>
      <c r="V101" s="75">
        <v>78.790000000000006</v>
      </c>
      <c r="W101" s="75">
        <v>4881</v>
      </c>
      <c r="X101" s="75">
        <v>40569</v>
      </c>
      <c r="Y101" s="75" t="s">
        <v>692</v>
      </c>
      <c r="Z101" s="75">
        <v>76.55</v>
      </c>
      <c r="AA101" s="75">
        <v>5125</v>
      </c>
      <c r="AB101" s="75">
        <v>42472</v>
      </c>
      <c r="AC101" s="75" t="s">
        <v>693</v>
      </c>
      <c r="AD101" s="75">
        <v>77.55</v>
      </c>
      <c r="AE101" s="75">
        <v>5187</v>
      </c>
      <c r="AF101" s="75">
        <v>42051</v>
      </c>
      <c r="AG101" s="75" t="s">
        <v>694</v>
      </c>
      <c r="AH101" s="75">
        <v>81.87</v>
      </c>
      <c r="AI101" s="75">
        <v>5267</v>
      </c>
      <c r="AJ101" s="75">
        <v>40027</v>
      </c>
      <c r="AK101" s="75" t="s">
        <v>695</v>
      </c>
      <c r="AL101" s="75">
        <v>79.11</v>
      </c>
      <c r="AM101" s="75">
        <v>5689</v>
      </c>
      <c r="AN101" s="75">
        <v>57001</v>
      </c>
      <c r="AO101" s="75" t="s">
        <v>410</v>
      </c>
      <c r="AP101" s="75">
        <v>82.14</v>
      </c>
      <c r="AQ101" s="75">
        <v>5263</v>
      </c>
      <c r="AR101" s="75">
        <v>55462</v>
      </c>
      <c r="AS101" s="75" t="s">
        <v>536</v>
      </c>
      <c r="AT101" s="75">
        <v>81.459999999999994</v>
      </c>
      <c r="AU101" s="75">
        <v>4972</v>
      </c>
      <c r="AV101" s="75">
        <v>57470</v>
      </c>
      <c r="AW101" s="75" t="s">
        <v>381</v>
      </c>
    </row>
    <row r="102" spans="1:49">
      <c r="A102" s="75" t="s">
        <v>696</v>
      </c>
      <c r="B102" s="75">
        <v>101.85</v>
      </c>
      <c r="C102" s="75">
        <v>9597</v>
      </c>
      <c r="D102" s="75">
        <v>75281</v>
      </c>
      <c r="E102" s="75" t="s">
        <v>493</v>
      </c>
      <c r="F102" s="75">
        <v>96.69</v>
      </c>
      <c r="G102" s="75">
        <v>8520</v>
      </c>
      <c r="H102" s="75">
        <v>72996</v>
      </c>
      <c r="I102" s="75" t="s">
        <v>359</v>
      </c>
      <c r="J102" s="75">
        <v>94.22</v>
      </c>
      <c r="K102" s="75">
        <v>8076</v>
      </c>
      <c r="L102" s="75">
        <v>74079</v>
      </c>
      <c r="M102" s="75" t="s">
        <v>224</v>
      </c>
      <c r="N102" s="75">
        <v>88.88</v>
      </c>
      <c r="O102" s="75">
        <v>8204</v>
      </c>
      <c r="P102" s="75">
        <v>72231</v>
      </c>
      <c r="Q102" s="75" t="s">
        <v>314</v>
      </c>
      <c r="R102" s="75">
        <v>92.69</v>
      </c>
      <c r="S102" s="75">
        <v>8329</v>
      </c>
      <c r="T102" s="75">
        <v>67284</v>
      </c>
      <c r="U102" s="75" t="s">
        <v>220</v>
      </c>
      <c r="V102" s="75">
        <v>90.36</v>
      </c>
      <c r="W102" s="75">
        <v>8122</v>
      </c>
      <c r="X102" s="75">
        <v>65231</v>
      </c>
      <c r="Y102" s="75" t="s">
        <v>273</v>
      </c>
      <c r="Z102" s="75">
        <v>69.78</v>
      </c>
      <c r="AA102" s="75">
        <v>6579</v>
      </c>
      <c r="AB102" s="75">
        <v>65489</v>
      </c>
      <c r="AC102" s="75" t="s">
        <v>644</v>
      </c>
      <c r="AD102" s="75">
        <v>88.93</v>
      </c>
      <c r="AE102" s="75">
        <v>7831</v>
      </c>
      <c r="AF102" s="75">
        <v>64817</v>
      </c>
      <c r="AG102" s="75" t="s">
        <v>249</v>
      </c>
      <c r="AH102" s="75">
        <v>80.099999999999994</v>
      </c>
      <c r="AI102" s="75">
        <v>7014</v>
      </c>
      <c r="AJ102" s="75">
        <v>64329</v>
      </c>
      <c r="AK102" s="75" t="s">
        <v>697</v>
      </c>
      <c r="AL102" s="75">
        <v>81.67</v>
      </c>
      <c r="AM102" s="75">
        <v>7622</v>
      </c>
      <c r="AN102" s="75">
        <v>65567</v>
      </c>
      <c r="AO102" s="75" t="s">
        <v>282</v>
      </c>
      <c r="AP102" s="75">
        <v>88.49</v>
      </c>
      <c r="AQ102" s="75">
        <v>7961</v>
      </c>
      <c r="AR102" s="75">
        <v>65531</v>
      </c>
      <c r="AS102" s="75" t="s">
        <v>379</v>
      </c>
      <c r="AT102" s="75">
        <v>86.4</v>
      </c>
      <c r="AU102" s="75">
        <v>7917</v>
      </c>
      <c r="AV102" s="75">
        <v>67534</v>
      </c>
      <c r="AW102" s="75" t="s">
        <v>375</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6"/>
    <col min="5" max="8" width="9" style="5"/>
    <col min="9" max="9" width="17.125" style="5" customWidth="1"/>
    <col min="10" max="10" width="9.875" style="5" customWidth="1"/>
    <col min="11" max="16384" width="9" style="5"/>
  </cols>
  <sheetData>
    <row r="1" spans="1:10">
      <c r="A1" s="5" t="s">
        <v>85</v>
      </c>
      <c r="B1" s="5" t="s">
        <v>89</v>
      </c>
      <c r="C1" s="5" t="s">
        <v>92</v>
      </c>
      <c r="D1" s="46" t="s">
        <v>90</v>
      </c>
      <c r="E1" s="5" t="s">
        <v>91</v>
      </c>
      <c r="I1" s="47" t="s">
        <v>147</v>
      </c>
      <c r="J1" s="47" t="s">
        <v>148</v>
      </c>
    </row>
    <row r="2" spans="1:10">
      <c r="A2" s="5" t="s">
        <v>86</v>
      </c>
      <c r="B2" s="5" t="s">
        <v>122</v>
      </c>
      <c r="C2" s="5">
        <v>90.187249974879705</v>
      </c>
      <c r="D2" s="46">
        <v>2020</v>
      </c>
      <c r="E2" s="5" t="s">
        <v>99</v>
      </c>
      <c r="F2" s="5">
        <f>AVERAGE(C2:C14)</f>
        <v>77.486628421159693</v>
      </c>
      <c r="I2" s="48" t="str">
        <f>B2</f>
        <v>建材城东二里</v>
      </c>
      <c r="J2" s="49">
        <f>F2</f>
        <v>77.486628421159693</v>
      </c>
    </row>
    <row r="3" spans="1:10">
      <c r="A3" s="5" t="s">
        <v>86</v>
      </c>
      <c r="B3" s="5" t="s">
        <v>122</v>
      </c>
      <c r="C3" s="5">
        <v>68.657085858160301</v>
      </c>
      <c r="D3" s="46">
        <v>2020</v>
      </c>
      <c r="E3" s="5" t="s">
        <v>100</v>
      </c>
      <c r="I3" s="48" t="str">
        <f>B15</f>
        <v>建材城东一里</v>
      </c>
      <c r="J3" s="49">
        <f>F15</f>
        <v>82.848205762815937</v>
      </c>
    </row>
    <row r="4" spans="1:10">
      <c r="A4" s="5" t="s">
        <v>86</v>
      </c>
      <c r="B4" s="5" t="s">
        <v>122</v>
      </c>
      <c r="C4" s="5">
        <v>80.342700458519204</v>
      </c>
      <c r="D4" s="46">
        <v>2020</v>
      </c>
      <c r="E4" s="5" t="s">
        <v>101</v>
      </c>
      <c r="I4" s="48" t="str">
        <f>B28</f>
        <v>润生园</v>
      </c>
      <c r="J4" s="49">
        <f>F28</f>
        <v>72.746440885651452</v>
      </c>
    </row>
    <row r="5" spans="1:10">
      <c r="A5" s="5" t="s">
        <v>86</v>
      </c>
      <c r="B5" s="5" t="s">
        <v>122</v>
      </c>
      <c r="C5" s="5">
        <v>79.188708116492805</v>
      </c>
      <c r="D5" s="46">
        <v>2020</v>
      </c>
      <c r="E5" s="5" t="s">
        <v>102</v>
      </c>
      <c r="I5" s="48" t="str">
        <f>B40</f>
        <v>知本时代</v>
      </c>
      <c r="J5" s="49">
        <f>F40</f>
        <v>83.369516564934031</v>
      </c>
    </row>
    <row r="6" spans="1:10">
      <c r="A6" s="5" t="s">
        <v>86</v>
      </c>
      <c r="B6" s="5" t="s">
        <v>122</v>
      </c>
      <c r="C6" s="5">
        <v>77.858660758692395</v>
      </c>
      <c r="D6" s="46">
        <v>2020</v>
      </c>
      <c r="E6" s="5" t="s">
        <v>93</v>
      </c>
      <c r="I6" s="48" t="str">
        <f>B52</f>
        <v>华鸿家园</v>
      </c>
      <c r="J6" s="49">
        <f>F52</f>
        <v>61.390186866949456</v>
      </c>
    </row>
    <row r="7" spans="1:10">
      <c r="A7" s="5" t="s">
        <v>86</v>
      </c>
      <c r="B7" s="5" t="s">
        <v>122</v>
      </c>
      <c r="C7" s="5">
        <v>94.755863016256299</v>
      </c>
      <c r="D7" s="46">
        <v>2020</v>
      </c>
      <c r="E7" s="5" t="s">
        <v>94</v>
      </c>
      <c r="I7" s="48" t="str">
        <f>B61</f>
        <v>领秀新硅谷1号院</v>
      </c>
      <c r="J7" s="49">
        <f>F61</f>
        <v>98.561977367321205</v>
      </c>
    </row>
    <row r="8" spans="1:10">
      <c r="A8" s="5" t="s">
        <v>86</v>
      </c>
      <c r="B8" s="5" t="s">
        <v>122</v>
      </c>
      <c r="C8" s="5">
        <v>76.339797084083401</v>
      </c>
      <c r="D8" s="46">
        <v>2020</v>
      </c>
      <c r="E8" s="5" t="s">
        <v>95</v>
      </c>
      <c r="I8" s="48" t="str">
        <f>B74</f>
        <v>领秀新硅谷2号院</v>
      </c>
      <c r="J8" s="49">
        <f>F74</f>
        <v>92.532428307434884</v>
      </c>
    </row>
    <row r="9" spans="1:10">
      <c r="A9" s="5" t="s">
        <v>86</v>
      </c>
      <c r="B9" s="5" t="s">
        <v>122</v>
      </c>
      <c r="C9" s="5">
        <v>69.646475672537406</v>
      </c>
      <c r="D9" s="46">
        <v>2021</v>
      </c>
      <c r="E9" s="5" t="s">
        <v>96</v>
      </c>
      <c r="F9" s="356"/>
      <c r="I9" s="50" t="str">
        <f>B86</f>
        <v>智学苑</v>
      </c>
      <c r="J9" s="51">
        <f>F86</f>
        <v>90.085120589694199</v>
      </c>
    </row>
    <row r="10" spans="1:10">
      <c r="A10" s="5" t="s">
        <v>86</v>
      </c>
      <c r="B10" s="5" t="s">
        <v>122</v>
      </c>
      <c r="C10" s="5">
        <v>66.192390968140998</v>
      </c>
      <c r="D10" s="46">
        <v>2021</v>
      </c>
      <c r="E10" s="5" t="s">
        <v>104</v>
      </c>
      <c r="F10" s="356"/>
      <c r="I10" s="50" t="str">
        <f>B99</f>
        <v>铭科苑</v>
      </c>
      <c r="J10" s="51">
        <f>F99</f>
        <v>100.79276041359708</v>
      </c>
    </row>
    <row r="11" spans="1:10">
      <c r="A11" s="5" t="s">
        <v>86</v>
      </c>
      <c r="B11" s="5" t="s">
        <v>122</v>
      </c>
      <c r="C11" s="5">
        <v>65.194491149605895</v>
      </c>
      <c r="D11" s="46">
        <v>2021</v>
      </c>
      <c r="E11" s="5" t="s">
        <v>103</v>
      </c>
      <c r="F11" s="356"/>
      <c r="I11" s="48" t="str">
        <f>B113</f>
        <v>当代城市家园</v>
      </c>
      <c r="J11" s="49">
        <f>F113</f>
        <v>103.2018076170814</v>
      </c>
    </row>
    <row r="12" spans="1:10">
      <c r="A12" s="5" t="s">
        <v>86</v>
      </c>
      <c r="B12" s="5" t="s">
        <v>122</v>
      </c>
      <c r="C12" s="5">
        <v>78.069319863910806</v>
      </c>
      <c r="D12" s="46">
        <v>2021</v>
      </c>
      <c r="E12" s="5" t="s">
        <v>97</v>
      </c>
      <c r="F12" s="356"/>
      <c r="I12" s="48" t="str">
        <f>B127</f>
        <v>安宁佳园</v>
      </c>
      <c r="J12" s="49">
        <f>F127</f>
        <v>111.08854325929553</v>
      </c>
    </row>
    <row r="13" spans="1:10">
      <c r="A13" s="5" t="s">
        <v>86</v>
      </c>
      <c r="B13" s="5" t="s">
        <v>122</v>
      </c>
      <c r="C13" s="5">
        <v>77.237474528590198</v>
      </c>
      <c r="D13" s="46">
        <v>2021</v>
      </c>
      <c r="E13" s="5" t="s">
        <v>98</v>
      </c>
      <c r="F13" s="356"/>
      <c r="I13" s="48" t="str">
        <f>B141</f>
        <v>上林溪</v>
      </c>
      <c r="J13" s="49">
        <f>F141</f>
        <v>94.745991627252906</v>
      </c>
    </row>
    <row r="14" spans="1:10">
      <c r="A14" s="5" t="s">
        <v>86</v>
      </c>
      <c r="B14" s="5" t="s">
        <v>122</v>
      </c>
      <c r="C14" s="5">
        <v>83.655952025206602</v>
      </c>
      <c r="D14" s="46">
        <v>2021</v>
      </c>
      <c r="E14" s="5" t="s">
        <v>99</v>
      </c>
      <c r="F14" s="356"/>
      <c r="I14" s="52" t="str">
        <f>B156</f>
        <v>博雅德园</v>
      </c>
      <c r="J14" s="53">
        <f>F156</f>
        <v>86.127581369295754</v>
      </c>
    </row>
    <row r="15" spans="1:10">
      <c r="A15" s="5" t="s">
        <v>86</v>
      </c>
      <c r="B15" s="5" t="s">
        <v>123</v>
      </c>
      <c r="C15" s="5">
        <v>87.597853073288903</v>
      </c>
      <c r="D15" s="46">
        <v>2020</v>
      </c>
      <c r="E15" s="5" t="s">
        <v>99</v>
      </c>
      <c r="F15" s="5">
        <f>AVERAGE(C15:C27)</f>
        <v>82.848205762815937</v>
      </c>
      <c r="I15" s="48" t="str">
        <f>B168</f>
        <v>金隅美和园</v>
      </c>
      <c r="J15" s="49">
        <f>F168</f>
        <v>94.318204118784593</v>
      </c>
    </row>
    <row r="16" spans="1:10">
      <c r="A16" s="5" t="s">
        <v>86</v>
      </c>
      <c r="B16" s="5" t="s">
        <v>123</v>
      </c>
      <c r="C16" s="5">
        <v>83.126119622469901</v>
      </c>
      <c r="D16" s="46">
        <v>2020</v>
      </c>
      <c r="E16" s="5" t="s">
        <v>100</v>
      </c>
      <c r="I16" s="50" t="str">
        <f>B182</f>
        <v>怡美家园</v>
      </c>
      <c r="J16" s="51">
        <f>F182</f>
        <v>83.923520499946392</v>
      </c>
    </row>
    <row r="17" spans="1:10">
      <c r="A17" s="5" t="s">
        <v>86</v>
      </c>
      <c r="B17" s="5" t="s">
        <v>123</v>
      </c>
      <c r="C17" s="5">
        <v>86.237809981850901</v>
      </c>
      <c r="D17" s="46">
        <v>2020</v>
      </c>
      <c r="E17" s="5" t="s">
        <v>101</v>
      </c>
      <c r="I17" s="48" t="str">
        <f>B195</f>
        <v>清上园</v>
      </c>
      <c r="J17" s="49">
        <f>F195</f>
        <v>86.358151629673884</v>
      </c>
    </row>
    <row r="18" spans="1:10">
      <c r="A18" s="5" t="s">
        <v>86</v>
      </c>
      <c r="B18" s="5" t="s">
        <v>123</v>
      </c>
      <c r="C18" s="5">
        <v>85.962850252791</v>
      </c>
      <c r="D18" s="46">
        <v>2020</v>
      </c>
      <c r="E18" s="5" t="s">
        <v>102</v>
      </c>
      <c r="I18" s="48" t="str">
        <f>B208</f>
        <v>橡树湾</v>
      </c>
      <c r="J18" s="49">
        <f>F208</f>
        <v>107.29278511265757</v>
      </c>
    </row>
    <row r="19" spans="1:10">
      <c r="A19" s="5" t="s">
        <v>86</v>
      </c>
      <c r="B19" s="5" t="s">
        <v>123</v>
      </c>
      <c r="C19" s="5">
        <v>75.420711524819794</v>
      </c>
      <c r="D19" s="46">
        <v>2020</v>
      </c>
      <c r="E19" s="5" t="s">
        <v>93</v>
      </c>
      <c r="I19" s="48" t="str">
        <f>B222</f>
        <v>上地佳园</v>
      </c>
      <c r="J19" s="49">
        <f>F222</f>
        <v>93.515496657248534</v>
      </c>
    </row>
    <row r="20" spans="1:10">
      <c r="A20" s="5" t="s">
        <v>86</v>
      </c>
      <c r="B20" s="5" t="s">
        <v>123</v>
      </c>
      <c r="C20" s="5">
        <v>78.588110993716199</v>
      </c>
      <c r="D20" s="46">
        <v>2020</v>
      </c>
      <c r="E20" s="5" t="s">
        <v>94</v>
      </c>
      <c r="I20" s="48" t="str">
        <f>B235</f>
        <v>上地东里</v>
      </c>
      <c r="J20" s="49">
        <f>F235</f>
        <v>113.29551564059356</v>
      </c>
    </row>
    <row r="21" spans="1:10">
      <c r="A21" s="5" t="s">
        <v>86</v>
      </c>
      <c r="B21" s="5" t="s">
        <v>123</v>
      </c>
      <c r="C21" s="5">
        <v>83.213404159158401</v>
      </c>
      <c r="D21" s="46">
        <v>2020</v>
      </c>
      <c r="E21" s="5" t="s">
        <v>95</v>
      </c>
      <c r="I21" s="48" t="str">
        <f>B249</f>
        <v>燕清源</v>
      </c>
      <c r="J21" s="49">
        <f>F249</f>
        <v>91.6657393150264</v>
      </c>
    </row>
    <row r="22" spans="1:10">
      <c r="A22" s="5" t="s">
        <v>86</v>
      </c>
      <c r="B22" s="5" t="s">
        <v>123</v>
      </c>
      <c r="C22" s="5">
        <v>78.320280716339695</v>
      </c>
      <c r="D22" s="46">
        <v>2021</v>
      </c>
      <c r="E22" s="5" t="s">
        <v>96</v>
      </c>
      <c r="I22" s="48" t="str">
        <f>B262</f>
        <v>国瑞熙墅</v>
      </c>
      <c r="J22" s="49">
        <f>F262</f>
        <v>46.244445816816402</v>
      </c>
    </row>
    <row r="23" spans="1:10">
      <c r="A23" s="5" t="s">
        <v>86</v>
      </c>
      <c r="B23" s="5" t="s">
        <v>123</v>
      </c>
      <c r="C23" s="5">
        <v>93.677375147200394</v>
      </c>
      <c r="D23" s="46">
        <v>2021</v>
      </c>
      <c r="E23" s="5" t="s">
        <v>104</v>
      </c>
      <c r="I23" s="48" t="str">
        <f>B276</f>
        <v>金色漫香苑</v>
      </c>
      <c r="J23" s="49">
        <f>F276</f>
        <v>51.411855623958793</v>
      </c>
    </row>
    <row r="24" spans="1:10">
      <c r="A24" s="5" t="s">
        <v>86</v>
      </c>
      <c r="B24" s="5" t="s">
        <v>123</v>
      </c>
      <c r="C24" s="5">
        <v>78.894041431840805</v>
      </c>
      <c r="D24" s="46">
        <v>2021</v>
      </c>
      <c r="E24" s="5" t="s">
        <v>103</v>
      </c>
      <c r="I24" s="48" t="str">
        <f>B289</f>
        <v>望都新地</v>
      </c>
      <c r="J24" s="49">
        <f>F289</f>
        <v>45.771046188130342</v>
      </c>
    </row>
    <row r="25" spans="1:10">
      <c r="A25" s="5" t="s">
        <v>86</v>
      </c>
      <c r="B25" s="5" t="s">
        <v>123</v>
      </c>
      <c r="C25" s="5">
        <v>76.3392137535442</v>
      </c>
      <c r="D25" s="46">
        <v>2021</v>
      </c>
      <c r="E25" s="5" t="s">
        <v>97</v>
      </c>
      <c r="I25" s="48" t="str">
        <f>B302</f>
        <v>名佳花园四区</v>
      </c>
      <c r="J25" s="49">
        <f>F302</f>
        <v>52.674245626984252</v>
      </c>
    </row>
    <row r="26" spans="1:10">
      <c r="A26" s="5" t="s">
        <v>86</v>
      </c>
      <c r="B26" s="5" t="s">
        <v>123</v>
      </c>
      <c r="C26" s="5">
        <v>78.701242350928695</v>
      </c>
      <c r="D26" s="46">
        <v>2021</v>
      </c>
      <c r="E26" s="5" t="s">
        <v>98</v>
      </c>
    </row>
    <row r="27" spans="1:10">
      <c r="A27" s="5" t="s">
        <v>86</v>
      </c>
      <c r="B27" s="5" t="s">
        <v>123</v>
      </c>
      <c r="C27" s="5">
        <v>90.947661908658304</v>
      </c>
      <c r="D27" s="46">
        <v>2021</v>
      </c>
      <c r="E27" s="5" t="s">
        <v>99</v>
      </c>
    </row>
    <row r="28" spans="1:10">
      <c r="A28" s="5" t="s">
        <v>86</v>
      </c>
      <c r="B28" s="5" t="s">
        <v>124</v>
      </c>
      <c r="C28" s="5">
        <v>68.098292138070093</v>
      </c>
      <c r="D28" s="46">
        <v>2020</v>
      </c>
      <c r="E28" s="5" t="s">
        <v>99</v>
      </c>
      <c r="F28" s="5">
        <f>AVERAGE(C28:C39)</f>
        <v>72.746440885651452</v>
      </c>
    </row>
    <row r="29" spans="1:10">
      <c r="A29" s="5" t="s">
        <v>86</v>
      </c>
      <c r="B29" s="5" t="s">
        <v>124</v>
      </c>
      <c r="C29" s="5">
        <v>74.970406418519005</v>
      </c>
      <c r="D29" s="46">
        <v>2020</v>
      </c>
      <c r="E29" s="5" t="s">
        <v>100</v>
      </c>
    </row>
    <row r="30" spans="1:10">
      <c r="A30" s="5" t="s">
        <v>86</v>
      </c>
      <c r="B30" s="5" t="s">
        <v>124</v>
      </c>
      <c r="C30" s="5">
        <v>84.434654919236394</v>
      </c>
      <c r="D30" s="46">
        <v>2020</v>
      </c>
      <c r="E30" s="5" t="s">
        <v>101</v>
      </c>
    </row>
    <row r="31" spans="1:10">
      <c r="A31" s="5" t="s">
        <v>86</v>
      </c>
      <c r="B31" s="5" t="s">
        <v>124</v>
      </c>
      <c r="C31" s="5">
        <v>66.588568962328097</v>
      </c>
      <c r="D31" s="46">
        <v>2020</v>
      </c>
      <c r="E31" s="5" t="s">
        <v>102</v>
      </c>
    </row>
    <row r="32" spans="1:10">
      <c r="A32" s="5" t="s">
        <v>86</v>
      </c>
      <c r="B32" s="5" t="s">
        <v>124</v>
      </c>
      <c r="C32" s="5">
        <v>86.572438162544103</v>
      </c>
      <c r="D32" s="46">
        <v>2020</v>
      </c>
      <c r="E32" s="5" t="s">
        <v>94</v>
      </c>
    </row>
    <row r="33" spans="1:6">
      <c r="A33" s="5" t="s">
        <v>86</v>
      </c>
      <c r="B33" s="5" t="s">
        <v>124</v>
      </c>
      <c r="C33" s="5">
        <v>77.387686378198097</v>
      </c>
      <c r="D33" s="46">
        <v>2020</v>
      </c>
      <c r="E33" s="5" t="s">
        <v>95</v>
      </c>
    </row>
    <row r="34" spans="1:6">
      <c r="A34" s="5" t="s">
        <v>86</v>
      </c>
      <c r="B34" s="5" t="s">
        <v>124</v>
      </c>
      <c r="C34" s="5">
        <v>62.959076600209798</v>
      </c>
      <c r="D34" s="46">
        <v>2021</v>
      </c>
      <c r="E34" s="5" t="s">
        <v>96</v>
      </c>
    </row>
    <row r="35" spans="1:6">
      <c r="A35" s="5" t="s">
        <v>86</v>
      </c>
      <c r="B35" s="5" t="s">
        <v>124</v>
      </c>
      <c r="C35" s="5">
        <v>65.465187923598194</v>
      </c>
      <c r="D35" s="46">
        <v>2021</v>
      </c>
      <c r="E35" s="5" t="s">
        <v>104</v>
      </c>
    </row>
    <row r="36" spans="1:6">
      <c r="A36" s="5" t="s">
        <v>86</v>
      </c>
      <c r="B36" s="5" t="s">
        <v>124</v>
      </c>
      <c r="C36" s="5">
        <v>73.275862068965495</v>
      </c>
      <c r="D36" s="46">
        <v>2021</v>
      </c>
      <c r="E36" s="5" t="s">
        <v>103</v>
      </c>
    </row>
    <row r="37" spans="1:6">
      <c r="A37" s="5" t="s">
        <v>86</v>
      </c>
      <c r="B37" s="5" t="s">
        <v>124</v>
      </c>
      <c r="C37" s="5">
        <v>70.801210110276102</v>
      </c>
      <c r="D37" s="46">
        <v>2021</v>
      </c>
      <c r="E37" s="5" t="s">
        <v>97</v>
      </c>
    </row>
    <row r="38" spans="1:6">
      <c r="A38" s="5" t="s">
        <v>86</v>
      </c>
      <c r="B38" s="5" t="s">
        <v>124</v>
      </c>
      <c r="C38" s="5">
        <v>71.404453095517098</v>
      </c>
      <c r="D38" s="46">
        <v>2021</v>
      </c>
      <c r="E38" s="5" t="s">
        <v>98</v>
      </c>
    </row>
    <row r="39" spans="1:6">
      <c r="A39" s="5" t="s">
        <v>86</v>
      </c>
      <c r="B39" s="5" t="s">
        <v>124</v>
      </c>
      <c r="C39" s="5">
        <v>70.999453850354996</v>
      </c>
      <c r="D39" s="46">
        <v>2021</v>
      </c>
      <c r="E39" s="5" t="s">
        <v>99</v>
      </c>
    </row>
    <row r="40" spans="1:6">
      <c r="A40" s="5" t="s">
        <v>86</v>
      </c>
      <c r="B40" s="5" t="s">
        <v>125</v>
      </c>
      <c r="C40" s="5">
        <v>85.995181763583005</v>
      </c>
      <c r="D40" s="46">
        <v>2020</v>
      </c>
      <c r="E40" s="5" t="s">
        <v>99</v>
      </c>
      <c r="F40" s="5">
        <f>AVERAGE(C40:C51)</f>
        <v>83.369516564934031</v>
      </c>
    </row>
    <row r="41" spans="1:6">
      <c r="A41" s="5" t="s">
        <v>86</v>
      </c>
      <c r="B41" s="5" t="s">
        <v>125</v>
      </c>
      <c r="C41" s="5">
        <v>82.5839281752326</v>
      </c>
      <c r="D41" s="46">
        <v>2020</v>
      </c>
      <c r="E41" s="5" t="s">
        <v>100</v>
      </c>
    </row>
    <row r="42" spans="1:6">
      <c r="A42" s="5" t="s">
        <v>86</v>
      </c>
      <c r="B42" s="5" t="s">
        <v>125</v>
      </c>
      <c r="C42" s="5">
        <v>85.423539708992195</v>
      </c>
      <c r="D42" s="46">
        <v>2020</v>
      </c>
      <c r="E42" s="5" t="s">
        <v>101</v>
      </c>
    </row>
    <row r="43" spans="1:6">
      <c r="A43" s="5" t="s">
        <v>86</v>
      </c>
      <c r="B43" s="5" t="s">
        <v>125</v>
      </c>
      <c r="C43" s="5">
        <v>82.808550488599295</v>
      </c>
      <c r="D43" s="46">
        <v>2020</v>
      </c>
      <c r="E43" s="5" t="s">
        <v>102</v>
      </c>
    </row>
    <row r="44" spans="1:6">
      <c r="A44" s="5" t="s">
        <v>86</v>
      </c>
      <c r="B44" s="5" t="s">
        <v>125</v>
      </c>
      <c r="C44" s="5">
        <v>92.465396834511395</v>
      </c>
      <c r="D44" s="46">
        <v>2020</v>
      </c>
      <c r="E44" s="5" t="s">
        <v>93</v>
      </c>
    </row>
    <row r="45" spans="1:6">
      <c r="A45" s="5" t="s">
        <v>86</v>
      </c>
      <c r="B45" s="5" t="s">
        <v>125</v>
      </c>
      <c r="C45" s="5">
        <v>66.096987283217899</v>
      </c>
      <c r="D45" s="46">
        <v>2020</v>
      </c>
      <c r="E45" s="5" t="s">
        <v>94</v>
      </c>
    </row>
    <row r="46" spans="1:6">
      <c r="A46" s="5" t="s">
        <v>86</v>
      </c>
      <c r="B46" s="5" t="s">
        <v>125</v>
      </c>
      <c r="C46" s="5">
        <v>79.274113968402702</v>
      </c>
      <c r="D46" s="46">
        <v>2020</v>
      </c>
      <c r="E46" s="5" t="s">
        <v>95</v>
      </c>
    </row>
    <row r="47" spans="1:6">
      <c r="A47" s="5" t="s">
        <v>86</v>
      </c>
      <c r="B47" s="5" t="s">
        <v>125</v>
      </c>
      <c r="C47" s="5">
        <v>77.926289216759002</v>
      </c>
      <c r="D47" s="46">
        <v>2021</v>
      </c>
      <c r="E47" s="5" t="s">
        <v>96</v>
      </c>
    </row>
    <row r="48" spans="1:6">
      <c r="A48" s="5" t="s">
        <v>86</v>
      </c>
      <c r="B48" s="5" t="s">
        <v>125</v>
      </c>
      <c r="C48" s="5">
        <v>117.67274315031101</v>
      </c>
      <c r="D48" s="46">
        <v>2021</v>
      </c>
      <c r="E48" s="5" t="s">
        <v>104</v>
      </c>
    </row>
    <row r="49" spans="1:6">
      <c r="A49" s="5" t="s">
        <v>86</v>
      </c>
      <c r="B49" s="5" t="s">
        <v>125</v>
      </c>
      <c r="C49" s="5">
        <v>81.854424822953604</v>
      </c>
      <c r="D49" s="46">
        <v>2021</v>
      </c>
      <c r="E49" s="5" t="s">
        <v>103</v>
      </c>
    </row>
    <row r="50" spans="1:6">
      <c r="A50" s="5" t="s">
        <v>86</v>
      </c>
      <c r="B50" s="5" t="s">
        <v>125</v>
      </c>
      <c r="C50" s="5">
        <v>70.842017626673993</v>
      </c>
      <c r="D50" s="46">
        <v>2021</v>
      </c>
      <c r="E50" s="5" t="s">
        <v>97</v>
      </c>
    </row>
    <row r="51" spans="1:6">
      <c r="A51" s="5" t="s">
        <v>86</v>
      </c>
      <c r="B51" s="5" t="s">
        <v>125</v>
      </c>
      <c r="C51" s="5">
        <v>77.491025739971604</v>
      </c>
      <c r="D51" s="46">
        <v>2021</v>
      </c>
      <c r="E51" s="5" t="s">
        <v>98</v>
      </c>
    </row>
    <row r="52" spans="1:6">
      <c r="A52" s="5" t="s">
        <v>86</v>
      </c>
      <c r="B52" s="5" t="s">
        <v>126</v>
      </c>
      <c r="C52" s="5">
        <v>62.8403851825652</v>
      </c>
      <c r="D52" s="46">
        <v>2020</v>
      </c>
      <c r="E52" s="5" t="s">
        <v>99</v>
      </c>
      <c r="F52" s="5">
        <f>AVERAGE(C52:C60)</f>
        <v>61.390186866949456</v>
      </c>
    </row>
    <row r="53" spans="1:6">
      <c r="A53" s="5" t="s">
        <v>86</v>
      </c>
      <c r="B53" s="5" t="s">
        <v>126</v>
      </c>
      <c r="C53" s="5">
        <v>64.340509774808197</v>
      </c>
      <c r="D53" s="46">
        <v>2020</v>
      </c>
      <c r="E53" s="5" t="s">
        <v>100</v>
      </c>
    </row>
    <row r="54" spans="1:6">
      <c r="A54" s="5" t="s">
        <v>86</v>
      </c>
      <c r="B54" s="5" t="s">
        <v>126</v>
      </c>
      <c r="C54" s="5">
        <v>65.485168426344899</v>
      </c>
      <c r="D54" s="46">
        <v>2020</v>
      </c>
      <c r="E54" s="5" t="s">
        <v>101</v>
      </c>
    </row>
    <row r="55" spans="1:6">
      <c r="A55" s="5" t="s">
        <v>86</v>
      </c>
      <c r="B55" s="5" t="s">
        <v>126</v>
      </c>
      <c r="C55" s="5">
        <v>65.035614741405993</v>
      </c>
      <c r="D55" s="46">
        <v>2020</v>
      </c>
      <c r="E55" s="5" t="s">
        <v>93</v>
      </c>
    </row>
    <row r="56" spans="1:6">
      <c r="A56" s="5" t="s">
        <v>86</v>
      </c>
      <c r="B56" s="5" t="s">
        <v>126</v>
      </c>
      <c r="C56" s="5">
        <v>56.636889131297004</v>
      </c>
      <c r="D56" s="46">
        <v>2021</v>
      </c>
      <c r="E56" s="5" t="s">
        <v>96</v>
      </c>
    </row>
    <row r="57" spans="1:6">
      <c r="A57" s="5" t="s">
        <v>86</v>
      </c>
      <c r="B57" s="5" t="s">
        <v>126</v>
      </c>
      <c r="C57" s="5">
        <v>64.790302354744298</v>
      </c>
      <c r="D57" s="46">
        <v>2021</v>
      </c>
      <c r="E57" s="5" t="s">
        <v>103</v>
      </c>
    </row>
    <row r="58" spans="1:6">
      <c r="A58" s="5" t="s">
        <v>86</v>
      </c>
      <c r="B58" s="5" t="s">
        <v>126</v>
      </c>
      <c r="C58" s="5">
        <v>61.752470098803897</v>
      </c>
      <c r="D58" s="46">
        <v>2021</v>
      </c>
      <c r="E58" s="5" t="s">
        <v>97</v>
      </c>
    </row>
    <row r="59" spans="1:6">
      <c r="A59" s="5" t="s">
        <v>86</v>
      </c>
      <c r="B59" s="5" t="s">
        <v>126</v>
      </c>
      <c r="C59" s="5">
        <v>63.672196474206203</v>
      </c>
      <c r="D59" s="46">
        <v>2021</v>
      </c>
      <c r="E59" s="5" t="s">
        <v>98</v>
      </c>
    </row>
    <row r="60" spans="1:6">
      <c r="A60" s="5" t="s">
        <v>86</v>
      </c>
      <c r="B60" s="5" t="s">
        <v>126</v>
      </c>
      <c r="C60" s="5">
        <v>47.9581456183694</v>
      </c>
      <c r="D60" s="46">
        <v>2021</v>
      </c>
      <c r="E60" s="5" t="s">
        <v>99</v>
      </c>
    </row>
    <row r="61" spans="1:6">
      <c r="A61" s="5" t="s">
        <v>86</v>
      </c>
      <c r="B61" s="5" t="s">
        <v>127</v>
      </c>
      <c r="C61" s="5">
        <v>89.469186401216007</v>
      </c>
      <c r="D61" s="46">
        <v>2020</v>
      </c>
      <c r="E61" s="5" t="s">
        <v>99</v>
      </c>
      <c r="F61" s="5">
        <f>AVERAGE(C61:C73)</f>
        <v>98.561977367321205</v>
      </c>
    </row>
    <row r="62" spans="1:6">
      <c r="A62" s="5" t="s">
        <v>86</v>
      </c>
      <c r="B62" s="5" t="s">
        <v>127</v>
      </c>
      <c r="C62" s="5">
        <v>89.529255089674606</v>
      </c>
      <c r="D62" s="46">
        <v>2020</v>
      </c>
      <c r="E62" s="5" t="s">
        <v>100</v>
      </c>
    </row>
    <row r="63" spans="1:6">
      <c r="A63" s="5" t="s">
        <v>86</v>
      </c>
      <c r="B63" s="5" t="s">
        <v>127</v>
      </c>
      <c r="C63" s="5">
        <v>97.396423729166401</v>
      </c>
      <c r="D63" s="46">
        <v>2020</v>
      </c>
      <c r="E63" s="5" t="s">
        <v>101</v>
      </c>
    </row>
    <row r="64" spans="1:6">
      <c r="A64" s="5" t="s">
        <v>86</v>
      </c>
      <c r="B64" s="5" t="s">
        <v>127</v>
      </c>
      <c r="C64" s="5">
        <v>96.461338178363206</v>
      </c>
      <c r="D64" s="46">
        <v>2020</v>
      </c>
      <c r="E64" s="5" t="s">
        <v>102</v>
      </c>
    </row>
    <row r="65" spans="1:6">
      <c r="A65" s="5" t="s">
        <v>86</v>
      </c>
      <c r="B65" s="5" t="s">
        <v>127</v>
      </c>
      <c r="C65" s="5">
        <v>97.716200696242197</v>
      </c>
      <c r="D65" s="46">
        <v>2020</v>
      </c>
      <c r="E65" s="5" t="s">
        <v>93</v>
      </c>
    </row>
    <row r="66" spans="1:6">
      <c r="A66" s="5" t="s">
        <v>86</v>
      </c>
      <c r="B66" s="5" t="s">
        <v>127</v>
      </c>
      <c r="C66" s="5">
        <v>102.27750035002499</v>
      </c>
      <c r="D66" s="46">
        <v>2020</v>
      </c>
      <c r="E66" s="5" t="s">
        <v>94</v>
      </c>
    </row>
    <row r="67" spans="1:6">
      <c r="A67" s="5" t="s">
        <v>86</v>
      </c>
      <c r="B67" s="5" t="s">
        <v>127</v>
      </c>
      <c r="C67" s="5">
        <v>109.42401644549901</v>
      </c>
      <c r="D67" s="46">
        <v>2020</v>
      </c>
      <c r="E67" s="5" t="s">
        <v>95</v>
      </c>
    </row>
    <row r="68" spans="1:6">
      <c r="A68" s="5" t="s">
        <v>86</v>
      </c>
      <c r="B68" s="5" t="s">
        <v>127</v>
      </c>
      <c r="C68" s="5">
        <v>88.769294841536606</v>
      </c>
      <c r="D68" s="46">
        <v>2021</v>
      </c>
      <c r="E68" s="5" t="s">
        <v>96</v>
      </c>
    </row>
    <row r="69" spans="1:6">
      <c r="A69" s="5" t="s">
        <v>86</v>
      </c>
      <c r="B69" s="5" t="s">
        <v>127</v>
      </c>
      <c r="C69" s="5">
        <v>94.550509188155601</v>
      </c>
      <c r="D69" s="46">
        <v>2021</v>
      </c>
      <c r="E69" s="5" t="s">
        <v>104</v>
      </c>
    </row>
    <row r="70" spans="1:6">
      <c r="A70" s="5" t="s">
        <v>86</v>
      </c>
      <c r="B70" s="5" t="s">
        <v>127</v>
      </c>
      <c r="C70" s="5">
        <v>94.134730165517496</v>
      </c>
      <c r="D70" s="46">
        <v>2021</v>
      </c>
      <c r="E70" s="5" t="s">
        <v>103</v>
      </c>
    </row>
    <row r="71" spans="1:6">
      <c r="A71" s="5" t="s">
        <v>86</v>
      </c>
      <c r="B71" s="5" t="s">
        <v>127</v>
      </c>
      <c r="C71" s="5">
        <v>123.133213040878</v>
      </c>
      <c r="D71" s="46">
        <v>2021</v>
      </c>
      <c r="E71" s="5" t="s">
        <v>97</v>
      </c>
    </row>
    <row r="72" spans="1:6">
      <c r="A72" s="5" t="s">
        <v>86</v>
      </c>
      <c r="B72" s="5" t="s">
        <v>127</v>
      </c>
      <c r="C72" s="5">
        <v>98.816330902769906</v>
      </c>
      <c r="D72" s="46">
        <v>2021</v>
      </c>
      <c r="E72" s="5" t="s">
        <v>98</v>
      </c>
    </row>
    <row r="73" spans="1:6">
      <c r="A73" s="5" t="s">
        <v>86</v>
      </c>
      <c r="B73" s="5" t="s">
        <v>127</v>
      </c>
      <c r="C73" s="5">
        <v>99.627706746131494</v>
      </c>
      <c r="D73" s="46">
        <v>2021</v>
      </c>
      <c r="E73" s="5" t="s">
        <v>99</v>
      </c>
    </row>
    <row r="74" spans="1:6">
      <c r="A74" s="5" t="s">
        <v>86</v>
      </c>
      <c r="B74" s="5" t="s">
        <v>128</v>
      </c>
      <c r="C74" s="5">
        <v>76.120959332638094</v>
      </c>
      <c r="D74" s="46">
        <v>2020</v>
      </c>
      <c r="E74" s="5" t="s">
        <v>99</v>
      </c>
      <c r="F74" s="5">
        <f>AVERAGE(C74:C85)</f>
        <v>92.532428307434884</v>
      </c>
    </row>
    <row r="75" spans="1:6">
      <c r="A75" s="5" t="s">
        <v>86</v>
      </c>
      <c r="B75" s="5" t="s">
        <v>128</v>
      </c>
      <c r="C75" s="5">
        <v>85.714285714285694</v>
      </c>
      <c r="D75" s="46">
        <v>2020</v>
      </c>
      <c r="E75" s="5" t="s">
        <v>100</v>
      </c>
    </row>
    <row r="76" spans="1:6">
      <c r="A76" s="5" t="s">
        <v>86</v>
      </c>
      <c r="B76" s="5" t="s">
        <v>128</v>
      </c>
      <c r="C76" s="5">
        <v>100.279542586809</v>
      </c>
      <c r="D76" s="46">
        <v>2020</v>
      </c>
      <c r="E76" s="5" t="s">
        <v>101</v>
      </c>
    </row>
    <row r="77" spans="1:6">
      <c r="A77" s="5" t="s">
        <v>86</v>
      </c>
      <c r="B77" s="5" t="s">
        <v>128</v>
      </c>
      <c r="C77" s="5">
        <v>93.402795936303903</v>
      </c>
      <c r="D77" s="46">
        <v>2020</v>
      </c>
      <c r="E77" s="5" t="s">
        <v>102</v>
      </c>
    </row>
    <row r="78" spans="1:6">
      <c r="A78" s="5" t="s">
        <v>86</v>
      </c>
      <c r="B78" s="5" t="s">
        <v>128</v>
      </c>
      <c r="C78" s="5">
        <v>96.739264781257802</v>
      </c>
      <c r="D78" s="46">
        <v>2020</v>
      </c>
      <c r="E78" s="5" t="s">
        <v>93</v>
      </c>
    </row>
    <row r="79" spans="1:6">
      <c r="A79" s="5" t="s">
        <v>86</v>
      </c>
      <c r="B79" s="5" t="s">
        <v>128</v>
      </c>
      <c r="C79" s="5">
        <v>90.148046183667105</v>
      </c>
      <c r="D79" s="46">
        <v>2020</v>
      </c>
      <c r="E79" s="5" t="s">
        <v>94</v>
      </c>
    </row>
    <row r="80" spans="1:6">
      <c r="A80" s="5" t="s">
        <v>86</v>
      </c>
      <c r="B80" s="5" t="s">
        <v>128</v>
      </c>
      <c r="C80" s="5">
        <v>107.398526081673</v>
      </c>
      <c r="D80" s="46">
        <v>2020</v>
      </c>
      <c r="E80" s="5" t="s">
        <v>95</v>
      </c>
    </row>
    <row r="81" spans="1:6">
      <c r="A81" s="5" t="s">
        <v>86</v>
      </c>
      <c r="B81" s="5" t="s">
        <v>128</v>
      </c>
      <c r="C81" s="5">
        <v>104.665530620607</v>
      </c>
      <c r="D81" s="46">
        <v>2021</v>
      </c>
      <c r="E81" s="5" t="s">
        <v>96</v>
      </c>
    </row>
    <row r="82" spans="1:6">
      <c r="A82" s="5" t="s">
        <v>86</v>
      </c>
      <c r="B82" s="5" t="s">
        <v>128</v>
      </c>
      <c r="C82" s="5">
        <v>87.894102807660005</v>
      </c>
      <c r="D82" s="46">
        <v>2021</v>
      </c>
      <c r="E82" s="5" t="s">
        <v>104</v>
      </c>
    </row>
    <row r="83" spans="1:6">
      <c r="A83" s="5" t="s">
        <v>86</v>
      </c>
      <c r="B83" s="5" t="s">
        <v>128</v>
      </c>
      <c r="C83" s="5">
        <v>88.114518457248593</v>
      </c>
      <c r="D83" s="46">
        <v>2021</v>
      </c>
      <c r="E83" s="5" t="s">
        <v>103</v>
      </c>
    </row>
    <row r="84" spans="1:6">
      <c r="A84" s="5" t="s">
        <v>86</v>
      </c>
      <c r="B84" s="5" t="s">
        <v>128</v>
      </c>
      <c r="C84" s="5">
        <v>90.469057843572998</v>
      </c>
      <c r="D84" s="46">
        <v>2021</v>
      </c>
      <c r="E84" s="5" t="s">
        <v>98</v>
      </c>
    </row>
    <row r="85" spans="1:6">
      <c r="A85" s="5" t="s">
        <v>86</v>
      </c>
      <c r="B85" s="5" t="s">
        <v>128</v>
      </c>
      <c r="C85" s="5">
        <v>89.442509343495502</v>
      </c>
      <c r="D85" s="46">
        <v>2021</v>
      </c>
      <c r="E85" s="5" t="s">
        <v>99</v>
      </c>
    </row>
    <row r="86" spans="1:6">
      <c r="A86" s="5" t="s">
        <v>86</v>
      </c>
      <c r="B86" s="5" t="s">
        <v>129</v>
      </c>
      <c r="C86" s="5">
        <v>81.366528923797802</v>
      </c>
      <c r="D86" s="46">
        <v>2020</v>
      </c>
      <c r="E86" s="5" t="s">
        <v>99</v>
      </c>
      <c r="F86" s="5">
        <f>AVERAGE(C86:C98)</f>
        <v>90.085120589694199</v>
      </c>
    </row>
    <row r="87" spans="1:6">
      <c r="A87" s="5" t="s">
        <v>86</v>
      </c>
      <c r="B87" s="5" t="s">
        <v>129</v>
      </c>
      <c r="C87" s="5">
        <v>93.828153782710004</v>
      </c>
      <c r="D87" s="46">
        <v>2020</v>
      </c>
      <c r="E87" s="5" t="s">
        <v>100</v>
      </c>
    </row>
    <row r="88" spans="1:6">
      <c r="A88" s="5" t="s">
        <v>86</v>
      </c>
      <c r="B88" s="5" t="s">
        <v>129</v>
      </c>
      <c r="C88" s="5">
        <v>88.857735531410896</v>
      </c>
      <c r="D88" s="46">
        <v>2020</v>
      </c>
      <c r="E88" s="5" t="s">
        <v>101</v>
      </c>
    </row>
    <row r="89" spans="1:6">
      <c r="A89" s="5" t="s">
        <v>86</v>
      </c>
      <c r="B89" s="5" t="s">
        <v>129</v>
      </c>
      <c r="C89" s="5">
        <v>94.380393772869596</v>
      </c>
      <c r="D89" s="46">
        <v>2020</v>
      </c>
      <c r="E89" s="5" t="s">
        <v>102</v>
      </c>
    </row>
    <row r="90" spans="1:6">
      <c r="A90" s="5" t="s">
        <v>86</v>
      </c>
      <c r="B90" s="5" t="s">
        <v>129</v>
      </c>
      <c r="C90" s="5">
        <v>81.0873099897332</v>
      </c>
      <c r="D90" s="46">
        <v>2020</v>
      </c>
      <c r="E90" s="5" t="s">
        <v>93</v>
      </c>
    </row>
    <row r="91" spans="1:6">
      <c r="A91" s="5" t="s">
        <v>86</v>
      </c>
      <c r="B91" s="5" t="s">
        <v>129</v>
      </c>
      <c r="C91" s="5">
        <v>87.008946873417401</v>
      </c>
      <c r="D91" s="46">
        <v>2020</v>
      </c>
      <c r="E91" s="5" t="s">
        <v>94</v>
      </c>
    </row>
    <row r="92" spans="1:6">
      <c r="A92" s="5" t="s">
        <v>86</v>
      </c>
      <c r="B92" s="5" t="s">
        <v>129</v>
      </c>
      <c r="C92" s="5">
        <v>88.567031294707206</v>
      </c>
      <c r="D92" s="46">
        <v>2020</v>
      </c>
      <c r="E92" s="5" t="s">
        <v>95</v>
      </c>
    </row>
    <row r="93" spans="1:6">
      <c r="A93" s="5" t="s">
        <v>86</v>
      </c>
      <c r="B93" s="5" t="s">
        <v>129</v>
      </c>
      <c r="C93" s="5">
        <v>79.111002818981405</v>
      </c>
      <c r="D93" s="46">
        <v>2021</v>
      </c>
      <c r="E93" s="5" t="s">
        <v>96</v>
      </c>
    </row>
    <row r="94" spans="1:6">
      <c r="A94" s="5" t="s">
        <v>86</v>
      </c>
      <c r="B94" s="5" t="s">
        <v>129</v>
      </c>
      <c r="C94" s="5">
        <v>91.581635892375601</v>
      </c>
      <c r="D94" s="46">
        <v>2021</v>
      </c>
      <c r="E94" s="5" t="s">
        <v>104</v>
      </c>
    </row>
    <row r="95" spans="1:6">
      <c r="A95" s="5" t="s">
        <v>86</v>
      </c>
      <c r="B95" s="5" t="s">
        <v>129</v>
      </c>
      <c r="C95" s="5">
        <v>85.106970871913404</v>
      </c>
      <c r="D95" s="46">
        <v>2021</v>
      </c>
      <c r="E95" s="5" t="s">
        <v>103</v>
      </c>
    </row>
    <row r="96" spans="1:6">
      <c r="A96" s="5" t="s">
        <v>86</v>
      </c>
      <c r="B96" s="5" t="s">
        <v>129</v>
      </c>
      <c r="C96" s="5">
        <v>91.1269742740878</v>
      </c>
      <c r="D96" s="46">
        <v>2021</v>
      </c>
      <c r="E96" s="5" t="s">
        <v>97</v>
      </c>
    </row>
    <row r="97" spans="1:6">
      <c r="A97" s="5" t="s">
        <v>86</v>
      </c>
      <c r="B97" s="5" t="s">
        <v>129</v>
      </c>
      <c r="C97" s="5">
        <v>110.346051879809</v>
      </c>
      <c r="D97" s="46">
        <v>2021</v>
      </c>
      <c r="E97" s="5" t="s">
        <v>98</v>
      </c>
    </row>
    <row r="98" spans="1:6">
      <c r="A98" s="5" t="s">
        <v>86</v>
      </c>
      <c r="B98" s="5" t="s">
        <v>129</v>
      </c>
      <c r="C98" s="5">
        <v>98.737831760211193</v>
      </c>
      <c r="D98" s="46">
        <v>2021</v>
      </c>
      <c r="E98" s="5" t="s">
        <v>99</v>
      </c>
    </row>
    <row r="99" spans="1:6">
      <c r="A99" s="5" t="s">
        <v>86</v>
      </c>
      <c r="B99" s="5" t="s">
        <v>130</v>
      </c>
      <c r="C99" s="5">
        <v>98.214285714285694</v>
      </c>
      <c r="D99" s="46">
        <v>2020</v>
      </c>
      <c r="E99" s="5" t="s">
        <v>98</v>
      </c>
      <c r="F99" s="5">
        <f>AVERAGE(C99:C112)</f>
        <v>100.79276041359708</v>
      </c>
    </row>
    <row r="100" spans="1:6">
      <c r="A100" s="5" t="s">
        <v>86</v>
      </c>
      <c r="B100" s="5" t="s">
        <v>130</v>
      </c>
      <c r="C100" s="5">
        <v>92.293822431285903</v>
      </c>
      <c r="D100" s="46">
        <v>2020</v>
      </c>
      <c r="E100" s="5" t="s">
        <v>99</v>
      </c>
    </row>
    <row r="101" spans="1:6">
      <c r="A101" s="5" t="s">
        <v>86</v>
      </c>
      <c r="B101" s="5" t="s">
        <v>130</v>
      </c>
      <c r="C101" s="5">
        <v>96.775561991474305</v>
      </c>
      <c r="D101" s="46">
        <v>2020</v>
      </c>
      <c r="E101" s="5" t="s">
        <v>100</v>
      </c>
    </row>
    <row r="102" spans="1:6">
      <c r="A102" s="5" t="s">
        <v>86</v>
      </c>
      <c r="B102" s="5" t="s">
        <v>130</v>
      </c>
      <c r="C102" s="5">
        <v>94.141700534968393</v>
      </c>
      <c r="D102" s="46">
        <v>2020</v>
      </c>
      <c r="E102" s="5" t="s">
        <v>101</v>
      </c>
    </row>
    <row r="103" spans="1:6">
      <c r="A103" s="5" t="s">
        <v>86</v>
      </c>
      <c r="B103" s="5" t="s">
        <v>130</v>
      </c>
      <c r="C103" s="5">
        <v>101.22458786943101</v>
      </c>
      <c r="D103" s="46">
        <v>2020</v>
      </c>
      <c r="E103" s="5" t="s">
        <v>102</v>
      </c>
    </row>
    <row r="104" spans="1:6">
      <c r="A104" s="5" t="s">
        <v>86</v>
      </c>
      <c r="B104" s="5" t="s">
        <v>130</v>
      </c>
      <c r="C104" s="5">
        <v>104.02026169540299</v>
      </c>
      <c r="D104" s="46">
        <v>2020</v>
      </c>
      <c r="E104" s="5" t="s">
        <v>93</v>
      </c>
    </row>
    <row r="105" spans="1:6">
      <c r="A105" s="5" t="s">
        <v>86</v>
      </c>
      <c r="B105" s="5" t="s">
        <v>130</v>
      </c>
      <c r="C105" s="5">
        <v>96.3491022312908</v>
      </c>
      <c r="D105" s="46">
        <v>2020</v>
      </c>
      <c r="E105" s="5" t="s">
        <v>94</v>
      </c>
    </row>
    <row r="106" spans="1:6">
      <c r="A106" s="5" t="s">
        <v>86</v>
      </c>
      <c r="B106" s="5" t="s">
        <v>130</v>
      </c>
      <c r="C106" s="5">
        <v>101.88047415064101</v>
      </c>
      <c r="D106" s="46">
        <v>2020</v>
      </c>
      <c r="E106" s="5" t="s">
        <v>95</v>
      </c>
    </row>
    <row r="107" spans="1:6">
      <c r="A107" s="5" t="s">
        <v>86</v>
      </c>
      <c r="B107" s="5" t="s">
        <v>130</v>
      </c>
      <c r="C107" s="5">
        <v>118.25425336433401</v>
      </c>
      <c r="D107" s="46">
        <v>2021</v>
      </c>
      <c r="E107" s="5" t="s">
        <v>96</v>
      </c>
    </row>
    <row r="108" spans="1:6">
      <c r="A108" s="5" t="s">
        <v>86</v>
      </c>
      <c r="B108" s="5" t="s">
        <v>130</v>
      </c>
      <c r="C108" s="5">
        <v>103.40633471768599</v>
      </c>
      <c r="D108" s="46">
        <v>2021</v>
      </c>
      <c r="E108" s="5" t="s">
        <v>104</v>
      </c>
    </row>
    <row r="109" spans="1:6">
      <c r="A109" s="5" t="s">
        <v>86</v>
      </c>
      <c r="B109" s="5" t="s">
        <v>130</v>
      </c>
      <c r="C109" s="5">
        <v>99.155638483262095</v>
      </c>
      <c r="D109" s="46">
        <v>2021</v>
      </c>
      <c r="E109" s="5" t="s">
        <v>103</v>
      </c>
    </row>
    <row r="110" spans="1:6">
      <c r="A110" s="5" t="s">
        <v>86</v>
      </c>
      <c r="B110" s="5" t="s">
        <v>130</v>
      </c>
      <c r="C110" s="5">
        <v>97.525608153189907</v>
      </c>
      <c r="D110" s="46">
        <v>2021</v>
      </c>
      <c r="E110" s="5" t="s">
        <v>97</v>
      </c>
    </row>
    <row r="111" spans="1:6">
      <c r="A111" s="5" t="s">
        <v>86</v>
      </c>
      <c r="B111" s="5" t="s">
        <v>130</v>
      </c>
      <c r="C111" s="5">
        <v>102.89557201067601</v>
      </c>
      <c r="D111" s="46">
        <v>2021</v>
      </c>
      <c r="E111" s="5" t="s">
        <v>98</v>
      </c>
    </row>
    <row r="112" spans="1:6">
      <c r="A112" s="5" t="s">
        <v>86</v>
      </c>
      <c r="B112" s="5" t="s">
        <v>130</v>
      </c>
      <c r="C112" s="5">
        <v>104.96144244243099</v>
      </c>
      <c r="D112" s="46">
        <v>2021</v>
      </c>
      <c r="E112" s="5" t="s">
        <v>99</v>
      </c>
    </row>
    <row r="113" spans="1:6">
      <c r="A113" s="5" t="s">
        <v>86</v>
      </c>
      <c r="B113" s="5" t="s">
        <v>131</v>
      </c>
      <c r="C113" s="5">
        <v>115.14229850097701</v>
      </c>
      <c r="D113" s="46">
        <v>2020</v>
      </c>
      <c r="E113" s="5" t="s">
        <v>98</v>
      </c>
      <c r="F113" s="5">
        <f>AVERAGE(C113:C126)</f>
        <v>103.2018076170814</v>
      </c>
    </row>
    <row r="114" spans="1:6">
      <c r="A114" s="5" t="s">
        <v>86</v>
      </c>
      <c r="B114" s="5" t="s">
        <v>131</v>
      </c>
      <c r="C114" s="5">
        <v>93.845563771099805</v>
      </c>
      <c r="D114" s="46">
        <v>2020</v>
      </c>
      <c r="E114" s="5" t="s">
        <v>99</v>
      </c>
    </row>
    <row r="115" spans="1:6">
      <c r="A115" s="5" t="s">
        <v>86</v>
      </c>
      <c r="B115" s="5" t="s">
        <v>131</v>
      </c>
      <c r="C115" s="5">
        <v>108.84051729837201</v>
      </c>
      <c r="D115" s="46">
        <v>2020</v>
      </c>
      <c r="E115" s="5" t="s">
        <v>100</v>
      </c>
    </row>
    <row r="116" spans="1:6">
      <c r="A116" s="5" t="s">
        <v>86</v>
      </c>
      <c r="B116" s="5" t="s">
        <v>131</v>
      </c>
      <c r="C116" s="5">
        <v>99.528802764031298</v>
      </c>
      <c r="D116" s="46">
        <v>2020</v>
      </c>
      <c r="E116" s="5" t="s">
        <v>101</v>
      </c>
    </row>
    <row r="117" spans="1:6">
      <c r="A117" s="5" t="s">
        <v>86</v>
      </c>
      <c r="B117" s="5" t="s">
        <v>131</v>
      </c>
      <c r="C117" s="5">
        <v>95.829238589187597</v>
      </c>
      <c r="D117" s="46">
        <v>2020</v>
      </c>
      <c r="E117" s="5" t="s">
        <v>102</v>
      </c>
    </row>
    <row r="118" spans="1:6">
      <c r="A118" s="5" t="s">
        <v>86</v>
      </c>
      <c r="B118" s="5" t="s">
        <v>131</v>
      </c>
      <c r="C118" s="5">
        <v>103.693691631146</v>
      </c>
      <c r="D118" s="46">
        <v>2020</v>
      </c>
      <c r="E118" s="5" t="s">
        <v>93</v>
      </c>
    </row>
    <row r="119" spans="1:6">
      <c r="A119" s="5" t="s">
        <v>86</v>
      </c>
      <c r="B119" s="5" t="s">
        <v>131</v>
      </c>
      <c r="C119" s="5">
        <v>107.704818394326</v>
      </c>
      <c r="D119" s="46">
        <v>2020</v>
      </c>
      <c r="E119" s="5" t="s">
        <v>94</v>
      </c>
    </row>
    <row r="120" spans="1:6">
      <c r="A120" s="5" t="s">
        <v>86</v>
      </c>
      <c r="B120" s="5" t="s">
        <v>131</v>
      </c>
      <c r="C120" s="5">
        <v>111.49602678802999</v>
      </c>
      <c r="D120" s="46">
        <v>2020</v>
      </c>
      <c r="E120" s="5" t="s">
        <v>95</v>
      </c>
    </row>
    <row r="121" spans="1:6">
      <c r="A121" s="5" t="s">
        <v>86</v>
      </c>
      <c r="B121" s="5" t="s">
        <v>131</v>
      </c>
      <c r="C121" s="5">
        <v>98.658653420953897</v>
      </c>
      <c r="D121" s="46">
        <v>2021</v>
      </c>
      <c r="E121" s="5" t="s">
        <v>96</v>
      </c>
    </row>
    <row r="122" spans="1:6">
      <c r="A122" s="5" t="s">
        <v>86</v>
      </c>
      <c r="B122" s="5" t="s">
        <v>131</v>
      </c>
      <c r="C122" s="5">
        <v>87.520857331838002</v>
      </c>
      <c r="D122" s="46">
        <v>2021</v>
      </c>
      <c r="E122" s="5" t="s">
        <v>104</v>
      </c>
    </row>
    <row r="123" spans="1:6">
      <c r="A123" s="5" t="s">
        <v>86</v>
      </c>
      <c r="B123" s="5" t="s">
        <v>131</v>
      </c>
      <c r="C123" s="5">
        <v>105.282615211932</v>
      </c>
      <c r="D123" s="46">
        <v>2021</v>
      </c>
      <c r="E123" s="5" t="s">
        <v>103</v>
      </c>
    </row>
    <row r="124" spans="1:6">
      <c r="A124" s="5" t="s">
        <v>86</v>
      </c>
      <c r="B124" s="5" t="s">
        <v>131</v>
      </c>
      <c r="C124" s="5">
        <v>98.594134669744193</v>
      </c>
      <c r="D124" s="46">
        <v>2021</v>
      </c>
      <c r="E124" s="5" t="s">
        <v>97</v>
      </c>
    </row>
    <row r="125" spans="1:6">
      <c r="A125" s="5" t="s">
        <v>86</v>
      </c>
      <c r="B125" s="5" t="s">
        <v>131</v>
      </c>
      <c r="C125" s="5">
        <v>116.64351786250199</v>
      </c>
      <c r="D125" s="46">
        <v>2021</v>
      </c>
      <c r="E125" s="5" t="s">
        <v>98</v>
      </c>
    </row>
    <row r="126" spans="1:6" ht="15" customHeight="1">
      <c r="A126" s="5" t="s">
        <v>86</v>
      </c>
      <c r="B126" s="5" t="s">
        <v>131</v>
      </c>
      <c r="C126" s="5">
        <v>102.044570405</v>
      </c>
      <c r="D126" s="46">
        <v>2021</v>
      </c>
      <c r="E126" s="5" t="s">
        <v>99</v>
      </c>
    </row>
    <row r="127" spans="1:6">
      <c r="A127" s="5" t="s">
        <v>86</v>
      </c>
      <c r="B127" s="5" t="s">
        <v>132</v>
      </c>
      <c r="C127" s="5">
        <v>94.339622641509393</v>
      </c>
      <c r="D127" s="46">
        <v>2020</v>
      </c>
      <c r="E127" s="5" t="s">
        <v>98</v>
      </c>
      <c r="F127" s="5">
        <f>AVERAGE(C127:C140)</f>
        <v>111.08854325929553</v>
      </c>
    </row>
    <row r="128" spans="1:6">
      <c r="A128" s="5" t="s">
        <v>86</v>
      </c>
      <c r="B128" s="5" t="s">
        <v>132</v>
      </c>
      <c r="C128" s="5">
        <v>126.243898412286</v>
      </c>
      <c r="D128" s="46">
        <v>2020</v>
      </c>
      <c r="E128" s="5" t="s">
        <v>99</v>
      </c>
    </row>
    <row r="129" spans="1:6">
      <c r="A129" s="5" t="s">
        <v>86</v>
      </c>
      <c r="B129" s="5" t="s">
        <v>132</v>
      </c>
      <c r="C129" s="5">
        <v>114.29581373436601</v>
      </c>
      <c r="D129" s="46">
        <v>2020</v>
      </c>
      <c r="E129" s="5" t="s">
        <v>100</v>
      </c>
    </row>
    <row r="130" spans="1:6">
      <c r="A130" s="5" t="s">
        <v>86</v>
      </c>
      <c r="B130" s="5" t="s">
        <v>132</v>
      </c>
      <c r="C130" s="5">
        <v>112.743795874935</v>
      </c>
      <c r="D130" s="46">
        <v>2020</v>
      </c>
      <c r="E130" s="5" t="s">
        <v>101</v>
      </c>
    </row>
    <row r="131" spans="1:6">
      <c r="A131" s="5" t="s">
        <v>86</v>
      </c>
      <c r="B131" s="5" t="s">
        <v>132</v>
      </c>
      <c r="C131" s="5">
        <v>111.14588093303099</v>
      </c>
      <c r="D131" s="46">
        <v>2020</v>
      </c>
      <c r="E131" s="5" t="s">
        <v>102</v>
      </c>
    </row>
    <row r="132" spans="1:6">
      <c r="A132" s="5" t="s">
        <v>86</v>
      </c>
      <c r="B132" s="5" t="s">
        <v>132</v>
      </c>
      <c r="C132" s="5">
        <v>107.929028085406</v>
      </c>
      <c r="D132" s="46">
        <v>2020</v>
      </c>
      <c r="E132" s="5" t="s">
        <v>93</v>
      </c>
    </row>
    <row r="133" spans="1:6">
      <c r="A133" s="5" t="s">
        <v>86</v>
      </c>
      <c r="B133" s="5" t="s">
        <v>132</v>
      </c>
      <c r="C133" s="5">
        <v>105.061497399643</v>
      </c>
      <c r="D133" s="46">
        <v>2020</v>
      </c>
      <c r="E133" s="5" t="s">
        <v>94</v>
      </c>
    </row>
    <row r="134" spans="1:6">
      <c r="A134" s="5" t="s">
        <v>86</v>
      </c>
      <c r="B134" s="5" t="s">
        <v>132</v>
      </c>
      <c r="C134" s="5">
        <v>94.039646003182895</v>
      </c>
      <c r="D134" s="46">
        <v>2020</v>
      </c>
      <c r="E134" s="5" t="s">
        <v>95</v>
      </c>
    </row>
    <row r="135" spans="1:6">
      <c r="A135" s="5" t="s">
        <v>86</v>
      </c>
      <c r="B135" s="5" t="s">
        <v>132</v>
      </c>
      <c r="C135" s="5">
        <v>112.76616310702499</v>
      </c>
      <c r="D135" s="46">
        <v>2021</v>
      </c>
      <c r="E135" s="5" t="s">
        <v>96</v>
      </c>
    </row>
    <row r="136" spans="1:6">
      <c r="A136" s="5" t="s">
        <v>86</v>
      </c>
      <c r="B136" s="5" t="s">
        <v>132</v>
      </c>
      <c r="C136" s="5">
        <v>133.30517646437701</v>
      </c>
      <c r="D136" s="46">
        <v>2021</v>
      </c>
      <c r="E136" s="5" t="s">
        <v>104</v>
      </c>
    </row>
    <row r="137" spans="1:6">
      <c r="A137" s="5" t="s">
        <v>86</v>
      </c>
      <c r="B137" s="5" t="s">
        <v>132</v>
      </c>
      <c r="C137" s="5">
        <v>123.134728179441</v>
      </c>
      <c r="D137" s="46">
        <v>2021</v>
      </c>
      <c r="E137" s="5" t="s">
        <v>103</v>
      </c>
    </row>
    <row r="138" spans="1:6">
      <c r="A138" s="5" t="s">
        <v>86</v>
      </c>
      <c r="B138" s="5" t="s">
        <v>132</v>
      </c>
      <c r="C138" s="5">
        <v>104.645562856761</v>
      </c>
      <c r="D138" s="46">
        <v>2021</v>
      </c>
      <c r="E138" s="5" t="s">
        <v>97</v>
      </c>
    </row>
    <row r="139" spans="1:6">
      <c r="A139" s="5" t="s">
        <v>86</v>
      </c>
      <c r="B139" s="5" t="s">
        <v>132</v>
      </c>
      <c r="C139" s="5">
        <v>112.04846642579599</v>
      </c>
      <c r="D139" s="46">
        <v>2021</v>
      </c>
      <c r="E139" s="5" t="s">
        <v>98</v>
      </c>
    </row>
    <row r="140" spans="1:6">
      <c r="A140" s="5" t="s">
        <v>86</v>
      </c>
      <c r="B140" s="5" t="s">
        <v>132</v>
      </c>
      <c r="C140" s="5">
        <v>103.540325512378</v>
      </c>
      <c r="D140" s="46">
        <v>2021</v>
      </c>
      <c r="E140" s="5" t="s">
        <v>99</v>
      </c>
    </row>
    <row r="141" spans="1:6">
      <c r="A141" s="5" t="s">
        <v>86</v>
      </c>
      <c r="B141" s="5" t="s">
        <v>133</v>
      </c>
      <c r="C141" s="5">
        <v>93.700112314926102</v>
      </c>
      <c r="D141" s="46">
        <v>2020</v>
      </c>
      <c r="E141" s="5" t="s">
        <v>99</v>
      </c>
      <c r="F141" s="5">
        <f>AVERAGE(C141:C153)</f>
        <v>94.745991627252906</v>
      </c>
    </row>
    <row r="142" spans="1:6">
      <c r="A142" s="5" t="s">
        <v>86</v>
      </c>
      <c r="B142" s="5" t="s">
        <v>133</v>
      </c>
      <c r="C142" s="5">
        <v>93.443512374274803</v>
      </c>
      <c r="D142" s="46">
        <v>2020</v>
      </c>
      <c r="E142" s="5" t="s">
        <v>100</v>
      </c>
    </row>
    <row r="143" spans="1:6">
      <c r="A143" s="5" t="s">
        <v>86</v>
      </c>
      <c r="B143" s="5" t="s">
        <v>133</v>
      </c>
      <c r="C143" s="5">
        <v>88.423106857259199</v>
      </c>
      <c r="D143" s="46">
        <v>2020</v>
      </c>
      <c r="E143" s="5" t="s">
        <v>101</v>
      </c>
    </row>
    <row r="144" spans="1:6">
      <c r="A144" s="5" t="s">
        <v>86</v>
      </c>
      <c r="B144" s="5" t="s">
        <v>133</v>
      </c>
      <c r="C144" s="5">
        <v>90.176244379185803</v>
      </c>
      <c r="D144" s="46">
        <v>2020</v>
      </c>
      <c r="E144" s="5" t="s">
        <v>102</v>
      </c>
    </row>
    <row r="145" spans="1:6">
      <c r="A145" s="5" t="s">
        <v>86</v>
      </c>
      <c r="B145" s="5" t="s">
        <v>133</v>
      </c>
      <c r="C145" s="5">
        <v>103.137341705791</v>
      </c>
      <c r="D145" s="46">
        <v>2020</v>
      </c>
      <c r="E145" s="5" t="s">
        <v>93</v>
      </c>
    </row>
    <row r="146" spans="1:6">
      <c r="A146" s="5" t="s">
        <v>86</v>
      </c>
      <c r="B146" s="5" t="s">
        <v>133</v>
      </c>
      <c r="C146" s="5">
        <v>97.225000809116807</v>
      </c>
      <c r="D146" s="46">
        <v>2020</v>
      </c>
      <c r="E146" s="5" t="s">
        <v>94</v>
      </c>
    </row>
    <row r="147" spans="1:6">
      <c r="A147" s="5" t="s">
        <v>86</v>
      </c>
      <c r="B147" s="5" t="s">
        <v>133</v>
      </c>
      <c r="C147" s="5">
        <v>90.179307158098297</v>
      </c>
      <c r="D147" s="46">
        <v>2020</v>
      </c>
      <c r="E147" s="5" t="s">
        <v>95</v>
      </c>
    </row>
    <row r="148" spans="1:6">
      <c r="A148" s="5" t="s">
        <v>86</v>
      </c>
      <c r="B148" s="5" t="s">
        <v>133</v>
      </c>
      <c r="C148" s="5">
        <v>99.622441377466501</v>
      </c>
      <c r="D148" s="46">
        <v>2021</v>
      </c>
      <c r="E148" s="5" t="s">
        <v>96</v>
      </c>
    </row>
    <row r="149" spans="1:6">
      <c r="A149" s="5" t="s">
        <v>86</v>
      </c>
      <c r="B149" s="5" t="s">
        <v>133</v>
      </c>
      <c r="C149" s="5">
        <v>89.408633007438596</v>
      </c>
      <c r="D149" s="46">
        <v>2021</v>
      </c>
      <c r="E149" s="5" t="s">
        <v>104</v>
      </c>
    </row>
    <row r="150" spans="1:6">
      <c r="A150" s="5" t="s">
        <v>86</v>
      </c>
      <c r="B150" s="5" t="s">
        <v>133</v>
      </c>
      <c r="C150" s="5">
        <v>101.7300564865</v>
      </c>
      <c r="D150" s="46">
        <v>2021</v>
      </c>
      <c r="E150" s="5" t="s">
        <v>103</v>
      </c>
    </row>
    <row r="151" spans="1:6">
      <c r="A151" s="5" t="s">
        <v>86</v>
      </c>
      <c r="B151" s="5" t="s">
        <v>133</v>
      </c>
      <c r="C151" s="5">
        <v>90.732740366293697</v>
      </c>
      <c r="D151" s="46">
        <v>2021</v>
      </c>
      <c r="E151" s="5" t="s">
        <v>97</v>
      </c>
    </row>
    <row r="152" spans="1:6">
      <c r="A152" s="5" t="s">
        <v>86</v>
      </c>
      <c r="B152" s="5" t="s">
        <v>133</v>
      </c>
      <c r="C152" s="5">
        <v>98.779027585550295</v>
      </c>
      <c r="D152" s="46">
        <v>2021</v>
      </c>
      <c r="E152" s="5" t="s">
        <v>98</v>
      </c>
    </row>
    <row r="153" spans="1:6">
      <c r="A153" s="5" t="s">
        <v>86</v>
      </c>
      <c r="B153" s="5" t="s">
        <v>133</v>
      </c>
      <c r="C153" s="5">
        <v>95.140366732386795</v>
      </c>
      <c r="D153" s="46">
        <v>2021</v>
      </c>
      <c r="E153" s="5" t="s">
        <v>99</v>
      </c>
    </row>
    <row r="154" spans="1:6">
      <c r="A154" s="5" t="s">
        <v>86</v>
      </c>
      <c r="B154" s="5" t="s">
        <v>134</v>
      </c>
      <c r="C154" s="5">
        <v>98.748982160041393</v>
      </c>
      <c r="D154" s="46">
        <v>2020</v>
      </c>
      <c r="E154" s="5" t="s">
        <v>102</v>
      </c>
    </row>
    <row r="155" spans="1:6">
      <c r="A155" s="5" t="s">
        <v>86</v>
      </c>
      <c r="B155" s="5" t="s">
        <v>134</v>
      </c>
      <c r="C155" s="5">
        <v>128.668171557562</v>
      </c>
      <c r="D155" s="46">
        <v>2020</v>
      </c>
      <c r="E155" s="5" t="s">
        <v>95</v>
      </c>
    </row>
    <row r="156" spans="1:6">
      <c r="A156" s="5" t="s">
        <v>86</v>
      </c>
      <c r="B156" s="5" t="s">
        <v>135</v>
      </c>
      <c r="C156" s="5">
        <v>74.546508738507399</v>
      </c>
      <c r="D156" s="46">
        <v>2020</v>
      </c>
      <c r="E156" s="5" t="s">
        <v>99</v>
      </c>
      <c r="F156" s="5">
        <f>AVERAGE(C156:C167)</f>
        <v>86.127581369295754</v>
      </c>
    </row>
    <row r="157" spans="1:6">
      <c r="A157" s="5" t="s">
        <v>86</v>
      </c>
      <c r="B157" s="5" t="s">
        <v>135</v>
      </c>
      <c r="C157" s="5">
        <v>88.753995079441694</v>
      </c>
      <c r="D157" s="46">
        <v>2020</v>
      </c>
      <c r="E157" s="5" t="s">
        <v>100</v>
      </c>
    </row>
    <row r="158" spans="1:6">
      <c r="A158" s="5" t="s">
        <v>86</v>
      </c>
      <c r="B158" s="5" t="s">
        <v>135</v>
      </c>
      <c r="C158" s="5">
        <v>80.992823717465598</v>
      </c>
      <c r="D158" s="46">
        <v>2020</v>
      </c>
      <c r="E158" s="5" t="s">
        <v>101</v>
      </c>
    </row>
    <row r="159" spans="1:6">
      <c r="A159" s="5" t="s">
        <v>86</v>
      </c>
      <c r="B159" s="5" t="s">
        <v>135</v>
      </c>
      <c r="C159" s="5">
        <v>84.210526315789394</v>
      </c>
      <c r="D159" s="46">
        <v>2020</v>
      </c>
      <c r="E159" s="5" t="s">
        <v>102</v>
      </c>
    </row>
    <row r="160" spans="1:6">
      <c r="A160" s="5" t="s">
        <v>86</v>
      </c>
      <c r="B160" s="5" t="s">
        <v>135</v>
      </c>
      <c r="C160" s="5">
        <v>85.673437944251503</v>
      </c>
      <c r="D160" s="46">
        <v>2020</v>
      </c>
      <c r="E160" s="5" t="s">
        <v>93</v>
      </c>
    </row>
    <row r="161" spans="1:6">
      <c r="A161" s="5" t="s">
        <v>86</v>
      </c>
      <c r="B161" s="5" t="s">
        <v>135</v>
      </c>
      <c r="C161" s="5">
        <v>75.553416746871903</v>
      </c>
      <c r="D161" s="46">
        <v>2020</v>
      </c>
      <c r="E161" s="5" t="s">
        <v>95</v>
      </c>
    </row>
    <row r="162" spans="1:6">
      <c r="A162" s="5" t="s">
        <v>86</v>
      </c>
      <c r="B162" s="5" t="s">
        <v>135</v>
      </c>
      <c r="C162" s="5">
        <v>82.667471840843106</v>
      </c>
      <c r="D162" s="46">
        <v>2021</v>
      </c>
      <c r="E162" s="5" t="s">
        <v>96</v>
      </c>
    </row>
    <row r="163" spans="1:6">
      <c r="A163" s="5" t="s">
        <v>86</v>
      </c>
      <c r="B163" s="5" t="s">
        <v>135</v>
      </c>
      <c r="C163" s="5">
        <v>88.972957825416799</v>
      </c>
      <c r="D163" s="46">
        <v>2021</v>
      </c>
      <c r="E163" s="5" t="s">
        <v>104</v>
      </c>
    </row>
    <row r="164" spans="1:6">
      <c r="A164" s="5" t="s">
        <v>86</v>
      </c>
      <c r="B164" s="5" t="s">
        <v>135</v>
      </c>
      <c r="C164" s="5">
        <v>86.391227726649703</v>
      </c>
      <c r="D164" s="46">
        <v>2021</v>
      </c>
      <c r="E164" s="5" t="s">
        <v>103</v>
      </c>
    </row>
    <row r="165" spans="1:6">
      <c r="A165" s="5" t="s">
        <v>86</v>
      </c>
      <c r="B165" s="5" t="s">
        <v>135</v>
      </c>
      <c r="C165" s="5">
        <v>86.417224267463695</v>
      </c>
      <c r="D165" s="46">
        <v>2021</v>
      </c>
      <c r="E165" s="5" t="s">
        <v>97</v>
      </c>
    </row>
    <row r="166" spans="1:6">
      <c r="A166" s="5" t="s">
        <v>86</v>
      </c>
      <c r="B166" s="5" t="s">
        <v>135</v>
      </c>
      <c r="C166" s="5">
        <v>84.727834105296395</v>
      </c>
      <c r="D166" s="46">
        <v>2021</v>
      </c>
      <c r="E166" s="5" t="s">
        <v>98</v>
      </c>
    </row>
    <row r="167" spans="1:6">
      <c r="A167" s="5" t="s">
        <v>86</v>
      </c>
      <c r="B167" s="5" t="s">
        <v>135</v>
      </c>
      <c r="C167" s="5">
        <v>114.623552123552</v>
      </c>
      <c r="D167" s="46">
        <v>2021</v>
      </c>
      <c r="E167" s="5" t="s">
        <v>99</v>
      </c>
    </row>
    <row r="168" spans="1:6">
      <c r="A168" s="5" t="s">
        <v>86</v>
      </c>
      <c r="B168" s="5" t="s">
        <v>136</v>
      </c>
      <c r="C168" s="5">
        <v>87.740384615384599</v>
      </c>
      <c r="D168" s="46">
        <v>2020</v>
      </c>
      <c r="E168" s="5" t="s">
        <v>98</v>
      </c>
      <c r="F168" s="5">
        <f>AVERAGE(C168:C181)</f>
        <v>94.318204118784593</v>
      </c>
    </row>
    <row r="169" spans="1:6">
      <c r="A169" s="5" t="s">
        <v>86</v>
      </c>
      <c r="B169" s="5" t="s">
        <v>136</v>
      </c>
      <c r="C169" s="5">
        <v>92.000497636227905</v>
      </c>
      <c r="D169" s="46">
        <v>2020</v>
      </c>
      <c r="E169" s="5" t="s">
        <v>99</v>
      </c>
    </row>
    <row r="170" spans="1:6">
      <c r="A170" s="5" t="s">
        <v>86</v>
      </c>
      <c r="B170" s="5" t="s">
        <v>136</v>
      </c>
      <c r="C170" s="5">
        <v>94.432031459469101</v>
      </c>
      <c r="D170" s="46">
        <v>2020</v>
      </c>
      <c r="E170" s="5" t="s">
        <v>100</v>
      </c>
    </row>
    <row r="171" spans="1:6">
      <c r="A171" s="5" t="s">
        <v>86</v>
      </c>
      <c r="B171" s="5" t="s">
        <v>136</v>
      </c>
      <c r="C171" s="5">
        <v>100.16127235713201</v>
      </c>
      <c r="D171" s="46">
        <v>2020</v>
      </c>
      <c r="E171" s="5" t="s">
        <v>101</v>
      </c>
    </row>
    <row r="172" spans="1:6">
      <c r="A172" s="5" t="s">
        <v>86</v>
      </c>
      <c r="B172" s="5" t="s">
        <v>136</v>
      </c>
      <c r="C172" s="5">
        <v>91.632721300655803</v>
      </c>
      <c r="D172" s="46">
        <v>2020</v>
      </c>
      <c r="E172" s="5" t="s">
        <v>102</v>
      </c>
    </row>
    <row r="173" spans="1:6">
      <c r="A173" s="5" t="s">
        <v>86</v>
      </c>
      <c r="B173" s="5" t="s">
        <v>136</v>
      </c>
      <c r="C173" s="5">
        <v>103.658156588213</v>
      </c>
      <c r="D173" s="46">
        <v>2020</v>
      </c>
      <c r="E173" s="5" t="s">
        <v>93</v>
      </c>
    </row>
    <row r="174" spans="1:6">
      <c r="A174" s="5" t="s">
        <v>86</v>
      </c>
      <c r="B174" s="5" t="s">
        <v>136</v>
      </c>
      <c r="C174" s="5">
        <v>92.380672026928707</v>
      </c>
      <c r="D174" s="46">
        <v>2020</v>
      </c>
      <c r="E174" s="5" t="s">
        <v>94</v>
      </c>
    </row>
    <row r="175" spans="1:6">
      <c r="A175" s="5" t="s">
        <v>86</v>
      </c>
      <c r="B175" s="5" t="s">
        <v>136</v>
      </c>
      <c r="C175" s="5">
        <v>90.321109515690097</v>
      </c>
      <c r="D175" s="46">
        <v>2020</v>
      </c>
      <c r="E175" s="5" t="s">
        <v>95</v>
      </c>
    </row>
    <row r="176" spans="1:6">
      <c r="A176" s="5" t="s">
        <v>86</v>
      </c>
      <c r="B176" s="5" t="s">
        <v>136</v>
      </c>
      <c r="C176" s="5">
        <v>91.861049337827595</v>
      </c>
      <c r="D176" s="46">
        <v>2021</v>
      </c>
      <c r="E176" s="5" t="s">
        <v>96</v>
      </c>
    </row>
    <row r="177" spans="1:6">
      <c r="A177" s="5" t="s">
        <v>86</v>
      </c>
      <c r="B177" s="5" t="s">
        <v>136</v>
      </c>
      <c r="C177" s="5">
        <v>90.452503984159904</v>
      </c>
      <c r="D177" s="46">
        <v>2021</v>
      </c>
      <c r="E177" s="5" t="s">
        <v>104</v>
      </c>
    </row>
    <row r="178" spans="1:6">
      <c r="A178" s="5" t="s">
        <v>86</v>
      </c>
      <c r="B178" s="5" t="s">
        <v>136</v>
      </c>
      <c r="C178" s="5">
        <v>95.337339869129707</v>
      </c>
      <c r="D178" s="46">
        <v>2021</v>
      </c>
      <c r="E178" s="5" t="s">
        <v>103</v>
      </c>
    </row>
    <row r="179" spans="1:6">
      <c r="A179" s="5" t="s">
        <v>86</v>
      </c>
      <c r="B179" s="5" t="s">
        <v>136</v>
      </c>
      <c r="C179" s="5">
        <v>95.346868046393396</v>
      </c>
      <c r="D179" s="46">
        <v>2021</v>
      </c>
      <c r="E179" s="5" t="s">
        <v>97</v>
      </c>
    </row>
    <row r="180" spans="1:6">
      <c r="A180" s="5" t="s">
        <v>86</v>
      </c>
      <c r="B180" s="5" t="s">
        <v>136</v>
      </c>
      <c r="C180" s="5">
        <v>96.410991822022396</v>
      </c>
      <c r="D180" s="46">
        <v>2021</v>
      </c>
      <c r="E180" s="5" t="s">
        <v>98</v>
      </c>
    </row>
    <row r="181" spans="1:6">
      <c r="A181" s="5" t="s">
        <v>86</v>
      </c>
      <c r="B181" s="5" t="s">
        <v>136</v>
      </c>
      <c r="C181" s="5">
        <v>98.719259103750105</v>
      </c>
      <c r="D181" s="46">
        <v>2021</v>
      </c>
      <c r="E181" s="5" t="s">
        <v>99</v>
      </c>
    </row>
    <row r="182" spans="1:6">
      <c r="A182" s="5" t="s">
        <v>86</v>
      </c>
      <c r="B182" s="5" t="s">
        <v>137</v>
      </c>
      <c r="C182" s="5">
        <v>81.661858219611901</v>
      </c>
      <c r="D182" s="46">
        <v>2020</v>
      </c>
      <c r="E182" s="5" t="s">
        <v>99</v>
      </c>
      <c r="F182" s="5">
        <f>AVERAGE(C182:C194)</f>
        <v>83.923520499946392</v>
      </c>
    </row>
    <row r="183" spans="1:6">
      <c r="A183" s="5" t="s">
        <v>86</v>
      </c>
      <c r="B183" s="5" t="s">
        <v>137</v>
      </c>
      <c r="C183" s="5">
        <v>89.364501896431605</v>
      </c>
      <c r="D183" s="46">
        <v>2020</v>
      </c>
      <c r="E183" s="5" t="s">
        <v>100</v>
      </c>
    </row>
    <row r="184" spans="1:6">
      <c r="A184" s="5" t="s">
        <v>86</v>
      </c>
      <c r="B184" s="5" t="s">
        <v>137</v>
      </c>
      <c r="C184" s="5">
        <v>80.288308509111104</v>
      </c>
      <c r="D184" s="46">
        <v>2020</v>
      </c>
      <c r="E184" s="5" t="s">
        <v>101</v>
      </c>
    </row>
    <row r="185" spans="1:6">
      <c r="A185" s="5" t="s">
        <v>86</v>
      </c>
      <c r="B185" s="5" t="s">
        <v>137</v>
      </c>
      <c r="C185" s="5">
        <v>80.1747320005353</v>
      </c>
      <c r="D185" s="46">
        <v>2020</v>
      </c>
      <c r="E185" s="5" t="s">
        <v>102</v>
      </c>
    </row>
    <row r="186" spans="1:6">
      <c r="A186" s="5" t="s">
        <v>86</v>
      </c>
      <c r="B186" s="5" t="s">
        <v>137</v>
      </c>
      <c r="C186" s="5">
        <v>82.982286961376403</v>
      </c>
      <c r="D186" s="46">
        <v>2020</v>
      </c>
      <c r="E186" s="5" t="s">
        <v>93</v>
      </c>
    </row>
    <row r="187" spans="1:6">
      <c r="A187" s="5" t="s">
        <v>86</v>
      </c>
      <c r="B187" s="5" t="s">
        <v>137</v>
      </c>
      <c r="C187" s="5">
        <v>82.966110980785203</v>
      </c>
      <c r="D187" s="46">
        <v>2020</v>
      </c>
      <c r="E187" s="5" t="s">
        <v>94</v>
      </c>
    </row>
    <row r="188" spans="1:6">
      <c r="A188" s="5" t="s">
        <v>86</v>
      </c>
      <c r="B188" s="5" t="s">
        <v>137</v>
      </c>
      <c r="C188" s="5">
        <v>57.116746630111898</v>
      </c>
      <c r="D188" s="46">
        <v>2020</v>
      </c>
      <c r="E188" s="5" t="s">
        <v>95</v>
      </c>
    </row>
    <row r="189" spans="1:6">
      <c r="A189" s="5" t="s">
        <v>86</v>
      </c>
      <c r="B189" s="5" t="s">
        <v>137</v>
      </c>
      <c r="C189" s="5">
        <v>95.340909090909093</v>
      </c>
      <c r="D189" s="46">
        <v>2021</v>
      </c>
      <c r="E189" s="5" t="s">
        <v>96</v>
      </c>
    </row>
    <row r="190" spans="1:6">
      <c r="A190" s="5" t="s">
        <v>86</v>
      </c>
      <c r="B190" s="5" t="s">
        <v>137</v>
      </c>
      <c r="C190" s="5">
        <v>90.654620567170497</v>
      </c>
      <c r="D190" s="46">
        <v>2021</v>
      </c>
      <c r="E190" s="5" t="s">
        <v>104</v>
      </c>
    </row>
    <row r="191" spans="1:6">
      <c r="A191" s="5" t="s">
        <v>86</v>
      </c>
      <c r="B191" s="5" t="s">
        <v>137</v>
      </c>
      <c r="C191" s="5">
        <v>88.058920594035499</v>
      </c>
      <c r="D191" s="46">
        <v>2021</v>
      </c>
      <c r="E191" s="5" t="s">
        <v>103</v>
      </c>
    </row>
    <row r="192" spans="1:6">
      <c r="A192" s="5" t="s">
        <v>86</v>
      </c>
      <c r="B192" s="5" t="s">
        <v>137</v>
      </c>
      <c r="C192" s="5">
        <v>90.4542243110062</v>
      </c>
      <c r="D192" s="46">
        <v>2021</v>
      </c>
      <c r="E192" s="5" t="s">
        <v>97</v>
      </c>
    </row>
    <row r="193" spans="1:6">
      <c r="A193" s="5" t="s">
        <v>86</v>
      </c>
      <c r="B193" s="5" t="s">
        <v>137</v>
      </c>
      <c r="C193" s="5">
        <v>85.117244420276293</v>
      </c>
      <c r="D193" s="46">
        <v>2021</v>
      </c>
      <c r="E193" s="5" t="s">
        <v>98</v>
      </c>
    </row>
    <row r="194" spans="1:6">
      <c r="A194" s="5" t="s">
        <v>86</v>
      </c>
      <c r="B194" s="5" t="s">
        <v>137</v>
      </c>
      <c r="C194" s="5">
        <v>86.825302317941905</v>
      </c>
      <c r="D194" s="46">
        <v>2021</v>
      </c>
      <c r="E194" s="5" t="s">
        <v>99</v>
      </c>
    </row>
    <row r="195" spans="1:6">
      <c r="A195" s="5" t="s">
        <v>86</v>
      </c>
      <c r="B195" s="5" t="s">
        <v>138</v>
      </c>
      <c r="C195" s="5">
        <v>76.900952566258795</v>
      </c>
      <c r="D195" s="46">
        <v>2020</v>
      </c>
      <c r="E195" s="5" t="s">
        <v>99</v>
      </c>
      <c r="F195" s="5">
        <f>AVERAGE(C195:C207)</f>
        <v>86.358151629673884</v>
      </c>
    </row>
    <row r="196" spans="1:6">
      <c r="A196" s="5" t="s">
        <v>86</v>
      </c>
      <c r="B196" s="5" t="s">
        <v>138</v>
      </c>
      <c r="C196" s="5">
        <v>83.881029567467493</v>
      </c>
      <c r="D196" s="46">
        <v>2020</v>
      </c>
      <c r="E196" s="5" t="s">
        <v>100</v>
      </c>
    </row>
    <row r="197" spans="1:6">
      <c r="A197" s="5" t="s">
        <v>86</v>
      </c>
      <c r="B197" s="5" t="s">
        <v>138</v>
      </c>
      <c r="C197" s="5">
        <v>77.387630433478805</v>
      </c>
      <c r="D197" s="46">
        <v>2020</v>
      </c>
      <c r="E197" s="5" t="s">
        <v>101</v>
      </c>
    </row>
    <row r="198" spans="1:6">
      <c r="A198" s="5" t="s">
        <v>86</v>
      </c>
      <c r="B198" s="5" t="s">
        <v>138</v>
      </c>
      <c r="C198" s="5">
        <v>84.055148870698204</v>
      </c>
      <c r="D198" s="46">
        <v>2020</v>
      </c>
      <c r="E198" s="5" t="s">
        <v>102</v>
      </c>
    </row>
    <row r="199" spans="1:6">
      <c r="A199" s="5" t="s">
        <v>86</v>
      </c>
      <c r="B199" s="5" t="s">
        <v>138</v>
      </c>
      <c r="C199" s="5">
        <v>88.329773836365803</v>
      </c>
      <c r="D199" s="46">
        <v>2020</v>
      </c>
      <c r="E199" s="5" t="s">
        <v>93</v>
      </c>
    </row>
    <row r="200" spans="1:6">
      <c r="A200" s="5" t="s">
        <v>86</v>
      </c>
      <c r="B200" s="5" t="s">
        <v>138</v>
      </c>
      <c r="C200" s="5">
        <v>90.575924946626102</v>
      </c>
      <c r="D200" s="46">
        <v>2020</v>
      </c>
      <c r="E200" s="5" t="s">
        <v>94</v>
      </c>
    </row>
    <row r="201" spans="1:6">
      <c r="A201" s="5" t="s">
        <v>86</v>
      </c>
      <c r="B201" s="5" t="s">
        <v>138</v>
      </c>
      <c r="C201" s="5">
        <v>78.411727118741794</v>
      </c>
      <c r="D201" s="46">
        <v>2020</v>
      </c>
      <c r="E201" s="5" t="s">
        <v>95</v>
      </c>
    </row>
    <row r="202" spans="1:6">
      <c r="A202" s="5" t="s">
        <v>86</v>
      </c>
      <c r="B202" s="5" t="s">
        <v>138</v>
      </c>
      <c r="C202" s="5">
        <v>81.340787117227705</v>
      </c>
      <c r="D202" s="46">
        <v>2021</v>
      </c>
      <c r="E202" s="5" t="s">
        <v>96</v>
      </c>
    </row>
    <row r="203" spans="1:6">
      <c r="A203" s="5" t="s">
        <v>86</v>
      </c>
      <c r="B203" s="5" t="s">
        <v>138</v>
      </c>
      <c r="C203" s="5">
        <v>98.427912785429697</v>
      </c>
      <c r="D203" s="46">
        <v>2021</v>
      </c>
      <c r="E203" s="5" t="s">
        <v>104</v>
      </c>
    </row>
    <row r="204" spans="1:6">
      <c r="A204" s="5" t="s">
        <v>86</v>
      </c>
      <c r="B204" s="5" t="s">
        <v>138</v>
      </c>
      <c r="C204" s="5">
        <v>85.8842799022012</v>
      </c>
      <c r="D204" s="46">
        <v>2021</v>
      </c>
      <c r="E204" s="5" t="s">
        <v>103</v>
      </c>
    </row>
    <row r="205" spans="1:6">
      <c r="A205" s="5" t="s">
        <v>86</v>
      </c>
      <c r="B205" s="5" t="s">
        <v>138</v>
      </c>
      <c r="C205" s="5">
        <v>82.505627983642398</v>
      </c>
      <c r="D205" s="46">
        <v>2021</v>
      </c>
      <c r="E205" s="5" t="s">
        <v>97</v>
      </c>
    </row>
    <row r="206" spans="1:6">
      <c r="A206" s="5" t="s">
        <v>86</v>
      </c>
      <c r="B206" s="5" t="s">
        <v>138</v>
      </c>
      <c r="C206" s="5">
        <v>88.836254891799499</v>
      </c>
      <c r="D206" s="46">
        <v>2021</v>
      </c>
      <c r="E206" s="5" t="s">
        <v>98</v>
      </c>
    </row>
    <row r="207" spans="1:6">
      <c r="A207" s="5" t="s">
        <v>86</v>
      </c>
      <c r="B207" s="5" t="s">
        <v>138</v>
      </c>
      <c r="C207" s="5">
        <v>106.118921165823</v>
      </c>
      <c r="D207" s="46">
        <v>2021</v>
      </c>
      <c r="E207" s="5" t="s">
        <v>99</v>
      </c>
    </row>
    <row r="208" spans="1:6">
      <c r="A208" s="5" t="s">
        <v>86</v>
      </c>
      <c r="B208" s="5" t="s">
        <v>139</v>
      </c>
      <c r="C208" s="5">
        <v>110.40574109853701</v>
      </c>
      <c r="D208" s="46">
        <v>2020</v>
      </c>
      <c r="E208" s="5" t="s">
        <v>98</v>
      </c>
      <c r="F208" s="5">
        <f>AVERAGE(C208:C221)</f>
        <v>107.29278511265757</v>
      </c>
    </row>
    <row r="209" spans="1:6">
      <c r="A209" s="5" t="s">
        <v>86</v>
      </c>
      <c r="B209" s="5" t="s">
        <v>139</v>
      </c>
      <c r="C209" s="5">
        <v>101.80936995456599</v>
      </c>
      <c r="D209" s="46">
        <v>2020</v>
      </c>
      <c r="E209" s="5" t="s">
        <v>99</v>
      </c>
    </row>
    <row r="210" spans="1:6">
      <c r="A210" s="5" t="s">
        <v>86</v>
      </c>
      <c r="B210" s="5" t="s">
        <v>139</v>
      </c>
      <c r="C210" s="5">
        <v>96.051434282560294</v>
      </c>
      <c r="D210" s="46">
        <v>2020</v>
      </c>
      <c r="E210" s="5" t="s">
        <v>100</v>
      </c>
    </row>
    <row r="211" spans="1:6">
      <c r="A211" s="5" t="s">
        <v>86</v>
      </c>
      <c r="B211" s="5" t="s">
        <v>139</v>
      </c>
      <c r="C211" s="5">
        <v>99.434766757822402</v>
      </c>
      <c r="D211" s="46">
        <v>2020</v>
      </c>
      <c r="E211" s="5" t="s">
        <v>101</v>
      </c>
    </row>
    <row r="212" spans="1:6">
      <c r="A212" s="5" t="s">
        <v>86</v>
      </c>
      <c r="B212" s="5" t="s">
        <v>139</v>
      </c>
      <c r="C212" s="5">
        <v>100.501140388179</v>
      </c>
      <c r="D212" s="46">
        <v>2020</v>
      </c>
      <c r="E212" s="5" t="s">
        <v>102</v>
      </c>
    </row>
    <row r="213" spans="1:6">
      <c r="A213" s="5" t="s">
        <v>86</v>
      </c>
      <c r="B213" s="5" t="s">
        <v>139</v>
      </c>
      <c r="C213" s="5">
        <v>113.387096774193</v>
      </c>
      <c r="D213" s="46">
        <v>2020</v>
      </c>
      <c r="E213" s="5" t="s">
        <v>93</v>
      </c>
    </row>
    <row r="214" spans="1:6">
      <c r="A214" s="5" t="s">
        <v>86</v>
      </c>
      <c r="B214" s="5" t="s">
        <v>139</v>
      </c>
      <c r="C214" s="5">
        <v>111.025628281849</v>
      </c>
      <c r="D214" s="46">
        <v>2020</v>
      </c>
      <c r="E214" s="5" t="s">
        <v>94</v>
      </c>
    </row>
    <row r="215" spans="1:6">
      <c r="A215" s="5" t="s">
        <v>86</v>
      </c>
      <c r="B215" s="5" t="s">
        <v>139</v>
      </c>
      <c r="C215" s="5">
        <v>104.51612903225799</v>
      </c>
      <c r="D215" s="46">
        <v>2020</v>
      </c>
      <c r="E215" s="5" t="s">
        <v>95</v>
      </c>
    </row>
    <row r="216" spans="1:6">
      <c r="A216" s="5" t="s">
        <v>86</v>
      </c>
      <c r="B216" s="5" t="s">
        <v>139</v>
      </c>
      <c r="C216" s="5">
        <v>106.48508517518199</v>
      </c>
      <c r="D216" s="46">
        <v>2021</v>
      </c>
      <c r="E216" s="5" t="s">
        <v>96</v>
      </c>
    </row>
    <row r="217" spans="1:6">
      <c r="A217" s="5" t="s">
        <v>86</v>
      </c>
      <c r="B217" s="5" t="s">
        <v>139</v>
      </c>
      <c r="C217" s="5">
        <v>105.781816349276</v>
      </c>
      <c r="D217" s="46">
        <v>2021</v>
      </c>
      <c r="E217" s="5" t="s">
        <v>104</v>
      </c>
    </row>
    <row r="218" spans="1:6">
      <c r="A218" s="5" t="s">
        <v>86</v>
      </c>
      <c r="B218" s="5" t="s">
        <v>139</v>
      </c>
      <c r="C218" s="5">
        <v>115.93375712687001</v>
      </c>
      <c r="D218" s="46">
        <v>2021</v>
      </c>
      <c r="E218" s="5" t="s">
        <v>103</v>
      </c>
    </row>
    <row r="219" spans="1:6">
      <c r="A219" s="5" t="s">
        <v>86</v>
      </c>
      <c r="B219" s="5" t="s">
        <v>139</v>
      </c>
      <c r="C219" s="5">
        <v>112.43030221262801</v>
      </c>
      <c r="D219" s="46">
        <v>2021</v>
      </c>
      <c r="E219" s="5" t="s">
        <v>97</v>
      </c>
    </row>
    <row r="220" spans="1:6">
      <c r="A220" s="5" t="s">
        <v>86</v>
      </c>
      <c r="B220" s="5" t="s">
        <v>139</v>
      </c>
      <c r="C220" s="5">
        <v>109.59939329763201</v>
      </c>
      <c r="D220" s="46">
        <v>2021</v>
      </c>
      <c r="E220" s="5" t="s">
        <v>98</v>
      </c>
    </row>
    <row r="221" spans="1:6">
      <c r="A221" s="5" t="s">
        <v>86</v>
      </c>
      <c r="B221" s="5" t="s">
        <v>139</v>
      </c>
      <c r="C221" s="5">
        <v>114.73733084565301</v>
      </c>
      <c r="D221" s="46">
        <v>2021</v>
      </c>
      <c r="E221" s="5" t="s">
        <v>99</v>
      </c>
    </row>
    <row r="222" spans="1:6">
      <c r="A222" s="5" t="s">
        <v>86</v>
      </c>
      <c r="B222" s="5" t="s">
        <v>140</v>
      </c>
      <c r="C222" s="5">
        <v>70.213385439135095</v>
      </c>
      <c r="D222" s="46">
        <v>2020</v>
      </c>
      <c r="E222" s="5" t="s">
        <v>99</v>
      </c>
      <c r="F222" s="5">
        <f>AVERAGE(C222:C234)</f>
        <v>93.515496657248534</v>
      </c>
    </row>
    <row r="223" spans="1:6">
      <c r="A223" s="5" t="s">
        <v>86</v>
      </c>
      <c r="B223" s="5" t="s">
        <v>140</v>
      </c>
      <c r="C223" s="5">
        <v>92.551616684314695</v>
      </c>
      <c r="D223" s="46">
        <v>2020</v>
      </c>
      <c r="E223" s="5" t="s">
        <v>100</v>
      </c>
    </row>
    <row r="224" spans="1:6">
      <c r="A224" s="5" t="s">
        <v>86</v>
      </c>
      <c r="B224" s="5" t="s">
        <v>140</v>
      </c>
      <c r="C224" s="5">
        <v>94.705656911945297</v>
      </c>
      <c r="D224" s="46">
        <v>2020</v>
      </c>
      <c r="E224" s="5" t="s">
        <v>101</v>
      </c>
    </row>
    <row r="225" spans="1:6">
      <c r="A225" s="5" t="s">
        <v>86</v>
      </c>
      <c r="B225" s="5" t="s">
        <v>140</v>
      </c>
      <c r="C225" s="5">
        <v>87.036460840455106</v>
      </c>
      <c r="D225" s="46">
        <v>2020</v>
      </c>
      <c r="E225" s="5" t="s">
        <v>102</v>
      </c>
    </row>
    <row r="226" spans="1:6">
      <c r="A226" s="5" t="s">
        <v>86</v>
      </c>
      <c r="B226" s="5" t="s">
        <v>140</v>
      </c>
      <c r="C226" s="5">
        <v>88.036839594848601</v>
      </c>
      <c r="D226" s="46">
        <v>2020</v>
      </c>
      <c r="E226" s="5" t="s">
        <v>93</v>
      </c>
    </row>
    <row r="227" spans="1:6">
      <c r="A227" s="5" t="s">
        <v>86</v>
      </c>
      <c r="B227" s="5" t="s">
        <v>140</v>
      </c>
      <c r="C227" s="5">
        <v>85.532563178813405</v>
      </c>
      <c r="D227" s="46">
        <v>2020</v>
      </c>
      <c r="E227" s="5" t="s">
        <v>94</v>
      </c>
    </row>
    <row r="228" spans="1:6">
      <c r="A228" s="5" t="s">
        <v>86</v>
      </c>
      <c r="B228" s="5" t="s">
        <v>140</v>
      </c>
      <c r="C228" s="5">
        <v>104.092578986039</v>
      </c>
      <c r="D228" s="46">
        <v>2020</v>
      </c>
      <c r="E228" s="5" t="s">
        <v>95</v>
      </c>
    </row>
    <row r="229" spans="1:6">
      <c r="A229" s="5" t="s">
        <v>86</v>
      </c>
      <c r="B229" s="5" t="s">
        <v>140</v>
      </c>
      <c r="C229" s="5">
        <v>91.999999236874203</v>
      </c>
      <c r="D229" s="46">
        <v>2021</v>
      </c>
      <c r="E229" s="5" t="s">
        <v>96</v>
      </c>
    </row>
    <row r="230" spans="1:6">
      <c r="A230" s="5" t="s">
        <v>86</v>
      </c>
      <c r="B230" s="5" t="s">
        <v>140</v>
      </c>
      <c r="C230" s="5">
        <v>103.48432826944</v>
      </c>
      <c r="D230" s="46">
        <v>2021</v>
      </c>
      <c r="E230" s="5" t="s">
        <v>104</v>
      </c>
    </row>
    <row r="231" spans="1:6">
      <c r="A231" s="5" t="s">
        <v>86</v>
      </c>
      <c r="B231" s="5" t="s">
        <v>140</v>
      </c>
      <c r="C231" s="5">
        <v>100.330500472143</v>
      </c>
      <c r="D231" s="46">
        <v>2021</v>
      </c>
      <c r="E231" s="5" t="s">
        <v>103</v>
      </c>
    </row>
    <row r="232" spans="1:6">
      <c r="A232" s="5" t="s">
        <v>86</v>
      </c>
      <c r="B232" s="5" t="s">
        <v>140</v>
      </c>
      <c r="C232" s="5">
        <v>98.826545894432101</v>
      </c>
      <c r="D232" s="46">
        <v>2021</v>
      </c>
      <c r="E232" s="5" t="s">
        <v>97</v>
      </c>
    </row>
    <row r="233" spans="1:6">
      <c r="A233" s="5" t="s">
        <v>86</v>
      </c>
      <c r="B233" s="5" t="s">
        <v>140</v>
      </c>
      <c r="C233" s="5">
        <v>94.043887147335397</v>
      </c>
      <c r="D233" s="46">
        <v>2021</v>
      </c>
      <c r="E233" s="5" t="s">
        <v>98</v>
      </c>
    </row>
    <row r="234" spans="1:6">
      <c r="A234" s="5" t="s">
        <v>86</v>
      </c>
      <c r="B234" s="5" t="s">
        <v>140</v>
      </c>
      <c r="C234" s="5">
        <v>104.84709388845501</v>
      </c>
      <c r="D234" s="46">
        <v>2021</v>
      </c>
      <c r="E234" s="5" t="s">
        <v>99</v>
      </c>
    </row>
    <row r="235" spans="1:6">
      <c r="A235" s="5" t="s">
        <v>86</v>
      </c>
      <c r="B235" s="5" t="s">
        <v>141</v>
      </c>
      <c r="C235" s="5">
        <v>107.76186887716599</v>
      </c>
      <c r="D235" s="46">
        <v>2020</v>
      </c>
      <c r="E235" s="5" t="s">
        <v>98</v>
      </c>
      <c r="F235" s="5">
        <f>AVERAGE(C235:C248)</f>
        <v>113.29551564059356</v>
      </c>
    </row>
    <row r="236" spans="1:6">
      <c r="A236" s="5" t="s">
        <v>86</v>
      </c>
      <c r="B236" s="5" t="s">
        <v>141</v>
      </c>
      <c r="C236" s="5">
        <v>110.354180272072</v>
      </c>
      <c r="D236" s="46">
        <v>2020</v>
      </c>
      <c r="E236" s="5" t="s">
        <v>99</v>
      </c>
    </row>
    <row r="237" spans="1:6">
      <c r="A237" s="5" t="s">
        <v>86</v>
      </c>
      <c r="B237" s="5" t="s">
        <v>141</v>
      </c>
      <c r="C237" s="5">
        <v>103.002316150826</v>
      </c>
      <c r="D237" s="46">
        <v>2020</v>
      </c>
      <c r="E237" s="5" t="s">
        <v>100</v>
      </c>
    </row>
    <row r="238" spans="1:6">
      <c r="A238" s="5" t="s">
        <v>86</v>
      </c>
      <c r="B238" s="5" t="s">
        <v>141</v>
      </c>
      <c r="C238" s="5">
        <v>117.124474583873</v>
      </c>
      <c r="D238" s="46">
        <v>2020</v>
      </c>
      <c r="E238" s="5" t="s">
        <v>101</v>
      </c>
    </row>
    <row r="239" spans="1:6">
      <c r="A239" s="5" t="s">
        <v>86</v>
      </c>
      <c r="B239" s="5" t="s">
        <v>141</v>
      </c>
      <c r="C239" s="5">
        <v>118.216746385645</v>
      </c>
      <c r="D239" s="46">
        <v>2020</v>
      </c>
      <c r="E239" s="5" t="s">
        <v>102</v>
      </c>
    </row>
    <row r="240" spans="1:6">
      <c r="A240" s="5" t="s">
        <v>86</v>
      </c>
      <c r="B240" s="5" t="s">
        <v>141</v>
      </c>
      <c r="C240" s="5">
        <v>105.74089754445301</v>
      </c>
      <c r="D240" s="46">
        <v>2020</v>
      </c>
      <c r="E240" s="5" t="s">
        <v>93</v>
      </c>
    </row>
    <row r="241" spans="1:6">
      <c r="A241" s="5" t="s">
        <v>86</v>
      </c>
      <c r="B241" s="5" t="s">
        <v>141</v>
      </c>
      <c r="C241" s="5">
        <v>118.145370375129</v>
      </c>
      <c r="D241" s="46">
        <v>2020</v>
      </c>
      <c r="E241" s="5" t="s">
        <v>94</v>
      </c>
    </row>
    <row r="242" spans="1:6">
      <c r="A242" s="5" t="s">
        <v>86</v>
      </c>
      <c r="B242" s="5" t="s">
        <v>141</v>
      </c>
      <c r="C242" s="5">
        <v>114.701351835992</v>
      </c>
      <c r="D242" s="46">
        <v>2020</v>
      </c>
      <c r="E242" s="5" t="s">
        <v>95</v>
      </c>
    </row>
    <row r="243" spans="1:6">
      <c r="A243" s="5" t="s">
        <v>86</v>
      </c>
      <c r="B243" s="5" t="s">
        <v>141</v>
      </c>
      <c r="C243" s="5">
        <v>100.09686500603701</v>
      </c>
      <c r="D243" s="46">
        <v>2021</v>
      </c>
      <c r="E243" s="5" t="s">
        <v>96</v>
      </c>
    </row>
    <row r="244" spans="1:6">
      <c r="A244" s="5" t="s">
        <v>86</v>
      </c>
      <c r="B244" s="5" t="s">
        <v>141</v>
      </c>
      <c r="C244" s="5">
        <v>116.475008612548</v>
      </c>
      <c r="D244" s="46">
        <v>2021</v>
      </c>
      <c r="E244" s="5" t="s">
        <v>104</v>
      </c>
    </row>
    <row r="245" spans="1:6">
      <c r="A245" s="5" t="s">
        <v>86</v>
      </c>
      <c r="B245" s="5" t="s">
        <v>141</v>
      </c>
      <c r="C245" s="5">
        <v>118.624116326685</v>
      </c>
      <c r="D245" s="46">
        <v>2021</v>
      </c>
      <c r="E245" s="5" t="s">
        <v>103</v>
      </c>
    </row>
    <row r="246" spans="1:6">
      <c r="A246" s="5" t="s">
        <v>86</v>
      </c>
      <c r="B246" s="5" t="s">
        <v>141</v>
      </c>
      <c r="C246" s="5">
        <v>120.74391003773199</v>
      </c>
      <c r="D246" s="46">
        <v>2021</v>
      </c>
      <c r="E246" s="5" t="s">
        <v>97</v>
      </c>
    </row>
    <row r="247" spans="1:6">
      <c r="A247" s="5" t="s">
        <v>86</v>
      </c>
      <c r="B247" s="5" t="s">
        <v>141</v>
      </c>
      <c r="C247" s="5">
        <v>125.248605099264</v>
      </c>
      <c r="D247" s="46">
        <v>2021</v>
      </c>
      <c r="E247" s="5" t="s">
        <v>98</v>
      </c>
    </row>
    <row r="248" spans="1:6">
      <c r="A248" s="5" t="s">
        <v>86</v>
      </c>
      <c r="B248" s="5" t="s">
        <v>141</v>
      </c>
      <c r="C248" s="5">
        <v>109.901507860888</v>
      </c>
      <c r="D248" s="46">
        <v>2021</v>
      </c>
      <c r="E248" s="5" t="s">
        <v>99</v>
      </c>
    </row>
    <row r="249" spans="1:6">
      <c r="A249" s="5" t="s">
        <v>86</v>
      </c>
      <c r="B249" s="5" t="s">
        <v>142</v>
      </c>
      <c r="C249" s="5">
        <v>97.5629436193678</v>
      </c>
      <c r="D249" s="46">
        <v>2020</v>
      </c>
      <c r="E249" s="5" t="s">
        <v>99</v>
      </c>
      <c r="F249" s="5">
        <f>AVERAGE(C249:C261)</f>
        <v>91.6657393150264</v>
      </c>
    </row>
    <row r="250" spans="1:6">
      <c r="A250" s="5" t="s">
        <v>86</v>
      </c>
      <c r="B250" s="5" t="s">
        <v>142</v>
      </c>
      <c r="C250" s="5">
        <v>84.592305139810193</v>
      </c>
      <c r="D250" s="46">
        <v>2020</v>
      </c>
      <c r="E250" s="5" t="s">
        <v>100</v>
      </c>
    </row>
    <row r="251" spans="1:6">
      <c r="A251" s="5" t="s">
        <v>86</v>
      </c>
      <c r="B251" s="5" t="s">
        <v>142</v>
      </c>
      <c r="C251" s="5">
        <v>80.788139198319698</v>
      </c>
      <c r="D251" s="46">
        <v>2020</v>
      </c>
      <c r="E251" s="5" t="s">
        <v>101</v>
      </c>
    </row>
    <row r="252" spans="1:6">
      <c r="A252" s="5" t="s">
        <v>86</v>
      </c>
      <c r="B252" s="5" t="s">
        <v>142</v>
      </c>
      <c r="C252" s="5">
        <v>101.279483829551</v>
      </c>
      <c r="D252" s="46">
        <v>2020</v>
      </c>
      <c r="E252" s="5" t="s">
        <v>102</v>
      </c>
    </row>
    <row r="253" spans="1:6">
      <c r="A253" s="5" t="s">
        <v>86</v>
      </c>
      <c r="B253" s="5" t="s">
        <v>142</v>
      </c>
      <c r="C253" s="5">
        <v>90.442845707603396</v>
      </c>
      <c r="D253" s="46">
        <v>2020</v>
      </c>
      <c r="E253" s="5" t="s">
        <v>93</v>
      </c>
    </row>
    <row r="254" spans="1:6">
      <c r="A254" s="5" t="s">
        <v>86</v>
      </c>
      <c r="B254" s="5" t="s">
        <v>142</v>
      </c>
      <c r="C254" s="5">
        <v>80.421144612398606</v>
      </c>
      <c r="D254" s="46">
        <v>2020</v>
      </c>
      <c r="E254" s="5" t="s">
        <v>94</v>
      </c>
    </row>
    <row r="255" spans="1:6">
      <c r="A255" s="5" t="s">
        <v>86</v>
      </c>
      <c r="B255" s="5" t="s">
        <v>142</v>
      </c>
      <c r="C255" s="5">
        <v>102.590277679571</v>
      </c>
      <c r="D255" s="46">
        <v>2020</v>
      </c>
      <c r="E255" s="5" t="s">
        <v>95</v>
      </c>
    </row>
    <row r="256" spans="1:6">
      <c r="A256" s="5" t="s">
        <v>86</v>
      </c>
      <c r="B256" s="5" t="s">
        <v>142</v>
      </c>
      <c r="C256" s="5">
        <v>84.711541774915602</v>
      </c>
      <c r="D256" s="46">
        <v>2021</v>
      </c>
      <c r="E256" s="5" t="s">
        <v>96</v>
      </c>
    </row>
    <row r="257" spans="1:6">
      <c r="A257" s="5" t="s">
        <v>86</v>
      </c>
      <c r="B257" s="5" t="s">
        <v>142</v>
      </c>
      <c r="C257" s="5">
        <v>114.310675012121</v>
      </c>
      <c r="D257" s="46">
        <v>2021</v>
      </c>
      <c r="E257" s="5" t="s">
        <v>104</v>
      </c>
    </row>
    <row r="258" spans="1:6">
      <c r="A258" s="5" t="s">
        <v>86</v>
      </c>
      <c r="B258" s="5" t="s">
        <v>142</v>
      </c>
      <c r="C258" s="5">
        <v>81.358618065951205</v>
      </c>
      <c r="D258" s="46">
        <v>2021</v>
      </c>
      <c r="E258" s="5" t="s">
        <v>103</v>
      </c>
    </row>
    <row r="259" spans="1:6">
      <c r="A259" s="5" t="s">
        <v>86</v>
      </c>
      <c r="B259" s="5" t="s">
        <v>142</v>
      </c>
      <c r="C259" s="5">
        <v>72.562469125138705</v>
      </c>
      <c r="D259" s="46">
        <v>2021</v>
      </c>
      <c r="E259" s="5" t="s">
        <v>97</v>
      </c>
    </row>
    <row r="260" spans="1:6">
      <c r="A260" s="5" t="s">
        <v>86</v>
      </c>
      <c r="B260" s="5" t="s">
        <v>142</v>
      </c>
      <c r="C260" s="5">
        <v>103.049216971855</v>
      </c>
      <c r="D260" s="46">
        <v>2021</v>
      </c>
      <c r="E260" s="5" t="s">
        <v>98</v>
      </c>
    </row>
    <row r="261" spans="1:6">
      <c r="A261" s="5" t="s">
        <v>86</v>
      </c>
      <c r="B261" s="5" t="s">
        <v>142</v>
      </c>
      <c r="C261" s="5">
        <v>97.984950358739795</v>
      </c>
      <c r="D261" s="46">
        <v>2021</v>
      </c>
      <c r="E261" s="5" t="s">
        <v>99</v>
      </c>
    </row>
    <row r="262" spans="1:6">
      <c r="A262" s="5" t="s">
        <v>105</v>
      </c>
      <c r="B262" s="5" t="s">
        <v>143</v>
      </c>
      <c r="C262" s="5">
        <v>44.486384470207597</v>
      </c>
      <c r="D262" s="46">
        <v>2020</v>
      </c>
      <c r="E262" s="5" t="s">
        <v>98</v>
      </c>
      <c r="F262" s="5">
        <f>AVERAGE(C262:C275)</f>
        <v>46.244445816816402</v>
      </c>
    </row>
    <row r="263" spans="1:6">
      <c r="A263" s="5" t="s">
        <v>105</v>
      </c>
      <c r="B263" s="5" t="s">
        <v>143</v>
      </c>
      <c r="C263" s="5">
        <v>45.708436819122902</v>
      </c>
      <c r="D263" s="46">
        <v>2020</v>
      </c>
      <c r="E263" s="5" t="s">
        <v>99</v>
      </c>
    </row>
    <row r="264" spans="1:6">
      <c r="A264" s="5" t="s">
        <v>105</v>
      </c>
      <c r="B264" s="5" t="s">
        <v>143</v>
      </c>
      <c r="C264" s="5">
        <v>39.001560062402497</v>
      </c>
      <c r="D264" s="46">
        <v>2020</v>
      </c>
      <c r="E264" s="5" t="s">
        <v>100</v>
      </c>
    </row>
    <row r="265" spans="1:6">
      <c r="A265" s="5" t="s">
        <v>105</v>
      </c>
      <c r="B265" s="5" t="s">
        <v>143</v>
      </c>
      <c r="C265" s="5">
        <v>50.464807436918903</v>
      </c>
      <c r="D265" s="46">
        <v>2020</v>
      </c>
      <c r="E265" s="5" t="s">
        <v>101</v>
      </c>
    </row>
    <row r="266" spans="1:6">
      <c r="A266" s="5" t="s">
        <v>105</v>
      </c>
      <c r="B266" s="5" t="s">
        <v>143</v>
      </c>
      <c r="C266" s="5">
        <v>46.225979000198102</v>
      </c>
      <c r="D266" s="46">
        <v>2020</v>
      </c>
      <c r="E266" s="5" t="s">
        <v>102</v>
      </c>
    </row>
    <row r="267" spans="1:6">
      <c r="A267" s="5" t="s">
        <v>105</v>
      </c>
      <c r="B267" s="5" t="s">
        <v>143</v>
      </c>
      <c r="C267" s="5">
        <v>48.530599802611299</v>
      </c>
      <c r="D267" s="46">
        <v>2020</v>
      </c>
      <c r="E267" s="5" t="s">
        <v>93</v>
      </c>
    </row>
    <row r="268" spans="1:6">
      <c r="A268" s="5" t="s">
        <v>105</v>
      </c>
      <c r="B268" s="5" t="s">
        <v>143</v>
      </c>
      <c r="C268" s="5">
        <v>41.680391685275303</v>
      </c>
      <c r="D268" s="46">
        <v>2020</v>
      </c>
      <c r="E268" s="5" t="s">
        <v>94</v>
      </c>
    </row>
    <row r="269" spans="1:6">
      <c r="A269" s="5" t="s">
        <v>105</v>
      </c>
      <c r="B269" s="5" t="s">
        <v>143</v>
      </c>
      <c r="C269" s="5">
        <v>49.286862741645898</v>
      </c>
      <c r="D269" s="46">
        <v>2020</v>
      </c>
      <c r="E269" s="5" t="s">
        <v>95</v>
      </c>
    </row>
    <row r="270" spans="1:6">
      <c r="A270" s="5" t="s">
        <v>105</v>
      </c>
      <c r="B270" s="5" t="s">
        <v>143</v>
      </c>
      <c r="C270" s="5">
        <v>43.739745965210702</v>
      </c>
      <c r="D270" s="46">
        <v>2021</v>
      </c>
      <c r="E270" s="5" t="s">
        <v>96</v>
      </c>
    </row>
    <row r="271" spans="1:6">
      <c r="A271" s="5" t="s">
        <v>105</v>
      </c>
      <c r="B271" s="5" t="s">
        <v>143</v>
      </c>
      <c r="C271" s="5">
        <v>44.483395077376102</v>
      </c>
      <c r="D271" s="46">
        <v>2021</v>
      </c>
      <c r="E271" s="5" t="s">
        <v>104</v>
      </c>
    </row>
    <row r="272" spans="1:6">
      <c r="A272" s="5" t="s">
        <v>105</v>
      </c>
      <c r="B272" s="5" t="s">
        <v>143</v>
      </c>
      <c r="C272" s="5">
        <v>46.256525474129297</v>
      </c>
      <c r="D272" s="46">
        <v>2021</v>
      </c>
      <c r="E272" s="5" t="s">
        <v>103</v>
      </c>
    </row>
    <row r="273" spans="1:6">
      <c r="A273" s="5" t="s">
        <v>105</v>
      </c>
      <c r="B273" s="5" t="s">
        <v>143</v>
      </c>
      <c r="C273" s="5">
        <v>46.194926568758298</v>
      </c>
      <c r="D273" s="46">
        <v>2021</v>
      </c>
      <c r="E273" s="5" t="s">
        <v>97</v>
      </c>
    </row>
    <row r="274" spans="1:6">
      <c r="A274" s="5" t="s">
        <v>105</v>
      </c>
      <c r="B274" s="5" t="s">
        <v>143</v>
      </c>
      <c r="C274" s="5">
        <v>52.136877661918</v>
      </c>
      <c r="D274" s="46">
        <v>2021</v>
      </c>
      <c r="E274" s="5" t="s">
        <v>98</v>
      </c>
    </row>
    <row r="275" spans="1:6">
      <c r="A275" s="5" t="s">
        <v>105</v>
      </c>
      <c r="B275" s="5" t="s">
        <v>143</v>
      </c>
      <c r="C275" s="5">
        <v>49.225748669654799</v>
      </c>
      <c r="D275" s="46">
        <v>2021</v>
      </c>
      <c r="E275" s="5" t="s">
        <v>99</v>
      </c>
    </row>
    <row r="276" spans="1:6">
      <c r="A276" s="5" t="s">
        <v>105</v>
      </c>
      <c r="B276" s="5" t="s">
        <v>144</v>
      </c>
      <c r="C276" s="5">
        <v>51.212017753499403</v>
      </c>
      <c r="D276" s="46">
        <v>2020</v>
      </c>
      <c r="E276" s="5" t="s">
        <v>99</v>
      </c>
      <c r="F276" s="5">
        <f>AVERAGE(C276:C288)</f>
        <v>51.411855623958793</v>
      </c>
    </row>
    <row r="277" spans="1:6">
      <c r="A277" s="5" t="s">
        <v>105</v>
      </c>
      <c r="B277" s="5" t="s">
        <v>144</v>
      </c>
      <c r="C277" s="5">
        <v>49.527738943635498</v>
      </c>
      <c r="D277" s="46">
        <v>2020</v>
      </c>
      <c r="E277" s="5" t="s">
        <v>100</v>
      </c>
    </row>
    <row r="278" spans="1:6">
      <c r="A278" s="5" t="s">
        <v>105</v>
      </c>
      <c r="B278" s="5" t="s">
        <v>144</v>
      </c>
      <c r="C278" s="5">
        <v>54.121874483217098</v>
      </c>
      <c r="D278" s="46">
        <v>2020</v>
      </c>
      <c r="E278" s="5" t="s">
        <v>101</v>
      </c>
    </row>
    <row r="279" spans="1:6">
      <c r="A279" s="5" t="s">
        <v>105</v>
      </c>
      <c r="B279" s="5" t="s">
        <v>144</v>
      </c>
      <c r="C279" s="5">
        <v>48.594204323072297</v>
      </c>
      <c r="D279" s="46">
        <v>2020</v>
      </c>
      <c r="E279" s="5" t="s">
        <v>102</v>
      </c>
    </row>
    <row r="280" spans="1:6">
      <c r="A280" s="5" t="s">
        <v>105</v>
      </c>
      <c r="B280" s="5" t="s">
        <v>144</v>
      </c>
      <c r="C280" s="5">
        <v>51.643192488262898</v>
      </c>
      <c r="D280" s="46">
        <v>2020</v>
      </c>
      <c r="E280" s="5" t="s">
        <v>93</v>
      </c>
    </row>
    <row r="281" spans="1:6">
      <c r="A281" s="5" t="s">
        <v>105</v>
      </c>
      <c r="B281" s="5" t="s">
        <v>144</v>
      </c>
      <c r="C281" s="5">
        <v>50.592379122638398</v>
      </c>
      <c r="D281" s="46">
        <v>2020</v>
      </c>
      <c r="E281" s="5" t="s">
        <v>94</v>
      </c>
    </row>
    <row r="282" spans="1:6">
      <c r="A282" s="5" t="s">
        <v>105</v>
      </c>
      <c r="B282" s="5" t="s">
        <v>144</v>
      </c>
      <c r="C282" s="5">
        <v>49.993880362372003</v>
      </c>
      <c r="D282" s="46">
        <v>2020</v>
      </c>
      <c r="E282" s="5" t="s">
        <v>95</v>
      </c>
    </row>
    <row r="283" spans="1:6">
      <c r="A283" s="5" t="s">
        <v>105</v>
      </c>
      <c r="B283" s="5" t="s">
        <v>144</v>
      </c>
      <c r="C283" s="5">
        <v>49.783353828290998</v>
      </c>
      <c r="D283" s="46">
        <v>2021</v>
      </c>
      <c r="E283" s="5" t="s">
        <v>96</v>
      </c>
    </row>
    <row r="284" spans="1:6">
      <c r="A284" s="5" t="s">
        <v>105</v>
      </c>
      <c r="B284" s="5" t="s">
        <v>144</v>
      </c>
      <c r="C284" s="5">
        <v>52.662092955841104</v>
      </c>
      <c r="D284" s="46">
        <v>2021</v>
      </c>
      <c r="E284" s="5" t="s">
        <v>104</v>
      </c>
    </row>
    <row r="285" spans="1:6">
      <c r="A285" s="5" t="s">
        <v>105</v>
      </c>
      <c r="B285" s="5" t="s">
        <v>144</v>
      </c>
      <c r="C285" s="5">
        <v>52.0113623047598</v>
      </c>
      <c r="D285" s="46">
        <v>2021</v>
      </c>
      <c r="E285" s="5" t="s">
        <v>103</v>
      </c>
    </row>
    <row r="286" spans="1:6">
      <c r="A286" s="5" t="s">
        <v>105</v>
      </c>
      <c r="B286" s="5" t="s">
        <v>144</v>
      </c>
      <c r="C286" s="5">
        <v>55.862891853780198</v>
      </c>
      <c r="D286" s="46">
        <v>2021</v>
      </c>
      <c r="E286" s="5" t="s">
        <v>97</v>
      </c>
    </row>
    <row r="287" spans="1:6">
      <c r="A287" s="5" t="s">
        <v>105</v>
      </c>
      <c r="B287" s="5" t="s">
        <v>144</v>
      </c>
      <c r="C287" s="5">
        <v>51.938964988293499</v>
      </c>
      <c r="D287" s="46">
        <v>2021</v>
      </c>
      <c r="E287" s="5" t="s">
        <v>98</v>
      </c>
    </row>
    <row r="288" spans="1:6">
      <c r="A288" s="5" t="s">
        <v>105</v>
      </c>
      <c r="B288" s="5" t="s">
        <v>144</v>
      </c>
      <c r="C288" s="5">
        <v>50.410169703801103</v>
      </c>
      <c r="D288" s="46">
        <v>2021</v>
      </c>
      <c r="E288" s="5" t="s">
        <v>99</v>
      </c>
    </row>
    <row r="289" spans="1:6">
      <c r="A289" s="5" t="s">
        <v>105</v>
      </c>
      <c r="B289" s="5" t="s">
        <v>145</v>
      </c>
      <c r="C289" s="5">
        <v>49.338818070404301</v>
      </c>
      <c r="D289" s="46">
        <v>2020</v>
      </c>
      <c r="E289" s="5" t="s">
        <v>99</v>
      </c>
      <c r="F289" s="5">
        <f>AVERAGE(C289:C301)</f>
        <v>45.771046188130342</v>
      </c>
    </row>
    <row r="290" spans="1:6">
      <c r="A290" s="5" t="s">
        <v>105</v>
      </c>
      <c r="B290" s="5" t="s">
        <v>145</v>
      </c>
      <c r="C290" s="5">
        <v>43.076636406769801</v>
      </c>
      <c r="D290" s="46">
        <v>2020</v>
      </c>
      <c r="E290" s="5" t="s">
        <v>100</v>
      </c>
    </row>
    <row r="291" spans="1:6">
      <c r="A291" s="5" t="s">
        <v>105</v>
      </c>
      <c r="B291" s="5" t="s">
        <v>145</v>
      </c>
      <c r="C291" s="5">
        <v>47.404194384321002</v>
      </c>
      <c r="D291" s="46">
        <v>2020</v>
      </c>
      <c r="E291" s="5" t="s">
        <v>101</v>
      </c>
    </row>
    <row r="292" spans="1:6">
      <c r="A292" s="5" t="s">
        <v>105</v>
      </c>
      <c r="B292" s="5" t="s">
        <v>145</v>
      </c>
      <c r="C292" s="5">
        <v>47.882360967528697</v>
      </c>
      <c r="D292" s="46">
        <v>2020</v>
      </c>
      <c r="E292" s="5" t="s">
        <v>102</v>
      </c>
    </row>
    <row r="293" spans="1:6">
      <c r="A293" s="5" t="s">
        <v>105</v>
      </c>
      <c r="B293" s="5" t="s">
        <v>145</v>
      </c>
      <c r="C293" s="5">
        <v>49.867809226697901</v>
      </c>
      <c r="D293" s="46">
        <v>2020</v>
      </c>
      <c r="E293" s="5" t="s">
        <v>93</v>
      </c>
    </row>
    <row r="294" spans="1:6">
      <c r="A294" s="5" t="s">
        <v>105</v>
      </c>
      <c r="B294" s="5" t="s">
        <v>145</v>
      </c>
      <c r="C294" s="5">
        <v>44.877788091525602</v>
      </c>
      <c r="D294" s="46">
        <v>2020</v>
      </c>
      <c r="E294" s="5" t="s">
        <v>94</v>
      </c>
    </row>
    <row r="295" spans="1:6">
      <c r="A295" s="5" t="s">
        <v>105</v>
      </c>
      <c r="B295" s="5" t="s">
        <v>145</v>
      </c>
      <c r="C295" s="5">
        <v>44.598059984390602</v>
      </c>
      <c r="D295" s="46">
        <v>2020</v>
      </c>
      <c r="E295" s="5" t="s">
        <v>95</v>
      </c>
    </row>
    <row r="296" spans="1:6">
      <c r="A296" s="5" t="s">
        <v>105</v>
      </c>
      <c r="B296" s="5" t="s">
        <v>145</v>
      </c>
      <c r="C296" s="5">
        <v>40.355430428019503</v>
      </c>
      <c r="D296" s="46">
        <v>2021</v>
      </c>
      <c r="E296" s="5" t="s">
        <v>96</v>
      </c>
    </row>
    <row r="297" spans="1:6">
      <c r="A297" s="5" t="s">
        <v>105</v>
      </c>
      <c r="B297" s="5" t="s">
        <v>145</v>
      </c>
      <c r="C297" s="5">
        <v>39.998740679624298</v>
      </c>
      <c r="D297" s="46">
        <v>2021</v>
      </c>
      <c r="E297" s="5" t="s">
        <v>104</v>
      </c>
    </row>
    <row r="298" spans="1:6">
      <c r="A298" s="5" t="s">
        <v>105</v>
      </c>
      <c r="B298" s="5" t="s">
        <v>145</v>
      </c>
      <c r="C298" s="5">
        <v>45.075692614937999</v>
      </c>
      <c r="D298" s="46">
        <v>2021</v>
      </c>
      <c r="E298" s="5" t="s">
        <v>103</v>
      </c>
    </row>
    <row r="299" spans="1:6">
      <c r="A299" s="5" t="s">
        <v>105</v>
      </c>
      <c r="B299" s="5" t="s">
        <v>145</v>
      </c>
      <c r="C299" s="5">
        <v>46.577446462211299</v>
      </c>
      <c r="D299" s="46">
        <v>2021</v>
      </c>
      <c r="E299" s="5" t="s">
        <v>97</v>
      </c>
    </row>
    <row r="300" spans="1:6">
      <c r="A300" s="5" t="s">
        <v>105</v>
      </c>
      <c r="B300" s="5" t="s">
        <v>145</v>
      </c>
      <c r="C300" s="5">
        <v>47.265167004162699</v>
      </c>
      <c r="D300" s="46">
        <v>2021</v>
      </c>
      <c r="E300" s="5" t="s">
        <v>98</v>
      </c>
    </row>
    <row r="301" spans="1:6">
      <c r="A301" s="5" t="s">
        <v>105</v>
      </c>
      <c r="B301" s="5" t="s">
        <v>145</v>
      </c>
      <c r="C301" s="5">
        <v>48.705456125100802</v>
      </c>
      <c r="D301" s="46">
        <v>2021</v>
      </c>
      <c r="E301" s="5" t="s">
        <v>99</v>
      </c>
    </row>
    <row r="302" spans="1:6">
      <c r="A302" s="5" t="s">
        <v>105</v>
      </c>
      <c r="B302" s="5" t="s">
        <v>146</v>
      </c>
      <c r="C302" s="5">
        <v>47.934261584113202</v>
      </c>
      <c r="D302" s="46">
        <v>2020</v>
      </c>
      <c r="E302" s="5" t="s">
        <v>98</v>
      </c>
      <c r="F302" s="5">
        <f>AVERAGE(C302:C315)</f>
        <v>52.674245626984252</v>
      </c>
    </row>
    <row r="303" spans="1:6">
      <c r="A303" s="5" t="s">
        <v>105</v>
      </c>
      <c r="B303" s="5" t="s">
        <v>146</v>
      </c>
      <c r="C303" s="5">
        <v>53.516185900949502</v>
      </c>
      <c r="D303" s="46">
        <v>2020</v>
      </c>
      <c r="E303" s="5" t="s">
        <v>99</v>
      </c>
    </row>
    <row r="304" spans="1:6">
      <c r="A304" s="5" t="s">
        <v>105</v>
      </c>
      <c r="B304" s="5" t="s">
        <v>146</v>
      </c>
      <c r="C304" s="5">
        <v>61.528651054194299</v>
      </c>
      <c r="D304" s="46">
        <v>2020</v>
      </c>
      <c r="E304" s="5" t="s">
        <v>100</v>
      </c>
    </row>
    <row r="305" spans="1:5">
      <c r="A305" s="5" t="s">
        <v>105</v>
      </c>
      <c r="B305" s="5" t="s">
        <v>146</v>
      </c>
      <c r="C305" s="5">
        <v>51.406954353512901</v>
      </c>
      <c r="D305" s="46">
        <v>2020</v>
      </c>
      <c r="E305" s="5" t="s">
        <v>101</v>
      </c>
    </row>
    <row r="306" spans="1:5">
      <c r="A306" s="5" t="s">
        <v>105</v>
      </c>
      <c r="B306" s="5" t="s">
        <v>146</v>
      </c>
      <c r="C306" s="5">
        <v>52.159962265152302</v>
      </c>
      <c r="D306" s="46">
        <v>2020</v>
      </c>
      <c r="E306" s="5" t="s">
        <v>102</v>
      </c>
    </row>
    <row r="307" spans="1:5">
      <c r="A307" s="5" t="s">
        <v>105</v>
      </c>
      <c r="B307" s="5" t="s">
        <v>146</v>
      </c>
      <c r="C307" s="5">
        <v>48.384848842328502</v>
      </c>
      <c r="D307" s="46">
        <v>2020</v>
      </c>
      <c r="E307" s="5" t="s">
        <v>93</v>
      </c>
    </row>
    <row r="308" spans="1:5">
      <c r="A308" s="5" t="s">
        <v>105</v>
      </c>
      <c r="B308" s="5" t="s">
        <v>146</v>
      </c>
      <c r="C308" s="5">
        <v>50.156188539154002</v>
      </c>
      <c r="D308" s="46">
        <v>2020</v>
      </c>
      <c r="E308" s="5" t="s">
        <v>94</v>
      </c>
    </row>
    <row r="309" spans="1:5">
      <c r="A309" s="5" t="s">
        <v>105</v>
      </c>
      <c r="B309" s="5" t="s">
        <v>146</v>
      </c>
      <c r="C309" s="5">
        <v>43.368623889707699</v>
      </c>
      <c r="D309" s="46">
        <v>2020</v>
      </c>
      <c r="E309" s="5" t="s">
        <v>95</v>
      </c>
    </row>
    <row r="310" spans="1:5">
      <c r="A310" s="5" t="s">
        <v>105</v>
      </c>
      <c r="B310" s="5" t="s">
        <v>146</v>
      </c>
      <c r="C310" s="5">
        <v>55.351076536165401</v>
      </c>
      <c r="D310" s="46">
        <v>2021</v>
      </c>
      <c r="E310" s="5" t="s">
        <v>96</v>
      </c>
    </row>
    <row r="311" spans="1:5">
      <c r="A311" s="5" t="s">
        <v>105</v>
      </c>
      <c r="B311" s="5" t="s">
        <v>146</v>
      </c>
      <c r="C311" s="5">
        <v>63.432110529012498</v>
      </c>
      <c r="D311" s="46">
        <v>2021</v>
      </c>
      <c r="E311" s="5" t="s">
        <v>104</v>
      </c>
    </row>
    <row r="312" spans="1:5">
      <c r="A312" s="5" t="s">
        <v>105</v>
      </c>
      <c r="B312" s="5" t="s">
        <v>146</v>
      </c>
      <c r="C312" s="5">
        <v>51.818342113255497</v>
      </c>
      <c r="D312" s="46">
        <v>2021</v>
      </c>
      <c r="E312" s="5" t="s">
        <v>103</v>
      </c>
    </row>
    <row r="313" spans="1:5">
      <c r="A313" s="5" t="s">
        <v>105</v>
      </c>
      <c r="B313" s="5" t="s">
        <v>146</v>
      </c>
      <c r="C313" s="5">
        <v>52.006342541757697</v>
      </c>
      <c r="D313" s="46">
        <v>2021</v>
      </c>
      <c r="E313" s="5" t="s">
        <v>97</v>
      </c>
    </row>
    <row r="314" spans="1:5">
      <c r="A314" s="5" t="s">
        <v>105</v>
      </c>
      <c r="B314" s="5" t="s">
        <v>146</v>
      </c>
      <c r="C314" s="5">
        <v>52.638970766063402</v>
      </c>
      <c r="D314" s="46">
        <v>2021</v>
      </c>
      <c r="E314" s="5" t="s">
        <v>98</v>
      </c>
    </row>
    <row r="315" spans="1:5">
      <c r="A315" s="5" t="s">
        <v>105</v>
      </c>
      <c r="B315" s="5" t="s">
        <v>146</v>
      </c>
      <c r="C315" s="5">
        <v>53.736919862412599</v>
      </c>
      <c r="D315" s="46">
        <v>2021</v>
      </c>
      <c r="E315" s="5" t="s">
        <v>99</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I23"/>
  <sheetViews>
    <sheetView workbookViewId="0">
      <selection activeCell="E6" sqref="E6"/>
    </sheetView>
  </sheetViews>
  <sheetFormatPr defaultColWidth="14.625" defaultRowHeight="14.25"/>
  <cols>
    <col min="1" max="1" width="24.375" style="5" customWidth="1"/>
    <col min="2" max="16384" width="14.625" style="5"/>
  </cols>
  <sheetData>
    <row r="1" spans="1:9" ht="16.5">
      <c r="A1" s="1" t="s">
        <v>0</v>
      </c>
      <c r="B1" s="2">
        <f>房源表!N20</f>
        <v>49472</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108838.39999999999</v>
      </c>
      <c r="C5" s="1">
        <f>ROUND(B5*10000/$B$1,0)</f>
        <v>22000</v>
      </c>
      <c r="D5" s="1" t="e">
        <f>ROUND(B5*10000/$B$2,0)</f>
        <v>#DIV/0!</v>
      </c>
      <c r="E5" s="3"/>
      <c r="F5" s="4"/>
      <c r="G5" s="4"/>
    </row>
    <row r="6" spans="1:9" ht="16.5">
      <c r="A6" s="1" t="s">
        <v>8</v>
      </c>
      <c r="B6" s="1">
        <f>SUM(D14:D23)</f>
        <v>108838.39999999999</v>
      </c>
      <c r="C6" s="1">
        <f>ROUND(B6*10000/$B$1,0)</f>
        <v>22000</v>
      </c>
      <c r="D6" s="1" t="e">
        <f>ROUND(B6*10000/$B$2,0)</f>
        <v>#DIV/0!</v>
      </c>
      <c r="E6" s="3"/>
      <c r="F6" s="4"/>
      <c r="G6" s="4"/>
    </row>
    <row r="7" spans="1:9" ht="16.5">
      <c r="A7" s="1" t="s">
        <v>9</v>
      </c>
      <c r="B7" s="1">
        <f>B5</f>
        <v>108838.39999999999</v>
      </c>
      <c r="C7" s="1">
        <f>ROUND(B7*10000/$B$1,0)</f>
        <v>22000</v>
      </c>
      <c r="D7" s="1" t="e">
        <f>ROUND(B7*10000/$B$2,0)</f>
        <v>#DIV/0!</v>
      </c>
      <c r="E7" s="3"/>
      <c r="F7" s="4"/>
      <c r="G7" s="4"/>
    </row>
    <row r="8" spans="1:9" ht="16.5">
      <c r="A8" s="1" t="s">
        <v>10</v>
      </c>
      <c r="B8" s="1">
        <f>B5</f>
        <v>108838.39999999999</v>
      </c>
      <c r="C8" s="1">
        <f>ROUND(B8*10000/$B$1,0)</f>
        <v>22000</v>
      </c>
      <c r="D8" s="1" t="e">
        <f>ROUND(B8*10000/$B$2,0)</f>
        <v>#DIV/0!</v>
      </c>
      <c r="E8" s="3"/>
      <c r="F8" s="4"/>
      <c r="G8" s="4"/>
    </row>
    <row r="9" spans="1:9" ht="16.5">
      <c r="A9" s="1" t="s">
        <v>11</v>
      </c>
      <c r="B9" s="7">
        <f>B5</f>
        <v>108838.39999999999</v>
      </c>
      <c r="C9" s="3"/>
      <c r="D9" s="3"/>
      <c r="E9" s="3"/>
      <c r="F9" s="4"/>
      <c r="G9" s="4"/>
    </row>
    <row r="10" spans="1:9" ht="16.5">
      <c r="A10" s="1" t="s">
        <v>12</v>
      </c>
      <c r="B10" s="7">
        <f>B5</f>
        <v>108838.39999999999</v>
      </c>
      <c r="C10" s="3"/>
      <c r="D10" s="3"/>
      <c r="E10" s="3"/>
      <c r="F10" s="4"/>
      <c r="G10" s="4"/>
    </row>
    <row r="11" spans="1:9" ht="16.5">
      <c r="A11" s="1" t="s">
        <v>13</v>
      </c>
      <c r="B11" s="7">
        <f>B5</f>
        <v>108838.39999999999</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49472</v>
      </c>
      <c r="C14" s="9">
        <v>0</v>
      </c>
      <c r="D14" s="9">
        <f>B14*E14/10000</f>
        <v>108838.39999999999</v>
      </c>
      <c r="E14" s="9">
        <v>22000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R1825"/>
  <sheetViews>
    <sheetView topLeftCell="H1" workbookViewId="0">
      <pane ySplit="1" topLeftCell="A2" activePane="bottomLeft" state="frozen"/>
      <selection activeCell="E1" sqref="E1:F1048576"/>
      <selection pane="bottomLeft" activeCell="P7" sqref="P7"/>
    </sheetView>
  </sheetViews>
  <sheetFormatPr defaultColWidth="9" defaultRowHeight="14.25"/>
  <cols>
    <col min="1" max="1" width="10.5" style="254" customWidth="1"/>
    <col min="2" max="2" width="7.25" style="254" bestFit="1" customWidth="1"/>
    <col min="3" max="3" width="4.875" style="254" customWidth="1"/>
    <col min="4" max="4" width="9.375" style="254" customWidth="1"/>
    <col min="5" max="5" width="5.5" style="254" customWidth="1"/>
    <col min="6" max="6" width="6.25" style="254" customWidth="1"/>
    <col min="7" max="7" width="7.25" style="254" bestFit="1" customWidth="1"/>
    <col min="8" max="8" width="13.75" style="254" customWidth="1"/>
    <col min="9" max="9" width="31.25" style="254" customWidth="1"/>
    <col min="10" max="10" width="7.25" style="253" bestFit="1" customWidth="1"/>
    <col min="11" max="15" width="9" style="253"/>
    <col min="16" max="16" width="38.375" style="253" customWidth="1"/>
    <col min="17" max="16384" width="9" style="253"/>
  </cols>
  <sheetData>
    <row r="1" spans="1:18" ht="42.75">
      <c r="A1" s="251" t="s">
        <v>1003</v>
      </c>
      <c r="B1" s="251" t="s">
        <v>704</v>
      </c>
      <c r="C1" s="251" t="s">
        <v>113</v>
      </c>
      <c r="D1" s="251" t="s">
        <v>1004</v>
      </c>
      <c r="E1" s="251" t="s">
        <v>1005</v>
      </c>
      <c r="F1" s="251" t="s">
        <v>109</v>
      </c>
      <c r="G1" s="251" t="s">
        <v>110</v>
      </c>
      <c r="H1" s="251" t="s">
        <v>114</v>
      </c>
      <c r="I1" s="251" t="s">
        <v>1047</v>
      </c>
      <c r="J1" s="252" t="s">
        <v>1048</v>
      </c>
      <c r="K1" s="253" t="s">
        <v>1488</v>
      </c>
      <c r="L1" s="253" t="s">
        <v>177</v>
      </c>
      <c r="M1" s="253" t="s">
        <v>1046</v>
      </c>
      <c r="N1" s="253" t="s">
        <v>88</v>
      </c>
      <c r="O1" s="253" t="s">
        <v>1490</v>
      </c>
      <c r="P1" s="253" t="s">
        <v>1489</v>
      </c>
    </row>
    <row r="2" spans="1:18" ht="28.5">
      <c r="A2" s="254" t="s">
        <v>1049</v>
      </c>
      <c r="B2" s="254" t="s">
        <v>1050</v>
      </c>
      <c r="C2" s="254">
        <v>3</v>
      </c>
      <c r="D2" s="254" t="s">
        <v>1051</v>
      </c>
      <c r="E2" s="254">
        <v>18</v>
      </c>
      <c r="F2" s="254" t="s">
        <v>1052</v>
      </c>
      <c r="G2" s="254" t="s">
        <v>1053</v>
      </c>
      <c r="H2" s="254" t="s">
        <v>1054</v>
      </c>
      <c r="I2" s="254" t="s">
        <v>1537</v>
      </c>
      <c r="K2" s="253" t="s">
        <v>1481</v>
      </c>
      <c r="L2" s="253" t="s">
        <v>1482</v>
      </c>
      <c r="M2" s="253">
        <f>COUNTIFS($B$2:$B$1825,K2,$G$2:$G$1825,L2)</f>
        <v>96</v>
      </c>
      <c r="N2" s="253">
        <f>M2*O2</f>
        <v>1728</v>
      </c>
      <c r="O2" s="253">
        <v>18</v>
      </c>
      <c r="P2" s="254" t="s">
        <v>1055</v>
      </c>
      <c r="Q2" s="253">
        <v>96</v>
      </c>
      <c r="R2" s="253">
        <v>1728</v>
      </c>
    </row>
    <row r="3" spans="1:18" ht="28.5">
      <c r="A3" s="254" t="s">
        <v>1049</v>
      </c>
      <c r="B3" s="254" t="s">
        <v>1050</v>
      </c>
      <c r="C3" s="254">
        <v>3</v>
      </c>
      <c r="D3" s="254" t="s">
        <v>1056</v>
      </c>
      <c r="E3" s="254">
        <v>18</v>
      </c>
      <c r="F3" s="254" t="s">
        <v>1052</v>
      </c>
      <c r="G3" s="254" t="s">
        <v>1057</v>
      </c>
      <c r="H3" s="254" t="s">
        <v>1054</v>
      </c>
      <c r="I3" s="254" t="s">
        <v>1055</v>
      </c>
      <c r="L3" s="253" t="s">
        <v>1483</v>
      </c>
      <c r="M3" s="253">
        <f>COUNTIFS($B$2:$B$1825,K2,$G$2:$G$1825,L3)</f>
        <v>64</v>
      </c>
      <c r="N3" s="253">
        <f t="shared" ref="N3:N19" si="0">M3*O3</f>
        <v>1152</v>
      </c>
      <c r="O3" s="253">
        <v>18</v>
      </c>
      <c r="P3" s="254" t="s">
        <v>1055</v>
      </c>
      <c r="Q3" s="253">
        <v>64</v>
      </c>
      <c r="R3" s="253">
        <v>1152</v>
      </c>
    </row>
    <row r="4" spans="1:18" ht="57">
      <c r="A4" s="254" t="s">
        <v>1049</v>
      </c>
      <c r="B4" s="254" t="s">
        <v>1050</v>
      </c>
      <c r="C4" s="254">
        <v>3</v>
      </c>
      <c r="D4" s="254" t="s">
        <v>1058</v>
      </c>
      <c r="E4" s="254">
        <v>18</v>
      </c>
      <c r="F4" s="254" t="s">
        <v>1052</v>
      </c>
      <c r="G4" s="254" t="s">
        <v>1053</v>
      </c>
      <c r="H4" s="254" t="s">
        <v>1054</v>
      </c>
      <c r="I4" s="254" t="s">
        <v>1055</v>
      </c>
      <c r="K4" s="253" t="s">
        <v>1484</v>
      </c>
      <c r="L4" s="253" t="s">
        <v>1007</v>
      </c>
      <c r="M4" s="253">
        <f>COUNTIFS($B$2:$B$1825,$K$4,$G$2:$G$1825,L4)</f>
        <v>32</v>
      </c>
      <c r="N4" s="253">
        <f t="shared" si="0"/>
        <v>896</v>
      </c>
      <c r="O4" s="253">
        <v>28</v>
      </c>
      <c r="P4" s="255" t="s">
        <v>1491</v>
      </c>
      <c r="Q4" s="253">
        <f>M4*4</f>
        <v>128</v>
      </c>
      <c r="R4" s="253">
        <f>N4*4</f>
        <v>3584</v>
      </c>
    </row>
    <row r="5" spans="1:18" ht="57">
      <c r="A5" s="254" t="s">
        <v>1049</v>
      </c>
      <c r="B5" s="254" t="s">
        <v>1050</v>
      </c>
      <c r="C5" s="254">
        <v>3</v>
      </c>
      <c r="D5" s="254" t="s">
        <v>1059</v>
      </c>
      <c r="E5" s="254">
        <v>18</v>
      </c>
      <c r="F5" s="254" t="s">
        <v>1052</v>
      </c>
      <c r="G5" s="254" t="s">
        <v>1057</v>
      </c>
      <c r="H5" s="254" t="s">
        <v>1054</v>
      </c>
      <c r="I5" s="254" t="s">
        <v>1055</v>
      </c>
      <c r="L5" s="253" t="s">
        <v>1482</v>
      </c>
      <c r="M5" s="253">
        <f t="shared" ref="M5:M7" si="1">COUNTIFS($B$2:$B$1825,$K$4,$G$2:$G$1825,L5)</f>
        <v>176</v>
      </c>
      <c r="N5" s="253">
        <f t="shared" si="0"/>
        <v>4928</v>
      </c>
      <c r="O5" s="253">
        <v>28</v>
      </c>
      <c r="P5" s="255" t="s">
        <v>1491</v>
      </c>
      <c r="Q5" s="253">
        <f t="shared" ref="Q5:Q7" si="2">M5*4</f>
        <v>704</v>
      </c>
      <c r="R5" s="253">
        <f t="shared" ref="R5:R7" si="3">N5*4</f>
        <v>19712</v>
      </c>
    </row>
    <row r="6" spans="1:18" ht="57">
      <c r="A6" s="254" t="s">
        <v>1049</v>
      </c>
      <c r="B6" s="254" t="s">
        <v>1050</v>
      </c>
      <c r="C6" s="254">
        <v>3</v>
      </c>
      <c r="D6" s="254" t="s">
        <v>1060</v>
      </c>
      <c r="E6" s="254">
        <v>18</v>
      </c>
      <c r="F6" s="254" t="s">
        <v>1052</v>
      </c>
      <c r="G6" s="254" t="s">
        <v>1053</v>
      </c>
      <c r="H6" s="254" t="s">
        <v>1054</v>
      </c>
      <c r="I6" s="254" t="s">
        <v>1055</v>
      </c>
      <c r="L6" s="253" t="s">
        <v>1006</v>
      </c>
      <c r="M6" s="253">
        <f t="shared" si="1"/>
        <v>32</v>
      </c>
      <c r="N6" s="253">
        <f t="shared" si="0"/>
        <v>896</v>
      </c>
      <c r="O6" s="253">
        <v>28</v>
      </c>
      <c r="P6" s="255" t="s">
        <v>1491</v>
      </c>
      <c r="Q6" s="253">
        <f t="shared" si="2"/>
        <v>128</v>
      </c>
      <c r="R6" s="253">
        <f t="shared" si="3"/>
        <v>3584</v>
      </c>
    </row>
    <row r="7" spans="1:18" ht="57">
      <c r="A7" s="254" t="s">
        <v>1049</v>
      </c>
      <c r="B7" s="254" t="s">
        <v>1050</v>
      </c>
      <c r="C7" s="254">
        <v>3</v>
      </c>
      <c r="D7" s="254" t="s">
        <v>1061</v>
      </c>
      <c r="E7" s="254">
        <v>18</v>
      </c>
      <c r="F7" s="254" t="s">
        <v>1052</v>
      </c>
      <c r="G7" s="254" t="s">
        <v>1057</v>
      </c>
      <c r="H7" s="254" t="s">
        <v>1054</v>
      </c>
      <c r="I7" s="254" t="s">
        <v>1055</v>
      </c>
      <c r="L7" s="253" t="s">
        <v>1483</v>
      </c>
      <c r="M7" s="253">
        <f t="shared" si="1"/>
        <v>176</v>
      </c>
      <c r="N7" s="253">
        <f t="shared" si="0"/>
        <v>4928</v>
      </c>
      <c r="O7" s="253">
        <v>28</v>
      </c>
      <c r="P7" s="255" t="s">
        <v>1491</v>
      </c>
      <c r="Q7" s="253">
        <f t="shared" si="2"/>
        <v>704</v>
      </c>
      <c r="R7" s="253">
        <f t="shared" si="3"/>
        <v>19712</v>
      </c>
    </row>
    <row r="8" spans="1:18" ht="57">
      <c r="A8" s="254" t="s">
        <v>1049</v>
      </c>
      <c r="B8" s="254" t="s">
        <v>1050</v>
      </c>
      <c r="C8" s="254">
        <v>3</v>
      </c>
      <c r="D8" s="254" t="s">
        <v>1062</v>
      </c>
      <c r="E8" s="254">
        <v>18</v>
      </c>
      <c r="F8" s="254" t="s">
        <v>1052</v>
      </c>
      <c r="G8" s="254" t="s">
        <v>1053</v>
      </c>
      <c r="H8" s="254" t="s">
        <v>1054</v>
      </c>
      <c r="I8" s="254" t="s">
        <v>1055</v>
      </c>
      <c r="K8" s="253" t="s">
        <v>1485</v>
      </c>
      <c r="L8" s="253" t="s">
        <v>1007</v>
      </c>
      <c r="M8" s="253">
        <f>COUNTIFS($B$2:$B$1825,$K$8,$G$2:$G$1825,L8)</f>
        <v>32</v>
      </c>
      <c r="N8" s="253">
        <f t="shared" si="0"/>
        <v>896</v>
      </c>
      <c r="O8" s="253">
        <v>28</v>
      </c>
      <c r="P8" s="255" t="s">
        <v>1491</v>
      </c>
      <c r="R8" s="253">
        <f>1664/M20</f>
        <v>0.91228070175438591</v>
      </c>
    </row>
    <row r="9" spans="1:18" ht="57">
      <c r="A9" s="254" t="s">
        <v>1049</v>
      </c>
      <c r="B9" s="254" t="s">
        <v>1050</v>
      </c>
      <c r="C9" s="254">
        <v>3</v>
      </c>
      <c r="D9" s="254" t="s">
        <v>1063</v>
      </c>
      <c r="E9" s="254">
        <v>18</v>
      </c>
      <c r="F9" s="254" t="s">
        <v>1052</v>
      </c>
      <c r="G9" s="254" t="s">
        <v>1057</v>
      </c>
      <c r="H9" s="254" t="s">
        <v>1054</v>
      </c>
      <c r="I9" s="254" t="s">
        <v>1055</v>
      </c>
      <c r="L9" s="253" t="s">
        <v>1482</v>
      </c>
      <c r="M9" s="253">
        <f t="shared" ref="M9:M11" si="4">COUNTIFS($B$2:$B$1825,$K$8,$G$2:$G$1825,L9)</f>
        <v>176</v>
      </c>
      <c r="N9" s="253">
        <f t="shared" si="0"/>
        <v>4928</v>
      </c>
      <c r="O9" s="253">
        <v>28</v>
      </c>
      <c r="P9" s="255" t="s">
        <v>1491</v>
      </c>
    </row>
    <row r="10" spans="1:18" ht="57">
      <c r="A10" s="254" t="s">
        <v>1049</v>
      </c>
      <c r="B10" s="254" t="s">
        <v>1050</v>
      </c>
      <c r="C10" s="254">
        <v>3</v>
      </c>
      <c r="D10" s="254" t="s">
        <v>1064</v>
      </c>
      <c r="E10" s="254">
        <v>18</v>
      </c>
      <c r="F10" s="254" t="s">
        <v>1052</v>
      </c>
      <c r="G10" s="254" t="s">
        <v>1053</v>
      </c>
      <c r="H10" s="254" t="s">
        <v>1054</v>
      </c>
      <c r="I10" s="254" t="s">
        <v>1055</v>
      </c>
      <c r="L10" s="253" t="s">
        <v>1006</v>
      </c>
      <c r="M10" s="253">
        <f t="shared" si="4"/>
        <v>32</v>
      </c>
      <c r="N10" s="253">
        <f t="shared" si="0"/>
        <v>896</v>
      </c>
      <c r="O10" s="253">
        <v>28</v>
      </c>
      <c r="P10" s="255" t="s">
        <v>1491</v>
      </c>
    </row>
    <row r="11" spans="1:18" ht="57">
      <c r="A11" s="254" t="s">
        <v>1049</v>
      </c>
      <c r="B11" s="254" t="s">
        <v>1050</v>
      </c>
      <c r="C11" s="254">
        <v>3</v>
      </c>
      <c r="D11" s="254" t="s">
        <v>1065</v>
      </c>
      <c r="E11" s="254">
        <v>18</v>
      </c>
      <c r="F11" s="254" t="s">
        <v>1052</v>
      </c>
      <c r="G11" s="254" t="s">
        <v>1057</v>
      </c>
      <c r="H11" s="254" t="s">
        <v>1054</v>
      </c>
      <c r="I11" s="254" t="s">
        <v>1055</v>
      </c>
      <c r="L11" s="253" t="s">
        <v>1483</v>
      </c>
      <c r="M11" s="253">
        <f t="shared" si="4"/>
        <v>176</v>
      </c>
      <c r="N11" s="253">
        <f t="shared" si="0"/>
        <v>4928</v>
      </c>
      <c r="O11" s="253">
        <v>28</v>
      </c>
      <c r="P11" s="255" t="s">
        <v>1491</v>
      </c>
    </row>
    <row r="12" spans="1:18" ht="57">
      <c r="A12" s="254" t="s">
        <v>1049</v>
      </c>
      <c r="B12" s="254" t="s">
        <v>1050</v>
      </c>
      <c r="C12" s="254">
        <v>3</v>
      </c>
      <c r="D12" s="254" t="s">
        <v>1066</v>
      </c>
      <c r="E12" s="254">
        <v>18</v>
      </c>
      <c r="F12" s="254" t="s">
        <v>1052</v>
      </c>
      <c r="G12" s="254" t="s">
        <v>1053</v>
      </c>
      <c r="H12" s="254" t="s">
        <v>1054</v>
      </c>
      <c r="I12" s="254" t="s">
        <v>1055</v>
      </c>
      <c r="K12" s="253" t="s">
        <v>1486</v>
      </c>
      <c r="L12" s="253" t="s">
        <v>1007</v>
      </c>
      <c r="M12" s="253">
        <f>COUNTIFS($B$2:$B$1825,$K$12,$G$2:$G$1825,L12)</f>
        <v>32</v>
      </c>
      <c r="N12" s="253">
        <f t="shared" si="0"/>
        <v>896</v>
      </c>
      <c r="O12" s="253">
        <v>28</v>
      </c>
      <c r="P12" s="255" t="s">
        <v>1491</v>
      </c>
    </row>
    <row r="13" spans="1:18" ht="57">
      <c r="A13" s="254" t="s">
        <v>1049</v>
      </c>
      <c r="B13" s="254" t="s">
        <v>1050</v>
      </c>
      <c r="C13" s="254">
        <v>3</v>
      </c>
      <c r="D13" s="254" t="s">
        <v>1067</v>
      </c>
      <c r="E13" s="254">
        <v>18</v>
      </c>
      <c r="F13" s="254" t="s">
        <v>1052</v>
      </c>
      <c r="G13" s="254" t="s">
        <v>1057</v>
      </c>
      <c r="H13" s="254" t="s">
        <v>1054</v>
      </c>
      <c r="I13" s="254" t="s">
        <v>1055</v>
      </c>
      <c r="L13" s="253" t="s">
        <v>1482</v>
      </c>
      <c r="M13" s="253">
        <f t="shared" ref="M13:M15" si="5">COUNTIFS($B$2:$B$1825,$K$12,$G$2:$G$1825,L13)</f>
        <v>176</v>
      </c>
      <c r="N13" s="253">
        <f t="shared" si="0"/>
        <v>4928</v>
      </c>
      <c r="O13" s="253">
        <v>28</v>
      </c>
      <c r="P13" s="255" t="s">
        <v>1491</v>
      </c>
    </row>
    <row r="14" spans="1:18" ht="57">
      <c r="A14" s="254" t="s">
        <v>1049</v>
      </c>
      <c r="B14" s="254" t="s">
        <v>1050</v>
      </c>
      <c r="C14" s="254">
        <v>3</v>
      </c>
      <c r="D14" s="254" t="s">
        <v>1068</v>
      </c>
      <c r="E14" s="254">
        <v>18</v>
      </c>
      <c r="F14" s="254" t="s">
        <v>1052</v>
      </c>
      <c r="G14" s="254" t="s">
        <v>1053</v>
      </c>
      <c r="H14" s="254" t="s">
        <v>1054</v>
      </c>
      <c r="I14" s="254" t="s">
        <v>1055</v>
      </c>
      <c r="L14" s="253" t="s">
        <v>1006</v>
      </c>
      <c r="M14" s="253">
        <f t="shared" si="5"/>
        <v>32</v>
      </c>
      <c r="N14" s="253">
        <f>M14*O14</f>
        <v>896</v>
      </c>
      <c r="O14" s="253">
        <v>28</v>
      </c>
      <c r="P14" s="255" t="s">
        <v>1491</v>
      </c>
    </row>
    <row r="15" spans="1:18" ht="57">
      <c r="A15" s="254" t="s">
        <v>1049</v>
      </c>
      <c r="B15" s="254" t="s">
        <v>1050</v>
      </c>
      <c r="C15" s="254">
        <v>3</v>
      </c>
      <c r="D15" s="254" t="s">
        <v>1069</v>
      </c>
      <c r="E15" s="254">
        <v>18</v>
      </c>
      <c r="F15" s="254" t="s">
        <v>1052</v>
      </c>
      <c r="G15" s="254" t="s">
        <v>1057</v>
      </c>
      <c r="H15" s="254" t="s">
        <v>1054</v>
      </c>
      <c r="I15" s="254" t="s">
        <v>1055</v>
      </c>
      <c r="L15" s="253" t="s">
        <v>1483</v>
      </c>
      <c r="M15" s="253">
        <f t="shared" si="5"/>
        <v>176</v>
      </c>
      <c r="N15" s="253">
        <f t="shared" si="0"/>
        <v>4928</v>
      </c>
      <c r="O15" s="253">
        <v>28</v>
      </c>
      <c r="P15" s="255" t="s">
        <v>1491</v>
      </c>
    </row>
    <row r="16" spans="1:18" ht="57">
      <c r="A16" s="254" t="s">
        <v>1049</v>
      </c>
      <c r="B16" s="254" t="s">
        <v>1050</v>
      </c>
      <c r="C16" s="254">
        <v>3</v>
      </c>
      <c r="D16" s="254" t="s">
        <v>1070</v>
      </c>
      <c r="E16" s="254">
        <v>18</v>
      </c>
      <c r="F16" s="254" t="s">
        <v>1052</v>
      </c>
      <c r="G16" s="254" t="s">
        <v>1053</v>
      </c>
      <c r="H16" s="254" t="s">
        <v>1054</v>
      </c>
      <c r="I16" s="254" t="s">
        <v>1055</v>
      </c>
      <c r="K16" s="253" t="s">
        <v>1487</v>
      </c>
      <c r="L16" s="253" t="s">
        <v>1007</v>
      </c>
      <c r="M16" s="253">
        <f>COUNTIFS($B$2:$B$1825,$K$16,$G$2:$G$1825,L16)</f>
        <v>32</v>
      </c>
      <c r="N16" s="253">
        <f t="shared" si="0"/>
        <v>896</v>
      </c>
      <c r="O16" s="253">
        <v>28</v>
      </c>
      <c r="P16" s="255" t="s">
        <v>1491</v>
      </c>
    </row>
    <row r="17" spans="1:16" ht="57">
      <c r="A17" s="254" t="s">
        <v>1049</v>
      </c>
      <c r="B17" s="254" t="s">
        <v>1050</v>
      </c>
      <c r="C17" s="254">
        <v>3</v>
      </c>
      <c r="D17" s="254" t="s">
        <v>1071</v>
      </c>
      <c r="E17" s="254">
        <v>18</v>
      </c>
      <c r="F17" s="254" t="s">
        <v>1052</v>
      </c>
      <c r="G17" s="254" t="s">
        <v>1057</v>
      </c>
      <c r="H17" s="254" t="s">
        <v>1054</v>
      </c>
      <c r="I17" s="254" t="s">
        <v>1055</v>
      </c>
      <c r="L17" s="253" t="s">
        <v>1482</v>
      </c>
      <c r="M17" s="253">
        <f t="shared" ref="M17:M19" si="6">COUNTIFS($B$2:$B$1825,$K$16,$G$2:$G$1825,L17)</f>
        <v>176</v>
      </c>
      <c r="N17" s="253">
        <f t="shared" si="0"/>
        <v>4928</v>
      </c>
      <c r="O17" s="253">
        <v>28</v>
      </c>
      <c r="P17" s="255" t="s">
        <v>1491</v>
      </c>
    </row>
    <row r="18" spans="1:16" ht="57">
      <c r="A18" s="254" t="s">
        <v>1049</v>
      </c>
      <c r="B18" s="254" t="s">
        <v>1050</v>
      </c>
      <c r="C18" s="254">
        <v>3</v>
      </c>
      <c r="D18" s="254" t="s">
        <v>1072</v>
      </c>
      <c r="E18" s="254">
        <v>18</v>
      </c>
      <c r="F18" s="254" t="s">
        <v>1052</v>
      </c>
      <c r="G18" s="254" t="s">
        <v>1053</v>
      </c>
      <c r="H18" s="254" t="s">
        <v>1054</v>
      </c>
      <c r="I18" s="254" t="s">
        <v>1055</v>
      </c>
      <c r="L18" s="253" t="s">
        <v>1006</v>
      </c>
      <c r="M18" s="253">
        <f t="shared" si="6"/>
        <v>32</v>
      </c>
      <c r="N18" s="253">
        <f t="shared" si="0"/>
        <v>896</v>
      </c>
      <c r="O18" s="253">
        <v>28</v>
      </c>
      <c r="P18" s="255" t="s">
        <v>1491</v>
      </c>
    </row>
    <row r="19" spans="1:16" ht="57">
      <c r="A19" s="254" t="s">
        <v>1049</v>
      </c>
      <c r="B19" s="254" t="s">
        <v>1050</v>
      </c>
      <c r="C19" s="254">
        <v>3</v>
      </c>
      <c r="D19" s="254" t="s">
        <v>1073</v>
      </c>
      <c r="E19" s="254">
        <v>18</v>
      </c>
      <c r="F19" s="254" t="s">
        <v>1052</v>
      </c>
      <c r="G19" s="254" t="s">
        <v>1053</v>
      </c>
      <c r="H19" s="254" t="s">
        <v>1054</v>
      </c>
      <c r="I19" s="254" t="s">
        <v>1055</v>
      </c>
      <c r="L19" s="253" t="s">
        <v>1483</v>
      </c>
      <c r="M19" s="253">
        <f t="shared" si="6"/>
        <v>176</v>
      </c>
      <c r="N19" s="253">
        <f t="shared" si="0"/>
        <v>4928</v>
      </c>
      <c r="O19" s="253">
        <v>28</v>
      </c>
      <c r="P19" s="255" t="s">
        <v>1491</v>
      </c>
    </row>
    <row r="20" spans="1:16" ht="28.5">
      <c r="A20" s="254" t="s">
        <v>1049</v>
      </c>
      <c r="B20" s="254" t="s">
        <v>1050</v>
      </c>
      <c r="C20" s="254">
        <v>3</v>
      </c>
      <c r="D20" s="254" t="s">
        <v>1074</v>
      </c>
      <c r="E20" s="254">
        <v>18</v>
      </c>
      <c r="F20" s="254" t="s">
        <v>1052</v>
      </c>
      <c r="G20" s="254" t="s">
        <v>1053</v>
      </c>
      <c r="H20" s="254" t="s">
        <v>1054</v>
      </c>
      <c r="I20" s="254" t="s">
        <v>1055</v>
      </c>
      <c r="M20" s="263">
        <f>SUM(M2:M19)</f>
        <v>1824</v>
      </c>
      <c r="N20" s="263">
        <f>SUM(N2:N19)</f>
        <v>49472</v>
      </c>
      <c r="P20" s="255"/>
    </row>
    <row r="21" spans="1:16" ht="28.5">
      <c r="A21" s="254" t="s">
        <v>1049</v>
      </c>
      <c r="B21" s="254" t="s">
        <v>1050</v>
      </c>
      <c r="C21" s="254">
        <v>3</v>
      </c>
      <c r="D21" s="254" t="s">
        <v>1075</v>
      </c>
      <c r="E21" s="254">
        <v>18</v>
      </c>
      <c r="F21" s="254" t="s">
        <v>1052</v>
      </c>
      <c r="G21" s="254" t="s">
        <v>1053</v>
      </c>
      <c r="H21" s="254" t="s">
        <v>1054</v>
      </c>
      <c r="I21" s="254" t="s">
        <v>1055</v>
      </c>
      <c r="P21" s="255"/>
    </row>
    <row r="22" spans="1:16" ht="28.5">
      <c r="A22" s="254" t="s">
        <v>1049</v>
      </c>
      <c r="B22" s="254" t="s">
        <v>1050</v>
      </c>
      <c r="C22" s="254">
        <v>3</v>
      </c>
      <c r="D22" s="254" t="s">
        <v>1076</v>
      </c>
      <c r="E22" s="254">
        <v>18</v>
      </c>
      <c r="F22" s="254" t="s">
        <v>1052</v>
      </c>
      <c r="G22" s="254" t="s">
        <v>1053</v>
      </c>
      <c r="H22" s="254" t="s">
        <v>1054</v>
      </c>
      <c r="I22" s="254" t="s">
        <v>1055</v>
      </c>
      <c r="P22" s="255"/>
    </row>
    <row r="23" spans="1:16" ht="28.5">
      <c r="A23" s="254" t="s">
        <v>1049</v>
      </c>
      <c r="B23" s="254" t="s">
        <v>1050</v>
      </c>
      <c r="C23" s="254">
        <v>3</v>
      </c>
      <c r="D23" s="254" t="s">
        <v>1077</v>
      </c>
      <c r="E23" s="254">
        <v>18</v>
      </c>
      <c r="F23" s="254" t="s">
        <v>1052</v>
      </c>
      <c r="G23" s="254" t="s">
        <v>1057</v>
      </c>
      <c r="H23" s="254" t="s">
        <v>1054</v>
      </c>
      <c r="I23" s="254" t="s">
        <v>1055</v>
      </c>
      <c r="P23" s="255"/>
    </row>
    <row r="24" spans="1:16" ht="28.5">
      <c r="A24" s="254" t="s">
        <v>1049</v>
      </c>
      <c r="B24" s="254" t="s">
        <v>1050</v>
      </c>
      <c r="C24" s="254">
        <v>3</v>
      </c>
      <c r="D24" s="254" t="s">
        <v>1078</v>
      </c>
      <c r="E24" s="254">
        <v>18</v>
      </c>
      <c r="F24" s="254" t="s">
        <v>1052</v>
      </c>
      <c r="G24" s="254" t="s">
        <v>1053</v>
      </c>
      <c r="H24" s="254" t="s">
        <v>1054</v>
      </c>
      <c r="I24" s="254" t="s">
        <v>1055</v>
      </c>
      <c r="P24" s="255"/>
    </row>
    <row r="25" spans="1:16" ht="28.5">
      <c r="A25" s="254" t="s">
        <v>1049</v>
      </c>
      <c r="B25" s="254" t="s">
        <v>1050</v>
      </c>
      <c r="C25" s="254">
        <v>3</v>
      </c>
      <c r="D25" s="254" t="s">
        <v>1079</v>
      </c>
      <c r="E25" s="254">
        <v>18</v>
      </c>
      <c r="F25" s="254" t="s">
        <v>1052</v>
      </c>
      <c r="G25" s="254" t="s">
        <v>1057</v>
      </c>
      <c r="H25" s="254" t="s">
        <v>1054</v>
      </c>
      <c r="I25" s="254" t="s">
        <v>1055</v>
      </c>
      <c r="P25" s="255"/>
    </row>
    <row r="26" spans="1:16" ht="28.5">
      <c r="A26" s="254" t="s">
        <v>1049</v>
      </c>
      <c r="B26" s="254" t="s">
        <v>1050</v>
      </c>
      <c r="C26" s="254">
        <v>3</v>
      </c>
      <c r="D26" s="254" t="s">
        <v>1080</v>
      </c>
      <c r="E26" s="254">
        <v>18</v>
      </c>
      <c r="F26" s="254" t="s">
        <v>1052</v>
      </c>
      <c r="G26" s="254" t="s">
        <v>1053</v>
      </c>
      <c r="H26" s="254" t="s">
        <v>1054</v>
      </c>
      <c r="I26" s="254" t="s">
        <v>1055</v>
      </c>
      <c r="P26" s="255"/>
    </row>
    <row r="27" spans="1:16" ht="28.5">
      <c r="A27" s="254" t="s">
        <v>1049</v>
      </c>
      <c r="B27" s="254" t="s">
        <v>1050</v>
      </c>
      <c r="C27" s="254">
        <v>3</v>
      </c>
      <c r="D27" s="254" t="s">
        <v>1081</v>
      </c>
      <c r="E27" s="254">
        <v>18</v>
      </c>
      <c r="F27" s="254" t="s">
        <v>1052</v>
      </c>
      <c r="G27" s="254" t="s">
        <v>1057</v>
      </c>
      <c r="H27" s="254" t="s">
        <v>1054</v>
      </c>
      <c r="I27" s="254" t="s">
        <v>1055</v>
      </c>
      <c r="P27" s="255"/>
    </row>
    <row r="28" spans="1:16" ht="28.5">
      <c r="A28" s="254" t="s">
        <v>1049</v>
      </c>
      <c r="B28" s="254" t="s">
        <v>1050</v>
      </c>
      <c r="C28" s="254">
        <v>3</v>
      </c>
      <c r="D28" s="254" t="s">
        <v>1082</v>
      </c>
      <c r="E28" s="254">
        <v>18</v>
      </c>
      <c r="F28" s="254" t="s">
        <v>1052</v>
      </c>
      <c r="G28" s="254" t="s">
        <v>1053</v>
      </c>
      <c r="H28" s="254" t="s">
        <v>1054</v>
      </c>
      <c r="I28" s="254" t="s">
        <v>1055</v>
      </c>
      <c r="P28" s="255"/>
    </row>
    <row r="29" spans="1:16" ht="28.5">
      <c r="A29" s="254" t="s">
        <v>1049</v>
      </c>
      <c r="B29" s="254" t="s">
        <v>1050</v>
      </c>
      <c r="C29" s="254">
        <v>3</v>
      </c>
      <c r="D29" s="254" t="s">
        <v>1083</v>
      </c>
      <c r="E29" s="254">
        <v>18</v>
      </c>
      <c r="F29" s="254" t="s">
        <v>1052</v>
      </c>
      <c r="G29" s="254" t="s">
        <v>1057</v>
      </c>
      <c r="H29" s="254" t="s">
        <v>1054</v>
      </c>
      <c r="I29" s="254" t="s">
        <v>1055</v>
      </c>
      <c r="P29" s="255"/>
    </row>
    <row r="30" spans="1:16" ht="28.5">
      <c r="A30" s="254" t="s">
        <v>1049</v>
      </c>
      <c r="B30" s="254" t="s">
        <v>1050</v>
      </c>
      <c r="C30" s="254">
        <v>3</v>
      </c>
      <c r="D30" s="254" t="s">
        <v>1084</v>
      </c>
      <c r="E30" s="254">
        <v>18</v>
      </c>
      <c r="F30" s="254" t="s">
        <v>1052</v>
      </c>
      <c r="G30" s="254" t="s">
        <v>1053</v>
      </c>
      <c r="H30" s="254" t="s">
        <v>1054</v>
      </c>
      <c r="I30" s="254" t="s">
        <v>1055</v>
      </c>
      <c r="P30" s="255"/>
    </row>
    <row r="31" spans="1:16" ht="28.5">
      <c r="A31" s="254" t="s">
        <v>1049</v>
      </c>
      <c r="B31" s="254" t="s">
        <v>1050</v>
      </c>
      <c r="C31" s="254">
        <v>3</v>
      </c>
      <c r="D31" s="254" t="s">
        <v>1085</v>
      </c>
      <c r="E31" s="254">
        <v>18</v>
      </c>
      <c r="F31" s="254" t="s">
        <v>1052</v>
      </c>
      <c r="G31" s="254" t="s">
        <v>1057</v>
      </c>
      <c r="H31" s="254" t="s">
        <v>1054</v>
      </c>
      <c r="I31" s="254" t="s">
        <v>1055</v>
      </c>
      <c r="P31" s="255"/>
    </row>
    <row r="32" spans="1:16" ht="28.5">
      <c r="A32" s="254" t="s">
        <v>1049</v>
      </c>
      <c r="B32" s="254" t="s">
        <v>1050</v>
      </c>
      <c r="C32" s="254">
        <v>3</v>
      </c>
      <c r="D32" s="254" t="s">
        <v>1086</v>
      </c>
      <c r="E32" s="254">
        <v>18</v>
      </c>
      <c r="F32" s="254" t="s">
        <v>1052</v>
      </c>
      <c r="G32" s="254" t="s">
        <v>1053</v>
      </c>
      <c r="H32" s="254" t="s">
        <v>1054</v>
      </c>
      <c r="I32" s="254" t="s">
        <v>1055</v>
      </c>
      <c r="P32" s="255"/>
    </row>
    <row r="33" spans="1:16" ht="28.5">
      <c r="A33" s="254" t="s">
        <v>1049</v>
      </c>
      <c r="B33" s="254" t="s">
        <v>1050</v>
      </c>
      <c r="C33" s="254">
        <v>3</v>
      </c>
      <c r="D33" s="254" t="s">
        <v>1087</v>
      </c>
      <c r="E33" s="254">
        <v>18</v>
      </c>
      <c r="F33" s="254" t="s">
        <v>1052</v>
      </c>
      <c r="G33" s="254" t="s">
        <v>1057</v>
      </c>
      <c r="H33" s="254" t="s">
        <v>1054</v>
      </c>
      <c r="I33" s="254" t="s">
        <v>1055</v>
      </c>
      <c r="P33" s="255"/>
    </row>
    <row r="34" spans="1:16" ht="28.5">
      <c r="A34" s="254" t="s">
        <v>1049</v>
      </c>
      <c r="B34" s="254" t="s">
        <v>1050</v>
      </c>
      <c r="C34" s="254">
        <v>3</v>
      </c>
      <c r="D34" s="254" t="s">
        <v>1088</v>
      </c>
      <c r="E34" s="254">
        <v>18</v>
      </c>
      <c r="F34" s="254" t="s">
        <v>1052</v>
      </c>
      <c r="G34" s="254" t="s">
        <v>1053</v>
      </c>
      <c r="H34" s="254" t="s">
        <v>1054</v>
      </c>
      <c r="I34" s="254" t="s">
        <v>1055</v>
      </c>
      <c r="P34" s="255"/>
    </row>
    <row r="35" spans="1:16" ht="28.5">
      <c r="A35" s="254" t="s">
        <v>1049</v>
      </c>
      <c r="B35" s="254" t="s">
        <v>1050</v>
      </c>
      <c r="C35" s="254">
        <v>3</v>
      </c>
      <c r="D35" s="254" t="s">
        <v>1089</v>
      </c>
      <c r="E35" s="254">
        <v>18</v>
      </c>
      <c r="F35" s="254" t="s">
        <v>1052</v>
      </c>
      <c r="G35" s="254" t="s">
        <v>1057</v>
      </c>
      <c r="H35" s="254" t="s">
        <v>1054</v>
      </c>
      <c r="I35" s="254" t="s">
        <v>1055</v>
      </c>
      <c r="P35" s="255"/>
    </row>
    <row r="36" spans="1:16" ht="28.5">
      <c r="A36" s="254" t="s">
        <v>1049</v>
      </c>
      <c r="B36" s="254" t="s">
        <v>1050</v>
      </c>
      <c r="C36" s="254">
        <v>3</v>
      </c>
      <c r="D36" s="254" t="s">
        <v>1090</v>
      </c>
      <c r="E36" s="254">
        <v>18</v>
      </c>
      <c r="F36" s="254" t="s">
        <v>1052</v>
      </c>
      <c r="G36" s="254" t="s">
        <v>1053</v>
      </c>
      <c r="H36" s="254" t="s">
        <v>1054</v>
      </c>
      <c r="I36" s="254" t="s">
        <v>1055</v>
      </c>
      <c r="P36" s="255"/>
    </row>
    <row r="37" spans="1:16" ht="28.5">
      <c r="A37" s="254" t="s">
        <v>1049</v>
      </c>
      <c r="B37" s="254" t="s">
        <v>1050</v>
      </c>
      <c r="C37" s="254">
        <v>3</v>
      </c>
      <c r="D37" s="254" t="s">
        <v>1091</v>
      </c>
      <c r="E37" s="254">
        <v>18</v>
      </c>
      <c r="F37" s="254" t="s">
        <v>1052</v>
      </c>
      <c r="G37" s="254" t="s">
        <v>1057</v>
      </c>
      <c r="H37" s="254" t="s">
        <v>1054</v>
      </c>
      <c r="I37" s="254" t="s">
        <v>1055</v>
      </c>
      <c r="P37" s="255"/>
    </row>
    <row r="38" spans="1:16" ht="28.5">
      <c r="A38" s="254" t="s">
        <v>1049</v>
      </c>
      <c r="B38" s="254" t="s">
        <v>1050</v>
      </c>
      <c r="C38" s="254">
        <v>3</v>
      </c>
      <c r="D38" s="254" t="s">
        <v>1092</v>
      </c>
      <c r="E38" s="254">
        <v>18</v>
      </c>
      <c r="F38" s="254" t="s">
        <v>1052</v>
      </c>
      <c r="G38" s="254" t="s">
        <v>1053</v>
      </c>
      <c r="H38" s="254" t="s">
        <v>1054</v>
      </c>
      <c r="I38" s="254" t="s">
        <v>1055</v>
      </c>
      <c r="P38" s="255"/>
    </row>
    <row r="39" spans="1:16" ht="28.5">
      <c r="A39" s="254" t="s">
        <v>1049</v>
      </c>
      <c r="B39" s="254" t="s">
        <v>1050</v>
      </c>
      <c r="C39" s="254">
        <v>3</v>
      </c>
      <c r="D39" s="254" t="s">
        <v>1093</v>
      </c>
      <c r="E39" s="254">
        <v>18</v>
      </c>
      <c r="F39" s="254" t="s">
        <v>1052</v>
      </c>
      <c r="G39" s="254" t="s">
        <v>1053</v>
      </c>
      <c r="H39" s="254" t="s">
        <v>1054</v>
      </c>
      <c r="I39" s="254" t="s">
        <v>1055</v>
      </c>
      <c r="P39" s="255"/>
    </row>
    <row r="40" spans="1:16" ht="28.5">
      <c r="A40" s="254" t="s">
        <v>1049</v>
      </c>
      <c r="B40" s="254" t="s">
        <v>1050</v>
      </c>
      <c r="C40" s="254">
        <v>3</v>
      </c>
      <c r="D40" s="254" t="s">
        <v>1094</v>
      </c>
      <c r="E40" s="254">
        <v>18</v>
      </c>
      <c r="F40" s="254" t="s">
        <v>1052</v>
      </c>
      <c r="G40" s="254" t="s">
        <v>1053</v>
      </c>
      <c r="H40" s="254" t="s">
        <v>1054</v>
      </c>
      <c r="I40" s="254" t="s">
        <v>1055</v>
      </c>
      <c r="P40" s="255"/>
    </row>
    <row r="41" spans="1:16" ht="28.5">
      <c r="A41" s="254" t="s">
        <v>1049</v>
      </c>
      <c r="B41" s="254" t="s">
        <v>1050</v>
      </c>
      <c r="C41" s="254">
        <v>3</v>
      </c>
      <c r="D41" s="254" t="s">
        <v>1095</v>
      </c>
      <c r="E41" s="254">
        <v>18</v>
      </c>
      <c r="F41" s="254" t="s">
        <v>1052</v>
      </c>
      <c r="G41" s="254" t="s">
        <v>1053</v>
      </c>
      <c r="H41" s="254" t="s">
        <v>1054</v>
      </c>
      <c r="I41" s="254" t="s">
        <v>1055</v>
      </c>
      <c r="P41" s="255"/>
    </row>
    <row r="42" spans="1:16" ht="28.5">
      <c r="A42" s="254" t="s">
        <v>1049</v>
      </c>
      <c r="B42" s="254" t="s">
        <v>1050</v>
      </c>
      <c r="C42" s="254">
        <v>4</v>
      </c>
      <c r="D42" s="254" t="s">
        <v>1096</v>
      </c>
      <c r="E42" s="254">
        <v>18</v>
      </c>
      <c r="F42" s="254" t="s">
        <v>1052</v>
      </c>
      <c r="G42" s="254" t="s">
        <v>1053</v>
      </c>
      <c r="H42" s="254" t="s">
        <v>1054</v>
      </c>
      <c r="I42" s="254" t="s">
        <v>1055</v>
      </c>
      <c r="P42" s="255"/>
    </row>
    <row r="43" spans="1:16" ht="28.5">
      <c r="A43" s="254" t="s">
        <v>1049</v>
      </c>
      <c r="B43" s="254" t="s">
        <v>1050</v>
      </c>
      <c r="C43" s="254">
        <v>4</v>
      </c>
      <c r="D43" s="254" t="s">
        <v>1097</v>
      </c>
      <c r="E43" s="254">
        <v>18</v>
      </c>
      <c r="F43" s="254" t="s">
        <v>1052</v>
      </c>
      <c r="G43" s="254" t="s">
        <v>1057</v>
      </c>
      <c r="H43" s="254" t="s">
        <v>1054</v>
      </c>
      <c r="I43" s="254" t="s">
        <v>1055</v>
      </c>
      <c r="P43" s="255"/>
    </row>
    <row r="44" spans="1:16" ht="28.5">
      <c r="A44" s="254" t="s">
        <v>1049</v>
      </c>
      <c r="B44" s="254" t="s">
        <v>1050</v>
      </c>
      <c r="C44" s="254">
        <v>4</v>
      </c>
      <c r="D44" s="254" t="s">
        <v>1098</v>
      </c>
      <c r="E44" s="254">
        <v>18</v>
      </c>
      <c r="F44" s="254" t="s">
        <v>1052</v>
      </c>
      <c r="G44" s="254" t="s">
        <v>1053</v>
      </c>
      <c r="H44" s="254" t="s">
        <v>1054</v>
      </c>
      <c r="I44" s="254" t="s">
        <v>1055</v>
      </c>
      <c r="P44" s="255"/>
    </row>
    <row r="45" spans="1:16" ht="28.5">
      <c r="A45" s="254" t="s">
        <v>1049</v>
      </c>
      <c r="B45" s="254" t="s">
        <v>1050</v>
      </c>
      <c r="C45" s="254">
        <v>4</v>
      </c>
      <c r="D45" s="254" t="s">
        <v>1099</v>
      </c>
      <c r="E45" s="254">
        <v>18</v>
      </c>
      <c r="F45" s="254" t="s">
        <v>1052</v>
      </c>
      <c r="G45" s="254" t="s">
        <v>1057</v>
      </c>
      <c r="H45" s="254" t="s">
        <v>1054</v>
      </c>
      <c r="I45" s="254" t="s">
        <v>1055</v>
      </c>
      <c r="P45" s="255"/>
    </row>
    <row r="46" spans="1:16" ht="28.5">
      <c r="A46" s="254" t="s">
        <v>1049</v>
      </c>
      <c r="B46" s="254" t="s">
        <v>1050</v>
      </c>
      <c r="C46" s="254">
        <v>4</v>
      </c>
      <c r="D46" s="254" t="s">
        <v>1100</v>
      </c>
      <c r="E46" s="254">
        <v>18</v>
      </c>
      <c r="F46" s="254" t="s">
        <v>1052</v>
      </c>
      <c r="G46" s="254" t="s">
        <v>1053</v>
      </c>
      <c r="H46" s="254" t="s">
        <v>1054</v>
      </c>
      <c r="I46" s="254" t="s">
        <v>1055</v>
      </c>
      <c r="P46" s="255"/>
    </row>
    <row r="47" spans="1:16" ht="28.5">
      <c r="A47" s="254" t="s">
        <v>1049</v>
      </c>
      <c r="B47" s="254" t="s">
        <v>1050</v>
      </c>
      <c r="C47" s="254">
        <v>4</v>
      </c>
      <c r="D47" s="254" t="s">
        <v>1101</v>
      </c>
      <c r="E47" s="254">
        <v>18</v>
      </c>
      <c r="F47" s="254" t="s">
        <v>1052</v>
      </c>
      <c r="G47" s="254" t="s">
        <v>1057</v>
      </c>
      <c r="H47" s="254" t="s">
        <v>1054</v>
      </c>
      <c r="I47" s="254" t="s">
        <v>1055</v>
      </c>
      <c r="P47" s="255"/>
    </row>
    <row r="48" spans="1:16" ht="28.5">
      <c r="A48" s="254" t="s">
        <v>1049</v>
      </c>
      <c r="B48" s="254" t="s">
        <v>1050</v>
      </c>
      <c r="C48" s="254">
        <v>4</v>
      </c>
      <c r="D48" s="254" t="s">
        <v>1102</v>
      </c>
      <c r="E48" s="254">
        <v>18</v>
      </c>
      <c r="F48" s="254" t="s">
        <v>1052</v>
      </c>
      <c r="G48" s="254" t="s">
        <v>1053</v>
      </c>
      <c r="H48" s="254" t="s">
        <v>1054</v>
      </c>
      <c r="I48" s="254" t="s">
        <v>1055</v>
      </c>
      <c r="P48" s="255"/>
    </row>
    <row r="49" spans="1:16" ht="28.5">
      <c r="A49" s="254" t="s">
        <v>1049</v>
      </c>
      <c r="B49" s="254" t="s">
        <v>1050</v>
      </c>
      <c r="C49" s="254">
        <v>4</v>
      </c>
      <c r="D49" s="254" t="s">
        <v>1103</v>
      </c>
      <c r="E49" s="254">
        <v>18</v>
      </c>
      <c r="F49" s="254" t="s">
        <v>1052</v>
      </c>
      <c r="G49" s="254" t="s">
        <v>1057</v>
      </c>
      <c r="H49" s="254" t="s">
        <v>1054</v>
      </c>
      <c r="I49" s="254" t="s">
        <v>1055</v>
      </c>
      <c r="P49" s="255"/>
    </row>
    <row r="50" spans="1:16" ht="28.5">
      <c r="A50" s="254" t="s">
        <v>1049</v>
      </c>
      <c r="B50" s="254" t="s">
        <v>1050</v>
      </c>
      <c r="C50" s="254">
        <v>4</v>
      </c>
      <c r="D50" s="254" t="s">
        <v>1104</v>
      </c>
      <c r="E50" s="254">
        <v>18</v>
      </c>
      <c r="F50" s="254" t="s">
        <v>1052</v>
      </c>
      <c r="G50" s="254" t="s">
        <v>1053</v>
      </c>
      <c r="H50" s="254" t="s">
        <v>1054</v>
      </c>
      <c r="I50" s="254" t="s">
        <v>1055</v>
      </c>
      <c r="P50" s="255"/>
    </row>
    <row r="51" spans="1:16" ht="28.5">
      <c r="A51" s="254" t="s">
        <v>1049</v>
      </c>
      <c r="B51" s="254" t="s">
        <v>1050</v>
      </c>
      <c r="C51" s="254">
        <v>4</v>
      </c>
      <c r="D51" s="254" t="s">
        <v>1105</v>
      </c>
      <c r="E51" s="254">
        <v>18</v>
      </c>
      <c r="F51" s="254" t="s">
        <v>1052</v>
      </c>
      <c r="G51" s="254" t="s">
        <v>1057</v>
      </c>
      <c r="H51" s="254" t="s">
        <v>1054</v>
      </c>
      <c r="I51" s="254" t="s">
        <v>1055</v>
      </c>
      <c r="P51" s="255"/>
    </row>
    <row r="52" spans="1:16" ht="28.5">
      <c r="A52" s="254" t="s">
        <v>1049</v>
      </c>
      <c r="B52" s="254" t="s">
        <v>1050</v>
      </c>
      <c r="C52" s="254">
        <v>4</v>
      </c>
      <c r="D52" s="254" t="s">
        <v>1106</v>
      </c>
      <c r="E52" s="254">
        <v>18</v>
      </c>
      <c r="F52" s="254" t="s">
        <v>1052</v>
      </c>
      <c r="G52" s="254" t="s">
        <v>1053</v>
      </c>
      <c r="H52" s="254" t="s">
        <v>1054</v>
      </c>
      <c r="I52" s="254" t="s">
        <v>1055</v>
      </c>
      <c r="P52" s="255"/>
    </row>
    <row r="53" spans="1:16" ht="28.5">
      <c r="A53" s="254" t="s">
        <v>1049</v>
      </c>
      <c r="B53" s="254" t="s">
        <v>1050</v>
      </c>
      <c r="C53" s="254">
        <v>4</v>
      </c>
      <c r="D53" s="254" t="s">
        <v>1107</v>
      </c>
      <c r="E53" s="254">
        <v>18</v>
      </c>
      <c r="F53" s="254" t="s">
        <v>1052</v>
      </c>
      <c r="G53" s="254" t="s">
        <v>1057</v>
      </c>
      <c r="H53" s="254" t="s">
        <v>1054</v>
      </c>
      <c r="I53" s="254" t="s">
        <v>1055</v>
      </c>
      <c r="P53" s="255"/>
    </row>
    <row r="54" spans="1:16" ht="28.5">
      <c r="A54" s="254" t="s">
        <v>1049</v>
      </c>
      <c r="B54" s="254" t="s">
        <v>1050</v>
      </c>
      <c r="C54" s="254">
        <v>4</v>
      </c>
      <c r="D54" s="254" t="s">
        <v>1108</v>
      </c>
      <c r="E54" s="254">
        <v>18</v>
      </c>
      <c r="F54" s="254" t="s">
        <v>1052</v>
      </c>
      <c r="G54" s="254" t="s">
        <v>1053</v>
      </c>
      <c r="H54" s="254" t="s">
        <v>1054</v>
      </c>
      <c r="I54" s="254" t="s">
        <v>1055</v>
      </c>
      <c r="P54" s="255"/>
    </row>
    <row r="55" spans="1:16" ht="28.5">
      <c r="A55" s="254" t="s">
        <v>1049</v>
      </c>
      <c r="B55" s="254" t="s">
        <v>1050</v>
      </c>
      <c r="C55" s="254">
        <v>4</v>
      </c>
      <c r="D55" s="254" t="s">
        <v>1109</v>
      </c>
      <c r="E55" s="254">
        <v>18</v>
      </c>
      <c r="F55" s="254" t="s">
        <v>1052</v>
      </c>
      <c r="G55" s="254" t="s">
        <v>1057</v>
      </c>
      <c r="H55" s="254" t="s">
        <v>1054</v>
      </c>
      <c r="I55" s="254" t="s">
        <v>1055</v>
      </c>
      <c r="P55" s="255"/>
    </row>
    <row r="56" spans="1:16" ht="28.5">
      <c r="A56" s="254" t="s">
        <v>1049</v>
      </c>
      <c r="B56" s="254" t="s">
        <v>1050</v>
      </c>
      <c r="C56" s="254">
        <v>4</v>
      </c>
      <c r="D56" s="254" t="s">
        <v>1110</v>
      </c>
      <c r="E56" s="254">
        <v>18</v>
      </c>
      <c r="F56" s="254" t="s">
        <v>1052</v>
      </c>
      <c r="G56" s="254" t="s">
        <v>1053</v>
      </c>
      <c r="H56" s="254" t="s">
        <v>1054</v>
      </c>
      <c r="I56" s="254" t="s">
        <v>1055</v>
      </c>
      <c r="P56" s="255"/>
    </row>
    <row r="57" spans="1:16" ht="28.5">
      <c r="A57" s="254" t="s">
        <v>1049</v>
      </c>
      <c r="B57" s="254" t="s">
        <v>1050</v>
      </c>
      <c r="C57" s="254">
        <v>4</v>
      </c>
      <c r="D57" s="254" t="s">
        <v>1111</v>
      </c>
      <c r="E57" s="254">
        <v>18</v>
      </c>
      <c r="F57" s="254" t="s">
        <v>1052</v>
      </c>
      <c r="G57" s="254" t="s">
        <v>1057</v>
      </c>
      <c r="H57" s="254" t="s">
        <v>1054</v>
      </c>
      <c r="I57" s="254" t="s">
        <v>1055</v>
      </c>
      <c r="P57" s="255"/>
    </row>
    <row r="58" spans="1:16" ht="28.5">
      <c r="A58" s="254" t="s">
        <v>1049</v>
      </c>
      <c r="B58" s="254" t="s">
        <v>1050</v>
      </c>
      <c r="C58" s="254">
        <v>4</v>
      </c>
      <c r="D58" s="254" t="s">
        <v>1112</v>
      </c>
      <c r="E58" s="254">
        <v>18</v>
      </c>
      <c r="F58" s="254" t="s">
        <v>1052</v>
      </c>
      <c r="G58" s="254" t="s">
        <v>1053</v>
      </c>
      <c r="H58" s="254" t="s">
        <v>1054</v>
      </c>
      <c r="I58" s="254" t="s">
        <v>1055</v>
      </c>
      <c r="P58" s="255"/>
    </row>
    <row r="59" spans="1:16" ht="28.5">
      <c r="A59" s="254" t="s">
        <v>1049</v>
      </c>
      <c r="B59" s="254" t="s">
        <v>1050</v>
      </c>
      <c r="C59" s="254">
        <v>4</v>
      </c>
      <c r="D59" s="254" t="s">
        <v>1113</v>
      </c>
      <c r="E59" s="254">
        <v>18</v>
      </c>
      <c r="F59" s="254" t="s">
        <v>1052</v>
      </c>
      <c r="G59" s="254" t="s">
        <v>1053</v>
      </c>
      <c r="H59" s="254" t="s">
        <v>1054</v>
      </c>
      <c r="I59" s="254" t="s">
        <v>1055</v>
      </c>
      <c r="P59" s="255"/>
    </row>
    <row r="60" spans="1:16" ht="28.5">
      <c r="A60" s="254" t="s">
        <v>1049</v>
      </c>
      <c r="B60" s="254" t="s">
        <v>1050</v>
      </c>
      <c r="C60" s="254">
        <v>4</v>
      </c>
      <c r="D60" s="254" t="s">
        <v>1114</v>
      </c>
      <c r="E60" s="254">
        <v>18</v>
      </c>
      <c r="F60" s="254" t="s">
        <v>1052</v>
      </c>
      <c r="G60" s="254" t="s">
        <v>1053</v>
      </c>
      <c r="H60" s="254" t="s">
        <v>1054</v>
      </c>
      <c r="I60" s="254" t="s">
        <v>1055</v>
      </c>
      <c r="P60" s="255"/>
    </row>
    <row r="61" spans="1:16" ht="28.5">
      <c r="A61" s="254" t="s">
        <v>1049</v>
      </c>
      <c r="B61" s="254" t="s">
        <v>1050</v>
      </c>
      <c r="C61" s="254">
        <v>4</v>
      </c>
      <c r="D61" s="254" t="s">
        <v>1115</v>
      </c>
      <c r="E61" s="254">
        <v>18</v>
      </c>
      <c r="F61" s="254" t="s">
        <v>1052</v>
      </c>
      <c r="G61" s="254" t="s">
        <v>1053</v>
      </c>
      <c r="H61" s="254" t="s">
        <v>1054</v>
      </c>
      <c r="I61" s="254" t="s">
        <v>1055</v>
      </c>
      <c r="P61" s="255"/>
    </row>
    <row r="62" spans="1:16" ht="28.5">
      <c r="A62" s="254" t="s">
        <v>1049</v>
      </c>
      <c r="B62" s="254" t="s">
        <v>1050</v>
      </c>
      <c r="C62" s="254">
        <v>4</v>
      </c>
      <c r="D62" s="254" t="s">
        <v>1116</v>
      </c>
      <c r="E62" s="254">
        <v>18</v>
      </c>
      <c r="F62" s="254" t="s">
        <v>1052</v>
      </c>
      <c r="G62" s="254" t="s">
        <v>1053</v>
      </c>
      <c r="H62" s="254" t="s">
        <v>1054</v>
      </c>
      <c r="I62" s="254" t="s">
        <v>1055</v>
      </c>
      <c r="P62" s="255"/>
    </row>
    <row r="63" spans="1:16" ht="28.5">
      <c r="A63" s="254" t="s">
        <v>1049</v>
      </c>
      <c r="B63" s="254" t="s">
        <v>1050</v>
      </c>
      <c r="C63" s="254">
        <v>4</v>
      </c>
      <c r="D63" s="254" t="s">
        <v>1117</v>
      </c>
      <c r="E63" s="254">
        <v>18</v>
      </c>
      <c r="F63" s="254" t="s">
        <v>1052</v>
      </c>
      <c r="G63" s="254" t="s">
        <v>1057</v>
      </c>
      <c r="H63" s="254" t="s">
        <v>1054</v>
      </c>
      <c r="I63" s="254" t="s">
        <v>1055</v>
      </c>
      <c r="P63" s="255"/>
    </row>
    <row r="64" spans="1:16" ht="28.5">
      <c r="A64" s="254" t="s">
        <v>1049</v>
      </c>
      <c r="B64" s="254" t="s">
        <v>1050</v>
      </c>
      <c r="C64" s="254">
        <v>4</v>
      </c>
      <c r="D64" s="254" t="s">
        <v>1118</v>
      </c>
      <c r="E64" s="254">
        <v>18</v>
      </c>
      <c r="F64" s="254" t="s">
        <v>1052</v>
      </c>
      <c r="G64" s="254" t="s">
        <v>1053</v>
      </c>
      <c r="H64" s="254" t="s">
        <v>1054</v>
      </c>
      <c r="I64" s="254" t="s">
        <v>1055</v>
      </c>
      <c r="P64" s="255"/>
    </row>
    <row r="65" spans="1:16" ht="28.5">
      <c r="A65" s="254" t="s">
        <v>1049</v>
      </c>
      <c r="B65" s="254" t="s">
        <v>1050</v>
      </c>
      <c r="C65" s="254">
        <v>4</v>
      </c>
      <c r="D65" s="254" t="s">
        <v>1119</v>
      </c>
      <c r="E65" s="254">
        <v>18</v>
      </c>
      <c r="F65" s="254" t="s">
        <v>1052</v>
      </c>
      <c r="G65" s="254" t="s">
        <v>1057</v>
      </c>
      <c r="H65" s="254" t="s">
        <v>1054</v>
      </c>
      <c r="I65" s="254" t="s">
        <v>1055</v>
      </c>
      <c r="P65" s="255"/>
    </row>
    <row r="66" spans="1:16" ht="28.5">
      <c r="A66" s="254" t="s">
        <v>1049</v>
      </c>
      <c r="B66" s="254" t="s">
        <v>1050</v>
      </c>
      <c r="C66" s="254">
        <v>4</v>
      </c>
      <c r="D66" s="254" t="s">
        <v>1120</v>
      </c>
      <c r="E66" s="254">
        <v>18</v>
      </c>
      <c r="F66" s="254" t="s">
        <v>1052</v>
      </c>
      <c r="G66" s="254" t="s">
        <v>1053</v>
      </c>
      <c r="H66" s="254" t="s">
        <v>1054</v>
      </c>
      <c r="I66" s="254" t="s">
        <v>1055</v>
      </c>
      <c r="P66" s="255"/>
    </row>
    <row r="67" spans="1:16" ht="28.5">
      <c r="A67" s="254" t="s">
        <v>1049</v>
      </c>
      <c r="B67" s="254" t="s">
        <v>1050</v>
      </c>
      <c r="C67" s="254">
        <v>4</v>
      </c>
      <c r="D67" s="254" t="s">
        <v>1121</v>
      </c>
      <c r="E67" s="254">
        <v>18</v>
      </c>
      <c r="F67" s="254" t="s">
        <v>1052</v>
      </c>
      <c r="G67" s="254" t="s">
        <v>1057</v>
      </c>
      <c r="H67" s="254" t="s">
        <v>1054</v>
      </c>
      <c r="I67" s="254" t="s">
        <v>1055</v>
      </c>
      <c r="P67" s="255"/>
    </row>
    <row r="68" spans="1:16" ht="28.5">
      <c r="A68" s="254" t="s">
        <v>1049</v>
      </c>
      <c r="B68" s="254" t="s">
        <v>1050</v>
      </c>
      <c r="C68" s="254">
        <v>4</v>
      </c>
      <c r="D68" s="254" t="s">
        <v>1122</v>
      </c>
      <c r="E68" s="254">
        <v>18</v>
      </c>
      <c r="F68" s="254" t="s">
        <v>1052</v>
      </c>
      <c r="G68" s="254" t="s">
        <v>1053</v>
      </c>
      <c r="H68" s="254" t="s">
        <v>1054</v>
      </c>
      <c r="I68" s="254" t="s">
        <v>1055</v>
      </c>
      <c r="P68" s="255"/>
    </row>
    <row r="69" spans="1:16" ht="28.5">
      <c r="A69" s="254" t="s">
        <v>1049</v>
      </c>
      <c r="B69" s="254" t="s">
        <v>1050</v>
      </c>
      <c r="C69" s="254">
        <v>4</v>
      </c>
      <c r="D69" s="254" t="s">
        <v>1123</v>
      </c>
      <c r="E69" s="254">
        <v>18</v>
      </c>
      <c r="F69" s="254" t="s">
        <v>1052</v>
      </c>
      <c r="G69" s="254" t="s">
        <v>1057</v>
      </c>
      <c r="H69" s="254" t="s">
        <v>1054</v>
      </c>
      <c r="I69" s="254" t="s">
        <v>1055</v>
      </c>
      <c r="P69" s="255"/>
    </row>
    <row r="70" spans="1:16" ht="28.5">
      <c r="A70" s="254" t="s">
        <v>1049</v>
      </c>
      <c r="B70" s="254" t="s">
        <v>1050</v>
      </c>
      <c r="C70" s="254">
        <v>4</v>
      </c>
      <c r="D70" s="254" t="s">
        <v>1124</v>
      </c>
      <c r="E70" s="254">
        <v>18</v>
      </c>
      <c r="F70" s="254" t="s">
        <v>1052</v>
      </c>
      <c r="G70" s="254" t="s">
        <v>1053</v>
      </c>
      <c r="H70" s="254" t="s">
        <v>1054</v>
      </c>
      <c r="I70" s="254" t="s">
        <v>1055</v>
      </c>
      <c r="P70" s="255"/>
    </row>
    <row r="71" spans="1:16" ht="28.5">
      <c r="A71" s="254" t="s">
        <v>1049</v>
      </c>
      <c r="B71" s="254" t="s">
        <v>1050</v>
      </c>
      <c r="C71" s="254">
        <v>4</v>
      </c>
      <c r="D71" s="254" t="s">
        <v>1125</v>
      </c>
      <c r="E71" s="254">
        <v>18</v>
      </c>
      <c r="F71" s="254" t="s">
        <v>1052</v>
      </c>
      <c r="G71" s="254" t="s">
        <v>1057</v>
      </c>
      <c r="H71" s="254" t="s">
        <v>1054</v>
      </c>
      <c r="I71" s="254" t="s">
        <v>1055</v>
      </c>
      <c r="P71" s="255"/>
    </row>
    <row r="72" spans="1:16" ht="28.5">
      <c r="A72" s="254" t="s">
        <v>1049</v>
      </c>
      <c r="B72" s="254" t="s">
        <v>1050</v>
      </c>
      <c r="C72" s="254">
        <v>4</v>
      </c>
      <c r="D72" s="254" t="s">
        <v>1126</v>
      </c>
      <c r="E72" s="254">
        <v>18</v>
      </c>
      <c r="F72" s="254" t="s">
        <v>1052</v>
      </c>
      <c r="G72" s="254" t="s">
        <v>1053</v>
      </c>
      <c r="H72" s="254" t="s">
        <v>1054</v>
      </c>
      <c r="I72" s="254" t="s">
        <v>1055</v>
      </c>
      <c r="P72" s="255"/>
    </row>
    <row r="73" spans="1:16" ht="28.5">
      <c r="A73" s="254" t="s">
        <v>1049</v>
      </c>
      <c r="B73" s="254" t="s">
        <v>1050</v>
      </c>
      <c r="C73" s="254">
        <v>4</v>
      </c>
      <c r="D73" s="254" t="s">
        <v>1127</v>
      </c>
      <c r="E73" s="254">
        <v>18</v>
      </c>
      <c r="F73" s="254" t="s">
        <v>1052</v>
      </c>
      <c r="G73" s="254" t="s">
        <v>1057</v>
      </c>
      <c r="H73" s="254" t="s">
        <v>1054</v>
      </c>
      <c r="I73" s="254" t="s">
        <v>1055</v>
      </c>
      <c r="P73" s="255"/>
    </row>
    <row r="74" spans="1:16" ht="28.5">
      <c r="A74" s="254" t="s">
        <v>1049</v>
      </c>
      <c r="B74" s="254" t="s">
        <v>1050</v>
      </c>
      <c r="C74" s="254">
        <v>4</v>
      </c>
      <c r="D74" s="254" t="s">
        <v>1128</v>
      </c>
      <c r="E74" s="254">
        <v>18</v>
      </c>
      <c r="F74" s="254" t="s">
        <v>1052</v>
      </c>
      <c r="G74" s="254" t="s">
        <v>1053</v>
      </c>
      <c r="H74" s="254" t="s">
        <v>1054</v>
      </c>
      <c r="I74" s="254" t="s">
        <v>1055</v>
      </c>
      <c r="P74" s="255"/>
    </row>
    <row r="75" spans="1:16" ht="28.5">
      <c r="A75" s="254" t="s">
        <v>1049</v>
      </c>
      <c r="B75" s="254" t="s">
        <v>1050</v>
      </c>
      <c r="C75" s="254">
        <v>4</v>
      </c>
      <c r="D75" s="254" t="s">
        <v>1129</v>
      </c>
      <c r="E75" s="254">
        <v>18</v>
      </c>
      <c r="F75" s="254" t="s">
        <v>1052</v>
      </c>
      <c r="G75" s="254" t="s">
        <v>1057</v>
      </c>
      <c r="H75" s="254" t="s">
        <v>1054</v>
      </c>
      <c r="I75" s="254" t="s">
        <v>1055</v>
      </c>
      <c r="P75" s="255"/>
    </row>
    <row r="76" spans="1:16" ht="28.5">
      <c r="A76" s="254" t="s">
        <v>1049</v>
      </c>
      <c r="B76" s="254" t="s">
        <v>1050</v>
      </c>
      <c r="C76" s="254">
        <v>4</v>
      </c>
      <c r="D76" s="254" t="s">
        <v>1130</v>
      </c>
      <c r="E76" s="254">
        <v>18</v>
      </c>
      <c r="F76" s="254" t="s">
        <v>1052</v>
      </c>
      <c r="G76" s="254" t="s">
        <v>1053</v>
      </c>
      <c r="H76" s="254" t="s">
        <v>1054</v>
      </c>
      <c r="I76" s="254" t="s">
        <v>1055</v>
      </c>
      <c r="P76" s="255"/>
    </row>
    <row r="77" spans="1:16" ht="28.5">
      <c r="A77" s="254" t="s">
        <v>1049</v>
      </c>
      <c r="B77" s="254" t="s">
        <v>1050</v>
      </c>
      <c r="C77" s="254">
        <v>4</v>
      </c>
      <c r="D77" s="254" t="s">
        <v>1131</v>
      </c>
      <c r="E77" s="254">
        <v>18</v>
      </c>
      <c r="F77" s="254" t="s">
        <v>1052</v>
      </c>
      <c r="G77" s="254" t="s">
        <v>1057</v>
      </c>
      <c r="H77" s="254" t="s">
        <v>1054</v>
      </c>
      <c r="I77" s="254" t="s">
        <v>1055</v>
      </c>
      <c r="P77" s="255"/>
    </row>
    <row r="78" spans="1:16" ht="28.5">
      <c r="A78" s="254" t="s">
        <v>1049</v>
      </c>
      <c r="B78" s="254" t="s">
        <v>1050</v>
      </c>
      <c r="C78" s="254">
        <v>4</v>
      </c>
      <c r="D78" s="254" t="s">
        <v>1132</v>
      </c>
      <c r="E78" s="254">
        <v>18</v>
      </c>
      <c r="F78" s="254" t="s">
        <v>1052</v>
      </c>
      <c r="G78" s="254" t="s">
        <v>1053</v>
      </c>
      <c r="H78" s="254" t="s">
        <v>1054</v>
      </c>
      <c r="I78" s="254" t="s">
        <v>1055</v>
      </c>
      <c r="P78" s="255"/>
    </row>
    <row r="79" spans="1:16" ht="28.5">
      <c r="A79" s="254" t="s">
        <v>1049</v>
      </c>
      <c r="B79" s="254" t="s">
        <v>1050</v>
      </c>
      <c r="C79" s="254">
        <v>4</v>
      </c>
      <c r="D79" s="254" t="s">
        <v>1133</v>
      </c>
      <c r="E79" s="254">
        <v>18</v>
      </c>
      <c r="F79" s="254" t="s">
        <v>1052</v>
      </c>
      <c r="G79" s="254" t="s">
        <v>1053</v>
      </c>
      <c r="H79" s="254" t="s">
        <v>1054</v>
      </c>
      <c r="I79" s="254" t="s">
        <v>1055</v>
      </c>
      <c r="P79" s="255"/>
    </row>
    <row r="80" spans="1:16" ht="28.5">
      <c r="A80" s="254" t="s">
        <v>1049</v>
      </c>
      <c r="B80" s="254" t="s">
        <v>1050</v>
      </c>
      <c r="C80" s="254">
        <v>4</v>
      </c>
      <c r="D80" s="254" t="s">
        <v>1134</v>
      </c>
      <c r="E80" s="254">
        <v>18</v>
      </c>
      <c r="F80" s="254" t="s">
        <v>1052</v>
      </c>
      <c r="G80" s="254" t="s">
        <v>1053</v>
      </c>
      <c r="H80" s="254" t="s">
        <v>1054</v>
      </c>
      <c r="I80" s="254" t="s">
        <v>1055</v>
      </c>
      <c r="P80" s="255"/>
    </row>
    <row r="81" spans="1:16" ht="28.5">
      <c r="A81" s="254" t="s">
        <v>1049</v>
      </c>
      <c r="B81" s="254" t="s">
        <v>1050</v>
      </c>
      <c r="C81" s="254">
        <v>4</v>
      </c>
      <c r="D81" s="254" t="s">
        <v>1135</v>
      </c>
      <c r="E81" s="254">
        <v>18</v>
      </c>
      <c r="F81" s="254" t="s">
        <v>1052</v>
      </c>
      <c r="G81" s="254" t="s">
        <v>1053</v>
      </c>
      <c r="H81" s="254" t="s">
        <v>1054</v>
      </c>
      <c r="I81" s="254" t="s">
        <v>1055</v>
      </c>
      <c r="P81" s="255"/>
    </row>
    <row r="82" spans="1:16" ht="28.5">
      <c r="A82" s="254" t="s">
        <v>1049</v>
      </c>
      <c r="B82" s="254" t="s">
        <v>1050</v>
      </c>
      <c r="C82" s="254">
        <v>5</v>
      </c>
      <c r="D82" s="254" t="s">
        <v>1136</v>
      </c>
      <c r="E82" s="254">
        <v>18</v>
      </c>
      <c r="F82" s="254" t="s">
        <v>1052</v>
      </c>
      <c r="G82" s="254" t="s">
        <v>1053</v>
      </c>
      <c r="H82" s="254" t="s">
        <v>1054</v>
      </c>
      <c r="I82" s="254" t="s">
        <v>1055</v>
      </c>
      <c r="P82" s="255"/>
    </row>
    <row r="83" spans="1:16" ht="28.5">
      <c r="A83" s="254" t="s">
        <v>1049</v>
      </c>
      <c r="B83" s="254" t="s">
        <v>1050</v>
      </c>
      <c r="C83" s="254">
        <v>5</v>
      </c>
      <c r="D83" s="254" t="s">
        <v>1137</v>
      </c>
      <c r="E83" s="254">
        <v>18</v>
      </c>
      <c r="F83" s="254" t="s">
        <v>1052</v>
      </c>
      <c r="G83" s="254" t="s">
        <v>1057</v>
      </c>
      <c r="H83" s="254" t="s">
        <v>1054</v>
      </c>
      <c r="I83" s="254" t="s">
        <v>1055</v>
      </c>
      <c r="P83" s="255"/>
    </row>
    <row r="84" spans="1:16" ht="28.5">
      <c r="A84" s="254" t="s">
        <v>1049</v>
      </c>
      <c r="B84" s="254" t="s">
        <v>1050</v>
      </c>
      <c r="C84" s="254">
        <v>5</v>
      </c>
      <c r="D84" s="254" t="s">
        <v>1138</v>
      </c>
      <c r="E84" s="254">
        <v>18</v>
      </c>
      <c r="F84" s="254" t="s">
        <v>1052</v>
      </c>
      <c r="G84" s="254" t="s">
        <v>1053</v>
      </c>
      <c r="H84" s="254" t="s">
        <v>1054</v>
      </c>
      <c r="I84" s="254" t="s">
        <v>1055</v>
      </c>
      <c r="P84" s="255"/>
    </row>
    <row r="85" spans="1:16" ht="28.5">
      <c r="A85" s="254" t="s">
        <v>1049</v>
      </c>
      <c r="B85" s="254" t="s">
        <v>1050</v>
      </c>
      <c r="C85" s="254">
        <v>5</v>
      </c>
      <c r="D85" s="254" t="s">
        <v>1139</v>
      </c>
      <c r="E85" s="254">
        <v>18</v>
      </c>
      <c r="F85" s="254" t="s">
        <v>1052</v>
      </c>
      <c r="G85" s="254" t="s">
        <v>1057</v>
      </c>
      <c r="H85" s="254" t="s">
        <v>1054</v>
      </c>
      <c r="I85" s="254" t="s">
        <v>1055</v>
      </c>
      <c r="P85" s="255"/>
    </row>
    <row r="86" spans="1:16" ht="28.5">
      <c r="A86" s="254" t="s">
        <v>1049</v>
      </c>
      <c r="B86" s="254" t="s">
        <v>1050</v>
      </c>
      <c r="C86" s="254">
        <v>5</v>
      </c>
      <c r="D86" s="254" t="s">
        <v>1140</v>
      </c>
      <c r="E86" s="254">
        <v>18</v>
      </c>
      <c r="F86" s="254" t="s">
        <v>1052</v>
      </c>
      <c r="G86" s="254" t="s">
        <v>1053</v>
      </c>
      <c r="H86" s="254" t="s">
        <v>1054</v>
      </c>
      <c r="I86" s="254" t="s">
        <v>1055</v>
      </c>
      <c r="P86" s="255"/>
    </row>
    <row r="87" spans="1:16" ht="28.5">
      <c r="A87" s="254" t="s">
        <v>1049</v>
      </c>
      <c r="B87" s="254" t="s">
        <v>1050</v>
      </c>
      <c r="C87" s="254">
        <v>5</v>
      </c>
      <c r="D87" s="254" t="s">
        <v>1141</v>
      </c>
      <c r="E87" s="254">
        <v>18</v>
      </c>
      <c r="F87" s="254" t="s">
        <v>1052</v>
      </c>
      <c r="G87" s="254" t="s">
        <v>1057</v>
      </c>
      <c r="H87" s="254" t="s">
        <v>1054</v>
      </c>
      <c r="I87" s="254" t="s">
        <v>1055</v>
      </c>
      <c r="P87" s="255"/>
    </row>
    <row r="88" spans="1:16" ht="28.5">
      <c r="A88" s="254" t="s">
        <v>1049</v>
      </c>
      <c r="B88" s="254" t="s">
        <v>1050</v>
      </c>
      <c r="C88" s="254">
        <v>5</v>
      </c>
      <c r="D88" s="254" t="s">
        <v>1142</v>
      </c>
      <c r="E88" s="254">
        <v>18</v>
      </c>
      <c r="F88" s="254" t="s">
        <v>1052</v>
      </c>
      <c r="G88" s="254" t="s">
        <v>1053</v>
      </c>
      <c r="H88" s="254" t="s">
        <v>1054</v>
      </c>
      <c r="I88" s="254" t="s">
        <v>1055</v>
      </c>
      <c r="P88" s="255"/>
    </row>
    <row r="89" spans="1:16" ht="28.5">
      <c r="A89" s="254" t="s">
        <v>1049</v>
      </c>
      <c r="B89" s="254" t="s">
        <v>1050</v>
      </c>
      <c r="C89" s="254">
        <v>5</v>
      </c>
      <c r="D89" s="254" t="s">
        <v>1143</v>
      </c>
      <c r="E89" s="254">
        <v>18</v>
      </c>
      <c r="F89" s="254" t="s">
        <v>1052</v>
      </c>
      <c r="G89" s="254" t="s">
        <v>1057</v>
      </c>
      <c r="H89" s="254" t="s">
        <v>1054</v>
      </c>
      <c r="I89" s="254" t="s">
        <v>1055</v>
      </c>
      <c r="P89" s="255"/>
    </row>
    <row r="90" spans="1:16" ht="28.5">
      <c r="A90" s="254" t="s">
        <v>1049</v>
      </c>
      <c r="B90" s="254" t="s">
        <v>1050</v>
      </c>
      <c r="C90" s="254">
        <v>5</v>
      </c>
      <c r="D90" s="254" t="s">
        <v>1144</v>
      </c>
      <c r="E90" s="254">
        <v>18</v>
      </c>
      <c r="F90" s="254" t="s">
        <v>1052</v>
      </c>
      <c r="G90" s="254" t="s">
        <v>1053</v>
      </c>
      <c r="H90" s="254" t="s">
        <v>1054</v>
      </c>
      <c r="I90" s="254" t="s">
        <v>1055</v>
      </c>
      <c r="P90" s="255"/>
    </row>
    <row r="91" spans="1:16" ht="28.5">
      <c r="A91" s="254" t="s">
        <v>1049</v>
      </c>
      <c r="B91" s="254" t="s">
        <v>1050</v>
      </c>
      <c r="C91" s="254">
        <v>5</v>
      </c>
      <c r="D91" s="254" t="s">
        <v>1145</v>
      </c>
      <c r="E91" s="254">
        <v>18</v>
      </c>
      <c r="F91" s="254" t="s">
        <v>1052</v>
      </c>
      <c r="G91" s="254" t="s">
        <v>1057</v>
      </c>
      <c r="H91" s="254" t="s">
        <v>1054</v>
      </c>
      <c r="I91" s="254" t="s">
        <v>1055</v>
      </c>
      <c r="P91" s="255"/>
    </row>
    <row r="92" spans="1:16" ht="28.5">
      <c r="A92" s="254" t="s">
        <v>1049</v>
      </c>
      <c r="B92" s="254" t="s">
        <v>1050</v>
      </c>
      <c r="C92" s="254">
        <v>5</v>
      </c>
      <c r="D92" s="254" t="s">
        <v>1146</v>
      </c>
      <c r="E92" s="254">
        <v>18</v>
      </c>
      <c r="F92" s="254" t="s">
        <v>1052</v>
      </c>
      <c r="G92" s="254" t="s">
        <v>1053</v>
      </c>
      <c r="H92" s="254" t="s">
        <v>1054</v>
      </c>
      <c r="I92" s="254" t="s">
        <v>1055</v>
      </c>
      <c r="P92" s="255"/>
    </row>
    <row r="93" spans="1:16" ht="28.5">
      <c r="A93" s="254" t="s">
        <v>1049</v>
      </c>
      <c r="B93" s="254" t="s">
        <v>1050</v>
      </c>
      <c r="C93" s="254">
        <v>5</v>
      </c>
      <c r="D93" s="254" t="s">
        <v>1147</v>
      </c>
      <c r="E93" s="254">
        <v>18</v>
      </c>
      <c r="F93" s="254" t="s">
        <v>1052</v>
      </c>
      <c r="G93" s="254" t="s">
        <v>1057</v>
      </c>
      <c r="H93" s="254" t="s">
        <v>1054</v>
      </c>
      <c r="I93" s="254" t="s">
        <v>1055</v>
      </c>
      <c r="P93" s="255"/>
    </row>
    <row r="94" spans="1:16" ht="28.5">
      <c r="A94" s="254" t="s">
        <v>1049</v>
      </c>
      <c r="B94" s="254" t="s">
        <v>1050</v>
      </c>
      <c r="C94" s="254">
        <v>5</v>
      </c>
      <c r="D94" s="254" t="s">
        <v>1148</v>
      </c>
      <c r="E94" s="254">
        <v>18</v>
      </c>
      <c r="F94" s="254" t="s">
        <v>1052</v>
      </c>
      <c r="G94" s="254" t="s">
        <v>1053</v>
      </c>
      <c r="H94" s="254" t="s">
        <v>1054</v>
      </c>
      <c r="I94" s="254" t="s">
        <v>1055</v>
      </c>
      <c r="P94" s="255"/>
    </row>
    <row r="95" spans="1:16" ht="28.5">
      <c r="A95" s="254" t="s">
        <v>1049</v>
      </c>
      <c r="B95" s="254" t="s">
        <v>1050</v>
      </c>
      <c r="C95" s="254">
        <v>5</v>
      </c>
      <c r="D95" s="254" t="s">
        <v>1149</v>
      </c>
      <c r="E95" s="254">
        <v>18</v>
      </c>
      <c r="F95" s="254" t="s">
        <v>1052</v>
      </c>
      <c r="G95" s="254" t="s">
        <v>1057</v>
      </c>
      <c r="H95" s="254" t="s">
        <v>1054</v>
      </c>
      <c r="I95" s="254" t="s">
        <v>1055</v>
      </c>
      <c r="P95" s="255"/>
    </row>
    <row r="96" spans="1:16" ht="28.5">
      <c r="A96" s="254" t="s">
        <v>1049</v>
      </c>
      <c r="B96" s="254" t="s">
        <v>1050</v>
      </c>
      <c r="C96" s="254">
        <v>5</v>
      </c>
      <c r="D96" s="254" t="s">
        <v>1150</v>
      </c>
      <c r="E96" s="254">
        <v>18</v>
      </c>
      <c r="F96" s="254" t="s">
        <v>1052</v>
      </c>
      <c r="G96" s="254" t="s">
        <v>1053</v>
      </c>
      <c r="H96" s="254" t="s">
        <v>1054</v>
      </c>
      <c r="I96" s="254" t="s">
        <v>1055</v>
      </c>
      <c r="P96" s="255"/>
    </row>
    <row r="97" spans="1:16" ht="28.5">
      <c r="A97" s="254" t="s">
        <v>1049</v>
      </c>
      <c r="B97" s="254" t="s">
        <v>1050</v>
      </c>
      <c r="C97" s="254">
        <v>5</v>
      </c>
      <c r="D97" s="254" t="s">
        <v>1151</v>
      </c>
      <c r="E97" s="254">
        <v>18</v>
      </c>
      <c r="F97" s="254" t="s">
        <v>1052</v>
      </c>
      <c r="G97" s="254" t="s">
        <v>1057</v>
      </c>
      <c r="H97" s="254" t="s">
        <v>1054</v>
      </c>
      <c r="I97" s="254" t="s">
        <v>1055</v>
      </c>
      <c r="P97" s="255"/>
    </row>
    <row r="98" spans="1:16" ht="28.5">
      <c r="A98" s="254" t="s">
        <v>1049</v>
      </c>
      <c r="B98" s="254" t="s">
        <v>1050</v>
      </c>
      <c r="C98" s="254">
        <v>5</v>
      </c>
      <c r="D98" s="254" t="s">
        <v>1152</v>
      </c>
      <c r="E98" s="254">
        <v>18</v>
      </c>
      <c r="F98" s="254" t="s">
        <v>1052</v>
      </c>
      <c r="G98" s="254" t="s">
        <v>1053</v>
      </c>
      <c r="H98" s="254" t="s">
        <v>1054</v>
      </c>
      <c r="I98" s="254" t="s">
        <v>1055</v>
      </c>
      <c r="P98" s="255"/>
    </row>
    <row r="99" spans="1:16" ht="28.5">
      <c r="A99" s="254" t="s">
        <v>1049</v>
      </c>
      <c r="B99" s="254" t="s">
        <v>1050</v>
      </c>
      <c r="C99" s="254">
        <v>5</v>
      </c>
      <c r="D99" s="254" t="s">
        <v>1153</v>
      </c>
      <c r="E99" s="254">
        <v>18</v>
      </c>
      <c r="F99" s="254" t="s">
        <v>1052</v>
      </c>
      <c r="G99" s="254" t="s">
        <v>1053</v>
      </c>
      <c r="H99" s="254" t="s">
        <v>1054</v>
      </c>
      <c r="I99" s="254" t="s">
        <v>1055</v>
      </c>
      <c r="P99" s="255"/>
    </row>
    <row r="100" spans="1:16" ht="28.5">
      <c r="A100" s="254" t="s">
        <v>1049</v>
      </c>
      <c r="B100" s="254" t="s">
        <v>1050</v>
      </c>
      <c r="C100" s="254">
        <v>5</v>
      </c>
      <c r="D100" s="254" t="s">
        <v>1154</v>
      </c>
      <c r="E100" s="254">
        <v>18</v>
      </c>
      <c r="F100" s="254" t="s">
        <v>1052</v>
      </c>
      <c r="G100" s="254" t="s">
        <v>1053</v>
      </c>
      <c r="H100" s="254" t="s">
        <v>1054</v>
      </c>
      <c r="I100" s="254" t="s">
        <v>1055</v>
      </c>
      <c r="P100" s="255"/>
    </row>
    <row r="101" spans="1:16" ht="28.5">
      <c r="A101" s="254" t="s">
        <v>1049</v>
      </c>
      <c r="B101" s="254" t="s">
        <v>1050</v>
      </c>
      <c r="C101" s="254">
        <v>5</v>
      </c>
      <c r="D101" s="254" t="s">
        <v>1155</v>
      </c>
      <c r="E101" s="254">
        <v>18</v>
      </c>
      <c r="F101" s="254" t="s">
        <v>1052</v>
      </c>
      <c r="G101" s="254" t="s">
        <v>1053</v>
      </c>
      <c r="H101" s="254" t="s">
        <v>1054</v>
      </c>
      <c r="I101" s="254" t="s">
        <v>1055</v>
      </c>
      <c r="P101" s="255"/>
    </row>
    <row r="102" spans="1:16" ht="28.5">
      <c r="A102" s="254" t="s">
        <v>1049</v>
      </c>
      <c r="B102" s="254" t="s">
        <v>1050</v>
      </c>
      <c r="C102" s="254">
        <v>5</v>
      </c>
      <c r="D102" s="254" t="s">
        <v>1156</v>
      </c>
      <c r="E102" s="254">
        <v>18</v>
      </c>
      <c r="F102" s="254" t="s">
        <v>1052</v>
      </c>
      <c r="G102" s="254" t="s">
        <v>1053</v>
      </c>
      <c r="H102" s="254" t="s">
        <v>1054</v>
      </c>
      <c r="I102" s="254" t="s">
        <v>1055</v>
      </c>
      <c r="P102" s="255"/>
    </row>
    <row r="103" spans="1:16" ht="28.5">
      <c r="A103" s="254" t="s">
        <v>1049</v>
      </c>
      <c r="B103" s="254" t="s">
        <v>1050</v>
      </c>
      <c r="C103" s="254">
        <v>5</v>
      </c>
      <c r="D103" s="254" t="s">
        <v>1157</v>
      </c>
      <c r="E103" s="254">
        <v>18</v>
      </c>
      <c r="F103" s="254" t="s">
        <v>1052</v>
      </c>
      <c r="G103" s="254" t="s">
        <v>1057</v>
      </c>
      <c r="H103" s="254" t="s">
        <v>1054</v>
      </c>
      <c r="I103" s="254" t="s">
        <v>1055</v>
      </c>
      <c r="P103" s="255"/>
    </row>
    <row r="104" spans="1:16" ht="28.5">
      <c r="A104" s="254" t="s">
        <v>1049</v>
      </c>
      <c r="B104" s="254" t="s">
        <v>1050</v>
      </c>
      <c r="C104" s="254">
        <v>5</v>
      </c>
      <c r="D104" s="254" t="s">
        <v>1158</v>
      </c>
      <c r="E104" s="254">
        <v>18</v>
      </c>
      <c r="F104" s="254" t="s">
        <v>1052</v>
      </c>
      <c r="G104" s="254" t="s">
        <v>1053</v>
      </c>
      <c r="H104" s="254" t="s">
        <v>1054</v>
      </c>
      <c r="I104" s="254" t="s">
        <v>1055</v>
      </c>
      <c r="P104" s="255"/>
    </row>
    <row r="105" spans="1:16" ht="28.5">
      <c r="A105" s="254" t="s">
        <v>1049</v>
      </c>
      <c r="B105" s="254" t="s">
        <v>1050</v>
      </c>
      <c r="C105" s="254">
        <v>5</v>
      </c>
      <c r="D105" s="254" t="s">
        <v>1159</v>
      </c>
      <c r="E105" s="254">
        <v>18</v>
      </c>
      <c r="F105" s="254" t="s">
        <v>1052</v>
      </c>
      <c r="G105" s="254" t="s">
        <v>1057</v>
      </c>
      <c r="H105" s="254" t="s">
        <v>1054</v>
      </c>
      <c r="I105" s="254" t="s">
        <v>1055</v>
      </c>
      <c r="P105" s="255"/>
    </row>
    <row r="106" spans="1:16" ht="28.5">
      <c r="A106" s="254" t="s">
        <v>1049</v>
      </c>
      <c r="B106" s="254" t="s">
        <v>1050</v>
      </c>
      <c r="C106" s="254">
        <v>5</v>
      </c>
      <c r="D106" s="254" t="s">
        <v>1160</v>
      </c>
      <c r="E106" s="254">
        <v>18</v>
      </c>
      <c r="F106" s="254" t="s">
        <v>1052</v>
      </c>
      <c r="G106" s="254" t="s">
        <v>1053</v>
      </c>
      <c r="H106" s="254" t="s">
        <v>1054</v>
      </c>
      <c r="I106" s="254" t="s">
        <v>1055</v>
      </c>
      <c r="P106" s="255"/>
    </row>
    <row r="107" spans="1:16" ht="28.5">
      <c r="A107" s="254" t="s">
        <v>1049</v>
      </c>
      <c r="B107" s="254" t="s">
        <v>1050</v>
      </c>
      <c r="C107" s="254">
        <v>5</v>
      </c>
      <c r="D107" s="254" t="s">
        <v>1161</v>
      </c>
      <c r="E107" s="254">
        <v>18</v>
      </c>
      <c r="F107" s="254" t="s">
        <v>1052</v>
      </c>
      <c r="G107" s="254" t="s">
        <v>1057</v>
      </c>
      <c r="H107" s="254" t="s">
        <v>1054</v>
      </c>
      <c r="I107" s="254" t="s">
        <v>1055</v>
      </c>
      <c r="P107" s="255"/>
    </row>
    <row r="108" spans="1:16" ht="28.5">
      <c r="A108" s="254" t="s">
        <v>1049</v>
      </c>
      <c r="B108" s="254" t="s">
        <v>1050</v>
      </c>
      <c r="C108" s="254">
        <v>5</v>
      </c>
      <c r="D108" s="254" t="s">
        <v>1162</v>
      </c>
      <c r="E108" s="254">
        <v>18</v>
      </c>
      <c r="F108" s="254" t="s">
        <v>1052</v>
      </c>
      <c r="G108" s="254" t="s">
        <v>1053</v>
      </c>
      <c r="H108" s="254" t="s">
        <v>1054</v>
      </c>
      <c r="I108" s="254" t="s">
        <v>1055</v>
      </c>
      <c r="P108" s="255"/>
    </row>
    <row r="109" spans="1:16" ht="28.5">
      <c r="A109" s="254" t="s">
        <v>1049</v>
      </c>
      <c r="B109" s="254" t="s">
        <v>1050</v>
      </c>
      <c r="C109" s="254">
        <v>5</v>
      </c>
      <c r="D109" s="254" t="s">
        <v>1163</v>
      </c>
      <c r="E109" s="254">
        <v>18</v>
      </c>
      <c r="F109" s="254" t="s">
        <v>1052</v>
      </c>
      <c r="G109" s="254" t="s">
        <v>1057</v>
      </c>
      <c r="H109" s="254" t="s">
        <v>1054</v>
      </c>
      <c r="I109" s="254" t="s">
        <v>1055</v>
      </c>
      <c r="P109" s="255"/>
    </row>
    <row r="110" spans="1:16" ht="28.5">
      <c r="A110" s="254" t="s">
        <v>1049</v>
      </c>
      <c r="B110" s="254" t="s">
        <v>1050</v>
      </c>
      <c r="C110" s="254">
        <v>5</v>
      </c>
      <c r="D110" s="254" t="s">
        <v>1164</v>
      </c>
      <c r="E110" s="254">
        <v>18</v>
      </c>
      <c r="F110" s="254" t="s">
        <v>1052</v>
      </c>
      <c r="G110" s="254" t="s">
        <v>1053</v>
      </c>
      <c r="H110" s="254" t="s">
        <v>1054</v>
      </c>
      <c r="I110" s="254" t="s">
        <v>1055</v>
      </c>
      <c r="P110" s="255"/>
    </row>
    <row r="111" spans="1:16" ht="28.5">
      <c r="A111" s="254" t="s">
        <v>1049</v>
      </c>
      <c r="B111" s="254" t="s">
        <v>1050</v>
      </c>
      <c r="C111" s="254">
        <v>5</v>
      </c>
      <c r="D111" s="254" t="s">
        <v>1165</v>
      </c>
      <c r="E111" s="254">
        <v>18</v>
      </c>
      <c r="F111" s="254" t="s">
        <v>1052</v>
      </c>
      <c r="G111" s="254" t="s">
        <v>1057</v>
      </c>
      <c r="H111" s="254" t="s">
        <v>1054</v>
      </c>
      <c r="I111" s="254" t="s">
        <v>1055</v>
      </c>
      <c r="P111" s="255"/>
    </row>
    <row r="112" spans="1:16" ht="28.5">
      <c r="A112" s="254" t="s">
        <v>1049</v>
      </c>
      <c r="B112" s="254" t="s">
        <v>1050</v>
      </c>
      <c r="C112" s="254">
        <v>5</v>
      </c>
      <c r="D112" s="254" t="s">
        <v>1166</v>
      </c>
      <c r="E112" s="254">
        <v>18</v>
      </c>
      <c r="F112" s="254" t="s">
        <v>1052</v>
      </c>
      <c r="G112" s="254" t="s">
        <v>1053</v>
      </c>
      <c r="H112" s="254" t="s">
        <v>1054</v>
      </c>
      <c r="I112" s="254" t="s">
        <v>1055</v>
      </c>
      <c r="P112" s="255"/>
    </row>
    <row r="113" spans="1:16" ht="28.5">
      <c r="A113" s="254" t="s">
        <v>1049</v>
      </c>
      <c r="B113" s="254" t="s">
        <v>1050</v>
      </c>
      <c r="C113" s="254">
        <v>5</v>
      </c>
      <c r="D113" s="254" t="s">
        <v>1167</v>
      </c>
      <c r="E113" s="254">
        <v>18</v>
      </c>
      <c r="F113" s="254" t="s">
        <v>1052</v>
      </c>
      <c r="G113" s="254" t="s">
        <v>1057</v>
      </c>
      <c r="H113" s="254" t="s">
        <v>1054</v>
      </c>
      <c r="I113" s="254" t="s">
        <v>1055</v>
      </c>
      <c r="P113" s="255"/>
    </row>
    <row r="114" spans="1:16" ht="28.5">
      <c r="A114" s="254" t="s">
        <v>1049</v>
      </c>
      <c r="B114" s="254" t="s">
        <v>1050</v>
      </c>
      <c r="C114" s="254">
        <v>5</v>
      </c>
      <c r="D114" s="254" t="s">
        <v>1168</v>
      </c>
      <c r="E114" s="254">
        <v>18</v>
      </c>
      <c r="F114" s="254" t="s">
        <v>1052</v>
      </c>
      <c r="G114" s="254" t="s">
        <v>1053</v>
      </c>
      <c r="H114" s="254" t="s">
        <v>1054</v>
      </c>
      <c r="I114" s="254" t="s">
        <v>1055</v>
      </c>
      <c r="P114" s="255"/>
    </row>
    <row r="115" spans="1:16" ht="28.5">
      <c r="A115" s="254" t="s">
        <v>1049</v>
      </c>
      <c r="B115" s="254" t="s">
        <v>1050</v>
      </c>
      <c r="C115" s="254">
        <v>5</v>
      </c>
      <c r="D115" s="254" t="s">
        <v>1169</v>
      </c>
      <c r="E115" s="254">
        <v>18</v>
      </c>
      <c r="F115" s="254" t="s">
        <v>1052</v>
      </c>
      <c r="G115" s="254" t="s">
        <v>1057</v>
      </c>
      <c r="H115" s="254" t="s">
        <v>1054</v>
      </c>
      <c r="I115" s="254" t="s">
        <v>1055</v>
      </c>
      <c r="P115" s="255"/>
    </row>
    <row r="116" spans="1:16" ht="28.5">
      <c r="A116" s="254" t="s">
        <v>1049</v>
      </c>
      <c r="B116" s="254" t="s">
        <v>1050</v>
      </c>
      <c r="C116" s="254">
        <v>5</v>
      </c>
      <c r="D116" s="254" t="s">
        <v>1170</v>
      </c>
      <c r="E116" s="254">
        <v>18</v>
      </c>
      <c r="F116" s="254" t="s">
        <v>1052</v>
      </c>
      <c r="G116" s="254" t="s">
        <v>1053</v>
      </c>
      <c r="H116" s="254" t="s">
        <v>1054</v>
      </c>
      <c r="I116" s="254" t="s">
        <v>1055</v>
      </c>
      <c r="P116" s="255"/>
    </row>
    <row r="117" spans="1:16" ht="28.5">
      <c r="A117" s="254" t="s">
        <v>1049</v>
      </c>
      <c r="B117" s="254" t="s">
        <v>1050</v>
      </c>
      <c r="C117" s="254">
        <v>5</v>
      </c>
      <c r="D117" s="254" t="s">
        <v>1171</v>
      </c>
      <c r="E117" s="254">
        <v>18</v>
      </c>
      <c r="F117" s="254" t="s">
        <v>1052</v>
      </c>
      <c r="G117" s="254" t="s">
        <v>1057</v>
      </c>
      <c r="H117" s="254" t="s">
        <v>1054</v>
      </c>
      <c r="I117" s="254" t="s">
        <v>1055</v>
      </c>
      <c r="P117" s="255"/>
    </row>
    <row r="118" spans="1:16" ht="28.5">
      <c r="A118" s="254" t="s">
        <v>1049</v>
      </c>
      <c r="B118" s="254" t="s">
        <v>1050</v>
      </c>
      <c r="C118" s="254">
        <v>5</v>
      </c>
      <c r="D118" s="254" t="s">
        <v>1172</v>
      </c>
      <c r="E118" s="254">
        <v>18</v>
      </c>
      <c r="F118" s="254" t="s">
        <v>1052</v>
      </c>
      <c r="G118" s="254" t="s">
        <v>1053</v>
      </c>
      <c r="H118" s="254" t="s">
        <v>1054</v>
      </c>
      <c r="I118" s="254" t="s">
        <v>1055</v>
      </c>
      <c r="P118" s="255"/>
    </row>
    <row r="119" spans="1:16" ht="28.5">
      <c r="A119" s="254" t="s">
        <v>1049</v>
      </c>
      <c r="B119" s="254" t="s">
        <v>1050</v>
      </c>
      <c r="C119" s="254">
        <v>5</v>
      </c>
      <c r="D119" s="254" t="s">
        <v>1173</v>
      </c>
      <c r="E119" s="254">
        <v>18</v>
      </c>
      <c r="F119" s="254" t="s">
        <v>1052</v>
      </c>
      <c r="G119" s="254" t="s">
        <v>1053</v>
      </c>
      <c r="H119" s="254" t="s">
        <v>1054</v>
      </c>
      <c r="I119" s="254" t="s">
        <v>1055</v>
      </c>
      <c r="P119" s="255"/>
    </row>
    <row r="120" spans="1:16" ht="28.5">
      <c r="A120" s="254" t="s">
        <v>1049</v>
      </c>
      <c r="B120" s="254" t="s">
        <v>1050</v>
      </c>
      <c r="C120" s="254">
        <v>5</v>
      </c>
      <c r="D120" s="254" t="s">
        <v>1174</v>
      </c>
      <c r="E120" s="254">
        <v>18</v>
      </c>
      <c r="F120" s="254" t="s">
        <v>1052</v>
      </c>
      <c r="G120" s="254" t="s">
        <v>1053</v>
      </c>
      <c r="H120" s="254" t="s">
        <v>1054</v>
      </c>
      <c r="I120" s="254" t="s">
        <v>1055</v>
      </c>
      <c r="P120" s="255"/>
    </row>
    <row r="121" spans="1:16" ht="28.5">
      <c r="A121" s="254" t="s">
        <v>1049</v>
      </c>
      <c r="B121" s="254" t="s">
        <v>1050</v>
      </c>
      <c r="C121" s="254">
        <v>5</v>
      </c>
      <c r="D121" s="254" t="s">
        <v>1175</v>
      </c>
      <c r="E121" s="254">
        <v>18</v>
      </c>
      <c r="F121" s="254" t="s">
        <v>1052</v>
      </c>
      <c r="G121" s="254" t="s">
        <v>1053</v>
      </c>
      <c r="H121" s="254" t="s">
        <v>1054</v>
      </c>
      <c r="I121" s="254" t="s">
        <v>1055</v>
      </c>
      <c r="P121" s="255"/>
    </row>
    <row r="122" spans="1:16" ht="28.5">
      <c r="A122" s="254" t="s">
        <v>1049</v>
      </c>
      <c r="B122" s="254" t="s">
        <v>1050</v>
      </c>
      <c r="C122" s="254">
        <v>6</v>
      </c>
      <c r="D122" s="254" t="s">
        <v>1176</v>
      </c>
      <c r="E122" s="254">
        <v>18</v>
      </c>
      <c r="F122" s="254" t="s">
        <v>1052</v>
      </c>
      <c r="G122" s="254" t="s">
        <v>1053</v>
      </c>
      <c r="H122" s="254" t="s">
        <v>1054</v>
      </c>
      <c r="I122" s="254" t="s">
        <v>1055</v>
      </c>
      <c r="P122" s="255"/>
    </row>
    <row r="123" spans="1:16" ht="28.5">
      <c r="A123" s="254" t="s">
        <v>1049</v>
      </c>
      <c r="B123" s="254" t="s">
        <v>1050</v>
      </c>
      <c r="C123" s="254">
        <v>6</v>
      </c>
      <c r="D123" s="254" t="s">
        <v>1177</v>
      </c>
      <c r="E123" s="254">
        <v>18</v>
      </c>
      <c r="F123" s="254" t="s">
        <v>1052</v>
      </c>
      <c r="G123" s="254" t="s">
        <v>1057</v>
      </c>
      <c r="H123" s="254" t="s">
        <v>1054</v>
      </c>
      <c r="I123" s="254" t="s">
        <v>1055</v>
      </c>
      <c r="P123" s="255"/>
    </row>
    <row r="124" spans="1:16" ht="28.5">
      <c r="A124" s="254" t="s">
        <v>1049</v>
      </c>
      <c r="B124" s="254" t="s">
        <v>1050</v>
      </c>
      <c r="C124" s="254">
        <v>6</v>
      </c>
      <c r="D124" s="254" t="s">
        <v>1178</v>
      </c>
      <c r="E124" s="254">
        <v>18</v>
      </c>
      <c r="F124" s="254" t="s">
        <v>1052</v>
      </c>
      <c r="G124" s="254" t="s">
        <v>1053</v>
      </c>
      <c r="H124" s="254" t="s">
        <v>1054</v>
      </c>
      <c r="I124" s="254" t="s">
        <v>1055</v>
      </c>
      <c r="P124" s="255"/>
    </row>
    <row r="125" spans="1:16" ht="28.5">
      <c r="A125" s="254" t="s">
        <v>1049</v>
      </c>
      <c r="B125" s="254" t="s">
        <v>1050</v>
      </c>
      <c r="C125" s="254">
        <v>6</v>
      </c>
      <c r="D125" s="254" t="s">
        <v>1179</v>
      </c>
      <c r="E125" s="254">
        <v>18</v>
      </c>
      <c r="F125" s="254" t="s">
        <v>1052</v>
      </c>
      <c r="G125" s="254" t="s">
        <v>1057</v>
      </c>
      <c r="H125" s="254" t="s">
        <v>1054</v>
      </c>
      <c r="I125" s="254" t="s">
        <v>1055</v>
      </c>
      <c r="P125" s="255"/>
    </row>
    <row r="126" spans="1:16" ht="28.5">
      <c r="A126" s="254" t="s">
        <v>1049</v>
      </c>
      <c r="B126" s="254" t="s">
        <v>1050</v>
      </c>
      <c r="C126" s="254">
        <v>6</v>
      </c>
      <c r="D126" s="254" t="s">
        <v>1180</v>
      </c>
      <c r="E126" s="254">
        <v>18</v>
      </c>
      <c r="F126" s="254" t="s">
        <v>1052</v>
      </c>
      <c r="G126" s="254" t="s">
        <v>1053</v>
      </c>
      <c r="H126" s="254" t="s">
        <v>1054</v>
      </c>
      <c r="I126" s="254" t="s">
        <v>1055</v>
      </c>
      <c r="P126" s="255"/>
    </row>
    <row r="127" spans="1:16" ht="28.5">
      <c r="A127" s="254" t="s">
        <v>1049</v>
      </c>
      <c r="B127" s="254" t="s">
        <v>1050</v>
      </c>
      <c r="C127" s="254">
        <v>6</v>
      </c>
      <c r="D127" s="254" t="s">
        <v>1181</v>
      </c>
      <c r="E127" s="254">
        <v>18</v>
      </c>
      <c r="F127" s="254" t="s">
        <v>1052</v>
      </c>
      <c r="G127" s="254" t="s">
        <v>1057</v>
      </c>
      <c r="H127" s="254" t="s">
        <v>1054</v>
      </c>
      <c r="I127" s="254" t="s">
        <v>1055</v>
      </c>
      <c r="P127" s="255"/>
    </row>
    <row r="128" spans="1:16" ht="28.5">
      <c r="A128" s="254" t="s">
        <v>1049</v>
      </c>
      <c r="B128" s="254" t="s">
        <v>1050</v>
      </c>
      <c r="C128" s="254">
        <v>6</v>
      </c>
      <c r="D128" s="254" t="s">
        <v>1182</v>
      </c>
      <c r="E128" s="254">
        <v>18</v>
      </c>
      <c r="F128" s="254" t="s">
        <v>1052</v>
      </c>
      <c r="G128" s="254" t="s">
        <v>1053</v>
      </c>
      <c r="H128" s="254" t="s">
        <v>1054</v>
      </c>
      <c r="I128" s="254" t="s">
        <v>1055</v>
      </c>
      <c r="P128" s="255"/>
    </row>
    <row r="129" spans="1:16" ht="28.5">
      <c r="A129" s="254" t="s">
        <v>1049</v>
      </c>
      <c r="B129" s="254" t="s">
        <v>1050</v>
      </c>
      <c r="C129" s="254">
        <v>6</v>
      </c>
      <c r="D129" s="254" t="s">
        <v>1183</v>
      </c>
      <c r="E129" s="254">
        <v>18</v>
      </c>
      <c r="F129" s="254" t="s">
        <v>1052</v>
      </c>
      <c r="G129" s="254" t="s">
        <v>1057</v>
      </c>
      <c r="H129" s="254" t="s">
        <v>1054</v>
      </c>
      <c r="I129" s="254" t="s">
        <v>1055</v>
      </c>
      <c r="P129" s="255"/>
    </row>
    <row r="130" spans="1:16" ht="28.5">
      <c r="A130" s="254" t="s">
        <v>1049</v>
      </c>
      <c r="B130" s="254" t="s">
        <v>1050</v>
      </c>
      <c r="C130" s="254">
        <v>6</v>
      </c>
      <c r="D130" s="254" t="s">
        <v>1184</v>
      </c>
      <c r="E130" s="254">
        <v>18</v>
      </c>
      <c r="F130" s="254" t="s">
        <v>1052</v>
      </c>
      <c r="G130" s="254" t="s">
        <v>1053</v>
      </c>
      <c r="H130" s="254" t="s">
        <v>1054</v>
      </c>
      <c r="I130" s="254" t="s">
        <v>1055</v>
      </c>
      <c r="P130" s="255"/>
    </row>
    <row r="131" spans="1:16" ht="28.5">
      <c r="A131" s="254" t="s">
        <v>1049</v>
      </c>
      <c r="B131" s="254" t="s">
        <v>1050</v>
      </c>
      <c r="C131" s="254">
        <v>6</v>
      </c>
      <c r="D131" s="254" t="s">
        <v>1185</v>
      </c>
      <c r="E131" s="254">
        <v>18</v>
      </c>
      <c r="F131" s="254" t="s">
        <v>1052</v>
      </c>
      <c r="G131" s="254" t="s">
        <v>1057</v>
      </c>
      <c r="H131" s="254" t="s">
        <v>1054</v>
      </c>
      <c r="I131" s="254" t="s">
        <v>1055</v>
      </c>
      <c r="P131" s="255"/>
    </row>
    <row r="132" spans="1:16" ht="28.5">
      <c r="A132" s="254" t="s">
        <v>1049</v>
      </c>
      <c r="B132" s="254" t="s">
        <v>1050</v>
      </c>
      <c r="C132" s="254">
        <v>6</v>
      </c>
      <c r="D132" s="254" t="s">
        <v>1186</v>
      </c>
      <c r="E132" s="254">
        <v>18</v>
      </c>
      <c r="F132" s="254" t="s">
        <v>1052</v>
      </c>
      <c r="G132" s="254" t="s">
        <v>1053</v>
      </c>
      <c r="H132" s="254" t="s">
        <v>1054</v>
      </c>
      <c r="I132" s="254" t="s">
        <v>1055</v>
      </c>
      <c r="P132" s="255"/>
    </row>
    <row r="133" spans="1:16" ht="28.5">
      <c r="A133" s="254" t="s">
        <v>1049</v>
      </c>
      <c r="B133" s="254" t="s">
        <v>1050</v>
      </c>
      <c r="C133" s="254">
        <v>6</v>
      </c>
      <c r="D133" s="254" t="s">
        <v>1187</v>
      </c>
      <c r="E133" s="254">
        <v>18</v>
      </c>
      <c r="F133" s="254" t="s">
        <v>1052</v>
      </c>
      <c r="G133" s="254" t="s">
        <v>1057</v>
      </c>
      <c r="H133" s="254" t="s">
        <v>1054</v>
      </c>
      <c r="I133" s="254" t="s">
        <v>1055</v>
      </c>
      <c r="P133" s="255"/>
    </row>
    <row r="134" spans="1:16" ht="28.5">
      <c r="A134" s="254" t="s">
        <v>1049</v>
      </c>
      <c r="B134" s="254" t="s">
        <v>1050</v>
      </c>
      <c r="C134" s="254">
        <v>6</v>
      </c>
      <c r="D134" s="254" t="s">
        <v>1188</v>
      </c>
      <c r="E134" s="254">
        <v>18</v>
      </c>
      <c r="F134" s="254" t="s">
        <v>1052</v>
      </c>
      <c r="G134" s="254" t="s">
        <v>1053</v>
      </c>
      <c r="H134" s="254" t="s">
        <v>1054</v>
      </c>
      <c r="I134" s="254" t="s">
        <v>1055</v>
      </c>
      <c r="P134" s="255"/>
    </row>
    <row r="135" spans="1:16" ht="28.5">
      <c r="A135" s="254" t="s">
        <v>1049</v>
      </c>
      <c r="B135" s="254" t="s">
        <v>1050</v>
      </c>
      <c r="C135" s="254">
        <v>6</v>
      </c>
      <c r="D135" s="254" t="s">
        <v>1189</v>
      </c>
      <c r="E135" s="254">
        <v>18</v>
      </c>
      <c r="F135" s="254" t="s">
        <v>1052</v>
      </c>
      <c r="G135" s="254" t="s">
        <v>1057</v>
      </c>
      <c r="H135" s="254" t="s">
        <v>1054</v>
      </c>
      <c r="I135" s="254" t="s">
        <v>1055</v>
      </c>
      <c r="P135" s="255"/>
    </row>
    <row r="136" spans="1:16" ht="28.5">
      <c r="A136" s="254" t="s">
        <v>1049</v>
      </c>
      <c r="B136" s="254" t="s">
        <v>1050</v>
      </c>
      <c r="C136" s="254">
        <v>6</v>
      </c>
      <c r="D136" s="254" t="s">
        <v>1190</v>
      </c>
      <c r="E136" s="254">
        <v>18</v>
      </c>
      <c r="F136" s="254" t="s">
        <v>1052</v>
      </c>
      <c r="G136" s="254" t="s">
        <v>1053</v>
      </c>
      <c r="H136" s="254" t="s">
        <v>1054</v>
      </c>
      <c r="I136" s="254" t="s">
        <v>1055</v>
      </c>
      <c r="P136" s="255"/>
    </row>
    <row r="137" spans="1:16" ht="28.5">
      <c r="A137" s="254" t="s">
        <v>1049</v>
      </c>
      <c r="B137" s="254" t="s">
        <v>1050</v>
      </c>
      <c r="C137" s="254">
        <v>6</v>
      </c>
      <c r="D137" s="254" t="s">
        <v>1191</v>
      </c>
      <c r="E137" s="254">
        <v>18</v>
      </c>
      <c r="F137" s="254" t="s">
        <v>1052</v>
      </c>
      <c r="G137" s="254" t="s">
        <v>1057</v>
      </c>
      <c r="H137" s="254" t="s">
        <v>1054</v>
      </c>
      <c r="I137" s="254" t="s">
        <v>1055</v>
      </c>
      <c r="P137" s="255"/>
    </row>
    <row r="138" spans="1:16" ht="28.5">
      <c r="A138" s="254" t="s">
        <v>1049</v>
      </c>
      <c r="B138" s="254" t="s">
        <v>1050</v>
      </c>
      <c r="C138" s="254">
        <v>6</v>
      </c>
      <c r="D138" s="254" t="s">
        <v>1192</v>
      </c>
      <c r="E138" s="254">
        <v>18</v>
      </c>
      <c r="F138" s="254" t="s">
        <v>1052</v>
      </c>
      <c r="G138" s="254" t="s">
        <v>1053</v>
      </c>
      <c r="H138" s="254" t="s">
        <v>1054</v>
      </c>
      <c r="I138" s="254" t="s">
        <v>1055</v>
      </c>
      <c r="P138" s="255"/>
    </row>
    <row r="139" spans="1:16" ht="28.5">
      <c r="A139" s="254" t="s">
        <v>1049</v>
      </c>
      <c r="B139" s="254" t="s">
        <v>1050</v>
      </c>
      <c r="C139" s="254">
        <v>6</v>
      </c>
      <c r="D139" s="254" t="s">
        <v>1193</v>
      </c>
      <c r="E139" s="254">
        <v>18</v>
      </c>
      <c r="F139" s="254" t="s">
        <v>1052</v>
      </c>
      <c r="G139" s="254" t="s">
        <v>1053</v>
      </c>
      <c r="H139" s="254" t="s">
        <v>1054</v>
      </c>
      <c r="I139" s="254" t="s">
        <v>1055</v>
      </c>
      <c r="P139" s="255"/>
    </row>
    <row r="140" spans="1:16" ht="28.5">
      <c r="A140" s="254" t="s">
        <v>1049</v>
      </c>
      <c r="B140" s="254" t="s">
        <v>1050</v>
      </c>
      <c r="C140" s="254">
        <v>6</v>
      </c>
      <c r="D140" s="254" t="s">
        <v>1194</v>
      </c>
      <c r="E140" s="254">
        <v>18</v>
      </c>
      <c r="F140" s="254" t="s">
        <v>1052</v>
      </c>
      <c r="G140" s="254" t="s">
        <v>1053</v>
      </c>
      <c r="H140" s="254" t="s">
        <v>1054</v>
      </c>
      <c r="I140" s="254" t="s">
        <v>1055</v>
      </c>
      <c r="P140" s="255"/>
    </row>
    <row r="141" spans="1:16" ht="28.5">
      <c r="A141" s="254" t="s">
        <v>1049</v>
      </c>
      <c r="B141" s="254" t="s">
        <v>1050</v>
      </c>
      <c r="C141" s="254">
        <v>6</v>
      </c>
      <c r="D141" s="254" t="s">
        <v>1195</v>
      </c>
      <c r="E141" s="254">
        <v>18</v>
      </c>
      <c r="F141" s="254" t="s">
        <v>1052</v>
      </c>
      <c r="G141" s="254" t="s">
        <v>1053</v>
      </c>
      <c r="H141" s="254" t="s">
        <v>1054</v>
      </c>
      <c r="I141" s="254" t="s">
        <v>1055</v>
      </c>
      <c r="P141" s="255"/>
    </row>
    <row r="142" spans="1:16" ht="28.5">
      <c r="A142" s="254" t="s">
        <v>1049</v>
      </c>
      <c r="B142" s="254" t="s">
        <v>1050</v>
      </c>
      <c r="C142" s="254">
        <v>6</v>
      </c>
      <c r="D142" s="254" t="s">
        <v>1196</v>
      </c>
      <c r="E142" s="254">
        <v>18</v>
      </c>
      <c r="F142" s="254" t="s">
        <v>1052</v>
      </c>
      <c r="G142" s="254" t="s">
        <v>1053</v>
      </c>
      <c r="H142" s="254" t="s">
        <v>1054</v>
      </c>
      <c r="I142" s="254" t="s">
        <v>1055</v>
      </c>
      <c r="P142" s="255"/>
    </row>
    <row r="143" spans="1:16" ht="28.5">
      <c r="A143" s="254" t="s">
        <v>1049</v>
      </c>
      <c r="B143" s="254" t="s">
        <v>1050</v>
      </c>
      <c r="C143" s="254">
        <v>6</v>
      </c>
      <c r="D143" s="254" t="s">
        <v>1197</v>
      </c>
      <c r="E143" s="254">
        <v>18</v>
      </c>
      <c r="F143" s="254" t="s">
        <v>1052</v>
      </c>
      <c r="G143" s="254" t="s">
        <v>1057</v>
      </c>
      <c r="H143" s="254" t="s">
        <v>1054</v>
      </c>
      <c r="I143" s="254" t="s">
        <v>1055</v>
      </c>
      <c r="P143" s="255"/>
    </row>
    <row r="144" spans="1:16" ht="28.5">
      <c r="A144" s="254" t="s">
        <v>1049</v>
      </c>
      <c r="B144" s="254" t="s">
        <v>1050</v>
      </c>
      <c r="C144" s="254">
        <v>6</v>
      </c>
      <c r="D144" s="254" t="s">
        <v>1198</v>
      </c>
      <c r="E144" s="254">
        <v>18</v>
      </c>
      <c r="F144" s="254" t="s">
        <v>1052</v>
      </c>
      <c r="G144" s="254" t="s">
        <v>1053</v>
      </c>
      <c r="H144" s="254" t="s">
        <v>1054</v>
      </c>
      <c r="I144" s="254" t="s">
        <v>1055</v>
      </c>
      <c r="P144" s="255"/>
    </row>
    <row r="145" spans="1:16" ht="28.5">
      <c r="A145" s="254" t="s">
        <v>1049</v>
      </c>
      <c r="B145" s="254" t="s">
        <v>1050</v>
      </c>
      <c r="C145" s="254">
        <v>6</v>
      </c>
      <c r="D145" s="254" t="s">
        <v>1199</v>
      </c>
      <c r="E145" s="254">
        <v>18</v>
      </c>
      <c r="F145" s="254" t="s">
        <v>1052</v>
      </c>
      <c r="G145" s="254" t="s">
        <v>1057</v>
      </c>
      <c r="H145" s="254" t="s">
        <v>1054</v>
      </c>
      <c r="I145" s="254" t="s">
        <v>1055</v>
      </c>
      <c r="P145" s="255"/>
    </row>
    <row r="146" spans="1:16" ht="28.5">
      <c r="A146" s="254" t="s">
        <v>1049</v>
      </c>
      <c r="B146" s="254" t="s">
        <v>1050</v>
      </c>
      <c r="C146" s="254">
        <v>6</v>
      </c>
      <c r="D146" s="254" t="s">
        <v>1200</v>
      </c>
      <c r="E146" s="254">
        <v>18</v>
      </c>
      <c r="F146" s="254" t="s">
        <v>1052</v>
      </c>
      <c r="G146" s="254" t="s">
        <v>1053</v>
      </c>
      <c r="H146" s="254" t="s">
        <v>1054</v>
      </c>
      <c r="I146" s="254" t="s">
        <v>1055</v>
      </c>
      <c r="P146" s="255"/>
    </row>
    <row r="147" spans="1:16" ht="28.5">
      <c r="A147" s="254" t="s">
        <v>1049</v>
      </c>
      <c r="B147" s="254" t="s">
        <v>1050</v>
      </c>
      <c r="C147" s="254">
        <v>6</v>
      </c>
      <c r="D147" s="254" t="s">
        <v>1201</v>
      </c>
      <c r="E147" s="254">
        <v>18</v>
      </c>
      <c r="F147" s="254" t="s">
        <v>1052</v>
      </c>
      <c r="G147" s="254" t="s">
        <v>1057</v>
      </c>
      <c r="H147" s="254" t="s">
        <v>1054</v>
      </c>
      <c r="I147" s="254" t="s">
        <v>1055</v>
      </c>
      <c r="P147" s="255"/>
    </row>
    <row r="148" spans="1:16" ht="28.5">
      <c r="A148" s="254" t="s">
        <v>1049</v>
      </c>
      <c r="B148" s="254" t="s">
        <v>1050</v>
      </c>
      <c r="C148" s="254">
        <v>6</v>
      </c>
      <c r="D148" s="254" t="s">
        <v>1202</v>
      </c>
      <c r="E148" s="254">
        <v>18</v>
      </c>
      <c r="F148" s="254" t="s">
        <v>1052</v>
      </c>
      <c r="G148" s="254" t="s">
        <v>1053</v>
      </c>
      <c r="H148" s="254" t="s">
        <v>1054</v>
      </c>
      <c r="I148" s="254" t="s">
        <v>1055</v>
      </c>
      <c r="P148" s="255"/>
    </row>
    <row r="149" spans="1:16" ht="28.5">
      <c r="A149" s="254" t="s">
        <v>1049</v>
      </c>
      <c r="B149" s="254" t="s">
        <v>1050</v>
      </c>
      <c r="C149" s="254">
        <v>6</v>
      </c>
      <c r="D149" s="254" t="s">
        <v>1203</v>
      </c>
      <c r="E149" s="254">
        <v>18</v>
      </c>
      <c r="F149" s="254" t="s">
        <v>1052</v>
      </c>
      <c r="G149" s="254" t="s">
        <v>1057</v>
      </c>
      <c r="H149" s="254" t="s">
        <v>1054</v>
      </c>
      <c r="I149" s="254" t="s">
        <v>1055</v>
      </c>
      <c r="P149" s="255"/>
    </row>
    <row r="150" spans="1:16" ht="28.5">
      <c r="A150" s="254" t="s">
        <v>1049</v>
      </c>
      <c r="B150" s="254" t="s">
        <v>1050</v>
      </c>
      <c r="C150" s="254">
        <v>6</v>
      </c>
      <c r="D150" s="254" t="s">
        <v>1204</v>
      </c>
      <c r="E150" s="254">
        <v>18</v>
      </c>
      <c r="F150" s="254" t="s">
        <v>1052</v>
      </c>
      <c r="G150" s="254" t="s">
        <v>1053</v>
      </c>
      <c r="H150" s="254" t="s">
        <v>1054</v>
      </c>
      <c r="I150" s="254" t="s">
        <v>1055</v>
      </c>
      <c r="P150" s="255"/>
    </row>
    <row r="151" spans="1:16" ht="28.5">
      <c r="A151" s="254" t="s">
        <v>1049</v>
      </c>
      <c r="B151" s="254" t="s">
        <v>1050</v>
      </c>
      <c r="C151" s="254">
        <v>6</v>
      </c>
      <c r="D151" s="254" t="s">
        <v>1205</v>
      </c>
      <c r="E151" s="254">
        <v>18</v>
      </c>
      <c r="F151" s="254" t="s">
        <v>1052</v>
      </c>
      <c r="G151" s="254" t="s">
        <v>1057</v>
      </c>
      <c r="H151" s="254" t="s">
        <v>1054</v>
      </c>
      <c r="I151" s="254" t="s">
        <v>1055</v>
      </c>
      <c r="P151" s="255"/>
    </row>
    <row r="152" spans="1:16" ht="28.5">
      <c r="A152" s="254" t="s">
        <v>1049</v>
      </c>
      <c r="B152" s="254" t="s">
        <v>1050</v>
      </c>
      <c r="C152" s="254">
        <v>6</v>
      </c>
      <c r="D152" s="254" t="s">
        <v>1206</v>
      </c>
      <c r="E152" s="254">
        <v>18</v>
      </c>
      <c r="F152" s="254" t="s">
        <v>1052</v>
      </c>
      <c r="G152" s="254" t="s">
        <v>1053</v>
      </c>
      <c r="H152" s="254" t="s">
        <v>1054</v>
      </c>
      <c r="I152" s="254" t="s">
        <v>1055</v>
      </c>
      <c r="P152" s="255"/>
    </row>
    <row r="153" spans="1:16" ht="28.5">
      <c r="A153" s="254" t="s">
        <v>1049</v>
      </c>
      <c r="B153" s="254" t="s">
        <v>1050</v>
      </c>
      <c r="C153" s="254">
        <v>6</v>
      </c>
      <c r="D153" s="254" t="s">
        <v>1207</v>
      </c>
      <c r="E153" s="254">
        <v>18</v>
      </c>
      <c r="F153" s="254" t="s">
        <v>1052</v>
      </c>
      <c r="G153" s="254" t="s">
        <v>1057</v>
      </c>
      <c r="H153" s="254" t="s">
        <v>1054</v>
      </c>
      <c r="I153" s="254" t="s">
        <v>1055</v>
      </c>
      <c r="P153" s="255"/>
    </row>
    <row r="154" spans="1:16" ht="28.5">
      <c r="A154" s="254" t="s">
        <v>1049</v>
      </c>
      <c r="B154" s="254" t="s">
        <v>1050</v>
      </c>
      <c r="C154" s="254">
        <v>6</v>
      </c>
      <c r="D154" s="254" t="s">
        <v>1208</v>
      </c>
      <c r="E154" s="254">
        <v>18</v>
      </c>
      <c r="F154" s="254" t="s">
        <v>1052</v>
      </c>
      <c r="G154" s="254" t="s">
        <v>1053</v>
      </c>
      <c r="H154" s="254" t="s">
        <v>1054</v>
      </c>
      <c r="I154" s="254" t="s">
        <v>1055</v>
      </c>
      <c r="P154" s="255"/>
    </row>
    <row r="155" spans="1:16" ht="28.5">
      <c r="A155" s="254" t="s">
        <v>1049</v>
      </c>
      <c r="B155" s="254" t="s">
        <v>1050</v>
      </c>
      <c r="C155" s="254">
        <v>6</v>
      </c>
      <c r="D155" s="254" t="s">
        <v>1209</v>
      </c>
      <c r="E155" s="254">
        <v>18</v>
      </c>
      <c r="F155" s="254" t="s">
        <v>1052</v>
      </c>
      <c r="G155" s="254" t="s">
        <v>1057</v>
      </c>
      <c r="H155" s="254" t="s">
        <v>1054</v>
      </c>
      <c r="I155" s="254" t="s">
        <v>1055</v>
      </c>
      <c r="P155" s="255"/>
    </row>
    <row r="156" spans="1:16" ht="28.5">
      <c r="A156" s="254" t="s">
        <v>1049</v>
      </c>
      <c r="B156" s="254" t="s">
        <v>1050</v>
      </c>
      <c r="C156" s="254">
        <v>6</v>
      </c>
      <c r="D156" s="254" t="s">
        <v>1210</v>
      </c>
      <c r="E156" s="254">
        <v>18</v>
      </c>
      <c r="F156" s="254" t="s">
        <v>1052</v>
      </c>
      <c r="G156" s="254" t="s">
        <v>1053</v>
      </c>
      <c r="H156" s="254" t="s">
        <v>1054</v>
      </c>
      <c r="I156" s="254" t="s">
        <v>1055</v>
      </c>
      <c r="P156" s="255"/>
    </row>
    <row r="157" spans="1:16" ht="28.5">
      <c r="A157" s="254" t="s">
        <v>1049</v>
      </c>
      <c r="B157" s="254" t="s">
        <v>1050</v>
      </c>
      <c r="C157" s="254">
        <v>6</v>
      </c>
      <c r="D157" s="254" t="s">
        <v>1211</v>
      </c>
      <c r="E157" s="254">
        <v>18</v>
      </c>
      <c r="F157" s="254" t="s">
        <v>1052</v>
      </c>
      <c r="G157" s="254" t="s">
        <v>1057</v>
      </c>
      <c r="H157" s="254" t="s">
        <v>1054</v>
      </c>
      <c r="I157" s="254" t="s">
        <v>1055</v>
      </c>
      <c r="P157" s="255"/>
    </row>
    <row r="158" spans="1:16" ht="28.5">
      <c r="A158" s="254" t="s">
        <v>1049</v>
      </c>
      <c r="B158" s="254" t="s">
        <v>1050</v>
      </c>
      <c r="C158" s="254">
        <v>6</v>
      </c>
      <c r="D158" s="254" t="s">
        <v>1212</v>
      </c>
      <c r="E158" s="254">
        <v>18</v>
      </c>
      <c r="F158" s="254" t="s">
        <v>1052</v>
      </c>
      <c r="G158" s="254" t="s">
        <v>1053</v>
      </c>
      <c r="H158" s="254" t="s">
        <v>1054</v>
      </c>
      <c r="I158" s="254" t="s">
        <v>1055</v>
      </c>
      <c r="P158" s="255"/>
    </row>
    <row r="159" spans="1:16" ht="28.5">
      <c r="A159" s="254" t="s">
        <v>1049</v>
      </c>
      <c r="B159" s="254" t="s">
        <v>1050</v>
      </c>
      <c r="C159" s="254">
        <v>6</v>
      </c>
      <c r="D159" s="254" t="s">
        <v>1213</v>
      </c>
      <c r="E159" s="254">
        <v>18</v>
      </c>
      <c r="F159" s="254" t="s">
        <v>1052</v>
      </c>
      <c r="G159" s="254" t="s">
        <v>1053</v>
      </c>
      <c r="H159" s="254" t="s">
        <v>1054</v>
      </c>
      <c r="I159" s="254" t="s">
        <v>1055</v>
      </c>
      <c r="P159" s="255"/>
    </row>
    <row r="160" spans="1:16" ht="28.5">
      <c r="A160" s="254" t="s">
        <v>1049</v>
      </c>
      <c r="B160" s="254" t="s">
        <v>1050</v>
      </c>
      <c r="C160" s="254">
        <v>6</v>
      </c>
      <c r="D160" s="254" t="s">
        <v>1214</v>
      </c>
      <c r="E160" s="254">
        <v>18</v>
      </c>
      <c r="F160" s="254" t="s">
        <v>1052</v>
      </c>
      <c r="G160" s="254" t="s">
        <v>1053</v>
      </c>
      <c r="H160" s="254" t="s">
        <v>1054</v>
      </c>
      <c r="I160" s="254" t="s">
        <v>1055</v>
      </c>
      <c r="P160" s="255"/>
    </row>
    <row r="161" spans="1:16" ht="28.5">
      <c r="A161" s="254" t="s">
        <v>1049</v>
      </c>
      <c r="B161" s="254" t="s">
        <v>1050</v>
      </c>
      <c r="C161" s="254">
        <v>6</v>
      </c>
      <c r="D161" s="254" t="s">
        <v>1215</v>
      </c>
      <c r="E161" s="254">
        <v>18</v>
      </c>
      <c r="F161" s="254" t="s">
        <v>1052</v>
      </c>
      <c r="G161" s="254" t="s">
        <v>1053</v>
      </c>
      <c r="H161" s="254" t="s">
        <v>1054</v>
      </c>
      <c r="I161" s="254" t="s">
        <v>1055</v>
      </c>
      <c r="P161" s="255"/>
    </row>
    <row r="162" spans="1:16" s="256" customFormat="1" ht="71.25">
      <c r="A162" s="255" t="s">
        <v>1049</v>
      </c>
      <c r="B162" s="255" t="s">
        <v>1216</v>
      </c>
      <c r="C162" s="255">
        <v>2</v>
      </c>
      <c r="D162" s="255" t="s">
        <v>1217</v>
      </c>
      <c r="E162" s="255">
        <v>28</v>
      </c>
      <c r="F162" s="255" t="s">
        <v>1052</v>
      </c>
      <c r="G162" s="255" t="s">
        <v>1057</v>
      </c>
      <c r="H162" s="255" t="s">
        <v>1054</v>
      </c>
      <c r="I162" s="255" t="s">
        <v>1218</v>
      </c>
      <c r="M162" s="253"/>
      <c r="N162" s="253"/>
      <c r="P162" s="255"/>
    </row>
    <row r="163" spans="1:16" s="256" customFormat="1" ht="71.25">
      <c r="A163" s="255" t="s">
        <v>1049</v>
      </c>
      <c r="B163" s="255" t="s">
        <v>1216</v>
      </c>
      <c r="C163" s="255">
        <v>2</v>
      </c>
      <c r="D163" s="255" t="s">
        <v>1219</v>
      </c>
      <c r="E163" s="255">
        <v>28</v>
      </c>
      <c r="F163" s="255" t="s">
        <v>1052</v>
      </c>
      <c r="G163" s="255" t="s">
        <v>1057</v>
      </c>
      <c r="H163" s="255" t="s">
        <v>1054</v>
      </c>
      <c r="I163" s="255" t="s">
        <v>1218</v>
      </c>
      <c r="M163" s="253"/>
      <c r="N163" s="253"/>
      <c r="P163" s="255"/>
    </row>
    <row r="164" spans="1:16" s="256" customFormat="1" ht="71.25">
      <c r="A164" s="255" t="s">
        <v>1049</v>
      </c>
      <c r="B164" s="255" t="s">
        <v>1216</v>
      </c>
      <c r="C164" s="255">
        <v>2</v>
      </c>
      <c r="D164" s="255" t="s">
        <v>1220</v>
      </c>
      <c r="E164" s="255">
        <v>28</v>
      </c>
      <c r="F164" s="255" t="s">
        <v>1052</v>
      </c>
      <c r="G164" s="255" t="s">
        <v>1057</v>
      </c>
      <c r="H164" s="255" t="s">
        <v>1054</v>
      </c>
      <c r="I164" s="255" t="s">
        <v>1218</v>
      </c>
      <c r="M164" s="253"/>
      <c r="N164" s="253"/>
      <c r="P164" s="255"/>
    </row>
    <row r="165" spans="1:16" s="256" customFormat="1" ht="71.25">
      <c r="A165" s="255" t="s">
        <v>1049</v>
      </c>
      <c r="B165" s="255" t="s">
        <v>1216</v>
      </c>
      <c r="C165" s="255">
        <v>2</v>
      </c>
      <c r="D165" s="255" t="s">
        <v>1221</v>
      </c>
      <c r="E165" s="255">
        <v>28</v>
      </c>
      <c r="F165" s="255" t="s">
        <v>1052</v>
      </c>
      <c r="G165" s="255" t="s">
        <v>1057</v>
      </c>
      <c r="H165" s="255" t="s">
        <v>1054</v>
      </c>
      <c r="I165" s="255" t="s">
        <v>1218</v>
      </c>
      <c r="M165" s="253"/>
      <c r="N165" s="253"/>
      <c r="P165" s="255"/>
    </row>
    <row r="166" spans="1:16" s="256" customFormat="1" ht="71.25">
      <c r="A166" s="255" t="s">
        <v>1049</v>
      </c>
      <c r="B166" s="255" t="s">
        <v>1216</v>
      </c>
      <c r="C166" s="255">
        <v>2</v>
      </c>
      <c r="D166" s="255" t="s">
        <v>1222</v>
      </c>
      <c r="E166" s="255">
        <v>28</v>
      </c>
      <c r="F166" s="255" t="s">
        <v>1052</v>
      </c>
      <c r="G166" s="255" t="s">
        <v>1057</v>
      </c>
      <c r="H166" s="255" t="s">
        <v>1054</v>
      </c>
      <c r="I166" s="255" t="s">
        <v>1218</v>
      </c>
      <c r="M166" s="253"/>
      <c r="N166" s="253"/>
      <c r="P166" s="255"/>
    </row>
    <row r="167" spans="1:16" s="256" customFormat="1" ht="71.25">
      <c r="A167" s="255" t="s">
        <v>1049</v>
      </c>
      <c r="B167" s="255" t="s">
        <v>1216</v>
      </c>
      <c r="C167" s="255">
        <v>2</v>
      </c>
      <c r="D167" s="255" t="s">
        <v>1223</v>
      </c>
      <c r="E167" s="255">
        <v>28</v>
      </c>
      <c r="F167" s="255" t="s">
        <v>1052</v>
      </c>
      <c r="G167" s="255" t="s">
        <v>1057</v>
      </c>
      <c r="H167" s="255" t="s">
        <v>1054</v>
      </c>
      <c r="I167" s="255" t="s">
        <v>1218</v>
      </c>
      <c r="M167" s="253"/>
      <c r="N167" s="253"/>
      <c r="P167" s="255"/>
    </row>
    <row r="168" spans="1:16" s="256" customFormat="1" ht="71.25">
      <c r="A168" s="255" t="s">
        <v>1049</v>
      </c>
      <c r="B168" s="255" t="s">
        <v>1216</v>
      </c>
      <c r="C168" s="255">
        <v>2</v>
      </c>
      <c r="D168" s="255" t="s">
        <v>1224</v>
      </c>
      <c r="E168" s="255">
        <v>28</v>
      </c>
      <c r="F168" s="255" t="s">
        <v>1052</v>
      </c>
      <c r="G168" s="255" t="s">
        <v>1057</v>
      </c>
      <c r="H168" s="255" t="s">
        <v>1054</v>
      </c>
      <c r="I168" s="255" t="s">
        <v>1218</v>
      </c>
      <c r="M168" s="253"/>
      <c r="N168" s="253"/>
      <c r="P168" s="255"/>
    </row>
    <row r="169" spans="1:16" s="256" customFormat="1" ht="71.25">
      <c r="A169" s="255" t="s">
        <v>1049</v>
      </c>
      <c r="B169" s="255" t="s">
        <v>1216</v>
      </c>
      <c r="C169" s="255">
        <v>2</v>
      </c>
      <c r="D169" s="255" t="s">
        <v>1225</v>
      </c>
      <c r="E169" s="255">
        <v>28</v>
      </c>
      <c r="F169" s="255" t="s">
        <v>1052</v>
      </c>
      <c r="G169" s="255" t="s">
        <v>1057</v>
      </c>
      <c r="H169" s="255" t="s">
        <v>1054</v>
      </c>
      <c r="I169" s="255" t="s">
        <v>1218</v>
      </c>
      <c r="M169" s="253"/>
      <c r="N169" s="253"/>
      <c r="P169" s="255"/>
    </row>
    <row r="170" spans="1:16" s="256" customFormat="1" ht="71.25">
      <c r="A170" s="255" t="s">
        <v>1049</v>
      </c>
      <c r="B170" s="255" t="s">
        <v>1216</v>
      </c>
      <c r="C170" s="255">
        <v>2</v>
      </c>
      <c r="D170" s="255" t="s">
        <v>1226</v>
      </c>
      <c r="E170" s="255">
        <v>28</v>
      </c>
      <c r="F170" s="255" t="s">
        <v>1052</v>
      </c>
      <c r="G170" s="255" t="s">
        <v>1057</v>
      </c>
      <c r="H170" s="255" t="s">
        <v>1054</v>
      </c>
      <c r="I170" s="255" t="s">
        <v>1218</v>
      </c>
      <c r="M170" s="253"/>
      <c r="N170" s="253"/>
      <c r="P170" s="255"/>
    </row>
    <row r="171" spans="1:16" s="256" customFormat="1" ht="71.25">
      <c r="A171" s="255" t="s">
        <v>1049</v>
      </c>
      <c r="B171" s="255" t="s">
        <v>1216</v>
      </c>
      <c r="C171" s="255">
        <v>2</v>
      </c>
      <c r="D171" s="255" t="s">
        <v>1227</v>
      </c>
      <c r="E171" s="255">
        <v>28</v>
      </c>
      <c r="F171" s="255" t="s">
        <v>1052</v>
      </c>
      <c r="G171" s="255" t="s">
        <v>1057</v>
      </c>
      <c r="H171" s="255" t="s">
        <v>1054</v>
      </c>
      <c r="I171" s="255" t="s">
        <v>1218</v>
      </c>
      <c r="M171" s="253"/>
      <c r="N171" s="253"/>
      <c r="P171" s="255"/>
    </row>
    <row r="172" spans="1:16" s="256" customFormat="1" ht="71.25">
      <c r="A172" s="255" t="s">
        <v>1049</v>
      </c>
      <c r="B172" s="255" t="s">
        <v>1216</v>
      </c>
      <c r="C172" s="255">
        <v>2</v>
      </c>
      <c r="D172" s="255" t="s">
        <v>1228</v>
      </c>
      <c r="E172" s="255">
        <v>28</v>
      </c>
      <c r="F172" s="255" t="s">
        <v>1052</v>
      </c>
      <c r="G172" s="255" t="s">
        <v>1057</v>
      </c>
      <c r="H172" s="255" t="s">
        <v>1054</v>
      </c>
      <c r="I172" s="255" t="s">
        <v>1218</v>
      </c>
      <c r="M172" s="253"/>
      <c r="N172" s="253"/>
      <c r="P172" s="255"/>
    </row>
    <row r="173" spans="1:16" s="256" customFormat="1" ht="71.25">
      <c r="A173" s="255" t="s">
        <v>1049</v>
      </c>
      <c r="B173" s="255" t="s">
        <v>1216</v>
      </c>
      <c r="C173" s="255">
        <v>2</v>
      </c>
      <c r="D173" s="255" t="s">
        <v>1229</v>
      </c>
      <c r="E173" s="255">
        <v>28</v>
      </c>
      <c r="F173" s="255" t="s">
        <v>1052</v>
      </c>
      <c r="G173" s="255" t="s">
        <v>1053</v>
      </c>
      <c r="H173" s="255" t="s">
        <v>1054</v>
      </c>
      <c r="I173" s="255" t="s">
        <v>1218</v>
      </c>
      <c r="M173" s="253"/>
      <c r="N173" s="253"/>
      <c r="P173" s="255"/>
    </row>
    <row r="174" spans="1:16" s="256" customFormat="1" ht="71.25">
      <c r="A174" s="255" t="s">
        <v>1049</v>
      </c>
      <c r="B174" s="255" t="s">
        <v>1216</v>
      </c>
      <c r="C174" s="255">
        <v>2</v>
      </c>
      <c r="D174" s="255" t="s">
        <v>1230</v>
      </c>
      <c r="E174" s="255">
        <v>28</v>
      </c>
      <c r="F174" s="255" t="s">
        <v>1052</v>
      </c>
      <c r="G174" s="255" t="s">
        <v>1053</v>
      </c>
      <c r="H174" s="255" t="s">
        <v>1054</v>
      </c>
      <c r="I174" s="255" t="s">
        <v>1218</v>
      </c>
      <c r="M174" s="253"/>
      <c r="N174" s="253"/>
      <c r="P174" s="255"/>
    </row>
    <row r="175" spans="1:16" s="256" customFormat="1" ht="71.25">
      <c r="A175" s="255" t="s">
        <v>1049</v>
      </c>
      <c r="B175" s="255" t="s">
        <v>1216</v>
      </c>
      <c r="C175" s="255">
        <v>2</v>
      </c>
      <c r="D175" s="255" t="s">
        <v>1231</v>
      </c>
      <c r="E175" s="255">
        <v>28</v>
      </c>
      <c r="F175" s="255" t="s">
        <v>1052</v>
      </c>
      <c r="G175" s="255" t="s">
        <v>1053</v>
      </c>
      <c r="H175" s="255" t="s">
        <v>1054</v>
      </c>
      <c r="I175" s="255" t="s">
        <v>1218</v>
      </c>
      <c r="M175" s="253"/>
      <c r="N175" s="253"/>
      <c r="P175" s="255"/>
    </row>
    <row r="176" spans="1:16" s="256" customFormat="1" ht="71.25">
      <c r="A176" s="255" t="s">
        <v>1049</v>
      </c>
      <c r="B176" s="255" t="s">
        <v>1216</v>
      </c>
      <c r="C176" s="255">
        <v>2</v>
      </c>
      <c r="D176" s="255" t="s">
        <v>1232</v>
      </c>
      <c r="E176" s="255">
        <v>28</v>
      </c>
      <c r="F176" s="255" t="s">
        <v>1052</v>
      </c>
      <c r="G176" s="255" t="s">
        <v>1053</v>
      </c>
      <c r="H176" s="255" t="s">
        <v>1054</v>
      </c>
      <c r="I176" s="255" t="s">
        <v>1218</v>
      </c>
      <c r="M176" s="253"/>
      <c r="N176" s="253"/>
      <c r="P176" s="255"/>
    </row>
    <row r="177" spans="1:16" s="256" customFormat="1" ht="71.25">
      <c r="A177" s="255" t="s">
        <v>1049</v>
      </c>
      <c r="B177" s="255" t="s">
        <v>1216</v>
      </c>
      <c r="C177" s="255">
        <v>2</v>
      </c>
      <c r="D177" s="255" t="s">
        <v>1233</v>
      </c>
      <c r="E177" s="255">
        <v>28</v>
      </c>
      <c r="F177" s="255" t="s">
        <v>1052</v>
      </c>
      <c r="G177" s="255" t="s">
        <v>1053</v>
      </c>
      <c r="H177" s="255" t="s">
        <v>1054</v>
      </c>
      <c r="I177" s="255" t="s">
        <v>1218</v>
      </c>
      <c r="M177" s="253"/>
      <c r="N177" s="253"/>
      <c r="P177" s="255"/>
    </row>
    <row r="178" spans="1:16" s="256" customFormat="1" ht="71.25">
      <c r="A178" s="255" t="s">
        <v>1049</v>
      </c>
      <c r="B178" s="255" t="s">
        <v>1216</v>
      </c>
      <c r="C178" s="255">
        <v>2</v>
      </c>
      <c r="D178" s="255" t="s">
        <v>1234</v>
      </c>
      <c r="E178" s="255">
        <v>28</v>
      </c>
      <c r="F178" s="255" t="s">
        <v>1052</v>
      </c>
      <c r="G178" s="255" t="s">
        <v>1053</v>
      </c>
      <c r="H178" s="255" t="s">
        <v>1054</v>
      </c>
      <c r="I178" s="255" t="s">
        <v>1218</v>
      </c>
      <c r="M178" s="253"/>
      <c r="N178" s="253"/>
      <c r="P178" s="255"/>
    </row>
    <row r="179" spans="1:16" s="256" customFormat="1" ht="71.25">
      <c r="A179" s="255" t="s">
        <v>1049</v>
      </c>
      <c r="B179" s="255" t="s">
        <v>1216</v>
      </c>
      <c r="C179" s="255">
        <v>2</v>
      </c>
      <c r="D179" s="255" t="s">
        <v>1235</v>
      </c>
      <c r="E179" s="255">
        <v>28</v>
      </c>
      <c r="F179" s="255" t="s">
        <v>1052</v>
      </c>
      <c r="G179" s="255" t="s">
        <v>1053</v>
      </c>
      <c r="H179" s="255" t="s">
        <v>1054</v>
      </c>
      <c r="I179" s="255" t="s">
        <v>1218</v>
      </c>
      <c r="M179" s="253"/>
      <c r="N179" s="253"/>
      <c r="P179" s="255"/>
    </row>
    <row r="180" spans="1:16" s="256" customFormat="1" ht="71.25">
      <c r="A180" s="255" t="s">
        <v>1049</v>
      </c>
      <c r="B180" s="255" t="s">
        <v>1216</v>
      </c>
      <c r="C180" s="255">
        <v>2</v>
      </c>
      <c r="D180" s="255" t="s">
        <v>1236</v>
      </c>
      <c r="E180" s="255">
        <v>28</v>
      </c>
      <c r="F180" s="255" t="s">
        <v>1052</v>
      </c>
      <c r="G180" s="255" t="s">
        <v>1053</v>
      </c>
      <c r="H180" s="255" t="s">
        <v>1054</v>
      </c>
      <c r="I180" s="255" t="s">
        <v>1218</v>
      </c>
      <c r="M180" s="253"/>
      <c r="N180" s="253"/>
      <c r="P180" s="255"/>
    </row>
    <row r="181" spans="1:16" s="256" customFormat="1" ht="71.25">
      <c r="A181" s="255" t="s">
        <v>1049</v>
      </c>
      <c r="B181" s="255" t="s">
        <v>1216</v>
      </c>
      <c r="C181" s="255">
        <v>2</v>
      </c>
      <c r="D181" s="255" t="s">
        <v>1237</v>
      </c>
      <c r="E181" s="255">
        <v>28</v>
      </c>
      <c r="F181" s="255" t="s">
        <v>1052</v>
      </c>
      <c r="G181" s="255" t="s">
        <v>1053</v>
      </c>
      <c r="H181" s="255" t="s">
        <v>1054</v>
      </c>
      <c r="I181" s="255" t="s">
        <v>1218</v>
      </c>
      <c r="M181" s="253"/>
      <c r="N181" s="253"/>
      <c r="P181" s="255"/>
    </row>
    <row r="182" spans="1:16" s="256" customFormat="1" ht="71.25">
      <c r="A182" s="255" t="s">
        <v>1049</v>
      </c>
      <c r="B182" s="255" t="s">
        <v>1216</v>
      </c>
      <c r="C182" s="255">
        <v>2</v>
      </c>
      <c r="D182" s="255" t="s">
        <v>1238</v>
      </c>
      <c r="E182" s="255">
        <v>28</v>
      </c>
      <c r="F182" s="255" t="s">
        <v>1052</v>
      </c>
      <c r="G182" s="255" t="s">
        <v>1053</v>
      </c>
      <c r="H182" s="255" t="s">
        <v>1054</v>
      </c>
      <c r="I182" s="255" t="s">
        <v>1218</v>
      </c>
      <c r="M182" s="253"/>
      <c r="N182" s="253"/>
      <c r="P182" s="255"/>
    </row>
    <row r="183" spans="1:16" s="256" customFormat="1" ht="71.25">
      <c r="A183" s="255" t="s">
        <v>1049</v>
      </c>
      <c r="B183" s="255" t="s">
        <v>1216</v>
      </c>
      <c r="C183" s="255">
        <v>2</v>
      </c>
      <c r="D183" s="255" t="s">
        <v>1239</v>
      </c>
      <c r="E183" s="255">
        <v>28</v>
      </c>
      <c r="F183" s="255" t="s">
        <v>1052</v>
      </c>
      <c r="G183" s="255" t="s">
        <v>1053</v>
      </c>
      <c r="H183" s="255" t="s">
        <v>1054</v>
      </c>
      <c r="I183" s="255" t="s">
        <v>1218</v>
      </c>
      <c r="M183" s="253"/>
      <c r="N183" s="253"/>
      <c r="P183" s="255"/>
    </row>
    <row r="184" spans="1:16" s="256" customFormat="1" ht="71.25">
      <c r="A184" s="255" t="s">
        <v>1049</v>
      </c>
      <c r="B184" s="255" t="s">
        <v>1216</v>
      </c>
      <c r="C184" s="255">
        <v>2</v>
      </c>
      <c r="D184" s="255" t="s">
        <v>1240</v>
      </c>
      <c r="E184" s="255">
        <v>28</v>
      </c>
      <c r="F184" s="255" t="s">
        <v>1052</v>
      </c>
      <c r="G184" s="255" t="s">
        <v>1241</v>
      </c>
      <c r="H184" s="255" t="s">
        <v>1054</v>
      </c>
      <c r="I184" s="255" t="s">
        <v>1218</v>
      </c>
      <c r="M184" s="253"/>
      <c r="N184" s="253"/>
      <c r="P184" s="255"/>
    </row>
    <row r="185" spans="1:16" s="256" customFormat="1" ht="71.25">
      <c r="A185" s="255" t="s">
        <v>1049</v>
      </c>
      <c r="B185" s="255" t="s">
        <v>1216</v>
      </c>
      <c r="C185" s="255">
        <v>2</v>
      </c>
      <c r="D185" s="255" t="s">
        <v>1242</v>
      </c>
      <c r="E185" s="255">
        <v>28</v>
      </c>
      <c r="F185" s="255" t="s">
        <v>1052</v>
      </c>
      <c r="G185" s="255" t="s">
        <v>1241</v>
      </c>
      <c r="H185" s="255" t="s">
        <v>1054</v>
      </c>
      <c r="I185" s="255" t="s">
        <v>1564</v>
      </c>
      <c r="M185" s="253"/>
      <c r="N185" s="253"/>
      <c r="P185" s="255"/>
    </row>
    <row r="186" spans="1:16" s="256" customFormat="1" ht="71.25">
      <c r="A186" s="255" t="s">
        <v>1049</v>
      </c>
      <c r="B186" s="255" t="s">
        <v>1216</v>
      </c>
      <c r="C186" s="255">
        <v>2</v>
      </c>
      <c r="D186" s="255" t="s">
        <v>1243</v>
      </c>
      <c r="E186" s="255">
        <v>28</v>
      </c>
      <c r="F186" s="255" t="s">
        <v>1052</v>
      </c>
      <c r="G186" s="255" t="s">
        <v>1241</v>
      </c>
      <c r="H186" s="255" t="s">
        <v>1054</v>
      </c>
      <c r="I186" s="255" t="s">
        <v>1564</v>
      </c>
      <c r="M186" s="253"/>
      <c r="N186" s="253"/>
      <c r="P186" s="255"/>
    </row>
    <row r="187" spans="1:16" s="256" customFormat="1" ht="71.25">
      <c r="A187" s="255" t="s">
        <v>1049</v>
      </c>
      <c r="B187" s="255" t="s">
        <v>1216</v>
      </c>
      <c r="C187" s="255">
        <v>2</v>
      </c>
      <c r="D187" s="255" t="s">
        <v>1244</v>
      </c>
      <c r="E187" s="255">
        <v>28</v>
      </c>
      <c r="F187" s="255" t="s">
        <v>1052</v>
      </c>
      <c r="G187" s="255" t="s">
        <v>1241</v>
      </c>
      <c r="H187" s="255" t="s">
        <v>1054</v>
      </c>
      <c r="I187" s="255" t="s">
        <v>1218</v>
      </c>
      <c r="M187" s="253"/>
      <c r="N187" s="253"/>
      <c r="P187" s="255"/>
    </row>
    <row r="188" spans="1:16" s="256" customFormat="1" ht="71.25">
      <c r="A188" s="255" t="s">
        <v>1049</v>
      </c>
      <c r="B188" s="255" t="s">
        <v>1216</v>
      </c>
      <c r="C188" s="255">
        <v>2</v>
      </c>
      <c r="D188" s="255" t="s">
        <v>1245</v>
      </c>
      <c r="E188" s="255">
        <v>28</v>
      </c>
      <c r="F188" s="255" t="s">
        <v>1052</v>
      </c>
      <c r="G188" s="255" t="s">
        <v>1057</v>
      </c>
      <c r="H188" s="255" t="s">
        <v>1054</v>
      </c>
      <c r="I188" s="255" t="s">
        <v>1218</v>
      </c>
      <c r="M188" s="253"/>
      <c r="N188" s="253"/>
      <c r="P188" s="255"/>
    </row>
    <row r="189" spans="1:16" s="256" customFormat="1" ht="71.25">
      <c r="A189" s="255" t="s">
        <v>1049</v>
      </c>
      <c r="B189" s="255" t="s">
        <v>1216</v>
      </c>
      <c r="C189" s="255">
        <v>2</v>
      </c>
      <c r="D189" s="255" t="s">
        <v>1246</v>
      </c>
      <c r="E189" s="255">
        <v>28</v>
      </c>
      <c r="F189" s="255" t="s">
        <v>1052</v>
      </c>
      <c r="G189" s="255" t="s">
        <v>1057</v>
      </c>
      <c r="H189" s="255" t="s">
        <v>1054</v>
      </c>
      <c r="I189" s="255" t="s">
        <v>1218</v>
      </c>
      <c r="M189" s="253"/>
      <c r="N189" s="253"/>
      <c r="P189" s="255"/>
    </row>
    <row r="190" spans="1:16" s="256" customFormat="1" ht="71.25">
      <c r="A190" s="255" t="s">
        <v>1049</v>
      </c>
      <c r="B190" s="255" t="s">
        <v>1216</v>
      </c>
      <c r="C190" s="255">
        <v>2</v>
      </c>
      <c r="D190" s="255" t="s">
        <v>1247</v>
      </c>
      <c r="E190" s="255">
        <v>28</v>
      </c>
      <c r="F190" s="255" t="s">
        <v>1052</v>
      </c>
      <c r="G190" s="255" t="s">
        <v>1057</v>
      </c>
      <c r="H190" s="255" t="s">
        <v>1054</v>
      </c>
      <c r="I190" s="255" t="s">
        <v>1218</v>
      </c>
      <c r="M190" s="253"/>
      <c r="N190" s="253"/>
      <c r="P190" s="255"/>
    </row>
    <row r="191" spans="1:16" s="256" customFormat="1" ht="71.25">
      <c r="A191" s="255" t="s">
        <v>1049</v>
      </c>
      <c r="B191" s="255" t="s">
        <v>1216</v>
      </c>
      <c r="C191" s="255">
        <v>2</v>
      </c>
      <c r="D191" s="255" t="s">
        <v>1248</v>
      </c>
      <c r="E191" s="255">
        <v>28</v>
      </c>
      <c r="F191" s="255" t="s">
        <v>1052</v>
      </c>
      <c r="G191" s="255" t="s">
        <v>1057</v>
      </c>
      <c r="H191" s="255" t="s">
        <v>1054</v>
      </c>
      <c r="I191" s="255" t="s">
        <v>1218</v>
      </c>
      <c r="M191" s="253"/>
      <c r="N191" s="253"/>
      <c r="P191" s="255"/>
    </row>
    <row r="192" spans="1:16" s="256" customFormat="1" ht="71.25">
      <c r="A192" s="255" t="s">
        <v>1049</v>
      </c>
      <c r="B192" s="255" t="s">
        <v>1216</v>
      </c>
      <c r="C192" s="255">
        <v>2</v>
      </c>
      <c r="D192" s="255" t="s">
        <v>1249</v>
      </c>
      <c r="E192" s="255">
        <v>28</v>
      </c>
      <c r="F192" s="255" t="s">
        <v>1052</v>
      </c>
      <c r="G192" s="255" t="s">
        <v>1057</v>
      </c>
      <c r="H192" s="255" t="s">
        <v>1054</v>
      </c>
      <c r="I192" s="255" t="s">
        <v>1218</v>
      </c>
      <c r="M192" s="253"/>
      <c r="N192" s="253"/>
      <c r="P192" s="255"/>
    </row>
    <row r="193" spans="1:16" s="256" customFormat="1" ht="71.25">
      <c r="A193" s="255" t="s">
        <v>1049</v>
      </c>
      <c r="B193" s="255" t="s">
        <v>1216</v>
      </c>
      <c r="C193" s="255">
        <v>2</v>
      </c>
      <c r="D193" s="255" t="s">
        <v>1250</v>
      </c>
      <c r="E193" s="255">
        <v>28</v>
      </c>
      <c r="F193" s="255" t="s">
        <v>1052</v>
      </c>
      <c r="G193" s="255" t="s">
        <v>1057</v>
      </c>
      <c r="H193" s="255" t="s">
        <v>1054</v>
      </c>
      <c r="I193" s="255" t="s">
        <v>1218</v>
      </c>
      <c r="M193" s="253"/>
      <c r="N193" s="253"/>
      <c r="P193" s="255"/>
    </row>
    <row r="194" spans="1:16" s="256" customFormat="1" ht="71.25">
      <c r="A194" s="255" t="s">
        <v>1049</v>
      </c>
      <c r="B194" s="255" t="s">
        <v>1216</v>
      </c>
      <c r="C194" s="255">
        <v>2</v>
      </c>
      <c r="D194" s="255" t="s">
        <v>1251</v>
      </c>
      <c r="E194" s="255">
        <v>28</v>
      </c>
      <c r="F194" s="255" t="s">
        <v>1052</v>
      </c>
      <c r="G194" s="255" t="s">
        <v>1057</v>
      </c>
      <c r="H194" s="255" t="s">
        <v>1054</v>
      </c>
      <c r="I194" s="255" t="s">
        <v>1218</v>
      </c>
      <c r="M194" s="253"/>
      <c r="N194" s="253"/>
      <c r="P194" s="255"/>
    </row>
    <row r="195" spans="1:16" s="256" customFormat="1" ht="71.25">
      <c r="A195" s="255" t="s">
        <v>1049</v>
      </c>
      <c r="B195" s="255" t="s">
        <v>1216</v>
      </c>
      <c r="C195" s="255">
        <v>2</v>
      </c>
      <c r="D195" s="255" t="s">
        <v>1252</v>
      </c>
      <c r="E195" s="255">
        <v>28</v>
      </c>
      <c r="F195" s="255" t="s">
        <v>1052</v>
      </c>
      <c r="G195" s="255" t="s">
        <v>1057</v>
      </c>
      <c r="H195" s="255" t="s">
        <v>1054</v>
      </c>
      <c r="I195" s="255" t="s">
        <v>1218</v>
      </c>
      <c r="M195" s="253"/>
      <c r="N195" s="253"/>
      <c r="P195" s="255"/>
    </row>
    <row r="196" spans="1:16" s="256" customFormat="1" ht="71.25">
      <c r="A196" s="255" t="s">
        <v>1049</v>
      </c>
      <c r="B196" s="255" t="s">
        <v>1216</v>
      </c>
      <c r="C196" s="255">
        <v>2</v>
      </c>
      <c r="D196" s="255" t="s">
        <v>1253</v>
      </c>
      <c r="E196" s="255">
        <v>28</v>
      </c>
      <c r="F196" s="255" t="s">
        <v>1052</v>
      </c>
      <c r="G196" s="255" t="s">
        <v>1057</v>
      </c>
      <c r="H196" s="255" t="s">
        <v>1054</v>
      </c>
      <c r="I196" s="255" t="s">
        <v>1218</v>
      </c>
      <c r="M196" s="253"/>
      <c r="N196" s="253"/>
      <c r="P196" s="255"/>
    </row>
    <row r="197" spans="1:16" s="256" customFormat="1" ht="71.25">
      <c r="A197" s="255" t="s">
        <v>1049</v>
      </c>
      <c r="B197" s="255" t="s">
        <v>1216</v>
      </c>
      <c r="C197" s="255">
        <v>2</v>
      </c>
      <c r="D197" s="255" t="s">
        <v>1254</v>
      </c>
      <c r="E197" s="255">
        <v>28</v>
      </c>
      <c r="F197" s="255" t="s">
        <v>1052</v>
      </c>
      <c r="G197" s="255" t="s">
        <v>1057</v>
      </c>
      <c r="H197" s="255" t="s">
        <v>1054</v>
      </c>
      <c r="I197" s="255" t="s">
        <v>1218</v>
      </c>
      <c r="M197" s="253"/>
      <c r="N197" s="253"/>
      <c r="P197" s="255"/>
    </row>
    <row r="198" spans="1:16" s="256" customFormat="1" ht="71.25">
      <c r="A198" s="255" t="s">
        <v>1049</v>
      </c>
      <c r="B198" s="255" t="s">
        <v>1216</v>
      </c>
      <c r="C198" s="255">
        <v>2</v>
      </c>
      <c r="D198" s="255" t="s">
        <v>1255</v>
      </c>
      <c r="E198" s="255">
        <v>28</v>
      </c>
      <c r="F198" s="255" t="s">
        <v>1052</v>
      </c>
      <c r="G198" s="255" t="s">
        <v>1057</v>
      </c>
      <c r="H198" s="255" t="s">
        <v>1054</v>
      </c>
      <c r="I198" s="255" t="s">
        <v>1218</v>
      </c>
      <c r="M198" s="253"/>
      <c r="N198" s="253"/>
      <c r="P198" s="255"/>
    </row>
    <row r="199" spans="1:16" s="256" customFormat="1" ht="71.25">
      <c r="A199" s="255" t="s">
        <v>1049</v>
      </c>
      <c r="B199" s="255" t="s">
        <v>1216</v>
      </c>
      <c r="C199" s="255">
        <v>2</v>
      </c>
      <c r="D199" s="255" t="s">
        <v>1256</v>
      </c>
      <c r="E199" s="255">
        <v>28</v>
      </c>
      <c r="F199" s="255" t="s">
        <v>1052</v>
      </c>
      <c r="G199" s="255" t="s">
        <v>1053</v>
      </c>
      <c r="H199" s="255" t="s">
        <v>1054</v>
      </c>
      <c r="I199" s="255" t="s">
        <v>1218</v>
      </c>
      <c r="M199" s="253"/>
      <c r="N199" s="253"/>
      <c r="P199" s="255"/>
    </row>
    <row r="200" spans="1:16" s="256" customFormat="1" ht="71.25">
      <c r="A200" s="255" t="s">
        <v>1049</v>
      </c>
      <c r="B200" s="255" t="s">
        <v>1216</v>
      </c>
      <c r="C200" s="255">
        <v>2</v>
      </c>
      <c r="D200" s="255" t="s">
        <v>1257</v>
      </c>
      <c r="E200" s="255">
        <v>28</v>
      </c>
      <c r="F200" s="255" t="s">
        <v>1052</v>
      </c>
      <c r="G200" s="255" t="s">
        <v>1053</v>
      </c>
      <c r="H200" s="255" t="s">
        <v>1054</v>
      </c>
      <c r="I200" s="255" t="s">
        <v>1218</v>
      </c>
      <c r="M200" s="253"/>
      <c r="N200" s="253"/>
      <c r="P200" s="255"/>
    </row>
    <row r="201" spans="1:16" s="256" customFormat="1" ht="71.25">
      <c r="A201" s="255" t="s">
        <v>1049</v>
      </c>
      <c r="B201" s="255" t="s">
        <v>1216</v>
      </c>
      <c r="C201" s="255">
        <v>2</v>
      </c>
      <c r="D201" s="255" t="s">
        <v>1258</v>
      </c>
      <c r="E201" s="255">
        <v>28</v>
      </c>
      <c r="F201" s="255" t="s">
        <v>1052</v>
      </c>
      <c r="G201" s="255" t="s">
        <v>1053</v>
      </c>
      <c r="H201" s="255" t="s">
        <v>1054</v>
      </c>
      <c r="I201" s="255" t="s">
        <v>1218</v>
      </c>
      <c r="M201" s="253"/>
      <c r="N201" s="253"/>
      <c r="P201" s="255"/>
    </row>
    <row r="202" spans="1:16" s="256" customFormat="1" ht="71.25">
      <c r="A202" s="255" t="s">
        <v>1049</v>
      </c>
      <c r="B202" s="255" t="s">
        <v>1216</v>
      </c>
      <c r="C202" s="255">
        <v>2</v>
      </c>
      <c r="D202" s="255" t="s">
        <v>1259</v>
      </c>
      <c r="E202" s="255">
        <v>28</v>
      </c>
      <c r="F202" s="255" t="s">
        <v>1052</v>
      </c>
      <c r="G202" s="255" t="s">
        <v>1053</v>
      </c>
      <c r="H202" s="255" t="s">
        <v>1054</v>
      </c>
      <c r="I202" s="255" t="s">
        <v>1218</v>
      </c>
      <c r="M202" s="253"/>
      <c r="N202" s="253"/>
      <c r="P202" s="255"/>
    </row>
    <row r="203" spans="1:16" s="256" customFormat="1" ht="71.25">
      <c r="A203" s="255" t="s">
        <v>1049</v>
      </c>
      <c r="B203" s="255" t="s">
        <v>1216</v>
      </c>
      <c r="C203" s="255">
        <v>2</v>
      </c>
      <c r="D203" s="255" t="s">
        <v>1260</v>
      </c>
      <c r="E203" s="255">
        <v>28</v>
      </c>
      <c r="F203" s="255" t="s">
        <v>1052</v>
      </c>
      <c r="G203" s="255" t="s">
        <v>1053</v>
      </c>
      <c r="H203" s="255" t="s">
        <v>1054</v>
      </c>
      <c r="I203" s="255" t="s">
        <v>1218</v>
      </c>
      <c r="M203" s="253"/>
      <c r="N203" s="253"/>
      <c r="P203" s="255"/>
    </row>
    <row r="204" spans="1:16" s="256" customFormat="1" ht="71.25">
      <c r="A204" s="255" t="s">
        <v>1049</v>
      </c>
      <c r="B204" s="255" t="s">
        <v>1216</v>
      </c>
      <c r="C204" s="255">
        <v>2</v>
      </c>
      <c r="D204" s="255" t="s">
        <v>1261</v>
      </c>
      <c r="E204" s="255">
        <v>28</v>
      </c>
      <c r="F204" s="255" t="s">
        <v>1052</v>
      </c>
      <c r="G204" s="255" t="s">
        <v>1053</v>
      </c>
      <c r="H204" s="255" t="s">
        <v>1054</v>
      </c>
      <c r="I204" s="255" t="s">
        <v>1218</v>
      </c>
      <c r="M204" s="253"/>
      <c r="N204" s="253"/>
      <c r="P204" s="255"/>
    </row>
    <row r="205" spans="1:16" s="256" customFormat="1" ht="71.25">
      <c r="A205" s="255" t="s">
        <v>1049</v>
      </c>
      <c r="B205" s="255" t="s">
        <v>1216</v>
      </c>
      <c r="C205" s="255">
        <v>2</v>
      </c>
      <c r="D205" s="255" t="s">
        <v>1262</v>
      </c>
      <c r="E205" s="255">
        <v>28</v>
      </c>
      <c r="F205" s="255" t="s">
        <v>1052</v>
      </c>
      <c r="G205" s="255" t="s">
        <v>1053</v>
      </c>
      <c r="H205" s="255" t="s">
        <v>1054</v>
      </c>
      <c r="I205" s="255" t="s">
        <v>1218</v>
      </c>
      <c r="M205" s="253"/>
      <c r="N205" s="253"/>
      <c r="P205" s="255"/>
    </row>
    <row r="206" spans="1:16" s="256" customFormat="1" ht="71.25">
      <c r="A206" s="255" t="s">
        <v>1049</v>
      </c>
      <c r="B206" s="255" t="s">
        <v>1216</v>
      </c>
      <c r="C206" s="255">
        <v>2</v>
      </c>
      <c r="D206" s="255" t="s">
        <v>1263</v>
      </c>
      <c r="E206" s="255">
        <v>28</v>
      </c>
      <c r="F206" s="255" t="s">
        <v>1052</v>
      </c>
      <c r="G206" s="255" t="s">
        <v>1053</v>
      </c>
      <c r="H206" s="255" t="s">
        <v>1054</v>
      </c>
      <c r="I206" s="255" t="s">
        <v>1218</v>
      </c>
      <c r="M206" s="253"/>
      <c r="N206" s="253"/>
      <c r="P206" s="255"/>
    </row>
    <row r="207" spans="1:16" s="256" customFormat="1" ht="71.25">
      <c r="A207" s="255" t="s">
        <v>1049</v>
      </c>
      <c r="B207" s="255" t="s">
        <v>1216</v>
      </c>
      <c r="C207" s="255">
        <v>2</v>
      </c>
      <c r="D207" s="255" t="s">
        <v>1264</v>
      </c>
      <c r="E207" s="255">
        <v>28</v>
      </c>
      <c r="F207" s="255" t="s">
        <v>1052</v>
      </c>
      <c r="G207" s="255" t="s">
        <v>1053</v>
      </c>
      <c r="H207" s="255" t="s">
        <v>1054</v>
      </c>
      <c r="I207" s="255" t="s">
        <v>1218</v>
      </c>
      <c r="M207" s="253"/>
      <c r="N207" s="253"/>
      <c r="P207" s="255"/>
    </row>
    <row r="208" spans="1:16" s="256" customFormat="1" ht="71.25">
      <c r="A208" s="255" t="s">
        <v>1049</v>
      </c>
      <c r="B208" s="255" t="s">
        <v>1216</v>
      </c>
      <c r="C208" s="255">
        <v>2</v>
      </c>
      <c r="D208" s="255" t="s">
        <v>1265</v>
      </c>
      <c r="E208" s="255">
        <v>28</v>
      </c>
      <c r="F208" s="255" t="s">
        <v>1052</v>
      </c>
      <c r="G208" s="255" t="s">
        <v>1053</v>
      </c>
      <c r="H208" s="255" t="s">
        <v>1054</v>
      </c>
      <c r="I208" s="255" t="s">
        <v>1218</v>
      </c>
      <c r="M208" s="253"/>
      <c r="N208" s="253"/>
      <c r="P208" s="255"/>
    </row>
    <row r="209" spans="1:16" s="256" customFormat="1" ht="71.25">
      <c r="A209" s="255" t="s">
        <v>1049</v>
      </c>
      <c r="B209" s="255" t="s">
        <v>1216</v>
      </c>
      <c r="C209" s="255">
        <v>2</v>
      </c>
      <c r="D209" s="255" t="s">
        <v>1266</v>
      </c>
      <c r="E209" s="255">
        <v>28</v>
      </c>
      <c r="F209" s="255" t="s">
        <v>1052</v>
      </c>
      <c r="G209" s="255" t="s">
        <v>1053</v>
      </c>
      <c r="H209" s="255" t="s">
        <v>1054</v>
      </c>
      <c r="I209" s="255" t="s">
        <v>1218</v>
      </c>
      <c r="M209" s="253"/>
      <c r="N209" s="253"/>
      <c r="P209" s="255"/>
    </row>
    <row r="210" spans="1:16" s="256" customFormat="1" ht="71.25">
      <c r="A210" s="255" t="s">
        <v>1049</v>
      </c>
      <c r="B210" s="255" t="s">
        <v>1216</v>
      </c>
      <c r="C210" s="255">
        <v>2</v>
      </c>
      <c r="D210" s="255" t="s">
        <v>1267</v>
      </c>
      <c r="E210" s="255">
        <v>28</v>
      </c>
      <c r="F210" s="255" t="s">
        <v>1052</v>
      </c>
      <c r="G210" s="255" t="s">
        <v>1268</v>
      </c>
      <c r="H210" s="255" t="s">
        <v>1054</v>
      </c>
      <c r="I210" s="255" t="s">
        <v>1218</v>
      </c>
      <c r="M210" s="253"/>
      <c r="N210" s="253"/>
      <c r="P210" s="255"/>
    </row>
    <row r="211" spans="1:16" s="256" customFormat="1" ht="71.25">
      <c r="A211" s="255" t="s">
        <v>1049</v>
      </c>
      <c r="B211" s="255" t="s">
        <v>1216</v>
      </c>
      <c r="C211" s="255">
        <v>2</v>
      </c>
      <c r="D211" s="255" t="s">
        <v>1269</v>
      </c>
      <c r="E211" s="255">
        <v>28</v>
      </c>
      <c r="F211" s="255" t="s">
        <v>1052</v>
      </c>
      <c r="G211" s="255" t="s">
        <v>1268</v>
      </c>
      <c r="H211" s="255" t="s">
        <v>1054</v>
      </c>
      <c r="I211" s="255" t="s">
        <v>1218</v>
      </c>
      <c r="M211" s="253"/>
      <c r="N211" s="253"/>
      <c r="P211" s="255"/>
    </row>
    <row r="212" spans="1:16" s="256" customFormat="1" ht="71.25">
      <c r="A212" s="255" t="s">
        <v>1049</v>
      </c>
      <c r="B212" s="255" t="s">
        <v>1216</v>
      </c>
      <c r="C212" s="255">
        <v>2</v>
      </c>
      <c r="D212" s="255" t="s">
        <v>1270</v>
      </c>
      <c r="E212" s="255">
        <v>28</v>
      </c>
      <c r="F212" s="255" t="s">
        <v>1052</v>
      </c>
      <c r="G212" s="255" t="s">
        <v>1268</v>
      </c>
      <c r="H212" s="255" t="s">
        <v>1054</v>
      </c>
      <c r="I212" s="255" t="s">
        <v>1218</v>
      </c>
      <c r="M212" s="253"/>
      <c r="N212" s="253"/>
      <c r="P212" s="255"/>
    </row>
    <row r="213" spans="1:16" s="256" customFormat="1" ht="71.25">
      <c r="A213" s="255" t="s">
        <v>1049</v>
      </c>
      <c r="B213" s="255" t="s">
        <v>1216</v>
      </c>
      <c r="C213" s="255">
        <v>2</v>
      </c>
      <c r="D213" s="255" t="s">
        <v>1271</v>
      </c>
      <c r="E213" s="255">
        <v>28</v>
      </c>
      <c r="F213" s="255" t="s">
        <v>1052</v>
      </c>
      <c r="G213" s="255" t="s">
        <v>1268</v>
      </c>
      <c r="H213" s="255" t="s">
        <v>1054</v>
      </c>
      <c r="I213" s="255" t="s">
        <v>1218</v>
      </c>
      <c r="M213" s="253"/>
      <c r="N213" s="253"/>
      <c r="P213" s="255"/>
    </row>
    <row r="214" spans="1:16" s="256" customFormat="1" ht="71.25">
      <c r="A214" s="255" t="s">
        <v>1049</v>
      </c>
      <c r="B214" s="255" t="s">
        <v>1216</v>
      </c>
      <c r="C214" s="255">
        <v>3</v>
      </c>
      <c r="D214" s="255" t="s">
        <v>1051</v>
      </c>
      <c r="E214" s="255">
        <v>28</v>
      </c>
      <c r="F214" s="255" t="s">
        <v>1052</v>
      </c>
      <c r="G214" s="255" t="s">
        <v>1057</v>
      </c>
      <c r="H214" s="255" t="s">
        <v>1054</v>
      </c>
      <c r="I214" s="255" t="s">
        <v>1218</v>
      </c>
      <c r="M214" s="253"/>
      <c r="N214" s="253"/>
      <c r="P214" s="255"/>
    </row>
    <row r="215" spans="1:16" s="256" customFormat="1" ht="71.25">
      <c r="A215" s="255" t="s">
        <v>1049</v>
      </c>
      <c r="B215" s="255" t="s">
        <v>1216</v>
      </c>
      <c r="C215" s="255">
        <v>3</v>
      </c>
      <c r="D215" s="255" t="s">
        <v>1056</v>
      </c>
      <c r="E215" s="255">
        <v>28</v>
      </c>
      <c r="F215" s="255" t="s">
        <v>1052</v>
      </c>
      <c r="G215" s="255" t="s">
        <v>1057</v>
      </c>
      <c r="H215" s="255" t="s">
        <v>1054</v>
      </c>
      <c r="I215" s="255" t="s">
        <v>1218</v>
      </c>
      <c r="M215" s="253"/>
      <c r="N215" s="253"/>
      <c r="P215" s="255"/>
    </row>
    <row r="216" spans="1:16" s="256" customFormat="1" ht="71.25">
      <c r="A216" s="255" t="s">
        <v>1049</v>
      </c>
      <c r="B216" s="255" t="s">
        <v>1216</v>
      </c>
      <c r="C216" s="255">
        <v>3</v>
      </c>
      <c r="D216" s="255" t="s">
        <v>1058</v>
      </c>
      <c r="E216" s="255">
        <v>28</v>
      </c>
      <c r="F216" s="255" t="s">
        <v>1052</v>
      </c>
      <c r="G216" s="255" t="s">
        <v>1057</v>
      </c>
      <c r="H216" s="255" t="s">
        <v>1054</v>
      </c>
      <c r="I216" s="255" t="s">
        <v>1218</v>
      </c>
      <c r="M216" s="253"/>
      <c r="N216" s="253"/>
      <c r="P216" s="255"/>
    </row>
    <row r="217" spans="1:16" s="256" customFormat="1" ht="71.25">
      <c r="A217" s="255" t="s">
        <v>1049</v>
      </c>
      <c r="B217" s="255" t="s">
        <v>1216</v>
      </c>
      <c r="C217" s="255">
        <v>3</v>
      </c>
      <c r="D217" s="255" t="s">
        <v>1059</v>
      </c>
      <c r="E217" s="255">
        <v>28</v>
      </c>
      <c r="F217" s="255" t="s">
        <v>1052</v>
      </c>
      <c r="G217" s="255" t="s">
        <v>1057</v>
      </c>
      <c r="H217" s="255" t="s">
        <v>1054</v>
      </c>
      <c r="I217" s="255" t="s">
        <v>1218</v>
      </c>
      <c r="M217" s="253"/>
      <c r="N217" s="253"/>
      <c r="P217" s="255"/>
    </row>
    <row r="218" spans="1:16" s="256" customFormat="1" ht="71.25">
      <c r="A218" s="255" t="s">
        <v>1049</v>
      </c>
      <c r="B218" s="255" t="s">
        <v>1216</v>
      </c>
      <c r="C218" s="255">
        <v>3</v>
      </c>
      <c r="D218" s="255" t="s">
        <v>1060</v>
      </c>
      <c r="E218" s="255">
        <v>28</v>
      </c>
      <c r="F218" s="255" t="s">
        <v>1052</v>
      </c>
      <c r="G218" s="255" t="s">
        <v>1057</v>
      </c>
      <c r="H218" s="255" t="s">
        <v>1054</v>
      </c>
      <c r="I218" s="255" t="s">
        <v>1218</v>
      </c>
      <c r="M218" s="253"/>
      <c r="N218" s="253"/>
      <c r="P218" s="255"/>
    </row>
    <row r="219" spans="1:16" s="256" customFormat="1" ht="71.25">
      <c r="A219" s="255" t="s">
        <v>1049</v>
      </c>
      <c r="B219" s="255" t="s">
        <v>1216</v>
      </c>
      <c r="C219" s="255">
        <v>3</v>
      </c>
      <c r="D219" s="255" t="s">
        <v>1061</v>
      </c>
      <c r="E219" s="255">
        <v>28</v>
      </c>
      <c r="F219" s="255" t="s">
        <v>1052</v>
      </c>
      <c r="G219" s="255" t="s">
        <v>1057</v>
      </c>
      <c r="H219" s="255" t="s">
        <v>1054</v>
      </c>
      <c r="I219" s="255" t="s">
        <v>1218</v>
      </c>
      <c r="M219" s="253"/>
      <c r="N219" s="253"/>
      <c r="P219" s="255"/>
    </row>
    <row r="220" spans="1:16" s="256" customFormat="1" ht="71.25">
      <c r="A220" s="255" t="s">
        <v>1049</v>
      </c>
      <c r="B220" s="255" t="s">
        <v>1216</v>
      </c>
      <c r="C220" s="255">
        <v>3</v>
      </c>
      <c r="D220" s="255" t="s">
        <v>1062</v>
      </c>
      <c r="E220" s="255">
        <v>28</v>
      </c>
      <c r="F220" s="255" t="s">
        <v>1052</v>
      </c>
      <c r="G220" s="255" t="s">
        <v>1057</v>
      </c>
      <c r="H220" s="255" t="s">
        <v>1054</v>
      </c>
      <c r="I220" s="255" t="s">
        <v>1218</v>
      </c>
      <c r="M220" s="253"/>
      <c r="N220" s="253"/>
      <c r="P220" s="255"/>
    </row>
    <row r="221" spans="1:16" s="256" customFormat="1" ht="71.25">
      <c r="A221" s="255" t="s">
        <v>1049</v>
      </c>
      <c r="B221" s="255" t="s">
        <v>1216</v>
      </c>
      <c r="C221" s="255">
        <v>3</v>
      </c>
      <c r="D221" s="255" t="s">
        <v>1063</v>
      </c>
      <c r="E221" s="255">
        <v>28</v>
      </c>
      <c r="F221" s="255" t="s">
        <v>1052</v>
      </c>
      <c r="G221" s="255" t="s">
        <v>1057</v>
      </c>
      <c r="H221" s="255" t="s">
        <v>1054</v>
      </c>
      <c r="I221" s="255" t="s">
        <v>1218</v>
      </c>
      <c r="M221" s="253"/>
      <c r="N221" s="253"/>
      <c r="P221" s="255"/>
    </row>
    <row r="222" spans="1:16" s="256" customFormat="1" ht="71.25">
      <c r="A222" s="255" t="s">
        <v>1049</v>
      </c>
      <c r="B222" s="255" t="s">
        <v>1216</v>
      </c>
      <c r="C222" s="255">
        <v>3</v>
      </c>
      <c r="D222" s="255" t="s">
        <v>1064</v>
      </c>
      <c r="E222" s="255">
        <v>28</v>
      </c>
      <c r="F222" s="255" t="s">
        <v>1052</v>
      </c>
      <c r="G222" s="255" t="s">
        <v>1057</v>
      </c>
      <c r="H222" s="255" t="s">
        <v>1054</v>
      </c>
      <c r="I222" s="255" t="s">
        <v>1218</v>
      </c>
      <c r="M222" s="253"/>
      <c r="N222" s="253"/>
      <c r="P222" s="255"/>
    </row>
    <row r="223" spans="1:16" s="256" customFormat="1" ht="71.25">
      <c r="A223" s="255" t="s">
        <v>1049</v>
      </c>
      <c r="B223" s="255" t="s">
        <v>1216</v>
      </c>
      <c r="C223" s="255">
        <v>3</v>
      </c>
      <c r="D223" s="255" t="s">
        <v>1065</v>
      </c>
      <c r="E223" s="255">
        <v>28</v>
      </c>
      <c r="F223" s="255" t="s">
        <v>1052</v>
      </c>
      <c r="G223" s="255" t="s">
        <v>1057</v>
      </c>
      <c r="H223" s="255" t="s">
        <v>1054</v>
      </c>
      <c r="I223" s="255" t="s">
        <v>1218</v>
      </c>
      <c r="M223" s="253"/>
      <c r="N223" s="253"/>
      <c r="P223" s="255"/>
    </row>
    <row r="224" spans="1:16" s="256" customFormat="1" ht="71.25">
      <c r="A224" s="255" t="s">
        <v>1049</v>
      </c>
      <c r="B224" s="255" t="s">
        <v>1216</v>
      </c>
      <c r="C224" s="255">
        <v>3</v>
      </c>
      <c r="D224" s="255" t="s">
        <v>1066</v>
      </c>
      <c r="E224" s="255">
        <v>28</v>
      </c>
      <c r="F224" s="255" t="s">
        <v>1052</v>
      </c>
      <c r="G224" s="255" t="s">
        <v>1057</v>
      </c>
      <c r="H224" s="255" t="s">
        <v>1054</v>
      </c>
      <c r="I224" s="255" t="s">
        <v>1218</v>
      </c>
      <c r="M224" s="253"/>
      <c r="N224" s="253"/>
      <c r="P224" s="255"/>
    </row>
    <row r="225" spans="1:16" s="256" customFormat="1" ht="71.25">
      <c r="A225" s="255" t="s">
        <v>1049</v>
      </c>
      <c r="B225" s="255" t="s">
        <v>1216</v>
      </c>
      <c r="C225" s="255">
        <v>3</v>
      </c>
      <c r="D225" s="255" t="s">
        <v>1067</v>
      </c>
      <c r="E225" s="255">
        <v>28</v>
      </c>
      <c r="F225" s="255" t="s">
        <v>1052</v>
      </c>
      <c r="G225" s="255" t="s">
        <v>1053</v>
      </c>
      <c r="H225" s="255" t="s">
        <v>1054</v>
      </c>
      <c r="I225" s="255" t="s">
        <v>1218</v>
      </c>
      <c r="M225" s="253"/>
      <c r="N225" s="253"/>
      <c r="P225" s="255"/>
    </row>
    <row r="226" spans="1:16" s="256" customFormat="1" ht="71.25">
      <c r="A226" s="255" t="s">
        <v>1049</v>
      </c>
      <c r="B226" s="255" t="s">
        <v>1216</v>
      </c>
      <c r="C226" s="255">
        <v>3</v>
      </c>
      <c r="D226" s="255" t="s">
        <v>1068</v>
      </c>
      <c r="E226" s="255">
        <v>28</v>
      </c>
      <c r="F226" s="255" t="s">
        <v>1052</v>
      </c>
      <c r="G226" s="255" t="s">
        <v>1053</v>
      </c>
      <c r="H226" s="255" t="s">
        <v>1054</v>
      </c>
      <c r="I226" s="255" t="s">
        <v>1218</v>
      </c>
      <c r="M226" s="253"/>
      <c r="N226" s="253"/>
      <c r="P226" s="255"/>
    </row>
    <row r="227" spans="1:16" s="256" customFormat="1" ht="71.25">
      <c r="A227" s="255" t="s">
        <v>1049</v>
      </c>
      <c r="B227" s="255" t="s">
        <v>1216</v>
      </c>
      <c r="C227" s="255">
        <v>3</v>
      </c>
      <c r="D227" s="255" t="s">
        <v>1069</v>
      </c>
      <c r="E227" s="255">
        <v>28</v>
      </c>
      <c r="F227" s="255" t="s">
        <v>1052</v>
      </c>
      <c r="G227" s="255" t="s">
        <v>1053</v>
      </c>
      <c r="H227" s="255" t="s">
        <v>1054</v>
      </c>
      <c r="I227" s="255" t="s">
        <v>1218</v>
      </c>
      <c r="M227" s="253"/>
      <c r="N227" s="253"/>
      <c r="P227" s="255"/>
    </row>
    <row r="228" spans="1:16" s="256" customFormat="1" ht="71.25">
      <c r="A228" s="255" t="s">
        <v>1049</v>
      </c>
      <c r="B228" s="255" t="s">
        <v>1216</v>
      </c>
      <c r="C228" s="255">
        <v>3</v>
      </c>
      <c r="D228" s="255" t="s">
        <v>1070</v>
      </c>
      <c r="E228" s="255">
        <v>28</v>
      </c>
      <c r="F228" s="255" t="s">
        <v>1052</v>
      </c>
      <c r="G228" s="255" t="s">
        <v>1053</v>
      </c>
      <c r="H228" s="255" t="s">
        <v>1054</v>
      </c>
      <c r="I228" s="255" t="s">
        <v>1218</v>
      </c>
      <c r="M228" s="253"/>
      <c r="N228" s="253"/>
      <c r="P228" s="255"/>
    </row>
    <row r="229" spans="1:16" s="256" customFormat="1" ht="71.25">
      <c r="A229" s="255" t="s">
        <v>1049</v>
      </c>
      <c r="B229" s="255" t="s">
        <v>1216</v>
      </c>
      <c r="C229" s="255">
        <v>3</v>
      </c>
      <c r="D229" s="255" t="s">
        <v>1071</v>
      </c>
      <c r="E229" s="255">
        <v>28</v>
      </c>
      <c r="F229" s="255" t="s">
        <v>1052</v>
      </c>
      <c r="G229" s="255" t="s">
        <v>1053</v>
      </c>
      <c r="H229" s="255" t="s">
        <v>1054</v>
      </c>
      <c r="I229" s="255" t="s">
        <v>1218</v>
      </c>
      <c r="M229" s="253"/>
      <c r="N229" s="253"/>
      <c r="P229" s="255"/>
    </row>
    <row r="230" spans="1:16" s="256" customFormat="1" ht="71.25">
      <c r="A230" s="255" t="s">
        <v>1049</v>
      </c>
      <c r="B230" s="255" t="s">
        <v>1216</v>
      </c>
      <c r="C230" s="255">
        <v>3</v>
      </c>
      <c r="D230" s="255" t="s">
        <v>1072</v>
      </c>
      <c r="E230" s="255">
        <v>28</v>
      </c>
      <c r="F230" s="255" t="s">
        <v>1052</v>
      </c>
      <c r="G230" s="255" t="s">
        <v>1053</v>
      </c>
      <c r="H230" s="255" t="s">
        <v>1054</v>
      </c>
      <c r="I230" s="255" t="s">
        <v>1218</v>
      </c>
      <c r="M230" s="253"/>
      <c r="N230" s="253"/>
      <c r="P230" s="255"/>
    </row>
    <row r="231" spans="1:16" s="256" customFormat="1" ht="71.25">
      <c r="A231" s="255" t="s">
        <v>1049</v>
      </c>
      <c r="B231" s="255" t="s">
        <v>1216</v>
      </c>
      <c r="C231" s="255">
        <v>3</v>
      </c>
      <c r="D231" s="255" t="s">
        <v>1272</v>
      </c>
      <c r="E231" s="255">
        <v>28</v>
      </c>
      <c r="F231" s="255" t="s">
        <v>1052</v>
      </c>
      <c r="G231" s="255" t="s">
        <v>1053</v>
      </c>
      <c r="H231" s="255" t="s">
        <v>1054</v>
      </c>
      <c r="I231" s="255" t="s">
        <v>1218</v>
      </c>
      <c r="M231" s="253"/>
      <c r="N231" s="253"/>
      <c r="P231" s="255"/>
    </row>
    <row r="232" spans="1:16" s="256" customFormat="1" ht="71.25">
      <c r="A232" s="255" t="s">
        <v>1049</v>
      </c>
      <c r="B232" s="255" t="s">
        <v>1216</v>
      </c>
      <c r="C232" s="255">
        <v>3</v>
      </c>
      <c r="D232" s="255" t="s">
        <v>1073</v>
      </c>
      <c r="E232" s="255">
        <v>28</v>
      </c>
      <c r="F232" s="255" t="s">
        <v>1052</v>
      </c>
      <c r="G232" s="255" t="s">
        <v>1053</v>
      </c>
      <c r="H232" s="255" t="s">
        <v>1054</v>
      </c>
      <c r="I232" s="255" t="s">
        <v>1218</v>
      </c>
      <c r="M232" s="253"/>
      <c r="N232" s="253"/>
      <c r="P232" s="255"/>
    </row>
    <row r="233" spans="1:16" s="256" customFormat="1" ht="71.25">
      <c r="A233" s="255" t="s">
        <v>1049</v>
      </c>
      <c r="B233" s="255" t="s">
        <v>1216</v>
      </c>
      <c r="C233" s="255">
        <v>3</v>
      </c>
      <c r="D233" s="255" t="s">
        <v>1273</v>
      </c>
      <c r="E233" s="255">
        <v>28</v>
      </c>
      <c r="F233" s="255" t="s">
        <v>1052</v>
      </c>
      <c r="G233" s="255" t="s">
        <v>1053</v>
      </c>
      <c r="H233" s="255" t="s">
        <v>1054</v>
      </c>
      <c r="I233" s="255" t="s">
        <v>1218</v>
      </c>
      <c r="M233" s="253"/>
      <c r="N233" s="253"/>
      <c r="P233" s="255"/>
    </row>
    <row r="234" spans="1:16" s="256" customFormat="1" ht="71.25">
      <c r="A234" s="255" t="s">
        <v>1049</v>
      </c>
      <c r="B234" s="255" t="s">
        <v>1216</v>
      </c>
      <c r="C234" s="255">
        <v>3</v>
      </c>
      <c r="D234" s="255" t="s">
        <v>1074</v>
      </c>
      <c r="E234" s="255">
        <v>28</v>
      </c>
      <c r="F234" s="255" t="s">
        <v>1052</v>
      </c>
      <c r="G234" s="255" t="s">
        <v>1053</v>
      </c>
      <c r="H234" s="255" t="s">
        <v>1054</v>
      </c>
      <c r="I234" s="255" t="s">
        <v>1218</v>
      </c>
      <c r="M234" s="253"/>
      <c r="N234" s="253"/>
      <c r="P234" s="255"/>
    </row>
    <row r="235" spans="1:16" s="256" customFormat="1" ht="71.25">
      <c r="A235" s="255" t="s">
        <v>1049</v>
      </c>
      <c r="B235" s="255" t="s">
        <v>1216</v>
      </c>
      <c r="C235" s="255">
        <v>3</v>
      </c>
      <c r="D235" s="255" t="s">
        <v>1274</v>
      </c>
      <c r="E235" s="255">
        <v>28</v>
      </c>
      <c r="F235" s="255" t="s">
        <v>1052</v>
      </c>
      <c r="G235" s="255" t="s">
        <v>1053</v>
      </c>
      <c r="H235" s="255" t="s">
        <v>1054</v>
      </c>
      <c r="I235" s="255" t="s">
        <v>1218</v>
      </c>
      <c r="M235" s="253"/>
      <c r="N235" s="253"/>
      <c r="P235" s="255"/>
    </row>
    <row r="236" spans="1:16" s="256" customFormat="1" ht="71.25">
      <c r="A236" s="255" t="s">
        <v>1049</v>
      </c>
      <c r="B236" s="255" t="s">
        <v>1216</v>
      </c>
      <c r="C236" s="255">
        <v>3</v>
      </c>
      <c r="D236" s="255" t="s">
        <v>1075</v>
      </c>
      <c r="E236" s="255">
        <v>28</v>
      </c>
      <c r="F236" s="255" t="s">
        <v>1052</v>
      </c>
      <c r="G236" s="255" t="s">
        <v>1241</v>
      </c>
      <c r="H236" s="255" t="s">
        <v>1054</v>
      </c>
      <c r="I236" s="255" t="s">
        <v>1218</v>
      </c>
      <c r="M236" s="253"/>
      <c r="N236" s="253"/>
      <c r="P236" s="255"/>
    </row>
    <row r="237" spans="1:16" s="256" customFormat="1" ht="71.25">
      <c r="A237" s="255" t="s">
        <v>1049</v>
      </c>
      <c r="B237" s="255" t="s">
        <v>1216</v>
      </c>
      <c r="C237" s="255">
        <v>3</v>
      </c>
      <c r="D237" s="255" t="s">
        <v>1275</v>
      </c>
      <c r="E237" s="255">
        <v>28</v>
      </c>
      <c r="F237" s="255" t="s">
        <v>1052</v>
      </c>
      <c r="G237" s="255" t="s">
        <v>1241</v>
      </c>
      <c r="H237" s="255" t="s">
        <v>1054</v>
      </c>
      <c r="I237" s="255" t="s">
        <v>1218</v>
      </c>
      <c r="M237" s="253"/>
      <c r="N237" s="253"/>
      <c r="P237" s="255"/>
    </row>
    <row r="238" spans="1:16" s="256" customFormat="1" ht="71.25">
      <c r="A238" s="255" t="s">
        <v>1049</v>
      </c>
      <c r="B238" s="255" t="s">
        <v>1216</v>
      </c>
      <c r="C238" s="255">
        <v>3</v>
      </c>
      <c r="D238" s="255" t="s">
        <v>1276</v>
      </c>
      <c r="E238" s="255">
        <v>28</v>
      </c>
      <c r="F238" s="255" t="s">
        <v>1052</v>
      </c>
      <c r="G238" s="255" t="s">
        <v>1241</v>
      </c>
      <c r="H238" s="255" t="s">
        <v>1054</v>
      </c>
      <c r="I238" s="255" t="s">
        <v>1218</v>
      </c>
      <c r="M238" s="253"/>
      <c r="N238" s="253"/>
      <c r="P238" s="255"/>
    </row>
    <row r="239" spans="1:16" s="256" customFormat="1" ht="71.25">
      <c r="A239" s="255" t="s">
        <v>1049</v>
      </c>
      <c r="B239" s="255" t="s">
        <v>1216</v>
      </c>
      <c r="C239" s="255">
        <v>3</v>
      </c>
      <c r="D239" s="255" t="s">
        <v>1277</v>
      </c>
      <c r="E239" s="255">
        <v>28</v>
      </c>
      <c r="F239" s="255" t="s">
        <v>1052</v>
      </c>
      <c r="G239" s="255" t="s">
        <v>1241</v>
      </c>
      <c r="H239" s="255" t="s">
        <v>1054</v>
      </c>
      <c r="I239" s="255" t="s">
        <v>1218</v>
      </c>
      <c r="M239" s="253"/>
      <c r="N239" s="253"/>
      <c r="P239" s="255"/>
    </row>
    <row r="240" spans="1:16" s="256" customFormat="1" ht="71.25">
      <c r="A240" s="255" t="s">
        <v>1049</v>
      </c>
      <c r="B240" s="255" t="s">
        <v>1216</v>
      </c>
      <c r="C240" s="255">
        <v>3</v>
      </c>
      <c r="D240" s="255" t="s">
        <v>1076</v>
      </c>
      <c r="E240" s="255">
        <v>28</v>
      </c>
      <c r="F240" s="255" t="s">
        <v>1052</v>
      </c>
      <c r="G240" s="255" t="s">
        <v>1057</v>
      </c>
      <c r="H240" s="255" t="s">
        <v>1054</v>
      </c>
      <c r="I240" s="255" t="s">
        <v>1538</v>
      </c>
      <c r="M240" s="253"/>
      <c r="N240" s="253"/>
      <c r="P240" s="255"/>
    </row>
    <row r="241" spans="1:16" s="256" customFormat="1" ht="71.25">
      <c r="A241" s="255" t="s">
        <v>1049</v>
      </c>
      <c r="B241" s="255" t="s">
        <v>1216</v>
      </c>
      <c r="C241" s="255">
        <v>3</v>
      </c>
      <c r="D241" s="255" t="s">
        <v>1077</v>
      </c>
      <c r="E241" s="255">
        <v>28</v>
      </c>
      <c r="F241" s="255" t="s">
        <v>1052</v>
      </c>
      <c r="G241" s="255" t="s">
        <v>1057</v>
      </c>
      <c r="H241" s="255" t="s">
        <v>1054</v>
      </c>
      <c r="I241" s="255" t="s">
        <v>1218</v>
      </c>
      <c r="M241" s="253"/>
      <c r="N241" s="253"/>
      <c r="P241" s="255"/>
    </row>
    <row r="242" spans="1:16" s="256" customFormat="1" ht="71.25">
      <c r="A242" s="255" t="s">
        <v>1049</v>
      </c>
      <c r="B242" s="255" t="s">
        <v>1216</v>
      </c>
      <c r="C242" s="255">
        <v>3</v>
      </c>
      <c r="D242" s="255" t="s">
        <v>1078</v>
      </c>
      <c r="E242" s="255">
        <v>28</v>
      </c>
      <c r="F242" s="255" t="s">
        <v>1052</v>
      </c>
      <c r="G242" s="255" t="s">
        <v>1057</v>
      </c>
      <c r="H242" s="255" t="s">
        <v>1054</v>
      </c>
      <c r="I242" s="255" t="s">
        <v>1218</v>
      </c>
      <c r="M242" s="253"/>
      <c r="N242" s="253"/>
      <c r="P242" s="255"/>
    </row>
    <row r="243" spans="1:16" s="256" customFormat="1" ht="71.25">
      <c r="A243" s="255" t="s">
        <v>1049</v>
      </c>
      <c r="B243" s="255" t="s">
        <v>1216</v>
      </c>
      <c r="C243" s="255">
        <v>3</v>
      </c>
      <c r="D243" s="255" t="s">
        <v>1079</v>
      </c>
      <c r="E243" s="255">
        <v>28</v>
      </c>
      <c r="F243" s="255" t="s">
        <v>1052</v>
      </c>
      <c r="G243" s="255" t="s">
        <v>1057</v>
      </c>
      <c r="H243" s="255" t="s">
        <v>1054</v>
      </c>
      <c r="I243" s="255" t="s">
        <v>1218</v>
      </c>
      <c r="M243" s="253"/>
      <c r="N243" s="253"/>
      <c r="P243" s="255"/>
    </row>
    <row r="244" spans="1:16" s="256" customFormat="1" ht="71.25">
      <c r="A244" s="255" t="s">
        <v>1049</v>
      </c>
      <c r="B244" s="255" t="s">
        <v>1216</v>
      </c>
      <c r="C244" s="255">
        <v>3</v>
      </c>
      <c r="D244" s="255" t="s">
        <v>1080</v>
      </c>
      <c r="E244" s="255">
        <v>28</v>
      </c>
      <c r="F244" s="255" t="s">
        <v>1052</v>
      </c>
      <c r="G244" s="255" t="s">
        <v>1057</v>
      </c>
      <c r="H244" s="255" t="s">
        <v>1054</v>
      </c>
      <c r="I244" s="255" t="s">
        <v>1218</v>
      </c>
      <c r="M244" s="253"/>
      <c r="N244" s="253"/>
      <c r="P244" s="255"/>
    </row>
    <row r="245" spans="1:16" s="256" customFormat="1" ht="71.25">
      <c r="A245" s="255" t="s">
        <v>1049</v>
      </c>
      <c r="B245" s="255" t="s">
        <v>1216</v>
      </c>
      <c r="C245" s="255">
        <v>3</v>
      </c>
      <c r="D245" s="255" t="s">
        <v>1081</v>
      </c>
      <c r="E245" s="255">
        <v>28</v>
      </c>
      <c r="F245" s="255" t="s">
        <v>1052</v>
      </c>
      <c r="G245" s="255" t="s">
        <v>1057</v>
      </c>
      <c r="H245" s="255" t="s">
        <v>1054</v>
      </c>
      <c r="I245" s="255" t="s">
        <v>1218</v>
      </c>
      <c r="M245" s="253"/>
      <c r="N245" s="253"/>
      <c r="P245" s="255"/>
    </row>
    <row r="246" spans="1:16" s="256" customFormat="1" ht="71.25">
      <c r="A246" s="255" t="s">
        <v>1049</v>
      </c>
      <c r="B246" s="255" t="s">
        <v>1216</v>
      </c>
      <c r="C246" s="255">
        <v>3</v>
      </c>
      <c r="D246" s="255" t="s">
        <v>1082</v>
      </c>
      <c r="E246" s="255">
        <v>28</v>
      </c>
      <c r="F246" s="255" t="s">
        <v>1052</v>
      </c>
      <c r="G246" s="255" t="s">
        <v>1057</v>
      </c>
      <c r="H246" s="255" t="s">
        <v>1054</v>
      </c>
      <c r="I246" s="255" t="s">
        <v>1218</v>
      </c>
      <c r="M246" s="253"/>
      <c r="N246" s="253"/>
      <c r="P246" s="255"/>
    </row>
    <row r="247" spans="1:16" s="256" customFormat="1" ht="71.25">
      <c r="A247" s="255" t="s">
        <v>1049</v>
      </c>
      <c r="B247" s="255" t="s">
        <v>1216</v>
      </c>
      <c r="C247" s="255">
        <v>3</v>
      </c>
      <c r="D247" s="255" t="s">
        <v>1083</v>
      </c>
      <c r="E247" s="255">
        <v>28</v>
      </c>
      <c r="F247" s="255" t="s">
        <v>1052</v>
      </c>
      <c r="G247" s="255" t="s">
        <v>1057</v>
      </c>
      <c r="H247" s="255" t="s">
        <v>1054</v>
      </c>
      <c r="I247" s="255" t="s">
        <v>1218</v>
      </c>
      <c r="M247" s="253"/>
      <c r="N247" s="253"/>
      <c r="P247" s="255"/>
    </row>
    <row r="248" spans="1:16" s="256" customFormat="1" ht="71.25">
      <c r="A248" s="255" t="s">
        <v>1049</v>
      </c>
      <c r="B248" s="255" t="s">
        <v>1216</v>
      </c>
      <c r="C248" s="255">
        <v>3</v>
      </c>
      <c r="D248" s="255" t="s">
        <v>1084</v>
      </c>
      <c r="E248" s="255">
        <v>28</v>
      </c>
      <c r="F248" s="255" t="s">
        <v>1052</v>
      </c>
      <c r="G248" s="255" t="s">
        <v>1057</v>
      </c>
      <c r="H248" s="255" t="s">
        <v>1054</v>
      </c>
      <c r="I248" s="255" t="s">
        <v>1218</v>
      </c>
      <c r="M248" s="253"/>
      <c r="N248" s="253"/>
      <c r="P248" s="255"/>
    </row>
    <row r="249" spans="1:16" s="256" customFormat="1" ht="71.25">
      <c r="A249" s="255" t="s">
        <v>1049</v>
      </c>
      <c r="B249" s="255" t="s">
        <v>1216</v>
      </c>
      <c r="C249" s="255">
        <v>3</v>
      </c>
      <c r="D249" s="255" t="s">
        <v>1085</v>
      </c>
      <c r="E249" s="255">
        <v>28</v>
      </c>
      <c r="F249" s="255" t="s">
        <v>1052</v>
      </c>
      <c r="G249" s="255" t="s">
        <v>1057</v>
      </c>
      <c r="H249" s="255" t="s">
        <v>1054</v>
      </c>
      <c r="I249" s="255" t="s">
        <v>1218</v>
      </c>
      <c r="M249" s="253"/>
      <c r="N249" s="253"/>
      <c r="P249" s="255"/>
    </row>
    <row r="250" spans="1:16" s="256" customFormat="1" ht="71.25">
      <c r="A250" s="255" t="s">
        <v>1049</v>
      </c>
      <c r="B250" s="255" t="s">
        <v>1216</v>
      </c>
      <c r="C250" s="255">
        <v>3</v>
      </c>
      <c r="D250" s="255" t="s">
        <v>1086</v>
      </c>
      <c r="E250" s="255">
        <v>28</v>
      </c>
      <c r="F250" s="255" t="s">
        <v>1052</v>
      </c>
      <c r="G250" s="255" t="s">
        <v>1057</v>
      </c>
      <c r="H250" s="255" t="s">
        <v>1054</v>
      </c>
      <c r="I250" s="255" t="s">
        <v>1218</v>
      </c>
      <c r="M250" s="253"/>
      <c r="N250" s="253"/>
      <c r="P250" s="255"/>
    </row>
    <row r="251" spans="1:16" s="256" customFormat="1" ht="71.25">
      <c r="A251" s="255" t="s">
        <v>1049</v>
      </c>
      <c r="B251" s="255" t="s">
        <v>1216</v>
      </c>
      <c r="C251" s="255">
        <v>3</v>
      </c>
      <c r="D251" s="255" t="s">
        <v>1087</v>
      </c>
      <c r="E251" s="255">
        <v>28</v>
      </c>
      <c r="F251" s="255" t="s">
        <v>1052</v>
      </c>
      <c r="G251" s="255" t="s">
        <v>1053</v>
      </c>
      <c r="H251" s="255" t="s">
        <v>1054</v>
      </c>
      <c r="I251" s="255" t="s">
        <v>1218</v>
      </c>
      <c r="M251" s="253"/>
      <c r="N251" s="253"/>
      <c r="P251" s="255"/>
    </row>
    <row r="252" spans="1:16" s="256" customFormat="1" ht="71.25">
      <c r="A252" s="255" t="s">
        <v>1049</v>
      </c>
      <c r="B252" s="255" t="s">
        <v>1216</v>
      </c>
      <c r="C252" s="255">
        <v>3</v>
      </c>
      <c r="D252" s="255" t="s">
        <v>1088</v>
      </c>
      <c r="E252" s="255">
        <v>28</v>
      </c>
      <c r="F252" s="255" t="s">
        <v>1052</v>
      </c>
      <c r="G252" s="255" t="s">
        <v>1053</v>
      </c>
      <c r="H252" s="255" t="s">
        <v>1054</v>
      </c>
      <c r="I252" s="255" t="s">
        <v>1218</v>
      </c>
      <c r="M252" s="253"/>
      <c r="N252" s="253"/>
      <c r="P252" s="255"/>
    </row>
    <row r="253" spans="1:16" s="256" customFormat="1" ht="71.25">
      <c r="A253" s="255" t="s">
        <v>1049</v>
      </c>
      <c r="B253" s="255" t="s">
        <v>1216</v>
      </c>
      <c r="C253" s="255">
        <v>3</v>
      </c>
      <c r="D253" s="255" t="s">
        <v>1089</v>
      </c>
      <c r="E253" s="255">
        <v>28</v>
      </c>
      <c r="F253" s="255" t="s">
        <v>1052</v>
      </c>
      <c r="G253" s="255" t="s">
        <v>1053</v>
      </c>
      <c r="H253" s="255" t="s">
        <v>1054</v>
      </c>
      <c r="I253" s="255" t="s">
        <v>1218</v>
      </c>
      <c r="M253" s="253"/>
      <c r="N253" s="253"/>
      <c r="P253" s="255"/>
    </row>
    <row r="254" spans="1:16" s="256" customFormat="1" ht="71.25">
      <c r="A254" s="255" t="s">
        <v>1049</v>
      </c>
      <c r="B254" s="255" t="s">
        <v>1216</v>
      </c>
      <c r="C254" s="255">
        <v>3</v>
      </c>
      <c r="D254" s="255" t="s">
        <v>1090</v>
      </c>
      <c r="E254" s="255">
        <v>28</v>
      </c>
      <c r="F254" s="255" t="s">
        <v>1052</v>
      </c>
      <c r="G254" s="255" t="s">
        <v>1053</v>
      </c>
      <c r="H254" s="255" t="s">
        <v>1054</v>
      </c>
      <c r="I254" s="255" t="s">
        <v>1218</v>
      </c>
      <c r="M254" s="253"/>
      <c r="N254" s="253"/>
      <c r="P254" s="255"/>
    </row>
    <row r="255" spans="1:16" s="256" customFormat="1" ht="71.25">
      <c r="A255" s="255" t="s">
        <v>1049</v>
      </c>
      <c r="B255" s="255" t="s">
        <v>1216</v>
      </c>
      <c r="C255" s="255">
        <v>3</v>
      </c>
      <c r="D255" s="255" t="s">
        <v>1091</v>
      </c>
      <c r="E255" s="255">
        <v>28</v>
      </c>
      <c r="F255" s="255" t="s">
        <v>1052</v>
      </c>
      <c r="G255" s="255" t="s">
        <v>1053</v>
      </c>
      <c r="H255" s="255" t="s">
        <v>1054</v>
      </c>
      <c r="I255" s="255" t="s">
        <v>1218</v>
      </c>
      <c r="M255" s="253"/>
      <c r="N255" s="253"/>
      <c r="P255" s="255"/>
    </row>
    <row r="256" spans="1:16" s="256" customFormat="1" ht="71.25">
      <c r="A256" s="255" t="s">
        <v>1049</v>
      </c>
      <c r="B256" s="255" t="s">
        <v>1216</v>
      </c>
      <c r="C256" s="255">
        <v>3</v>
      </c>
      <c r="D256" s="255" t="s">
        <v>1092</v>
      </c>
      <c r="E256" s="255">
        <v>28</v>
      </c>
      <c r="F256" s="255" t="s">
        <v>1052</v>
      </c>
      <c r="G256" s="255" t="s">
        <v>1053</v>
      </c>
      <c r="H256" s="255" t="s">
        <v>1054</v>
      </c>
      <c r="I256" s="255" t="s">
        <v>1218</v>
      </c>
      <c r="M256" s="253"/>
      <c r="N256" s="253"/>
      <c r="P256" s="255"/>
    </row>
    <row r="257" spans="1:16" s="256" customFormat="1" ht="71.25">
      <c r="A257" s="255" t="s">
        <v>1049</v>
      </c>
      <c r="B257" s="255" t="s">
        <v>1216</v>
      </c>
      <c r="C257" s="255">
        <v>3</v>
      </c>
      <c r="D257" s="255" t="s">
        <v>1278</v>
      </c>
      <c r="E257" s="255">
        <v>28</v>
      </c>
      <c r="F257" s="255" t="s">
        <v>1052</v>
      </c>
      <c r="G257" s="255" t="s">
        <v>1053</v>
      </c>
      <c r="H257" s="255" t="s">
        <v>1054</v>
      </c>
      <c r="I257" s="255" t="s">
        <v>1218</v>
      </c>
      <c r="M257" s="253"/>
      <c r="N257" s="253"/>
      <c r="P257" s="255"/>
    </row>
    <row r="258" spans="1:16" s="256" customFormat="1" ht="71.25">
      <c r="A258" s="255" t="s">
        <v>1049</v>
      </c>
      <c r="B258" s="255" t="s">
        <v>1216</v>
      </c>
      <c r="C258" s="255">
        <v>3</v>
      </c>
      <c r="D258" s="255" t="s">
        <v>1093</v>
      </c>
      <c r="E258" s="255">
        <v>28</v>
      </c>
      <c r="F258" s="255" t="s">
        <v>1052</v>
      </c>
      <c r="G258" s="255" t="s">
        <v>1053</v>
      </c>
      <c r="H258" s="255" t="s">
        <v>1054</v>
      </c>
      <c r="I258" s="255" t="s">
        <v>1218</v>
      </c>
      <c r="M258" s="253"/>
      <c r="N258" s="253"/>
      <c r="P258" s="255"/>
    </row>
    <row r="259" spans="1:16" s="256" customFormat="1" ht="71.25">
      <c r="A259" s="255" t="s">
        <v>1049</v>
      </c>
      <c r="B259" s="255" t="s">
        <v>1216</v>
      </c>
      <c r="C259" s="255">
        <v>3</v>
      </c>
      <c r="D259" s="255" t="s">
        <v>1279</v>
      </c>
      <c r="E259" s="255">
        <v>28</v>
      </c>
      <c r="F259" s="255" t="s">
        <v>1052</v>
      </c>
      <c r="G259" s="255" t="s">
        <v>1053</v>
      </c>
      <c r="H259" s="255" t="s">
        <v>1054</v>
      </c>
      <c r="I259" s="255" t="s">
        <v>1218</v>
      </c>
      <c r="M259" s="253"/>
      <c r="N259" s="253"/>
      <c r="P259" s="255"/>
    </row>
    <row r="260" spans="1:16" s="256" customFormat="1" ht="71.25">
      <c r="A260" s="255" t="s">
        <v>1049</v>
      </c>
      <c r="B260" s="255" t="s">
        <v>1216</v>
      </c>
      <c r="C260" s="255">
        <v>3</v>
      </c>
      <c r="D260" s="255" t="s">
        <v>1094</v>
      </c>
      <c r="E260" s="255">
        <v>28</v>
      </c>
      <c r="F260" s="255" t="s">
        <v>1052</v>
      </c>
      <c r="G260" s="255" t="s">
        <v>1053</v>
      </c>
      <c r="H260" s="255" t="s">
        <v>1054</v>
      </c>
      <c r="I260" s="255" t="s">
        <v>1218</v>
      </c>
      <c r="M260" s="253"/>
      <c r="N260" s="253"/>
      <c r="P260" s="255"/>
    </row>
    <row r="261" spans="1:16" s="256" customFormat="1" ht="71.25">
      <c r="A261" s="255" t="s">
        <v>1049</v>
      </c>
      <c r="B261" s="255" t="s">
        <v>1216</v>
      </c>
      <c r="C261" s="255">
        <v>3</v>
      </c>
      <c r="D261" s="255" t="s">
        <v>1280</v>
      </c>
      <c r="E261" s="255">
        <v>28</v>
      </c>
      <c r="F261" s="255" t="s">
        <v>1052</v>
      </c>
      <c r="G261" s="255" t="s">
        <v>1053</v>
      </c>
      <c r="H261" s="255" t="s">
        <v>1054</v>
      </c>
      <c r="I261" s="255" t="s">
        <v>1218</v>
      </c>
      <c r="M261" s="253"/>
      <c r="N261" s="253"/>
      <c r="P261" s="255"/>
    </row>
    <row r="262" spans="1:16" s="256" customFormat="1" ht="71.25">
      <c r="A262" s="255" t="s">
        <v>1049</v>
      </c>
      <c r="B262" s="255" t="s">
        <v>1216</v>
      </c>
      <c r="C262" s="255">
        <v>3</v>
      </c>
      <c r="D262" s="255" t="s">
        <v>1095</v>
      </c>
      <c r="E262" s="255">
        <v>28</v>
      </c>
      <c r="F262" s="255" t="s">
        <v>1052</v>
      </c>
      <c r="G262" s="255" t="s">
        <v>1268</v>
      </c>
      <c r="H262" s="255" t="s">
        <v>1054</v>
      </c>
      <c r="I262" s="255" t="s">
        <v>1218</v>
      </c>
      <c r="M262" s="253"/>
      <c r="N262" s="253"/>
      <c r="P262" s="255"/>
    </row>
    <row r="263" spans="1:16" s="256" customFormat="1" ht="71.25">
      <c r="A263" s="255" t="s">
        <v>1049</v>
      </c>
      <c r="B263" s="255" t="s">
        <v>1216</v>
      </c>
      <c r="C263" s="255">
        <v>3</v>
      </c>
      <c r="D263" s="255" t="s">
        <v>1281</v>
      </c>
      <c r="E263" s="255">
        <v>28</v>
      </c>
      <c r="F263" s="255" t="s">
        <v>1052</v>
      </c>
      <c r="G263" s="255" t="s">
        <v>1268</v>
      </c>
      <c r="H263" s="255" t="s">
        <v>1054</v>
      </c>
      <c r="I263" s="255" t="s">
        <v>1218</v>
      </c>
      <c r="M263" s="253"/>
      <c r="N263" s="253"/>
      <c r="P263" s="255"/>
    </row>
    <row r="264" spans="1:16" s="256" customFormat="1" ht="71.25">
      <c r="A264" s="255" t="s">
        <v>1049</v>
      </c>
      <c r="B264" s="255" t="s">
        <v>1216</v>
      </c>
      <c r="C264" s="255">
        <v>3</v>
      </c>
      <c r="D264" s="255" t="s">
        <v>1282</v>
      </c>
      <c r="E264" s="255">
        <v>28</v>
      </c>
      <c r="F264" s="255" t="s">
        <v>1052</v>
      </c>
      <c r="G264" s="255" t="s">
        <v>1268</v>
      </c>
      <c r="H264" s="255" t="s">
        <v>1054</v>
      </c>
      <c r="I264" s="255" t="s">
        <v>1218</v>
      </c>
      <c r="M264" s="253"/>
      <c r="N264" s="253"/>
      <c r="P264" s="255"/>
    </row>
    <row r="265" spans="1:16" s="256" customFormat="1" ht="71.25">
      <c r="A265" s="255" t="s">
        <v>1049</v>
      </c>
      <c r="B265" s="255" t="s">
        <v>1216</v>
      </c>
      <c r="C265" s="255">
        <v>3</v>
      </c>
      <c r="D265" s="255" t="s">
        <v>1283</v>
      </c>
      <c r="E265" s="255">
        <v>28</v>
      </c>
      <c r="F265" s="255" t="s">
        <v>1052</v>
      </c>
      <c r="G265" s="255" t="s">
        <v>1268</v>
      </c>
      <c r="H265" s="255" t="s">
        <v>1054</v>
      </c>
      <c r="I265" s="255" t="s">
        <v>1218</v>
      </c>
      <c r="M265" s="253"/>
      <c r="N265" s="253"/>
      <c r="P265" s="255"/>
    </row>
    <row r="266" spans="1:16" s="256" customFormat="1" ht="71.25">
      <c r="A266" s="255" t="s">
        <v>1049</v>
      </c>
      <c r="B266" s="255" t="s">
        <v>1216</v>
      </c>
      <c r="C266" s="255">
        <v>4</v>
      </c>
      <c r="D266" s="255" t="s">
        <v>1096</v>
      </c>
      <c r="E266" s="255">
        <v>28</v>
      </c>
      <c r="F266" s="255" t="s">
        <v>1052</v>
      </c>
      <c r="G266" s="255" t="s">
        <v>1057</v>
      </c>
      <c r="H266" s="255" t="s">
        <v>1054</v>
      </c>
      <c r="I266" s="255" t="s">
        <v>1218</v>
      </c>
      <c r="M266" s="253"/>
      <c r="N266" s="253"/>
      <c r="P266" s="255"/>
    </row>
    <row r="267" spans="1:16" s="256" customFormat="1" ht="71.25">
      <c r="A267" s="255" t="s">
        <v>1049</v>
      </c>
      <c r="B267" s="255" t="s">
        <v>1216</v>
      </c>
      <c r="C267" s="255">
        <v>4</v>
      </c>
      <c r="D267" s="255" t="s">
        <v>1097</v>
      </c>
      <c r="E267" s="255">
        <v>28</v>
      </c>
      <c r="F267" s="255" t="s">
        <v>1052</v>
      </c>
      <c r="G267" s="255" t="s">
        <v>1057</v>
      </c>
      <c r="H267" s="255" t="s">
        <v>1054</v>
      </c>
      <c r="I267" s="255" t="s">
        <v>1218</v>
      </c>
      <c r="M267" s="253"/>
      <c r="N267" s="253"/>
      <c r="P267" s="255"/>
    </row>
    <row r="268" spans="1:16" s="256" customFormat="1" ht="71.25">
      <c r="A268" s="255" t="s">
        <v>1049</v>
      </c>
      <c r="B268" s="255" t="s">
        <v>1216</v>
      </c>
      <c r="C268" s="255">
        <v>4</v>
      </c>
      <c r="D268" s="255" t="s">
        <v>1098</v>
      </c>
      <c r="E268" s="255">
        <v>28</v>
      </c>
      <c r="F268" s="255" t="s">
        <v>1052</v>
      </c>
      <c r="G268" s="255" t="s">
        <v>1057</v>
      </c>
      <c r="H268" s="255" t="s">
        <v>1054</v>
      </c>
      <c r="I268" s="255" t="s">
        <v>1218</v>
      </c>
      <c r="M268" s="253"/>
      <c r="N268" s="253"/>
      <c r="P268" s="255"/>
    </row>
    <row r="269" spans="1:16" s="256" customFormat="1" ht="71.25">
      <c r="A269" s="255" t="s">
        <v>1049</v>
      </c>
      <c r="B269" s="255" t="s">
        <v>1216</v>
      </c>
      <c r="C269" s="255">
        <v>4</v>
      </c>
      <c r="D269" s="255" t="s">
        <v>1099</v>
      </c>
      <c r="E269" s="255">
        <v>28</v>
      </c>
      <c r="F269" s="255" t="s">
        <v>1052</v>
      </c>
      <c r="G269" s="255" t="s">
        <v>1057</v>
      </c>
      <c r="H269" s="255" t="s">
        <v>1054</v>
      </c>
      <c r="I269" s="255" t="s">
        <v>1218</v>
      </c>
      <c r="M269" s="253"/>
      <c r="N269" s="253"/>
      <c r="P269" s="255"/>
    </row>
    <row r="270" spans="1:16" s="256" customFormat="1" ht="71.25">
      <c r="A270" s="255" t="s">
        <v>1049</v>
      </c>
      <c r="B270" s="255" t="s">
        <v>1216</v>
      </c>
      <c r="C270" s="255">
        <v>4</v>
      </c>
      <c r="D270" s="255" t="s">
        <v>1100</v>
      </c>
      <c r="E270" s="255">
        <v>28</v>
      </c>
      <c r="F270" s="255" t="s">
        <v>1052</v>
      </c>
      <c r="G270" s="255" t="s">
        <v>1057</v>
      </c>
      <c r="H270" s="255" t="s">
        <v>1054</v>
      </c>
      <c r="I270" s="255" t="s">
        <v>1218</v>
      </c>
      <c r="M270" s="253"/>
      <c r="N270" s="253"/>
      <c r="P270" s="255"/>
    </row>
    <row r="271" spans="1:16" s="256" customFormat="1" ht="71.25">
      <c r="A271" s="255" t="s">
        <v>1049</v>
      </c>
      <c r="B271" s="255" t="s">
        <v>1216</v>
      </c>
      <c r="C271" s="255">
        <v>4</v>
      </c>
      <c r="D271" s="255" t="s">
        <v>1101</v>
      </c>
      <c r="E271" s="255">
        <v>28</v>
      </c>
      <c r="F271" s="255" t="s">
        <v>1052</v>
      </c>
      <c r="G271" s="255" t="s">
        <v>1057</v>
      </c>
      <c r="H271" s="255" t="s">
        <v>1054</v>
      </c>
      <c r="I271" s="255" t="s">
        <v>1218</v>
      </c>
      <c r="M271" s="253"/>
      <c r="N271" s="253"/>
      <c r="P271" s="255"/>
    </row>
    <row r="272" spans="1:16" s="256" customFormat="1" ht="71.25">
      <c r="A272" s="255" t="s">
        <v>1049</v>
      </c>
      <c r="B272" s="255" t="s">
        <v>1216</v>
      </c>
      <c r="C272" s="255">
        <v>4</v>
      </c>
      <c r="D272" s="255" t="s">
        <v>1102</v>
      </c>
      <c r="E272" s="255">
        <v>28</v>
      </c>
      <c r="F272" s="255" t="s">
        <v>1052</v>
      </c>
      <c r="G272" s="255" t="s">
        <v>1057</v>
      </c>
      <c r="H272" s="255" t="s">
        <v>1054</v>
      </c>
      <c r="I272" s="255" t="s">
        <v>1218</v>
      </c>
      <c r="M272" s="253"/>
      <c r="N272" s="253"/>
      <c r="P272" s="255"/>
    </row>
    <row r="273" spans="1:16" s="256" customFormat="1" ht="71.25">
      <c r="A273" s="255" t="s">
        <v>1049</v>
      </c>
      <c r="B273" s="255" t="s">
        <v>1216</v>
      </c>
      <c r="C273" s="255">
        <v>4</v>
      </c>
      <c r="D273" s="255" t="s">
        <v>1103</v>
      </c>
      <c r="E273" s="255">
        <v>28</v>
      </c>
      <c r="F273" s="255" t="s">
        <v>1052</v>
      </c>
      <c r="G273" s="255" t="s">
        <v>1057</v>
      </c>
      <c r="H273" s="255" t="s">
        <v>1054</v>
      </c>
      <c r="I273" s="255" t="s">
        <v>1218</v>
      </c>
      <c r="M273" s="253"/>
      <c r="N273" s="253"/>
      <c r="P273" s="255"/>
    </row>
    <row r="274" spans="1:16" s="256" customFormat="1" ht="71.25">
      <c r="A274" s="255" t="s">
        <v>1049</v>
      </c>
      <c r="B274" s="255" t="s">
        <v>1216</v>
      </c>
      <c r="C274" s="255">
        <v>4</v>
      </c>
      <c r="D274" s="255" t="s">
        <v>1104</v>
      </c>
      <c r="E274" s="255">
        <v>28</v>
      </c>
      <c r="F274" s="255" t="s">
        <v>1052</v>
      </c>
      <c r="G274" s="255" t="s">
        <v>1057</v>
      </c>
      <c r="H274" s="255" t="s">
        <v>1054</v>
      </c>
      <c r="I274" s="255" t="s">
        <v>1218</v>
      </c>
      <c r="M274" s="253"/>
      <c r="N274" s="253"/>
      <c r="P274" s="255"/>
    </row>
    <row r="275" spans="1:16" s="256" customFormat="1" ht="71.25">
      <c r="A275" s="255" t="s">
        <v>1049</v>
      </c>
      <c r="B275" s="255" t="s">
        <v>1216</v>
      </c>
      <c r="C275" s="255">
        <v>4</v>
      </c>
      <c r="D275" s="255" t="s">
        <v>1105</v>
      </c>
      <c r="E275" s="255">
        <v>28</v>
      </c>
      <c r="F275" s="255" t="s">
        <v>1052</v>
      </c>
      <c r="G275" s="255" t="s">
        <v>1057</v>
      </c>
      <c r="H275" s="255" t="s">
        <v>1054</v>
      </c>
      <c r="I275" s="255" t="s">
        <v>1218</v>
      </c>
      <c r="M275" s="253"/>
      <c r="N275" s="253"/>
      <c r="P275" s="255"/>
    </row>
    <row r="276" spans="1:16" s="256" customFormat="1" ht="71.25">
      <c r="A276" s="255" t="s">
        <v>1049</v>
      </c>
      <c r="B276" s="255" t="s">
        <v>1216</v>
      </c>
      <c r="C276" s="255">
        <v>4</v>
      </c>
      <c r="D276" s="255" t="s">
        <v>1106</v>
      </c>
      <c r="E276" s="255">
        <v>28</v>
      </c>
      <c r="F276" s="255" t="s">
        <v>1052</v>
      </c>
      <c r="G276" s="255" t="s">
        <v>1057</v>
      </c>
      <c r="H276" s="255" t="s">
        <v>1054</v>
      </c>
      <c r="I276" s="255" t="s">
        <v>1218</v>
      </c>
      <c r="M276" s="253"/>
      <c r="N276" s="253"/>
      <c r="P276" s="255"/>
    </row>
    <row r="277" spans="1:16" s="256" customFormat="1" ht="71.25">
      <c r="A277" s="255" t="s">
        <v>1049</v>
      </c>
      <c r="B277" s="255" t="s">
        <v>1216</v>
      </c>
      <c r="C277" s="255">
        <v>4</v>
      </c>
      <c r="D277" s="255" t="s">
        <v>1107</v>
      </c>
      <c r="E277" s="255">
        <v>28</v>
      </c>
      <c r="F277" s="255" t="s">
        <v>1052</v>
      </c>
      <c r="G277" s="255" t="s">
        <v>1053</v>
      </c>
      <c r="H277" s="255" t="s">
        <v>1054</v>
      </c>
      <c r="I277" s="255" t="s">
        <v>1218</v>
      </c>
      <c r="M277" s="253"/>
      <c r="N277" s="253"/>
      <c r="P277" s="255"/>
    </row>
    <row r="278" spans="1:16" s="256" customFormat="1" ht="71.25">
      <c r="A278" s="255" t="s">
        <v>1049</v>
      </c>
      <c r="B278" s="255" t="s">
        <v>1216</v>
      </c>
      <c r="C278" s="255">
        <v>4</v>
      </c>
      <c r="D278" s="255" t="s">
        <v>1108</v>
      </c>
      <c r="E278" s="255">
        <v>28</v>
      </c>
      <c r="F278" s="255" t="s">
        <v>1052</v>
      </c>
      <c r="G278" s="255" t="s">
        <v>1053</v>
      </c>
      <c r="H278" s="255" t="s">
        <v>1054</v>
      </c>
      <c r="I278" s="255" t="s">
        <v>1218</v>
      </c>
      <c r="M278" s="253"/>
      <c r="N278" s="253"/>
      <c r="P278" s="255"/>
    </row>
    <row r="279" spans="1:16" s="256" customFormat="1" ht="71.25">
      <c r="A279" s="255" t="s">
        <v>1049</v>
      </c>
      <c r="B279" s="255" t="s">
        <v>1216</v>
      </c>
      <c r="C279" s="255">
        <v>4</v>
      </c>
      <c r="D279" s="255" t="s">
        <v>1109</v>
      </c>
      <c r="E279" s="255">
        <v>28</v>
      </c>
      <c r="F279" s="255" t="s">
        <v>1052</v>
      </c>
      <c r="G279" s="255" t="s">
        <v>1053</v>
      </c>
      <c r="H279" s="255" t="s">
        <v>1054</v>
      </c>
      <c r="I279" s="255" t="s">
        <v>1218</v>
      </c>
      <c r="M279" s="253"/>
      <c r="N279" s="253"/>
      <c r="P279" s="255"/>
    </row>
    <row r="280" spans="1:16" s="256" customFormat="1" ht="71.25">
      <c r="A280" s="255" t="s">
        <v>1049</v>
      </c>
      <c r="B280" s="255" t="s">
        <v>1216</v>
      </c>
      <c r="C280" s="255">
        <v>4</v>
      </c>
      <c r="D280" s="255" t="s">
        <v>1110</v>
      </c>
      <c r="E280" s="255">
        <v>28</v>
      </c>
      <c r="F280" s="255" t="s">
        <v>1052</v>
      </c>
      <c r="G280" s="255" t="s">
        <v>1053</v>
      </c>
      <c r="H280" s="255" t="s">
        <v>1054</v>
      </c>
      <c r="I280" s="255" t="s">
        <v>1218</v>
      </c>
      <c r="M280" s="253"/>
      <c r="N280" s="253"/>
      <c r="P280" s="255"/>
    </row>
    <row r="281" spans="1:16" s="256" customFormat="1" ht="71.25">
      <c r="A281" s="255" t="s">
        <v>1049</v>
      </c>
      <c r="B281" s="255" t="s">
        <v>1216</v>
      </c>
      <c r="C281" s="255">
        <v>4</v>
      </c>
      <c r="D281" s="255" t="s">
        <v>1111</v>
      </c>
      <c r="E281" s="255">
        <v>28</v>
      </c>
      <c r="F281" s="255" t="s">
        <v>1052</v>
      </c>
      <c r="G281" s="255" t="s">
        <v>1053</v>
      </c>
      <c r="H281" s="255" t="s">
        <v>1054</v>
      </c>
      <c r="I281" s="255" t="s">
        <v>1218</v>
      </c>
      <c r="M281" s="253"/>
      <c r="N281" s="253"/>
      <c r="P281" s="255"/>
    </row>
    <row r="282" spans="1:16" s="256" customFormat="1" ht="71.25">
      <c r="A282" s="255" t="s">
        <v>1049</v>
      </c>
      <c r="B282" s="255" t="s">
        <v>1216</v>
      </c>
      <c r="C282" s="255">
        <v>4</v>
      </c>
      <c r="D282" s="255" t="s">
        <v>1112</v>
      </c>
      <c r="E282" s="255">
        <v>28</v>
      </c>
      <c r="F282" s="255" t="s">
        <v>1052</v>
      </c>
      <c r="G282" s="255" t="s">
        <v>1053</v>
      </c>
      <c r="H282" s="255" t="s">
        <v>1054</v>
      </c>
      <c r="I282" s="255" t="s">
        <v>1218</v>
      </c>
      <c r="M282" s="253"/>
      <c r="N282" s="253"/>
      <c r="P282" s="255"/>
    </row>
    <row r="283" spans="1:16" s="256" customFormat="1" ht="71.25">
      <c r="A283" s="255" t="s">
        <v>1049</v>
      </c>
      <c r="B283" s="255" t="s">
        <v>1216</v>
      </c>
      <c r="C283" s="255">
        <v>4</v>
      </c>
      <c r="D283" s="255" t="s">
        <v>1284</v>
      </c>
      <c r="E283" s="255">
        <v>28</v>
      </c>
      <c r="F283" s="255" t="s">
        <v>1052</v>
      </c>
      <c r="G283" s="255" t="s">
        <v>1053</v>
      </c>
      <c r="H283" s="255" t="s">
        <v>1054</v>
      </c>
      <c r="I283" s="255" t="s">
        <v>1218</v>
      </c>
      <c r="M283" s="253"/>
      <c r="N283" s="253"/>
      <c r="P283" s="255"/>
    </row>
    <row r="284" spans="1:16" s="256" customFormat="1" ht="71.25">
      <c r="A284" s="255" t="s">
        <v>1049</v>
      </c>
      <c r="B284" s="255" t="s">
        <v>1216</v>
      </c>
      <c r="C284" s="255">
        <v>4</v>
      </c>
      <c r="D284" s="255" t="s">
        <v>1113</v>
      </c>
      <c r="E284" s="255">
        <v>28</v>
      </c>
      <c r="F284" s="255" t="s">
        <v>1052</v>
      </c>
      <c r="G284" s="255" t="s">
        <v>1053</v>
      </c>
      <c r="H284" s="255" t="s">
        <v>1054</v>
      </c>
      <c r="I284" s="255" t="s">
        <v>1218</v>
      </c>
      <c r="M284" s="253"/>
      <c r="N284" s="253"/>
      <c r="P284" s="255"/>
    </row>
    <row r="285" spans="1:16" s="256" customFormat="1" ht="71.25">
      <c r="A285" s="255" t="s">
        <v>1049</v>
      </c>
      <c r="B285" s="255" t="s">
        <v>1216</v>
      </c>
      <c r="C285" s="255">
        <v>4</v>
      </c>
      <c r="D285" s="255" t="s">
        <v>1285</v>
      </c>
      <c r="E285" s="255">
        <v>28</v>
      </c>
      <c r="F285" s="255" t="s">
        <v>1052</v>
      </c>
      <c r="G285" s="255" t="s">
        <v>1053</v>
      </c>
      <c r="H285" s="255" t="s">
        <v>1054</v>
      </c>
      <c r="I285" s="255" t="s">
        <v>1218</v>
      </c>
      <c r="M285" s="253"/>
      <c r="N285" s="253"/>
      <c r="P285" s="255"/>
    </row>
    <row r="286" spans="1:16" s="256" customFormat="1" ht="71.25">
      <c r="A286" s="255" t="s">
        <v>1049</v>
      </c>
      <c r="B286" s="255" t="s">
        <v>1216</v>
      </c>
      <c r="C286" s="255">
        <v>4</v>
      </c>
      <c r="D286" s="255" t="s">
        <v>1114</v>
      </c>
      <c r="E286" s="255">
        <v>28</v>
      </c>
      <c r="F286" s="255" t="s">
        <v>1052</v>
      </c>
      <c r="G286" s="255" t="s">
        <v>1053</v>
      </c>
      <c r="H286" s="255" t="s">
        <v>1054</v>
      </c>
      <c r="I286" s="255" t="s">
        <v>1218</v>
      </c>
      <c r="M286" s="253"/>
      <c r="N286" s="253"/>
      <c r="P286" s="255"/>
    </row>
    <row r="287" spans="1:16" s="256" customFormat="1" ht="71.25">
      <c r="A287" s="255" t="s">
        <v>1049</v>
      </c>
      <c r="B287" s="255" t="s">
        <v>1216</v>
      </c>
      <c r="C287" s="255">
        <v>4</v>
      </c>
      <c r="D287" s="255" t="s">
        <v>1286</v>
      </c>
      <c r="E287" s="255">
        <v>28</v>
      </c>
      <c r="F287" s="255" t="s">
        <v>1052</v>
      </c>
      <c r="G287" s="255" t="s">
        <v>1053</v>
      </c>
      <c r="H287" s="255" t="s">
        <v>1054</v>
      </c>
      <c r="I287" s="255" t="s">
        <v>1218</v>
      </c>
      <c r="M287" s="253"/>
      <c r="N287" s="253"/>
      <c r="P287" s="255"/>
    </row>
    <row r="288" spans="1:16" s="256" customFormat="1" ht="71.25">
      <c r="A288" s="255" t="s">
        <v>1049</v>
      </c>
      <c r="B288" s="255" t="s">
        <v>1216</v>
      </c>
      <c r="C288" s="255">
        <v>4</v>
      </c>
      <c r="D288" s="255" t="s">
        <v>1115</v>
      </c>
      <c r="E288" s="255">
        <v>28</v>
      </c>
      <c r="F288" s="255" t="s">
        <v>1052</v>
      </c>
      <c r="G288" s="255" t="s">
        <v>1241</v>
      </c>
      <c r="H288" s="255" t="s">
        <v>1054</v>
      </c>
      <c r="I288" s="255" t="s">
        <v>1218</v>
      </c>
      <c r="M288" s="253"/>
      <c r="N288" s="253"/>
      <c r="P288" s="255"/>
    </row>
    <row r="289" spans="1:16" s="256" customFormat="1" ht="71.25">
      <c r="A289" s="255" t="s">
        <v>1049</v>
      </c>
      <c r="B289" s="255" t="s">
        <v>1216</v>
      </c>
      <c r="C289" s="255">
        <v>4</v>
      </c>
      <c r="D289" s="255" t="s">
        <v>1287</v>
      </c>
      <c r="E289" s="255">
        <v>28</v>
      </c>
      <c r="F289" s="255" t="s">
        <v>1052</v>
      </c>
      <c r="G289" s="255" t="s">
        <v>1241</v>
      </c>
      <c r="H289" s="255" t="s">
        <v>1054</v>
      </c>
      <c r="I289" s="255" t="s">
        <v>1218</v>
      </c>
      <c r="M289" s="253"/>
      <c r="N289" s="253"/>
      <c r="P289" s="255"/>
    </row>
    <row r="290" spans="1:16" s="256" customFormat="1" ht="71.25">
      <c r="A290" s="255" t="s">
        <v>1049</v>
      </c>
      <c r="B290" s="255" t="s">
        <v>1216</v>
      </c>
      <c r="C290" s="255">
        <v>4</v>
      </c>
      <c r="D290" s="255" t="s">
        <v>1288</v>
      </c>
      <c r="E290" s="255">
        <v>28</v>
      </c>
      <c r="F290" s="255" t="s">
        <v>1052</v>
      </c>
      <c r="G290" s="255" t="s">
        <v>1241</v>
      </c>
      <c r="H290" s="255" t="s">
        <v>1054</v>
      </c>
      <c r="I290" s="255" t="s">
        <v>1218</v>
      </c>
      <c r="M290" s="253"/>
      <c r="N290" s="253"/>
      <c r="P290" s="255"/>
    </row>
    <row r="291" spans="1:16" s="256" customFormat="1" ht="71.25">
      <c r="A291" s="255" t="s">
        <v>1049</v>
      </c>
      <c r="B291" s="255" t="s">
        <v>1216</v>
      </c>
      <c r="C291" s="255">
        <v>4</v>
      </c>
      <c r="D291" s="255" t="s">
        <v>1289</v>
      </c>
      <c r="E291" s="255">
        <v>28</v>
      </c>
      <c r="F291" s="255" t="s">
        <v>1052</v>
      </c>
      <c r="G291" s="255" t="s">
        <v>1241</v>
      </c>
      <c r="H291" s="255" t="s">
        <v>1054</v>
      </c>
      <c r="I291" s="255" t="s">
        <v>1218</v>
      </c>
      <c r="M291" s="253"/>
      <c r="N291" s="253"/>
      <c r="P291" s="255"/>
    </row>
    <row r="292" spans="1:16" s="256" customFormat="1" ht="71.25">
      <c r="A292" s="255" t="s">
        <v>1049</v>
      </c>
      <c r="B292" s="255" t="s">
        <v>1216</v>
      </c>
      <c r="C292" s="255">
        <v>4</v>
      </c>
      <c r="D292" s="255" t="s">
        <v>1116</v>
      </c>
      <c r="E292" s="255">
        <v>28</v>
      </c>
      <c r="F292" s="255" t="s">
        <v>1052</v>
      </c>
      <c r="G292" s="255" t="s">
        <v>1057</v>
      </c>
      <c r="H292" s="255" t="s">
        <v>1054</v>
      </c>
      <c r="I292" s="255" t="s">
        <v>1218</v>
      </c>
      <c r="M292" s="253"/>
      <c r="N292" s="253"/>
      <c r="P292" s="255"/>
    </row>
    <row r="293" spans="1:16" s="256" customFormat="1" ht="71.25">
      <c r="A293" s="255" t="s">
        <v>1049</v>
      </c>
      <c r="B293" s="255" t="s">
        <v>1216</v>
      </c>
      <c r="C293" s="255">
        <v>4</v>
      </c>
      <c r="D293" s="255" t="s">
        <v>1117</v>
      </c>
      <c r="E293" s="255">
        <v>28</v>
      </c>
      <c r="F293" s="255" t="s">
        <v>1052</v>
      </c>
      <c r="G293" s="255" t="s">
        <v>1057</v>
      </c>
      <c r="H293" s="255" t="s">
        <v>1054</v>
      </c>
      <c r="I293" s="255" t="s">
        <v>1218</v>
      </c>
      <c r="M293" s="253"/>
      <c r="N293" s="253"/>
      <c r="P293" s="255"/>
    </row>
    <row r="294" spans="1:16" s="256" customFormat="1" ht="71.25">
      <c r="A294" s="255" t="s">
        <v>1049</v>
      </c>
      <c r="B294" s="255" t="s">
        <v>1216</v>
      </c>
      <c r="C294" s="255">
        <v>4</v>
      </c>
      <c r="D294" s="255" t="s">
        <v>1118</v>
      </c>
      <c r="E294" s="255">
        <v>28</v>
      </c>
      <c r="F294" s="255" t="s">
        <v>1052</v>
      </c>
      <c r="G294" s="255" t="s">
        <v>1057</v>
      </c>
      <c r="H294" s="255" t="s">
        <v>1054</v>
      </c>
      <c r="I294" s="255" t="s">
        <v>1218</v>
      </c>
      <c r="M294" s="253"/>
      <c r="N294" s="253"/>
      <c r="P294" s="255"/>
    </row>
    <row r="295" spans="1:16" s="256" customFormat="1" ht="71.25">
      <c r="A295" s="255" t="s">
        <v>1049</v>
      </c>
      <c r="B295" s="255" t="s">
        <v>1216</v>
      </c>
      <c r="C295" s="255">
        <v>4</v>
      </c>
      <c r="D295" s="255" t="s">
        <v>1119</v>
      </c>
      <c r="E295" s="255">
        <v>28</v>
      </c>
      <c r="F295" s="255" t="s">
        <v>1052</v>
      </c>
      <c r="G295" s="255" t="s">
        <v>1057</v>
      </c>
      <c r="H295" s="255" t="s">
        <v>1054</v>
      </c>
      <c r="I295" s="255" t="s">
        <v>1218</v>
      </c>
      <c r="M295" s="253"/>
      <c r="N295" s="253"/>
      <c r="P295" s="255"/>
    </row>
    <row r="296" spans="1:16" s="256" customFormat="1" ht="71.25">
      <c r="A296" s="255" t="s">
        <v>1049</v>
      </c>
      <c r="B296" s="255" t="s">
        <v>1216</v>
      </c>
      <c r="C296" s="255">
        <v>4</v>
      </c>
      <c r="D296" s="255" t="s">
        <v>1120</v>
      </c>
      <c r="E296" s="255">
        <v>28</v>
      </c>
      <c r="F296" s="255" t="s">
        <v>1052</v>
      </c>
      <c r="G296" s="255" t="s">
        <v>1057</v>
      </c>
      <c r="H296" s="255" t="s">
        <v>1054</v>
      </c>
      <c r="I296" s="255" t="s">
        <v>1218</v>
      </c>
      <c r="M296" s="253"/>
      <c r="N296" s="253"/>
      <c r="P296" s="255"/>
    </row>
    <row r="297" spans="1:16" s="256" customFormat="1" ht="71.25">
      <c r="A297" s="255" t="s">
        <v>1049</v>
      </c>
      <c r="B297" s="255" t="s">
        <v>1216</v>
      </c>
      <c r="C297" s="255">
        <v>4</v>
      </c>
      <c r="D297" s="255" t="s">
        <v>1121</v>
      </c>
      <c r="E297" s="255">
        <v>28</v>
      </c>
      <c r="F297" s="255" t="s">
        <v>1052</v>
      </c>
      <c r="G297" s="255" t="s">
        <v>1057</v>
      </c>
      <c r="H297" s="255" t="s">
        <v>1054</v>
      </c>
      <c r="I297" s="255" t="s">
        <v>1218</v>
      </c>
      <c r="M297" s="253"/>
      <c r="N297" s="253"/>
      <c r="P297" s="255"/>
    </row>
    <row r="298" spans="1:16" s="256" customFormat="1" ht="71.25">
      <c r="A298" s="255" t="s">
        <v>1049</v>
      </c>
      <c r="B298" s="255" t="s">
        <v>1216</v>
      </c>
      <c r="C298" s="255">
        <v>4</v>
      </c>
      <c r="D298" s="255" t="s">
        <v>1122</v>
      </c>
      <c r="E298" s="255">
        <v>28</v>
      </c>
      <c r="F298" s="255" t="s">
        <v>1052</v>
      </c>
      <c r="G298" s="255" t="s">
        <v>1057</v>
      </c>
      <c r="H298" s="255" t="s">
        <v>1054</v>
      </c>
      <c r="I298" s="255" t="s">
        <v>1218</v>
      </c>
      <c r="M298" s="253"/>
      <c r="N298" s="253"/>
      <c r="P298" s="255"/>
    </row>
    <row r="299" spans="1:16" s="256" customFormat="1" ht="71.25">
      <c r="A299" s="255" t="s">
        <v>1049</v>
      </c>
      <c r="B299" s="255" t="s">
        <v>1216</v>
      </c>
      <c r="C299" s="255">
        <v>4</v>
      </c>
      <c r="D299" s="255" t="s">
        <v>1123</v>
      </c>
      <c r="E299" s="255">
        <v>28</v>
      </c>
      <c r="F299" s="255" t="s">
        <v>1052</v>
      </c>
      <c r="G299" s="255" t="s">
        <v>1057</v>
      </c>
      <c r="H299" s="255" t="s">
        <v>1054</v>
      </c>
      <c r="I299" s="255" t="s">
        <v>1218</v>
      </c>
      <c r="M299" s="253"/>
      <c r="N299" s="253"/>
      <c r="P299" s="255"/>
    </row>
    <row r="300" spans="1:16" s="256" customFormat="1" ht="71.25">
      <c r="A300" s="255" t="s">
        <v>1049</v>
      </c>
      <c r="B300" s="255" t="s">
        <v>1216</v>
      </c>
      <c r="C300" s="255">
        <v>4</v>
      </c>
      <c r="D300" s="255" t="s">
        <v>1124</v>
      </c>
      <c r="E300" s="255">
        <v>28</v>
      </c>
      <c r="F300" s="255" t="s">
        <v>1052</v>
      </c>
      <c r="G300" s="255" t="s">
        <v>1057</v>
      </c>
      <c r="H300" s="255" t="s">
        <v>1054</v>
      </c>
      <c r="I300" s="255" t="s">
        <v>1218</v>
      </c>
      <c r="M300" s="253"/>
      <c r="N300" s="253"/>
      <c r="P300" s="255"/>
    </row>
    <row r="301" spans="1:16" s="256" customFormat="1" ht="71.25">
      <c r="A301" s="255" t="s">
        <v>1049</v>
      </c>
      <c r="B301" s="255" t="s">
        <v>1216</v>
      </c>
      <c r="C301" s="255">
        <v>4</v>
      </c>
      <c r="D301" s="255" t="s">
        <v>1125</v>
      </c>
      <c r="E301" s="255">
        <v>28</v>
      </c>
      <c r="F301" s="255" t="s">
        <v>1052</v>
      </c>
      <c r="G301" s="255" t="s">
        <v>1057</v>
      </c>
      <c r="H301" s="255" t="s">
        <v>1054</v>
      </c>
      <c r="I301" s="255" t="s">
        <v>1218</v>
      </c>
      <c r="M301" s="253"/>
      <c r="N301" s="253"/>
      <c r="P301" s="255"/>
    </row>
    <row r="302" spans="1:16" s="256" customFormat="1" ht="71.25">
      <c r="A302" s="255" t="s">
        <v>1049</v>
      </c>
      <c r="B302" s="255" t="s">
        <v>1216</v>
      </c>
      <c r="C302" s="255">
        <v>4</v>
      </c>
      <c r="D302" s="255" t="s">
        <v>1126</v>
      </c>
      <c r="E302" s="255">
        <v>28</v>
      </c>
      <c r="F302" s="255" t="s">
        <v>1052</v>
      </c>
      <c r="G302" s="255" t="s">
        <v>1057</v>
      </c>
      <c r="H302" s="255" t="s">
        <v>1054</v>
      </c>
      <c r="I302" s="255" t="s">
        <v>1218</v>
      </c>
      <c r="M302" s="253"/>
      <c r="N302" s="253"/>
      <c r="P302" s="255"/>
    </row>
    <row r="303" spans="1:16" s="256" customFormat="1" ht="71.25">
      <c r="A303" s="255" t="s">
        <v>1049</v>
      </c>
      <c r="B303" s="255" t="s">
        <v>1216</v>
      </c>
      <c r="C303" s="255">
        <v>4</v>
      </c>
      <c r="D303" s="255" t="s">
        <v>1127</v>
      </c>
      <c r="E303" s="255">
        <v>28</v>
      </c>
      <c r="F303" s="255" t="s">
        <v>1052</v>
      </c>
      <c r="G303" s="255" t="s">
        <v>1053</v>
      </c>
      <c r="H303" s="255" t="s">
        <v>1054</v>
      </c>
      <c r="I303" s="255" t="s">
        <v>1218</v>
      </c>
      <c r="M303" s="253"/>
      <c r="N303" s="253"/>
      <c r="P303" s="255"/>
    </row>
    <row r="304" spans="1:16" s="256" customFormat="1" ht="71.25">
      <c r="A304" s="255" t="s">
        <v>1049</v>
      </c>
      <c r="B304" s="255" t="s">
        <v>1216</v>
      </c>
      <c r="C304" s="255">
        <v>4</v>
      </c>
      <c r="D304" s="255" t="s">
        <v>1128</v>
      </c>
      <c r="E304" s="255">
        <v>28</v>
      </c>
      <c r="F304" s="255" t="s">
        <v>1052</v>
      </c>
      <c r="G304" s="255" t="s">
        <v>1053</v>
      </c>
      <c r="H304" s="255" t="s">
        <v>1054</v>
      </c>
      <c r="I304" s="255" t="s">
        <v>1218</v>
      </c>
      <c r="M304" s="253"/>
      <c r="N304" s="253"/>
      <c r="P304" s="255"/>
    </row>
    <row r="305" spans="1:16" s="256" customFormat="1" ht="71.25">
      <c r="A305" s="255" t="s">
        <v>1049</v>
      </c>
      <c r="B305" s="255" t="s">
        <v>1216</v>
      </c>
      <c r="C305" s="255">
        <v>4</v>
      </c>
      <c r="D305" s="255" t="s">
        <v>1129</v>
      </c>
      <c r="E305" s="255">
        <v>28</v>
      </c>
      <c r="F305" s="255" t="s">
        <v>1052</v>
      </c>
      <c r="G305" s="255" t="s">
        <v>1053</v>
      </c>
      <c r="H305" s="255" t="s">
        <v>1054</v>
      </c>
      <c r="I305" s="255" t="s">
        <v>1218</v>
      </c>
      <c r="M305" s="253"/>
      <c r="N305" s="253"/>
      <c r="P305" s="255"/>
    </row>
    <row r="306" spans="1:16" s="256" customFormat="1" ht="71.25">
      <c r="A306" s="255" t="s">
        <v>1049</v>
      </c>
      <c r="B306" s="255" t="s">
        <v>1216</v>
      </c>
      <c r="C306" s="255">
        <v>4</v>
      </c>
      <c r="D306" s="255" t="s">
        <v>1130</v>
      </c>
      <c r="E306" s="255">
        <v>28</v>
      </c>
      <c r="F306" s="255" t="s">
        <v>1052</v>
      </c>
      <c r="G306" s="255" t="s">
        <v>1053</v>
      </c>
      <c r="H306" s="255" t="s">
        <v>1054</v>
      </c>
      <c r="I306" s="255" t="s">
        <v>1218</v>
      </c>
      <c r="M306" s="253"/>
      <c r="N306" s="253"/>
      <c r="P306" s="255"/>
    </row>
    <row r="307" spans="1:16" s="256" customFormat="1" ht="71.25">
      <c r="A307" s="255" t="s">
        <v>1049</v>
      </c>
      <c r="B307" s="255" t="s">
        <v>1216</v>
      </c>
      <c r="C307" s="255">
        <v>4</v>
      </c>
      <c r="D307" s="255" t="s">
        <v>1131</v>
      </c>
      <c r="E307" s="255">
        <v>28</v>
      </c>
      <c r="F307" s="255" t="s">
        <v>1052</v>
      </c>
      <c r="G307" s="255" t="s">
        <v>1053</v>
      </c>
      <c r="H307" s="255" t="s">
        <v>1054</v>
      </c>
      <c r="I307" s="255" t="s">
        <v>1218</v>
      </c>
      <c r="M307" s="253"/>
      <c r="N307" s="253"/>
      <c r="P307" s="255"/>
    </row>
    <row r="308" spans="1:16" s="256" customFormat="1" ht="71.25">
      <c r="A308" s="255" t="s">
        <v>1049</v>
      </c>
      <c r="B308" s="255" t="s">
        <v>1216</v>
      </c>
      <c r="C308" s="255">
        <v>4</v>
      </c>
      <c r="D308" s="255" t="s">
        <v>1132</v>
      </c>
      <c r="E308" s="255">
        <v>28</v>
      </c>
      <c r="F308" s="255" t="s">
        <v>1052</v>
      </c>
      <c r="G308" s="255" t="s">
        <v>1053</v>
      </c>
      <c r="H308" s="255" t="s">
        <v>1054</v>
      </c>
      <c r="I308" s="255" t="s">
        <v>1218</v>
      </c>
      <c r="M308" s="253"/>
      <c r="N308" s="253"/>
      <c r="P308" s="255"/>
    </row>
    <row r="309" spans="1:16" s="256" customFormat="1" ht="71.25">
      <c r="A309" s="255" t="s">
        <v>1049</v>
      </c>
      <c r="B309" s="255" t="s">
        <v>1216</v>
      </c>
      <c r="C309" s="255">
        <v>4</v>
      </c>
      <c r="D309" s="255" t="s">
        <v>1290</v>
      </c>
      <c r="E309" s="255">
        <v>28</v>
      </c>
      <c r="F309" s="255" t="s">
        <v>1052</v>
      </c>
      <c r="G309" s="255" t="s">
        <v>1053</v>
      </c>
      <c r="H309" s="255" t="s">
        <v>1054</v>
      </c>
      <c r="I309" s="255" t="s">
        <v>1218</v>
      </c>
      <c r="M309" s="253"/>
      <c r="N309" s="253"/>
      <c r="P309" s="255"/>
    </row>
    <row r="310" spans="1:16" s="256" customFormat="1" ht="71.25">
      <c r="A310" s="255" t="s">
        <v>1049</v>
      </c>
      <c r="B310" s="255" t="s">
        <v>1216</v>
      </c>
      <c r="C310" s="255">
        <v>4</v>
      </c>
      <c r="D310" s="255" t="s">
        <v>1133</v>
      </c>
      <c r="E310" s="255">
        <v>28</v>
      </c>
      <c r="F310" s="255" t="s">
        <v>1052</v>
      </c>
      <c r="G310" s="255" t="s">
        <v>1053</v>
      </c>
      <c r="H310" s="255" t="s">
        <v>1054</v>
      </c>
      <c r="I310" s="255" t="s">
        <v>1218</v>
      </c>
      <c r="M310" s="253"/>
      <c r="N310" s="253"/>
      <c r="P310" s="255"/>
    </row>
    <row r="311" spans="1:16" s="256" customFormat="1" ht="71.25">
      <c r="A311" s="255" t="s">
        <v>1049</v>
      </c>
      <c r="B311" s="255" t="s">
        <v>1216</v>
      </c>
      <c r="C311" s="255">
        <v>4</v>
      </c>
      <c r="D311" s="255" t="s">
        <v>1291</v>
      </c>
      <c r="E311" s="255">
        <v>28</v>
      </c>
      <c r="F311" s="255" t="s">
        <v>1052</v>
      </c>
      <c r="G311" s="255" t="s">
        <v>1053</v>
      </c>
      <c r="H311" s="255" t="s">
        <v>1054</v>
      </c>
      <c r="I311" s="255" t="s">
        <v>1218</v>
      </c>
      <c r="M311" s="253"/>
      <c r="N311" s="253"/>
      <c r="P311" s="255"/>
    </row>
    <row r="312" spans="1:16" s="256" customFormat="1" ht="71.25">
      <c r="A312" s="255" t="s">
        <v>1049</v>
      </c>
      <c r="B312" s="255" t="s">
        <v>1216</v>
      </c>
      <c r="C312" s="255">
        <v>4</v>
      </c>
      <c r="D312" s="255" t="s">
        <v>1134</v>
      </c>
      <c r="E312" s="255">
        <v>28</v>
      </c>
      <c r="F312" s="255" t="s">
        <v>1052</v>
      </c>
      <c r="G312" s="255" t="s">
        <v>1053</v>
      </c>
      <c r="H312" s="255" t="s">
        <v>1054</v>
      </c>
      <c r="I312" s="255" t="s">
        <v>1218</v>
      </c>
      <c r="M312" s="253"/>
      <c r="N312" s="253"/>
      <c r="P312" s="255"/>
    </row>
    <row r="313" spans="1:16" s="256" customFormat="1" ht="71.25">
      <c r="A313" s="255" t="s">
        <v>1049</v>
      </c>
      <c r="B313" s="255" t="s">
        <v>1216</v>
      </c>
      <c r="C313" s="255">
        <v>4</v>
      </c>
      <c r="D313" s="255" t="s">
        <v>1292</v>
      </c>
      <c r="E313" s="255">
        <v>28</v>
      </c>
      <c r="F313" s="255" t="s">
        <v>1052</v>
      </c>
      <c r="G313" s="255" t="s">
        <v>1053</v>
      </c>
      <c r="H313" s="255" t="s">
        <v>1054</v>
      </c>
      <c r="I313" s="255" t="s">
        <v>1218</v>
      </c>
      <c r="M313" s="253"/>
      <c r="N313" s="253"/>
      <c r="P313" s="255"/>
    </row>
    <row r="314" spans="1:16" s="256" customFormat="1" ht="71.25">
      <c r="A314" s="255" t="s">
        <v>1049</v>
      </c>
      <c r="B314" s="255" t="s">
        <v>1216</v>
      </c>
      <c r="C314" s="255">
        <v>4</v>
      </c>
      <c r="D314" s="255" t="s">
        <v>1135</v>
      </c>
      <c r="E314" s="255">
        <v>28</v>
      </c>
      <c r="F314" s="255" t="s">
        <v>1052</v>
      </c>
      <c r="G314" s="255" t="s">
        <v>1268</v>
      </c>
      <c r="H314" s="255" t="s">
        <v>1054</v>
      </c>
      <c r="I314" s="255" t="s">
        <v>1218</v>
      </c>
      <c r="M314" s="253"/>
      <c r="N314" s="253"/>
      <c r="P314" s="255"/>
    </row>
    <row r="315" spans="1:16" s="256" customFormat="1" ht="71.25">
      <c r="A315" s="255" t="s">
        <v>1049</v>
      </c>
      <c r="B315" s="255" t="s">
        <v>1216</v>
      </c>
      <c r="C315" s="255">
        <v>4</v>
      </c>
      <c r="D315" s="255" t="s">
        <v>1293</v>
      </c>
      <c r="E315" s="255">
        <v>28</v>
      </c>
      <c r="F315" s="255" t="s">
        <v>1052</v>
      </c>
      <c r="G315" s="255" t="s">
        <v>1268</v>
      </c>
      <c r="H315" s="255" t="s">
        <v>1054</v>
      </c>
      <c r="I315" s="255" t="s">
        <v>1218</v>
      </c>
      <c r="M315" s="253"/>
      <c r="N315" s="253"/>
      <c r="P315" s="255"/>
    </row>
    <row r="316" spans="1:16" s="256" customFormat="1" ht="71.25">
      <c r="A316" s="255" t="s">
        <v>1049</v>
      </c>
      <c r="B316" s="255" t="s">
        <v>1216</v>
      </c>
      <c r="C316" s="255">
        <v>4</v>
      </c>
      <c r="D316" s="255" t="s">
        <v>1294</v>
      </c>
      <c r="E316" s="255">
        <v>28</v>
      </c>
      <c r="F316" s="255" t="s">
        <v>1052</v>
      </c>
      <c r="G316" s="255" t="s">
        <v>1268</v>
      </c>
      <c r="H316" s="255" t="s">
        <v>1054</v>
      </c>
      <c r="I316" s="255" t="s">
        <v>1218</v>
      </c>
      <c r="M316" s="253"/>
      <c r="N316" s="253"/>
      <c r="P316" s="255"/>
    </row>
    <row r="317" spans="1:16" s="256" customFormat="1" ht="71.25">
      <c r="A317" s="255" t="s">
        <v>1049</v>
      </c>
      <c r="B317" s="255" t="s">
        <v>1216</v>
      </c>
      <c r="C317" s="255">
        <v>4</v>
      </c>
      <c r="D317" s="255" t="s">
        <v>1295</v>
      </c>
      <c r="E317" s="255">
        <v>28</v>
      </c>
      <c r="F317" s="255" t="s">
        <v>1052</v>
      </c>
      <c r="G317" s="255" t="s">
        <v>1268</v>
      </c>
      <c r="H317" s="255" t="s">
        <v>1054</v>
      </c>
      <c r="I317" s="255" t="s">
        <v>1218</v>
      </c>
      <c r="M317" s="253"/>
      <c r="N317" s="253"/>
      <c r="P317" s="255"/>
    </row>
    <row r="318" spans="1:16" s="256" customFormat="1" ht="71.25">
      <c r="A318" s="255" t="s">
        <v>1049</v>
      </c>
      <c r="B318" s="255" t="s">
        <v>1216</v>
      </c>
      <c r="C318" s="255">
        <v>5</v>
      </c>
      <c r="D318" s="255" t="s">
        <v>1136</v>
      </c>
      <c r="E318" s="255">
        <v>28</v>
      </c>
      <c r="F318" s="255" t="s">
        <v>1052</v>
      </c>
      <c r="G318" s="255" t="s">
        <v>1057</v>
      </c>
      <c r="H318" s="255" t="s">
        <v>1054</v>
      </c>
      <c r="I318" s="255" t="s">
        <v>1218</v>
      </c>
      <c r="M318" s="253"/>
      <c r="N318" s="253"/>
      <c r="P318" s="255"/>
    </row>
    <row r="319" spans="1:16" s="256" customFormat="1" ht="71.25">
      <c r="A319" s="255" t="s">
        <v>1049</v>
      </c>
      <c r="B319" s="255" t="s">
        <v>1216</v>
      </c>
      <c r="C319" s="255">
        <v>5</v>
      </c>
      <c r="D319" s="255" t="s">
        <v>1137</v>
      </c>
      <c r="E319" s="255">
        <v>28</v>
      </c>
      <c r="F319" s="255" t="s">
        <v>1052</v>
      </c>
      <c r="G319" s="255" t="s">
        <v>1057</v>
      </c>
      <c r="H319" s="255" t="s">
        <v>1054</v>
      </c>
      <c r="I319" s="255" t="s">
        <v>1218</v>
      </c>
      <c r="M319" s="253"/>
      <c r="N319" s="253"/>
      <c r="P319" s="255"/>
    </row>
    <row r="320" spans="1:16" s="256" customFormat="1" ht="71.25">
      <c r="A320" s="255" t="s">
        <v>1049</v>
      </c>
      <c r="B320" s="255" t="s">
        <v>1216</v>
      </c>
      <c r="C320" s="255">
        <v>5</v>
      </c>
      <c r="D320" s="255" t="s">
        <v>1138</v>
      </c>
      <c r="E320" s="255">
        <v>28</v>
      </c>
      <c r="F320" s="255" t="s">
        <v>1052</v>
      </c>
      <c r="G320" s="255" t="s">
        <v>1057</v>
      </c>
      <c r="H320" s="255" t="s">
        <v>1054</v>
      </c>
      <c r="I320" s="255" t="s">
        <v>1218</v>
      </c>
      <c r="M320" s="253"/>
      <c r="N320" s="253"/>
      <c r="P320" s="255"/>
    </row>
    <row r="321" spans="1:16" s="256" customFormat="1" ht="71.25">
      <c r="A321" s="255" t="s">
        <v>1049</v>
      </c>
      <c r="B321" s="255" t="s">
        <v>1216</v>
      </c>
      <c r="C321" s="255">
        <v>5</v>
      </c>
      <c r="D321" s="255" t="s">
        <v>1139</v>
      </c>
      <c r="E321" s="255">
        <v>28</v>
      </c>
      <c r="F321" s="255" t="s">
        <v>1052</v>
      </c>
      <c r="G321" s="255" t="s">
        <v>1057</v>
      </c>
      <c r="H321" s="255" t="s">
        <v>1054</v>
      </c>
      <c r="I321" s="255" t="s">
        <v>1218</v>
      </c>
      <c r="M321" s="253"/>
      <c r="N321" s="253"/>
      <c r="P321" s="255"/>
    </row>
    <row r="322" spans="1:16" s="256" customFormat="1" ht="71.25">
      <c r="A322" s="255" t="s">
        <v>1049</v>
      </c>
      <c r="B322" s="255" t="s">
        <v>1216</v>
      </c>
      <c r="C322" s="255">
        <v>5</v>
      </c>
      <c r="D322" s="255" t="s">
        <v>1140</v>
      </c>
      <c r="E322" s="255">
        <v>28</v>
      </c>
      <c r="F322" s="255" t="s">
        <v>1052</v>
      </c>
      <c r="G322" s="255" t="s">
        <v>1057</v>
      </c>
      <c r="H322" s="255" t="s">
        <v>1054</v>
      </c>
      <c r="I322" s="255" t="s">
        <v>1218</v>
      </c>
      <c r="M322" s="253"/>
      <c r="N322" s="253"/>
      <c r="P322" s="255"/>
    </row>
    <row r="323" spans="1:16" s="256" customFormat="1" ht="71.25">
      <c r="A323" s="255" t="s">
        <v>1049</v>
      </c>
      <c r="B323" s="255" t="s">
        <v>1216</v>
      </c>
      <c r="C323" s="255">
        <v>5</v>
      </c>
      <c r="D323" s="255" t="s">
        <v>1141</v>
      </c>
      <c r="E323" s="255">
        <v>28</v>
      </c>
      <c r="F323" s="255" t="s">
        <v>1052</v>
      </c>
      <c r="G323" s="255" t="s">
        <v>1057</v>
      </c>
      <c r="H323" s="255" t="s">
        <v>1054</v>
      </c>
      <c r="I323" s="255" t="s">
        <v>1218</v>
      </c>
      <c r="M323" s="253"/>
      <c r="N323" s="253"/>
      <c r="P323" s="255"/>
    </row>
    <row r="324" spans="1:16" s="256" customFormat="1" ht="71.25">
      <c r="A324" s="255" t="s">
        <v>1049</v>
      </c>
      <c r="B324" s="255" t="s">
        <v>1216</v>
      </c>
      <c r="C324" s="255">
        <v>5</v>
      </c>
      <c r="D324" s="255" t="s">
        <v>1142</v>
      </c>
      <c r="E324" s="255">
        <v>28</v>
      </c>
      <c r="F324" s="255" t="s">
        <v>1052</v>
      </c>
      <c r="G324" s="255" t="s">
        <v>1057</v>
      </c>
      <c r="H324" s="255" t="s">
        <v>1054</v>
      </c>
      <c r="I324" s="255" t="s">
        <v>1218</v>
      </c>
      <c r="M324" s="253"/>
      <c r="N324" s="253"/>
      <c r="P324" s="255"/>
    </row>
    <row r="325" spans="1:16" s="256" customFormat="1" ht="71.25">
      <c r="A325" s="255" t="s">
        <v>1049</v>
      </c>
      <c r="B325" s="255" t="s">
        <v>1216</v>
      </c>
      <c r="C325" s="255">
        <v>5</v>
      </c>
      <c r="D325" s="255" t="s">
        <v>1143</v>
      </c>
      <c r="E325" s="255">
        <v>28</v>
      </c>
      <c r="F325" s="255" t="s">
        <v>1052</v>
      </c>
      <c r="G325" s="255" t="s">
        <v>1057</v>
      </c>
      <c r="H325" s="255" t="s">
        <v>1054</v>
      </c>
      <c r="I325" s="255" t="s">
        <v>1218</v>
      </c>
      <c r="M325" s="253"/>
      <c r="N325" s="253"/>
      <c r="P325" s="255"/>
    </row>
    <row r="326" spans="1:16" s="256" customFormat="1" ht="71.25">
      <c r="A326" s="255" t="s">
        <v>1049</v>
      </c>
      <c r="B326" s="255" t="s">
        <v>1216</v>
      </c>
      <c r="C326" s="255">
        <v>5</v>
      </c>
      <c r="D326" s="255" t="s">
        <v>1144</v>
      </c>
      <c r="E326" s="255">
        <v>28</v>
      </c>
      <c r="F326" s="255" t="s">
        <v>1052</v>
      </c>
      <c r="G326" s="255" t="s">
        <v>1057</v>
      </c>
      <c r="H326" s="255" t="s">
        <v>1054</v>
      </c>
      <c r="I326" s="255" t="s">
        <v>1218</v>
      </c>
      <c r="M326" s="253"/>
      <c r="N326" s="253"/>
      <c r="P326" s="255"/>
    </row>
    <row r="327" spans="1:16" s="256" customFormat="1" ht="71.25">
      <c r="A327" s="255" t="s">
        <v>1049</v>
      </c>
      <c r="B327" s="255" t="s">
        <v>1216</v>
      </c>
      <c r="C327" s="255">
        <v>5</v>
      </c>
      <c r="D327" s="255" t="s">
        <v>1145</v>
      </c>
      <c r="E327" s="255">
        <v>28</v>
      </c>
      <c r="F327" s="255" t="s">
        <v>1052</v>
      </c>
      <c r="G327" s="255" t="s">
        <v>1057</v>
      </c>
      <c r="H327" s="255" t="s">
        <v>1054</v>
      </c>
      <c r="I327" s="255" t="s">
        <v>1218</v>
      </c>
      <c r="M327" s="253"/>
      <c r="N327" s="253"/>
      <c r="P327" s="255"/>
    </row>
    <row r="328" spans="1:16" s="256" customFormat="1" ht="71.25">
      <c r="A328" s="255" t="s">
        <v>1049</v>
      </c>
      <c r="B328" s="255" t="s">
        <v>1216</v>
      </c>
      <c r="C328" s="255">
        <v>5</v>
      </c>
      <c r="D328" s="255" t="s">
        <v>1146</v>
      </c>
      <c r="E328" s="255">
        <v>28</v>
      </c>
      <c r="F328" s="255" t="s">
        <v>1052</v>
      </c>
      <c r="G328" s="255" t="s">
        <v>1057</v>
      </c>
      <c r="H328" s="255" t="s">
        <v>1054</v>
      </c>
      <c r="I328" s="255" t="s">
        <v>1218</v>
      </c>
      <c r="M328" s="253"/>
      <c r="N328" s="253"/>
      <c r="P328" s="255"/>
    </row>
    <row r="329" spans="1:16" s="256" customFormat="1" ht="71.25">
      <c r="A329" s="255" t="s">
        <v>1049</v>
      </c>
      <c r="B329" s="255" t="s">
        <v>1216</v>
      </c>
      <c r="C329" s="255">
        <v>5</v>
      </c>
      <c r="D329" s="255" t="s">
        <v>1147</v>
      </c>
      <c r="E329" s="255">
        <v>28</v>
      </c>
      <c r="F329" s="255" t="s">
        <v>1052</v>
      </c>
      <c r="G329" s="255" t="s">
        <v>1053</v>
      </c>
      <c r="H329" s="255" t="s">
        <v>1054</v>
      </c>
      <c r="I329" s="255" t="s">
        <v>1218</v>
      </c>
      <c r="M329" s="253"/>
      <c r="N329" s="253"/>
      <c r="P329" s="255"/>
    </row>
    <row r="330" spans="1:16" s="256" customFormat="1" ht="71.25">
      <c r="A330" s="255" t="s">
        <v>1049</v>
      </c>
      <c r="B330" s="255" t="s">
        <v>1216</v>
      </c>
      <c r="C330" s="255">
        <v>5</v>
      </c>
      <c r="D330" s="255" t="s">
        <v>1148</v>
      </c>
      <c r="E330" s="255">
        <v>28</v>
      </c>
      <c r="F330" s="255" t="s">
        <v>1052</v>
      </c>
      <c r="G330" s="255" t="s">
        <v>1053</v>
      </c>
      <c r="H330" s="255" t="s">
        <v>1054</v>
      </c>
      <c r="I330" s="255" t="s">
        <v>1218</v>
      </c>
      <c r="M330" s="253"/>
      <c r="N330" s="253"/>
      <c r="P330" s="255"/>
    </row>
    <row r="331" spans="1:16" s="256" customFormat="1" ht="71.25">
      <c r="A331" s="255" t="s">
        <v>1049</v>
      </c>
      <c r="B331" s="255" t="s">
        <v>1216</v>
      </c>
      <c r="C331" s="255">
        <v>5</v>
      </c>
      <c r="D331" s="255" t="s">
        <v>1149</v>
      </c>
      <c r="E331" s="255">
        <v>28</v>
      </c>
      <c r="F331" s="255" t="s">
        <v>1052</v>
      </c>
      <c r="G331" s="255" t="s">
        <v>1053</v>
      </c>
      <c r="H331" s="255" t="s">
        <v>1054</v>
      </c>
      <c r="I331" s="255" t="s">
        <v>1218</v>
      </c>
      <c r="M331" s="253"/>
      <c r="N331" s="253"/>
      <c r="P331" s="255"/>
    </row>
    <row r="332" spans="1:16" s="256" customFormat="1" ht="71.25">
      <c r="A332" s="255" t="s">
        <v>1049</v>
      </c>
      <c r="B332" s="255" t="s">
        <v>1216</v>
      </c>
      <c r="C332" s="255">
        <v>5</v>
      </c>
      <c r="D332" s="255" t="s">
        <v>1150</v>
      </c>
      <c r="E332" s="255">
        <v>28</v>
      </c>
      <c r="F332" s="255" t="s">
        <v>1052</v>
      </c>
      <c r="G332" s="255" t="s">
        <v>1053</v>
      </c>
      <c r="H332" s="255" t="s">
        <v>1054</v>
      </c>
      <c r="I332" s="255" t="s">
        <v>1218</v>
      </c>
      <c r="M332" s="253"/>
      <c r="N332" s="253"/>
      <c r="P332" s="255"/>
    </row>
    <row r="333" spans="1:16" s="256" customFormat="1" ht="71.25">
      <c r="A333" s="255" t="s">
        <v>1049</v>
      </c>
      <c r="B333" s="255" t="s">
        <v>1216</v>
      </c>
      <c r="C333" s="255">
        <v>5</v>
      </c>
      <c r="D333" s="255" t="s">
        <v>1151</v>
      </c>
      <c r="E333" s="255">
        <v>28</v>
      </c>
      <c r="F333" s="255" t="s">
        <v>1052</v>
      </c>
      <c r="G333" s="255" t="s">
        <v>1053</v>
      </c>
      <c r="H333" s="255" t="s">
        <v>1054</v>
      </c>
      <c r="I333" s="255" t="s">
        <v>1218</v>
      </c>
      <c r="M333" s="253"/>
      <c r="N333" s="253"/>
      <c r="P333" s="255"/>
    </row>
    <row r="334" spans="1:16" s="256" customFormat="1" ht="71.25">
      <c r="A334" s="255" t="s">
        <v>1049</v>
      </c>
      <c r="B334" s="255" t="s">
        <v>1216</v>
      </c>
      <c r="C334" s="255">
        <v>5</v>
      </c>
      <c r="D334" s="255" t="s">
        <v>1152</v>
      </c>
      <c r="E334" s="255">
        <v>28</v>
      </c>
      <c r="F334" s="255" t="s">
        <v>1052</v>
      </c>
      <c r="G334" s="255" t="s">
        <v>1053</v>
      </c>
      <c r="H334" s="255" t="s">
        <v>1054</v>
      </c>
      <c r="I334" s="255" t="s">
        <v>1218</v>
      </c>
      <c r="M334" s="253"/>
      <c r="N334" s="253"/>
      <c r="P334" s="255"/>
    </row>
    <row r="335" spans="1:16" s="256" customFormat="1" ht="71.25">
      <c r="A335" s="255" t="s">
        <v>1049</v>
      </c>
      <c r="B335" s="255" t="s">
        <v>1216</v>
      </c>
      <c r="C335" s="255">
        <v>5</v>
      </c>
      <c r="D335" s="255" t="s">
        <v>1296</v>
      </c>
      <c r="E335" s="255">
        <v>28</v>
      </c>
      <c r="F335" s="255" t="s">
        <v>1052</v>
      </c>
      <c r="G335" s="255" t="s">
        <v>1053</v>
      </c>
      <c r="H335" s="255" t="s">
        <v>1054</v>
      </c>
      <c r="I335" s="255" t="s">
        <v>1218</v>
      </c>
      <c r="M335" s="253"/>
      <c r="N335" s="253"/>
      <c r="P335" s="255"/>
    </row>
    <row r="336" spans="1:16" s="256" customFormat="1" ht="71.25">
      <c r="A336" s="255" t="s">
        <v>1049</v>
      </c>
      <c r="B336" s="255" t="s">
        <v>1216</v>
      </c>
      <c r="C336" s="255">
        <v>5</v>
      </c>
      <c r="D336" s="255" t="s">
        <v>1153</v>
      </c>
      <c r="E336" s="255">
        <v>28</v>
      </c>
      <c r="F336" s="255" t="s">
        <v>1052</v>
      </c>
      <c r="G336" s="255" t="s">
        <v>1053</v>
      </c>
      <c r="H336" s="255" t="s">
        <v>1054</v>
      </c>
      <c r="I336" s="255" t="s">
        <v>1218</v>
      </c>
      <c r="M336" s="253"/>
      <c r="N336" s="253"/>
      <c r="P336" s="255"/>
    </row>
    <row r="337" spans="1:16" s="256" customFormat="1" ht="71.25">
      <c r="A337" s="255" t="s">
        <v>1049</v>
      </c>
      <c r="B337" s="255" t="s">
        <v>1216</v>
      </c>
      <c r="C337" s="255">
        <v>5</v>
      </c>
      <c r="D337" s="255" t="s">
        <v>1297</v>
      </c>
      <c r="E337" s="255">
        <v>28</v>
      </c>
      <c r="F337" s="255" t="s">
        <v>1052</v>
      </c>
      <c r="G337" s="255" t="s">
        <v>1053</v>
      </c>
      <c r="H337" s="255" t="s">
        <v>1054</v>
      </c>
      <c r="I337" s="255" t="s">
        <v>1218</v>
      </c>
      <c r="M337" s="253"/>
      <c r="N337" s="253"/>
      <c r="P337" s="255"/>
    </row>
    <row r="338" spans="1:16" s="256" customFormat="1" ht="71.25">
      <c r="A338" s="255" t="s">
        <v>1049</v>
      </c>
      <c r="B338" s="255" t="s">
        <v>1216</v>
      </c>
      <c r="C338" s="255">
        <v>5</v>
      </c>
      <c r="D338" s="255" t="s">
        <v>1154</v>
      </c>
      <c r="E338" s="255">
        <v>28</v>
      </c>
      <c r="F338" s="255" t="s">
        <v>1052</v>
      </c>
      <c r="G338" s="255" t="s">
        <v>1053</v>
      </c>
      <c r="H338" s="255" t="s">
        <v>1054</v>
      </c>
      <c r="I338" s="255" t="s">
        <v>1218</v>
      </c>
      <c r="M338" s="253"/>
      <c r="N338" s="253"/>
      <c r="P338" s="255"/>
    </row>
    <row r="339" spans="1:16" s="256" customFormat="1" ht="71.25">
      <c r="A339" s="255" t="s">
        <v>1049</v>
      </c>
      <c r="B339" s="255" t="s">
        <v>1216</v>
      </c>
      <c r="C339" s="255">
        <v>5</v>
      </c>
      <c r="D339" s="255" t="s">
        <v>1298</v>
      </c>
      <c r="E339" s="255">
        <v>28</v>
      </c>
      <c r="F339" s="255" t="s">
        <v>1052</v>
      </c>
      <c r="G339" s="255" t="s">
        <v>1053</v>
      </c>
      <c r="H339" s="255" t="s">
        <v>1054</v>
      </c>
      <c r="I339" s="255" t="s">
        <v>1218</v>
      </c>
      <c r="M339" s="253"/>
      <c r="N339" s="253"/>
      <c r="P339" s="255"/>
    </row>
    <row r="340" spans="1:16" s="256" customFormat="1" ht="71.25">
      <c r="A340" s="255" t="s">
        <v>1049</v>
      </c>
      <c r="B340" s="255" t="s">
        <v>1216</v>
      </c>
      <c r="C340" s="255">
        <v>5</v>
      </c>
      <c r="D340" s="255" t="s">
        <v>1155</v>
      </c>
      <c r="E340" s="255">
        <v>28</v>
      </c>
      <c r="F340" s="255" t="s">
        <v>1052</v>
      </c>
      <c r="G340" s="255" t="s">
        <v>1241</v>
      </c>
      <c r="H340" s="255" t="s">
        <v>1054</v>
      </c>
      <c r="I340" s="255" t="s">
        <v>1218</v>
      </c>
      <c r="M340" s="253"/>
      <c r="N340" s="253"/>
      <c r="P340" s="255"/>
    </row>
    <row r="341" spans="1:16" s="256" customFormat="1" ht="71.25">
      <c r="A341" s="255" t="s">
        <v>1049</v>
      </c>
      <c r="B341" s="255" t="s">
        <v>1216</v>
      </c>
      <c r="C341" s="255">
        <v>5</v>
      </c>
      <c r="D341" s="255" t="s">
        <v>1299</v>
      </c>
      <c r="E341" s="255">
        <v>28</v>
      </c>
      <c r="F341" s="255" t="s">
        <v>1052</v>
      </c>
      <c r="G341" s="255" t="s">
        <v>1241</v>
      </c>
      <c r="H341" s="255" t="s">
        <v>1054</v>
      </c>
      <c r="I341" s="255" t="s">
        <v>1218</v>
      </c>
      <c r="M341" s="253"/>
      <c r="N341" s="253"/>
      <c r="P341" s="255"/>
    </row>
    <row r="342" spans="1:16" s="256" customFormat="1" ht="71.25">
      <c r="A342" s="255" t="s">
        <v>1049</v>
      </c>
      <c r="B342" s="255" t="s">
        <v>1216</v>
      </c>
      <c r="C342" s="255">
        <v>5</v>
      </c>
      <c r="D342" s="255" t="s">
        <v>1300</v>
      </c>
      <c r="E342" s="255">
        <v>28</v>
      </c>
      <c r="F342" s="255" t="s">
        <v>1052</v>
      </c>
      <c r="G342" s="255" t="s">
        <v>1241</v>
      </c>
      <c r="H342" s="255" t="s">
        <v>1054</v>
      </c>
      <c r="I342" s="255" t="s">
        <v>1218</v>
      </c>
      <c r="M342" s="253"/>
      <c r="N342" s="253"/>
      <c r="P342" s="255"/>
    </row>
    <row r="343" spans="1:16" s="256" customFormat="1" ht="71.25">
      <c r="A343" s="255" t="s">
        <v>1049</v>
      </c>
      <c r="B343" s="255" t="s">
        <v>1216</v>
      </c>
      <c r="C343" s="255">
        <v>5</v>
      </c>
      <c r="D343" s="255" t="s">
        <v>1301</v>
      </c>
      <c r="E343" s="255">
        <v>28</v>
      </c>
      <c r="F343" s="255" t="s">
        <v>1052</v>
      </c>
      <c r="G343" s="255" t="s">
        <v>1241</v>
      </c>
      <c r="H343" s="255" t="s">
        <v>1054</v>
      </c>
      <c r="I343" s="255" t="s">
        <v>1218</v>
      </c>
      <c r="M343" s="253"/>
      <c r="N343" s="253"/>
      <c r="P343" s="255"/>
    </row>
    <row r="344" spans="1:16" s="256" customFormat="1" ht="71.25">
      <c r="A344" s="255" t="s">
        <v>1049</v>
      </c>
      <c r="B344" s="255" t="s">
        <v>1216</v>
      </c>
      <c r="C344" s="255">
        <v>5</v>
      </c>
      <c r="D344" s="255" t="s">
        <v>1156</v>
      </c>
      <c r="E344" s="255">
        <v>28</v>
      </c>
      <c r="F344" s="255" t="s">
        <v>1052</v>
      </c>
      <c r="G344" s="255" t="s">
        <v>1057</v>
      </c>
      <c r="H344" s="255" t="s">
        <v>1054</v>
      </c>
      <c r="I344" s="255" t="s">
        <v>1218</v>
      </c>
      <c r="M344" s="253"/>
      <c r="N344" s="253"/>
      <c r="P344" s="255"/>
    </row>
    <row r="345" spans="1:16" s="256" customFormat="1" ht="71.25">
      <c r="A345" s="255" t="s">
        <v>1049</v>
      </c>
      <c r="B345" s="255" t="s">
        <v>1216</v>
      </c>
      <c r="C345" s="255">
        <v>5</v>
      </c>
      <c r="D345" s="255" t="s">
        <v>1157</v>
      </c>
      <c r="E345" s="255">
        <v>28</v>
      </c>
      <c r="F345" s="255" t="s">
        <v>1052</v>
      </c>
      <c r="G345" s="255" t="s">
        <v>1057</v>
      </c>
      <c r="H345" s="255" t="s">
        <v>1054</v>
      </c>
      <c r="I345" s="255" t="s">
        <v>1218</v>
      </c>
      <c r="M345" s="253"/>
      <c r="N345" s="253"/>
      <c r="P345" s="255"/>
    </row>
    <row r="346" spans="1:16" s="256" customFormat="1" ht="71.25">
      <c r="A346" s="255" t="s">
        <v>1049</v>
      </c>
      <c r="B346" s="255" t="s">
        <v>1216</v>
      </c>
      <c r="C346" s="255">
        <v>5</v>
      </c>
      <c r="D346" s="255" t="s">
        <v>1158</v>
      </c>
      <c r="E346" s="255">
        <v>28</v>
      </c>
      <c r="F346" s="255" t="s">
        <v>1052</v>
      </c>
      <c r="G346" s="255" t="s">
        <v>1057</v>
      </c>
      <c r="H346" s="255" t="s">
        <v>1054</v>
      </c>
      <c r="I346" s="255" t="s">
        <v>1218</v>
      </c>
      <c r="M346" s="253"/>
      <c r="N346" s="253"/>
      <c r="P346" s="255"/>
    </row>
    <row r="347" spans="1:16" s="256" customFormat="1" ht="71.25">
      <c r="A347" s="255" t="s">
        <v>1049</v>
      </c>
      <c r="B347" s="255" t="s">
        <v>1216</v>
      </c>
      <c r="C347" s="255">
        <v>5</v>
      </c>
      <c r="D347" s="255" t="s">
        <v>1159</v>
      </c>
      <c r="E347" s="255">
        <v>28</v>
      </c>
      <c r="F347" s="255" t="s">
        <v>1052</v>
      </c>
      <c r="G347" s="255" t="s">
        <v>1057</v>
      </c>
      <c r="H347" s="255" t="s">
        <v>1054</v>
      </c>
      <c r="I347" s="255" t="s">
        <v>1218</v>
      </c>
      <c r="M347" s="253"/>
      <c r="N347" s="253"/>
      <c r="P347" s="255"/>
    </row>
    <row r="348" spans="1:16" s="256" customFormat="1" ht="71.25">
      <c r="A348" s="255" t="s">
        <v>1049</v>
      </c>
      <c r="B348" s="255" t="s">
        <v>1216</v>
      </c>
      <c r="C348" s="255">
        <v>5</v>
      </c>
      <c r="D348" s="255" t="s">
        <v>1160</v>
      </c>
      <c r="E348" s="255">
        <v>28</v>
      </c>
      <c r="F348" s="255" t="s">
        <v>1052</v>
      </c>
      <c r="G348" s="255" t="s">
        <v>1057</v>
      </c>
      <c r="H348" s="255" t="s">
        <v>1054</v>
      </c>
      <c r="I348" s="255" t="s">
        <v>1218</v>
      </c>
      <c r="M348" s="253"/>
      <c r="N348" s="253"/>
      <c r="P348" s="255"/>
    </row>
    <row r="349" spans="1:16" s="256" customFormat="1" ht="71.25">
      <c r="A349" s="255" t="s">
        <v>1049</v>
      </c>
      <c r="B349" s="255" t="s">
        <v>1216</v>
      </c>
      <c r="C349" s="255">
        <v>5</v>
      </c>
      <c r="D349" s="255" t="s">
        <v>1161</v>
      </c>
      <c r="E349" s="255">
        <v>28</v>
      </c>
      <c r="F349" s="255" t="s">
        <v>1052</v>
      </c>
      <c r="G349" s="255" t="s">
        <v>1057</v>
      </c>
      <c r="H349" s="255" t="s">
        <v>1054</v>
      </c>
      <c r="I349" s="255" t="s">
        <v>1218</v>
      </c>
      <c r="M349" s="253"/>
      <c r="N349" s="253"/>
      <c r="P349" s="255"/>
    </row>
    <row r="350" spans="1:16" s="256" customFormat="1" ht="71.25">
      <c r="A350" s="255" t="s">
        <v>1049</v>
      </c>
      <c r="B350" s="255" t="s">
        <v>1216</v>
      </c>
      <c r="C350" s="255">
        <v>5</v>
      </c>
      <c r="D350" s="255" t="s">
        <v>1162</v>
      </c>
      <c r="E350" s="255">
        <v>28</v>
      </c>
      <c r="F350" s="255" t="s">
        <v>1052</v>
      </c>
      <c r="G350" s="255" t="s">
        <v>1057</v>
      </c>
      <c r="H350" s="255" t="s">
        <v>1054</v>
      </c>
      <c r="I350" s="255" t="s">
        <v>1218</v>
      </c>
      <c r="M350" s="253"/>
      <c r="N350" s="253"/>
      <c r="P350" s="255"/>
    </row>
    <row r="351" spans="1:16" s="256" customFormat="1" ht="71.25">
      <c r="A351" s="255" t="s">
        <v>1049</v>
      </c>
      <c r="B351" s="255" t="s">
        <v>1216</v>
      </c>
      <c r="C351" s="255">
        <v>5</v>
      </c>
      <c r="D351" s="255" t="s">
        <v>1163</v>
      </c>
      <c r="E351" s="255">
        <v>28</v>
      </c>
      <c r="F351" s="255" t="s">
        <v>1052</v>
      </c>
      <c r="G351" s="255" t="s">
        <v>1057</v>
      </c>
      <c r="H351" s="255" t="s">
        <v>1054</v>
      </c>
      <c r="I351" s="255" t="s">
        <v>1218</v>
      </c>
      <c r="M351" s="253"/>
      <c r="N351" s="253"/>
      <c r="P351" s="255"/>
    </row>
    <row r="352" spans="1:16" s="256" customFormat="1" ht="71.25">
      <c r="A352" s="255" t="s">
        <v>1049</v>
      </c>
      <c r="B352" s="255" t="s">
        <v>1216</v>
      </c>
      <c r="C352" s="255">
        <v>5</v>
      </c>
      <c r="D352" s="255" t="s">
        <v>1164</v>
      </c>
      <c r="E352" s="255">
        <v>28</v>
      </c>
      <c r="F352" s="255" t="s">
        <v>1052</v>
      </c>
      <c r="G352" s="255" t="s">
        <v>1057</v>
      </c>
      <c r="H352" s="255" t="s">
        <v>1054</v>
      </c>
      <c r="I352" s="255" t="s">
        <v>1218</v>
      </c>
      <c r="M352" s="253"/>
      <c r="N352" s="253"/>
      <c r="P352" s="255"/>
    </row>
    <row r="353" spans="1:16" s="256" customFormat="1" ht="71.25">
      <c r="A353" s="255" t="s">
        <v>1049</v>
      </c>
      <c r="B353" s="255" t="s">
        <v>1216</v>
      </c>
      <c r="C353" s="255">
        <v>5</v>
      </c>
      <c r="D353" s="255" t="s">
        <v>1165</v>
      </c>
      <c r="E353" s="255">
        <v>28</v>
      </c>
      <c r="F353" s="255" t="s">
        <v>1052</v>
      </c>
      <c r="G353" s="255" t="s">
        <v>1057</v>
      </c>
      <c r="H353" s="255" t="s">
        <v>1054</v>
      </c>
      <c r="I353" s="255" t="s">
        <v>1218</v>
      </c>
      <c r="M353" s="253"/>
      <c r="N353" s="253"/>
      <c r="P353" s="255"/>
    </row>
    <row r="354" spans="1:16" s="256" customFormat="1" ht="71.25">
      <c r="A354" s="255" t="s">
        <v>1049</v>
      </c>
      <c r="B354" s="255" t="s">
        <v>1216</v>
      </c>
      <c r="C354" s="255">
        <v>5</v>
      </c>
      <c r="D354" s="255" t="s">
        <v>1166</v>
      </c>
      <c r="E354" s="255">
        <v>28</v>
      </c>
      <c r="F354" s="255" t="s">
        <v>1052</v>
      </c>
      <c r="G354" s="255" t="s">
        <v>1057</v>
      </c>
      <c r="H354" s="255" t="s">
        <v>1054</v>
      </c>
      <c r="I354" s="255" t="s">
        <v>1218</v>
      </c>
      <c r="M354" s="253"/>
      <c r="N354" s="253"/>
      <c r="P354" s="255"/>
    </row>
    <row r="355" spans="1:16" s="256" customFormat="1" ht="71.25">
      <c r="A355" s="255" t="s">
        <v>1049</v>
      </c>
      <c r="B355" s="255" t="s">
        <v>1216</v>
      </c>
      <c r="C355" s="255">
        <v>5</v>
      </c>
      <c r="D355" s="255" t="s">
        <v>1167</v>
      </c>
      <c r="E355" s="255">
        <v>28</v>
      </c>
      <c r="F355" s="255" t="s">
        <v>1052</v>
      </c>
      <c r="G355" s="255" t="s">
        <v>1053</v>
      </c>
      <c r="H355" s="255" t="s">
        <v>1054</v>
      </c>
      <c r="I355" s="255" t="s">
        <v>1218</v>
      </c>
      <c r="M355" s="253"/>
      <c r="N355" s="253"/>
      <c r="P355" s="255"/>
    </row>
    <row r="356" spans="1:16" s="256" customFormat="1" ht="71.25">
      <c r="A356" s="255" t="s">
        <v>1049</v>
      </c>
      <c r="B356" s="255" t="s">
        <v>1216</v>
      </c>
      <c r="C356" s="255">
        <v>5</v>
      </c>
      <c r="D356" s="255" t="s">
        <v>1168</v>
      </c>
      <c r="E356" s="255">
        <v>28</v>
      </c>
      <c r="F356" s="255" t="s">
        <v>1052</v>
      </c>
      <c r="G356" s="255" t="s">
        <v>1053</v>
      </c>
      <c r="H356" s="255" t="s">
        <v>1054</v>
      </c>
      <c r="I356" s="255" t="s">
        <v>1218</v>
      </c>
      <c r="M356" s="253"/>
      <c r="N356" s="253"/>
      <c r="P356" s="255"/>
    </row>
    <row r="357" spans="1:16" s="256" customFormat="1" ht="71.25">
      <c r="A357" s="255" t="s">
        <v>1049</v>
      </c>
      <c r="B357" s="255" t="s">
        <v>1216</v>
      </c>
      <c r="C357" s="255">
        <v>5</v>
      </c>
      <c r="D357" s="255" t="s">
        <v>1169</v>
      </c>
      <c r="E357" s="255">
        <v>28</v>
      </c>
      <c r="F357" s="255" t="s">
        <v>1052</v>
      </c>
      <c r="G357" s="255" t="s">
        <v>1053</v>
      </c>
      <c r="H357" s="255" t="s">
        <v>1054</v>
      </c>
      <c r="I357" s="255" t="s">
        <v>1218</v>
      </c>
      <c r="M357" s="253"/>
      <c r="N357" s="253"/>
      <c r="P357" s="255"/>
    </row>
    <row r="358" spans="1:16" s="256" customFormat="1" ht="71.25">
      <c r="A358" s="255" t="s">
        <v>1049</v>
      </c>
      <c r="B358" s="255" t="s">
        <v>1216</v>
      </c>
      <c r="C358" s="255">
        <v>5</v>
      </c>
      <c r="D358" s="255" t="s">
        <v>1170</v>
      </c>
      <c r="E358" s="255">
        <v>28</v>
      </c>
      <c r="F358" s="255" t="s">
        <v>1052</v>
      </c>
      <c r="G358" s="255" t="s">
        <v>1053</v>
      </c>
      <c r="H358" s="255" t="s">
        <v>1054</v>
      </c>
      <c r="I358" s="255" t="s">
        <v>1218</v>
      </c>
      <c r="M358" s="253"/>
      <c r="N358" s="253"/>
      <c r="P358" s="255"/>
    </row>
    <row r="359" spans="1:16" s="256" customFormat="1" ht="71.25">
      <c r="A359" s="255" t="s">
        <v>1049</v>
      </c>
      <c r="B359" s="255" t="s">
        <v>1216</v>
      </c>
      <c r="C359" s="255">
        <v>5</v>
      </c>
      <c r="D359" s="255" t="s">
        <v>1171</v>
      </c>
      <c r="E359" s="255">
        <v>28</v>
      </c>
      <c r="F359" s="255" t="s">
        <v>1052</v>
      </c>
      <c r="G359" s="255" t="s">
        <v>1053</v>
      </c>
      <c r="H359" s="255" t="s">
        <v>1054</v>
      </c>
      <c r="I359" s="255" t="s">
        <v>1218</v>
      </c>
      <c r="M359" s="253"/>
      <c r="N359" s="253"/>
      <c r="P359" s="255"/>
    </row>
    <row r="360" spans="1:16" s="256" customFormat="1" ht="71.25">
      <c r="A360" s="255" t="s">
        <v>1049</v>
      </c>
      <c r="B360" s="255" t="s">
        <v>1216</v>
      </c>
      <c r="C360" s="255">
        <v>5</v>
      </c>
      <c r="D360" s="255" t="s">
        <v>1172</v>
      </c>
      <c r="E360" s="255">
        <v>28</v>
      </c>
      <c r="F360" s="255" t="s">
        <v>1052</v>
      </c>
      <c r="G360" s="255" t="s">
        <v>1053</v>
      </c>
      <c r="H360" s="255" t="s">
        <v>1054</v>
      </c>
      <c r="I360" s="255" t="s">
        <v>1218</v>
      </c>
      <c r="M360" s="253"/>
      <c r="N360" s="253"/>
      <c r="P360" s="255"/>
    </row>
    <row r="361" spans="1:16" s="256" customFormat="1" ht="71.25">
      <c r="A361" s="255" t="s">
        <v>1049</v>
      </c>
      <c r="B361" s="255" t="s">
        <v>1216</v>
      </c>
      <c r="C361" s="255">
        <v>5</v>
      </c>
      <c r="D361" s="255" t="s">
        <v>1302</v>
      </c>
      <c r="E361" s="255">
        <v>28</v>
      </c>
      <c r="F361" s="255" t="s">
        <v>1052</v>
      </c>
      <c r="G361" s="255" t="s">
        <v>1053</v>
      </c>
      <c r="H361" s="255" t="s">
        <v>1054</v>
      </c>
      <c r="I361" s="255" t="s">
        <v>1218</v>
      </c>
      <c r="M361" s="253"/>
      <c r="N361" s="253"/>
      <c r="P361" s="255"/>
    </row>
    <row r="362" spans="1:16" s="256" customFormat="1" ht="71.25">
      <c r="A362" s="255" t="s">
        <v>1049</v>
      </c>
      <c r="B362" s="255" t="s">
        <v>1216</v>
      </c>
      <c r="C362" s="255">
        <v>5</v>
      </c>
      <c r="D362" s="255" t="s">
        <v>1173</v>
      </c>
      <c r="E362" s="255">
        <v>28</v>
      </c>
      <c r="F362" s="255" t="s">
        <v>1052</v>
      </c>
      <c r="G362" s="255" t="s">
        <v>1053</v>
      </c>
      <c r="H362" s="255" t="s">
        <v>1054</v>
      </c>
      <c r="I362" s="255" t="s">
        <v>1218</v>
      </c>
      <c r="M362" s="253"/>
      <c r="N362" s="253"/>
      <c r="P362" s="255"/>
    </row>
    <row r="363" spans="1:16" s="256" customFormat="1" ht="71.25">
      <c r="A363" s="255" t="s">
        <v>1049</v>
      </c>
      <c r="B363" s="255" t="s">
        <v>1216</v>
      </c>
      <c r="C363" s="255">
        <v>5</v>
      </c>
      <c r="D363" s="255" t="s">
        <v>1303</v>
      </c>
      <c r="E363" s="255">
        <v>28</v>
      </c>
      <c r="F363" s="255" t="s">
        <v>1052</v>
      </c>
      <c r="G363" s="255" t="s">
        <v>1053</v>
      </c>
      <c r="H363" s="255" t="s">
        <v>1054</v>
      </c>
      <c r="I363" s="255" t="s">
        <v>1218</v>
      </c>
      <c r="M363" s="253"/>
      <c r="N363" s="253"/>
      <c r="P363" s="255"/>
    </row>
    <row r="364" spans="1:16" s="256" customFormat="1" ht="71.25">
      <c r="A364" s="255" t="s">
        <v>1049</v>
      </c>
      <c r="B364" s="255" t="s">
        <v>1216</v>
      </c>
      <c r="C364" s="255">
        <v>5</v>
      </c>
      <c r="D364" s="255" t="s">
        <v>1174</v>
      </c>
      <c r="E364" s="255">
        <v>28</v>
      </c>
      <c r="F364" s="255" t="s">
        <v>1052</v>
      </c>
      <c r="G364" s="255" t="s">
        <v>1053</v>
      </c>
      <c r="H364" s="255" t="s">
        <v>1054</v>
      </c>
      <c r="I364" s="255" t="s">
        <v>1218</v>
      </c>
      <c r="M364" s="253"/>
      <c r="N364" s="253"/>
      <c r="P364" s="255"/>
    </row>
    <row r="365" spans="1:16" s="256" customFormat="1" ht="71.25">
      <c r="A365" s="255" t="s">
        <v>1049</v>
      </c>
      <c r="B365" s="255" t="s">
        <v>1216</v>
      </c>
      <c r="C365" s="255">
        <v>5</v>
      </c>
      <c r="D365" s="255" t="s">
        <v>1304</v>
      </c>
      <c r="E365" s="255">
        <v>28</v>
      </c>
      <c r="F365" s="255" t="s">
        <v>1052</v>
      </c>
      <c r="G365" s="255" t="s">
        <v>1053</v>
      </c>
      <c r="H365" s="255" t="s">
        <v>1054</v>
      </c>
      <c r="I365" s="255" t="s">
        <v>1218</v>
      </c>
      <c r="M365" s="253"/>
      <c r="N365" s="253"/>
      <c r="P365" s="255"/>
    </row>
    <row r="366" spans="1:16" s="256" customFormat="1" ht="71.25">
      <c r="A366" s="255" t="s">
        <v>1049</v>
      </c>
      <c r="B366" s="255" t="s">
        <v>1216</v>
      </c>
      <c r="C366" s="255">
        <v>5</v>
      </c>
      <c r="D366" s="255" t="s">
        <v>1175</v>
      </c>
      <c r="E366" s="255">
        <v>28</v>
      </c>
      <c r="F366" s="255" t="s">
        <v>1052</v>
      </c>
      <c r="G366" s="255" t="s">
        <v>1268</v>
      </c>
      <c r="H366" s="255" t="s">
        <v>1054</v>
      </c>
      <c r="I366" s="255" t="s">
        <v>1218</v>
      </c>
      <c r="M366" s="253"/>
      <c r="N366" s="253"/>
      <c r="P366" s="255"/>
    </row>
    <row r="367" spans="1:16" s="256" customFormat="1" ht="71.25">
      <c r="A367" s="255" t="s">
        <v>1049</v>
      </c>
      <c r="B367" s="255" t="s">
        <v>1216</v>
      </c>
      <c r="C367" s="255">
        <v>5</v>
      </c>
      <c r="D367" s="255" t="s">
        <v>1305</v>
      </c>
      <c r="E367" s="255">
        <v>28</v>
      </c>
      <c r="F367" s="255" t="s">
        <v>1052</v>
      </c>
      <c r="G367" s="255" t="s">
        <v>1268</v>
      </c>
      <c r="H367" s="255" t="s">
        <v>1054</v>
      </c>
      <c r="I367" s="255" t="s">
        <v>1218</v>
      </c>
      <c r="M367" s="253"/>
      <c r="N367" s="253"/>
      <c r="P367" s="255"/>
    </row>
    <row r="368" spans="1:16" s="256" customFormat="1" ht="71.25">
      <c r="A368" s="255" t="s">
        <v>1049</v>
      </c>
      <c r="B368" s="255" t="s">
        <v>1216</v>
      </c>
      <c r="C368" s="255">
        <v>5</v>
      </c>
      <c r="D368" s="255" t="s">
        <v>1306</v>
      </c>
      <c r="E368" s="255">
        <v>28</v>
      </c>
      <c r="F368" s="255" t="s">
        <v>1052</v>
      </c>
      <c r="G368" s="255" t="s">
        <v>1268</v>
      </c>
      <c r="H368" s="255" t="s">
        <v>1054</v>
      </c>
      <c r="I368" s="255" t="s">
        <v>1218</v>
      </c>
      <c r="M368" s="253"/>
      <c r="N368" s="253"/>
      <c r="P368" s="255"/>
    </row>
    <row r="369" spans="1:16" s="256" customFormat="1" ht="71.25">
      <c r="A369" s="255" t="s">
        <v>1049</v>
      </c>
      <c r="B369" s="255" t="s">
        <v>1216</v>
      </c>
      <c r="C369" s="255">
        <v>5</v>
      </c>
      <c r="D369" s="255" t="s">
        <v>1307</v>
      </c>
      <c r="E369" s="255">
        <v>28</v>
      </c>
      <c r="F369" s="255" t="s">
        <v>1052</v>
      </c>
      <c r="G369" s="255" t="s">
        <v>1268</v>
      </c>
      <c r="H369" s="255" t="s">
        <v>1054</v>
      </c>
      <c r="I369" s="255" t="s">
        <v>1218</v>
      </c>
      <c r="M369" s="253"/>
      <c r="N369" s="253"/>
      <c r="P369" s="255"/>
    </row>
    <row r="370" spans="1:16" s="256" customFormat="1" ht="71.25">
      <c r="A370" s="255" t="s">
        <v>1049</v>
      </c>
      <c r="B370" s="255" t="s">
        <v>1216</v>
      </c>
      <c r="C370" s="255">
        <v>6</v>
      </c>
      <c r="D370" s="255" t="s">
        <v>1176</v>
      </c>
      <c r="E370" s="255">
        <v>28</v>
      </c>
      <c r="F370" s="255" t="s">
        <v>1052</v>
      </c>
      <c r="G370" s="255" t="s">
        <v>1057</v>
      </c>
      <c r="H370" s="255" t="s">
        <v>1054</v>
      </c>
      <c r="I370" s="255" t="s">
        <v>1218</v>
      </c>
      <c r="M370" s="253"/>
      <c r="N370" s="253"/>
      <c r="P370" s="255"/>
    </row>
    <row r="371" spans="1:16" s="256" customFormat="1" ht="71.25">
      <c r="A371" s="255" t="s">
        <v>1049</v>
      </c>
      <c r="B371" s="255" t="s">
        <v>1216</v>
      </c>
      <c r="C371" s="255">
        <v>6</v>
      </c>
      <c r="D371" s="255" t="s">
        <v>1177</v>
      </c>
      <c r="E371" s="255">
        <v>28</v>
      </c>
      <c r="F371" s="255" t="s">
        <v>1052</v>
      </c>
      <c r="G371" s="255" t="s">
        <v>1057</v>
      </c>
      <c r="H371" s="255" t="s">
        <v>1054</v>
      </c>
      <c r="I371" s="255" t="s">
        <v>1218</v>
      </c>
      <c r="M371" s="253"/>
      <c r="N371" s="253"/>
      <c r="P371" s="255"/>
    </row>
    <row r="372" spans="1:16" s="256" customFormat="1" ht="71.25">
      <c r="A372" s="255" t="s">
        <v>1049</v>
      </c>
      <c r="B372" s="255" t="s">
        <v>1216</v>
      </c>
      <c r="C372" s="255">
        <v>6</v>
      </c>
      <c r="D372" s="255" t="s">
        <v>1178</v>
      </c>
      <c r="E372" s="255">
        <v>28</v>
      </c>
      <c r="F372" s="255" t="s">
        <v>1052</v>
      </c>
      <c r="G372" s="255" t="s">
        <v>1057</v>
      </c>
      <c r="H372" s="255" t="s">
        <v>1054</v>
      </c>
      <c r="I372" s="255" t="s">
        <v>1218</v>
      </c>
      <c r="M372" s="253"/>
      <c r="N372" s="253"/>
      <c r="P372" s="255"/>
    </row>
    <row r="373" spans="1:16" s="256" customFormat="1" ht="71.25">
      <c r="A373" s="255" t="s">
        <v>1049</v>
      </c>
      <c r="B373" s="255" t="s">
        <v>1216</v>
      </c>
      <c r="C373" s="255">
        <v>6</v>
      </c>
      <c r="D373" s="255" t="s">
        <v>1179</v>
      </c>
      <c r="E373" s="255">
        <v>28</v>
      </c>
      <c r="F373" s="255" t="s">
        <v>1052</v>
      </c>
      <c r="G373" s="255" t="s">
        <v>1057</v>
      </c>
      <c r="H373" s="255" t="s">
        <v>1054</v>
      </c>
      <c r="I373" s="255" t="s">
        <v>1218</v>
      </c>
      <c r="M373" s="253"/>
      <c r="N373" s="253"/>
      <c r="P373" s="255"/>
    </row>
    <row r="374" spans="1:16" s="256" customFormat="1" ht="71.25">
      <c r="A374" s="255" t="s">
        <v>1049</v>
      </c>
      <c r="B374" s="255" t="s">
        <v>1216</v>
      </c>
      <c r="C374" s="255">
        <v>6</v>
      </c>
      <c r="D374" s="255" t="s">
        <v>1180</v>
      </c>
      <c r="E374" s="255">
        <v>28</v>
      </c>
      <c r="F374" s="255" t="s">
        <v>1052</v>
      </c>
      <c r="G374" s="255" t="s">
        <v>1057</v>
      </c>
      <c r="H374" s="255" t="s">
        <v>1054</v>
      </c>
      <c r="I374" s="255" t="s">
        <v>1218</v>
      </c>
      <c r="M374" s="253"/>
      <c r="N374" s="253"/>
      <c r="P374" s="255"/>
    </row>
    <row r="375" spans="1:16" s="256" customFormat="1" ht="71.25">
      <c r="A375" s="255" t="s">
        <v>1049</v>
      </c>
      <c r="B375" s="255" t="s">
        <v>1216</v>
      </c>
      <c r="C375" s="255">
        <v>6</v>
      </c>
      <c r="D375" s="255" t="s">
        <v>1181</v>
      </c>
      <c r="E375" s="255">
        <v>28</v>
      </c>
      <c r="F375" s="255" t="s">
        <v>1052</v>
      </c>
      <c r="G375" s="255" t="s">
        <v>1057</v>
      </c>
      <c r="H375" s="255" t="s">
        <v>1054</v>
      </c>
      <c r="I375" s="255" t="s">
        <v>1218</v>
      </c>
      <c r="M375" s="253"/>
      <c r="N375" s="253"/>
      <c r="P375" s="255"/>
    </row>
    <row r="376" spans="1:16" s="256" customFormat="1" ht="71.25">
      <c r="A376" s="255" t="s">
        <v>1049</v>
      </c>
      <c r="B376" s="255" t="s">
        <v>1216</v>
      </c>
      <c r="C376" s="255">
        <v>6</v>
      </c>
      <c r="D376" s="255" t="s">
        <v>1182</v>
      </c>
      <c r="E376" s="255">
        <v>28</v>
      </c>
      <c r="F376" s="255" t="s">
        <v>1052</v>
      </c>
      <c r="G376" s="255" t="s">
        <v>1057</v>
      </c>
      <c r="H376" s="255" t="s">
        <v>1054</v>
      </c>
      <c r="I376" s="255" t="s">
        <v>1218</v>
      </c>
      <c r="M376" s="253"/>
      <c r="N376" s="253"/>
      <c r="P376" s="255"/>
    </row>
    <row r="377" spans="1:16" s="256" customFormat="1" ht="71.25">
      <c r="A377" s="255" t="s">
        <v>1049</v>
      </c>
      <c r="B377" s="255" t="s">
        <v>1216</v>
      </c>
      <c r="C377" s="255">
        <v>6</v>
      </c>
      <c r="D377" s="255" t="s">
        <v>1183</v>
      </c>
      <c r="E377" s="255">
        <v>28</v>
      </c>
      <c r="F377" s="255" t="s">
        <v>1052</v>
      </c>
      <c r="G377" s="255" t="s">
        <v>1057</v>
      </c>
      <c r="H377" s="255" t="s">
        <v>1054</v>
      </c>
      <c r="I377" s="255" t="s">
        <v>1218</v>
      </c>
      <c r="M377" s="253"/>
      <c r="N377" s="253"/>
      <c r="P377" s="255"/>
    </row>
    <row r="378" spans="1:16" s="256" customFormat="1" ht="71.25">
      <c r="A378" s="255" t="s">
        <v>1049</v>
      </c>
      <c r="B378" s="255" t="s">
        <v>1216</v>
      </c>
      <c r="C378" s="255">
        <v>6</v>
      </c>
      <c r="D378" s="255" t="s">
        <v>1184</v>
      </c>
      <c r="E378" s="255">
        <v>28</v>
      </c>
      <c r="F378" s="255" t="s">
        <v>1052</v>
      </c>
      <c r="G378" s="255" t="s">
        <v>1057</v>
      </c>
      <c r="H378" s="255" t="s">
        <v>1054</v>
      </c>
      <c r="I378" s="255" t="s">
        <v>1218</v>
      </c>
      <c r="M378" s="253"/>
      <c r="N378" s="253"/>
      <c r="P378" s="255"/>
    </row>
    <row r="379" spans="1:16" s="256" customFormat="1" ht="71.25">
      <c r="A379" s="255" t="s">
        <v>1049</v>
      </c>
      <c r="B379" s="255" t="s">
        <v>1216</v>
      </c>
      <c r="C379" s="255">
        <v>6</v>
      </c>
      <c r="D379" s="255" t="s">
        <v>1185</v>
      </c>
      <c r="E379" s="255">
        <v>28</v>
      </c>
      <c r="F379" s="255" t="s">
        <v>1052</v>
      </c>
      <c r="G379" s="255" t="s">
        <v>1057</v>
      </c>
      <c r="H379" s="255" t="s">
        <v>1054</v>
      </c>
      <c r="I379" s="255" t="s">
        <v>1218</v>
      </c>
      <c r="M379" s="253"/>
      <c r="N379" s="253"/>
      <c r="P379" s="255"/>
    </row>
    <row r="380" spans="1:16" s="256" customFormat="1" ht="71.25">
      <c r="A380" s="255" t="s">
        <v>1049</v>
      </c>
      <c r="B380" s="255" t="s">
        <v>1216</v>
      </c>
      <c r="C380" s="255">
        <v>6</v>
      </c>
      <c r="D380" s="255" t="s">
        <v>1186</v>
      </c>
      <c r="E380" s="255">
        <v>28</v>
      </c>
      <c r="F380" s="255" t="s">
        <v>1052</v>
      </c>
      <c r="G380" s="255" t="s">
        <v>1057</v>
      </c>
      <c r="H380" s="255" t="s">
        <v>1054</v>
      </c>
      <c r="I380" s="255" t="s">
        <v>1218</v>
      </c>
      <c r="M380" s="253"/>
      <c r="N380" s="253"/>
      <c r="P380" s="255"/>
    </row>
    <row r="381" spans="1:16" s="256" customFormat="1" ht="71.25">
      <c r="A381" s="255" t="s">
        <v>1049</v>
      </c>
      <c r="B381" s="255" t="s">
        <v>1216</v>
      </c>
      <c r="C381" s="255">
        <v>6</v>
      </c>
      <c r="D381" s="255" t="s">
        <v>1187</v>
      </c>
      <c r="E381" s="255">
        <v>28</v>
      </c>
      <c r="F381" s="255" t="s">
        <v>1052</v>
      </c>
      <c r="G381" s="255" t="s">
        <v>1053</v>
      </c>
      <c r="H381" s="255" t="s">
        <v>1054</v>
      </c>
      <c r="I381" s="255" t="s">
        <v>1218</v>
      </c>
      <c r="M381" s="253"/>
      <c r="N381" s="253"/>
      <c r="P381" s="255"/>
    </row>
    <row r="382" spans="1:16" s="256" customFormat="1" ht="71.25">
      <c r="A382" s="255" t="s">
        <v>1049</v>
      </c>
      <c r="B382" s="255" t="s">
        <v>1216</v>
      </c>
      <c r="C382" s="255">
        <v>6</v>
      </c>
      <c r="D382" s="255" t="s">
        <v>1188</v>
      </c>
      <c r="E382" s="255">
        <v>28</v>
      </c>
      <c r="F382" s="255" t="s">
        <v>1052</v>
      </c>
      <c r="G382" s="255" t="s">
        <v>1053</v>
      </c>
      <c r="H382" s="255" t="s">
        <v>1054</v>
      </c>
      <c r="I382" s="255" t="s">
        <v>1218</v>
      </c>
      <c r="M382" s="253"/>
      <c r="N382" s="253"/>
      <c r="P382" s="255"/>
    </row>
    <row r="383" spans="1:16" s="256" customFormat="1" ht="71.25">
      <c r="A383" s="255" t="s">
        <v>1049</v>
      </c>
      <c r="B383" s="255" t="s">
        <v>1216</v>
      </c>
      <c r="C383" s="255">
        <v>6</v>
      </c>
      <c r="D383" s="255" t="s">
        <v>1189</v>
      </c>
      <c r="E383" s="255">
        <v>28</v>
      </c>
      <c r="F383" s="255" t="s">
        <v>1052</v>
      </c>
      <c r="G383" s="255" t="s">
        <v>1053</v>
      </c>
      <c r="H383" s="255" t="s">
        <v>1054</v>
      </c>
      <c r="I383" s="255" t="s">
        <v>1218</v>
      </c>
      <c r="M383" s="253"/>
      <c r="N383" s="253"/>
      <c r="P383" s="255"/>
    </row>
    <row r="384" spans="1:16" s="256" customFormat="1" ht="71.25">
      <c r="A384" s="255" t="s">
        <v>1049</v>
      </c>
      <c r="B384" s="255" t="s">
        <v>1216</v>
      </c>
      <c r="C384" s="255">
        <v>6</v>
      </c>
      <c r="D384" s="255" t="s">
        <v>1190</v>
      </c>
      <c r="E384" s="255">
        <v>28</v>
      </c>
      <c r="F384" s="255" t="s">
        <v>1052</v>
      </c>
      <c r="G384" s="255" t="s">
        <v>1053</v>
      </c>
      <c r="H384" s="255" t="s">
        <v>1054</v>
      </c>
      <c r="I384" s="255" t="s">
        <v>1218</v>
      </c>
      <c r="M384" s="253"/>
      <c r="N384" s="253"/>
      <c r="P384" s="255"/>
    </row>
    <row r="385" spans="1:16" s="256" customFormat="1" ht="71.25">
      <c r="A385" s="255" t="s">
        <v>1049</v>
      </c>
      <c r="B385" s="255" t="s">
        <v>1216</v>
      </c>
      <c r="C385" s="255">
        <v>6</v>
      </c>
      <c r="D385" s="255" t="s">
        <v>1191</v>
      </c>
      <c r="E385" s="255">
        <v>28</v>
      </c>
      <c r="F385" s="255" t="s">
        <v>1052</v>
      </c>
      <c r="G385" s="255" t="s">
        <v>1053</v>
      </c>
      <c r="H385" s="255" t="s">
        <v>1054</v>
      </c>
      <c r="I385" s="255" t="s">
        <v>1218</v>
      </c>
      <c r="M385" s="253"/>
      <c r="N385" s="253"/>
      <c r="P385" s="255"/>
    </row>
    <row r="386" spans="1:16" s="256" customFormat="1" ht="71.25">
      <c r="A386" s="255" t="s">
        <v>1049</v>
      </c>
      <c r="B386" s="255" t="s">
        <v>1216</v>
      </c>
      <c r="C386" s="255">
        <v>6</v>
      </c>
      <c r="D386" s="255" t="s">
        <v>1192</v>
      </c>
      <c r="E386" s="255">
        <v>28</v>
      </c>
      <c r="F386" s="255" t="s">
        <v>1052</v>
      </c>
      <c r="G386" s="255" t="s">
        <v>1053</v>
      </c>
      <c r="H386" s="255" t="s">
        <v>1054</v>
      </c>
      <c r="I386" s="255" t="s">
        <v>1218</v>
      </c>
      <c r="M386" s="253"/>
      <c r="N386" s="253"/>
      <c r="P386" s="255"/>
    </row>
    <row r="387" spans="1:16" s="256" customFormat="1" ht="71.25">
      <c r="A387" s="255" t="s">
        <v>1049</v>
      </c>
      <c r="B387" s="255" t="s">
        <v>1216</v>
      </c>
      <c r="C387" s="255">
        <v>6</v>
      </c>
      <c r="D387" s="255" t="s">
        <v>1308</v>
      </c>
      <c r="E387" s="255">
        <v>28</v>
      </c>
      <c r="F387" s="255" t="s">
        <v>1052</v>
      </c>
      <c r="G387" s="255" t="s">
        <v>1053</v>
      </c>
      <c r="H387" s="255" t="s">
        <v>1054</v>
      </c>
      <c r="I387" s="255" t="s">
        <v>1218</v>
      </c>
      <c r="M387" s="253"/>
      <c r="N387" s="253"/>
      <c r="P387" s="255"/>
    </row>
    <row r="388" spans="1:16" s="256" customFormat="1" ht="71.25">
      <c r="A388" s="255" t="s">
        <v>1049</v>
      </c>
      <c r="B388" s="255" t="s">
        <v>1216</v>
      </c>
      <c r="C388" s="255">
        <v>6</v>
      </c>
      <c r="D388" s="255" t="s">
        <v>1193</v>
      </c>
      <c r="E388" s="255">
        <v>28</v>
      </c>
      <c r="F388" s="255" t="s">
        <v>1052</v>
      </c>
      <c r="G388" s="255" t="s">
        <v>1053</v>
      </c>
      <c r="H388" s="255" t="s">
        <v>1054</v>
      </c>
      <c r="I388" s="255" t="s">
        <v>1218</v>
      </c>
      <c r="M388" s="253"/>
      <c r="N388" s="253"/>
      <c r="P388" s="255"/>
    </row>
    <row r="389" spans="1:16" s="256" customFormat="1" ht="71.25">
      <c r="A389" s="255" t="s">
        <v>1049</v>
      </c>
      <c r="B389" s="255" t="s">
        <v>1216</v>
      </c>
      <c r="C389" s="255">
        <v>6</v>
      </c>
      <c r="D389" s="255" t="s">
        <v>1309</v>
      </c>
      <c r="E389" s="255">
        <v>28</v>
      </c>
      <c r="F389" s="255" t="s">
        <v>1052</v>
      </c>
      <c r="G389" s="255" t="s">
        <v>1053</v>
      </c>
      <c r="H389" s="255" t="s">
        <v>1054</v>
      </c>
      <c r="I389" s="255" t="s">
        <v>1218</v>
      </c>
      <c r="M389" s="253"/>
      <c r="N389" s="253"/>
      <c r="P389" s="255"/>
    </row>
    <row r="390" spans="1:16" s="256" customFormat="1" ht="71.25">
      <c r="A390" s="255" t="s">
        <v>1049</v>
      </c>
      <c r="B390" s="255" t="s">
        <v>1216</v>
      </c>
      <c r="C390" s="255">
        <v>6</v>
      </c>
      <c r="D390" s="255" t="s">
        <v>1194</v>
      </c>
      <c r="E390" s="255">
        <v>28</v>
      </c>
      <c r="F390" s="255" t="s">
        <v>1052</v>
      </c>
      <c r="G390" s="255" t="s">
        <v>1053</v>
      </c>
      <c r="H390" s="255" t="s">
        <v>1054</v>
      </c>
      <c r="I390" s="255" t="s">
        <v>1218</v>
      </c>
      <c r="M390" s="253"/>
      <c r="N390" s="253"/>
      <c r="P390" s="255"/>
    </row>
    <row r="391" spans="1:16" s="256" customFormat="1" ht="71.25">
      <c r="A391" s="255" t="s">
        <v>1049</v>
      </c>
      <c r="B391" s="255" t="s">
        <v>1216</v>
      </c>
      <c r="C391" s="255">
        <v>6</v>
      </c>
      <c r="D391" s="255" t="s">
        <v>1310</v>
      </c>
      <c r="E391" s="255">
        <v>28</v>
      </c>
      <c r="F391" s="255" t="s">
        <v>1052</v>
      </c>
      <c r="G391" s="255" t="s">
        <v>1053</v>
      </c>
      <c r="H391" s="255" t="s">
        <v>1054</v>
      </c>
      <c r="I391" s="255" t="s">
        <v>1218</v>
      </c>
      <c r="M391" s="253"/>
      <c r="N391" s="253"/>
      <c r="P391" s="255"/>
    </row>
    <row r="392" spans="1:16" s="256" customFormat="1" ht="71.25">
      <c r="A392" s="255" t="s">
        <v>1049</v>
      </c>
      <c r="B392" s="255" t="s">
        <v>1216</v>
      </c>
      <c r="C392" s="255">
        <v>6</v>
      </c>
      <c r="D392" s="255" t="s">
        <v>1195</v>
      </c>
      <c r="E392" s="255">
        <v>28</v>
      </c>
      <c r="F392" s="255" t="s">
        <v>1052</v>
      </c>
      <c r="G392" s="255" t="s">
        <v>1241</v>
      </c>
      <c r="H392" s="255" t="s">
        <v>1054</v>
      </c>
      <c r="I392" s="255" t="s">
        <v>1218</v>
      </c>
      <c r="M392" s="253"/>
      <c r="N392" s="253"/>
      <c r="P392" s="255"/>
    </row>
    <row r="393" spans="1:16" s="256" customFormat="1" ht="71.25">
      <c r="A393" s="255" t="s">
        <v>1049</v>
      </c>
      <c r="B393" s="255" t="s">
        <v>1216</v>
      </c>
      <c r="C393" s="255">
        <v>6</v>
      </c>
      <c r="D393" s="255" t="s">
        <v>1311</v>
      </c>
      <c r="E393" s="255">
        <v>28</v>
      </c>
      <c r="F393" s="255" t="s">
        <v>1052</v>
      </c>
      <c r="G393" s="255" t="s">
        <v>1241</v>
      </c>
      <c r="H393" s="255" t="s">
        <v>1054</v>
      </c>
      <c r="I393" s="255" t="s">
        <v>1218</v>
      </c>
      <c r="M393" s="253"/>
      <c r="N393" s="253"/>
      <c r="P393" s="255"/>
    </row>
    <row r="394" spans="1:16" s="256" customFormat="1" ht="71.25">
      <c r="A394" s="255" t="s">
        <v>1049</v>
      </c>
      <c r="B394" s="255" t="s">
        <v>1216</v>
      </c>
      <c r="C394" s="255">
        <v>6</v>
      </c>
      <c r="D394" s="255" t="s">
        <v>1312</v>
      </c>
      <c r="E394" s="255">
        <v>28</v>
      </c>
      <c r="F394" s="255" t="s">
        <v>1052</v>
      </c>
      <c r="G394" s="255" t="s">
        <v>1241</v>
      </c>
      <c r="H394" s="255" t="s">
        <v>1054</v>
      </c>
      <c r="I394" s="255" t="s">
        <v>1218</v>
      </c>
      <c r="M394" s="253"/>
      <c r="N394" s="253"/>
      <c r="P394" s="255"/>
    </row>
    <row r="395" spans="1:16" s="256" customFormat="1" ht="71.25">
      <c r="A395" s="255" t="s">
        <v>1049</v>
      </c>
      <c r="B395" s="255" t="s">
        <v>1216</v>
      </c>
      <c r="C395" s="255">
        <v>6</v>
      </c>
      <c r="D395" s="255" t="s">
        <v>1313</v>
      </c>
      <c r="E395" s="255">
        <v>28</v>
      </c>
      <c r="F395" s="255" t="s">
        <v>1052</v>
      </c>
      <c r="G395" s="255" t="s">
        <v>1241</v>
      </c>
      <c r="H395" s="255" t="s">
        <v>1054</v>
      </c>
      <c r="I395" s="255" t="s">
        <v>1218</v>
      </c>
      <c r="M395" s="253"/>
      <c r="N395" s="253"/>
      <c r="P395" s="255"/>
    </row>
    <row r="396" spans="1:16" s="256" customFormat="1" ht="71.25">
      <c r="A396" s="255" t="s">
        <v>1049</v>
      </c>
      <c r="B396" s="255" t="s">
        <v>1216</v>
      </c>
      <c r="C396" s="255">
        <v>6</v>
      </c>
      <c r="D396" s="255" t="s">
        <v>1196</v>
      </c>
      <c r="E396" s="255">
        <v>28</v>
      </c>
      <c r="F396" s="255" t="s">
        <v>1052</v>
      </c>
      <c r="G396" s="255" t="s">
        <v>1057</v>
      </c>
      <c r="H396" s="255" t="s">
        <v>1054</v>
      </c>
      <c r="I396" s="255" t="s">
        <v>1218</v>
      </c>
      <c r="M396" s="253"/>
      <c r="N396" s="253"/>
      <c r="P396" s="255"/>
    </row>
    <row r="397" spans="1:16" s="256" customFormat="1" ht="71.25">
      <c r="A397" s="255" t="s">
        <v>1049</v>
      </c>
      <c r="B397" s="255" t="s">
        <v>1216</v>
      </c>
      <c r="C397" s="255">
        <v>6</v>
      </c>
      <c r="D397" s="255" t="s">
        <v>1197</v>
      </c>
      <c r="E397" s="255">
        <v>28</v>
      </c>
      <c r="F397" s="255" t="s">
        <v>1052</v>
      </c>
      <c r="G397" s="255" t="s">
        <v>1057</v>
      </c>
      <c r="H397" s="255" t="s">
        <v>1054</v>
      </c>
      <c r="I397" s="255" t="s">
        <v>1218</v>
      </c>
      <c r="M397" s="253"/>
      <c r="N397" s="253"/>
      <c r="P397" s="255"/>
    </row>
    <row r="398" spans="1:16" s="256" customFormat="1" ht="71.25">
      <c r="A398" s="255" t="s">
        <v>1049</v>
      </c>
      <c r="B398" s="255" t="s">
        <v>1216</v>
      </c>
      <c r="C398" s="255">
        <v>6</v>
      </c>
      <c r="D398" s="255" t="s">
        <v>1198</v>
      </c>
      <c r="E398" s="255">
        <v>28</v>
      </c>
      <c r="F398" s="255" t="s">
        <v>1052</v>
      </c>
      <c r="G398" s="255" t="s">
        <v>1057</v>
      </c>
      <c r="H398" s="255" t="s">
        <v>1054</v>
      </c>
      <c r="I398" s="255" t="s">
        <v>1218</v>
      </c>
      <c r="M398" s="253"/>
      <c r="N398" s="253"/>
      <c r="P398" s="255"/>
    </row>
    <row r="399" spans="1:16" s="256" customFormat="1" ht="71.25">
      <c r="A399" s="255" t="s">
        <v>1049</v>
      </c>
      <c r="B399" s="255" t="s">
        <v>1216</v>
      </c>
      <c r="C399" s="255">
        <v>6</v>
      </c>
      <c r="D399" s="255" t="s">
        <v>1199</v>
      </c>
      <c r="E399" s="255">
        <v>28</v>
      </c>
      <c r="F399" s="255" t="s">
        <v>1052</v>
      </c>
      <c r="G399" s="255" t="s">
        <v>1057</v>
      </c>
      <c r="H399" s="255" t="s">
        <v>1054</v>
      </c>
      <c r="I399" s="255" t="s">
        <v>1218</v>
      </c>
      <c r="M399" s="253"/>
      <c r="N399" s="253"/>
      <c r="P399" s="255"/>
    </row>
    <row r="400" spans="1:16" s="256" customFormat="1" ht="71.25">
      <c r="A400" s="255" t="s">
        <v>1049</v>
      </c>
      <c r="B400" s="255" t="s">
        <v>1216</v>
      </c>
      <c r="C400" s="255">
        <v>6</v>
      </c>
      <c r="D400" s="255" t="s">
        <v>1200</v>
      </c>
      <c r="E400" s="255">
        <v>28</v>
      </c>
      <c r="F400" s="255" t="s">
        <v>1052</v>
      </c>
      <c r="G400" s="255" t="s">
        <v>1057</v>
      </c>
      <c r="H400" s="255" t="s">
        <v>1054</v>
      </c>
      <c r="I400" s="255" t="s">
        <v>1218</v>
      </c>
      <c r="M400" s="253"/>
      <c r="N400" s="253"/>
      <c r="P400" s="255"/>
    </row>
    <row r="401" spans="1:16" s="256" customFormat="1" ht="71.25">
      <c r="A401" s="255" t="s">
        <v>1049</v>
      </c>
      <c r="B401" s="255" t="s">
        <v>1216</v>
      </c>
      <c r="C401" s="255">
        <v>6</v>
      </c>
      <c r="D401" s="255" t="s">
        <v>1201</v>
      </c>
      <c r="E401" s="255">
        <v>28</v>
      </c>
      <c r="F401" s="255" t="s">
        <v>1052</v>
      </c>
      <c r="G401" s="255" t="s">
        <v>1057</v>
      </c>
      <c r="H401" s="255" t="s">
        <v>1054</v>
      </c>
      <c r="I401" s="255" t="s">
        <v>1218</v>
      </c>
      <c r="M401" s="253"/>
      <c r="N401" s="253"/>
      <c r="P401" s="255"/>
    </row>
    <row r="402" spans="1:16" s="256" customFormat="1" ht="71.25">
      <c r="A402" s="255" t="s">
        <v>1049</v>
      </c>
      <c r="B402" s="255" t="s">
        <v>1216</v>
      </c>
      <c r="C402" s="255">
        <v>6</v>
      </c>
      <c r="D402" s="255" t="s">
        <v>1202</v>
      </c>
      <c r="E402" s="255">
        <v>28</v>
      </c>
      <c r="F402" s="255" t="s">
        <v>1052</v>
      </c>
      <c r="G402" s="255" t="s">
        <v>1057</v>
      </c>
      <c r="H402" s="255" t="s">
        <v>1054</v>
      </c>
      <c r="I402" s="255" t="s">
        <v>1218</v>
      </c>
      <c r="M402" s="253"/>
      <c r="N402" s="253"/>
      <c r="P402" s="255"/>
    </row>
    <row r="403" spans="1:16" s="256" customFormat="1" ht="71.25">
      <c r="A403" s="255" t="s">
        <v>1049</v>
      </c>
      <c r="B403" s="255" t="s">
        <v>1216</v>
      </c>
      <c r="C403" s="255">
        <v>6</v>
      </c>
      <c r="D403" s="255" t="s">
        <v>1203</v>
      </c>
      <c r="E403" s="255">
        <v>28</v>
      </c>
      <c r="F403" s="255" t="s">
        <v>1052</v>
      </c>
      <c r="G403" s="255" t="s">
        <v>1057</v>
      </c>
      <c r="H403" s="255" t="s">
        <v>1054</v>
      </c>
      <c r="I403" s="255" t="s">
        <v>1218</v>
      </c>
      <c r="M403" s="253"/>
      <c r="N403" s="253"/>
      <c r="P403" s="255"/>
    </row>
    <row r="404" spans="1:16" s="256" customFormat="1" ht="71.25">
      <c r="A404" s="255" t="s">
        <v>1049</v>
      </c>
      <c r="B404" s="255" t="s">
        <v>1216</v>
      </c>
      <c r="C404" s="255">
        <v>6</v>
      </c>
      <c r="D404" s="255" t="s">
        <v>1204</v>
      </c>
      <c r="E404" s="255">
        <v>28</v>
      </c>
      <c r="F404" s="255" t="s">
        <v>1052</v>
      </c>
      <c r="G404" s="255" t="s">
        <v>1057</v>
      </c>
      <c r="H404" s="255" t="s">
        <v>1054</v>
      </c>
      <c r="I404" s="255" t="s">
        <v>1218</v>
      </c>
      <c r="M404" s="253"/>
      <c r="N404" s="253"/>
      <c r="P404" s="255"/>
    </row>
    <row r="405" spans="1:16" s="256" customFormat="1" ht="71.25">
      <c r="A405" s="255" t="s">
        <v>1049</v>
      </c>
      <c r="B405" s="255" t="s">
        <v>1216</v>
      </c>
      <c r="C405" s="255">
        <v>6</v>
      </c>
      <c r="D405" s="255" t="s">
        <v>1205</v>
      </c>
      <c r="E405" s="255">
        <v>28</v>
      </c>
      <c r="F405" s="255" t="s">
        <v>1052</v>
      </c>
      <c r="G405" s="255" t="s">
        <v>1057</v>
      </c>
      <c r="H405" s="255" t="s">
        <v>1054</v>
      </c>
      <c r="I405" s="255" t="s">
        <v>1218</v>
      </c>
      <c r="M405" s="253"/>
      <c r="N405" s="253"/>
      <c r="P405" s="255"/>
    </row>
    <row r="406" spans="1:16" s="256" customFormat="1" ht="71.25">
      <c r="A406" s="255" t="s">
        <v>1049</v>
      </c>
      <c r="B406" s="255" t="s">
        <v>1216</v>
      </c>
      <c r="C406" s="255">
        <v>6</v>
      </c>
      <c r="D406" s="255" t="s">
        <v>1206</v>
      </c>
      <c r="E406" s="255">
        <v>28</v>
      </c>
      <c r="F406" s="255" t="s">
        <v>1052</v>
      </c>
      <c r="G406" s="255" t="s">
        <v>1057</v>
      </c>
      <c r="H406" s="255" t="s">
        <v>1054</v>
      </c>
      <c r="I406" s="255" t="s">
        <v>1218</v>
      </c>
      <c r="M406" s="253"/>
      <c r="N406" s="253"/>
      <c r="P406" s="255"/>
    </row>
    <row r="407" spans="1:16" s="256" customFormat="1" ht="71.25">
      <c r="A407" s="255" t="s">
        <v>1049</v>
      </c>
      <c r="B407" s="255" t="s">
        <v>1216</v>
      </c>
      <c r="C407" s="255">
        <v>6</v>
      </c>
      <c r="D407" s="255" t="s">
        <v>1207</v>
      </c>
      <c r="E407" s="255">
        <v>28</v>
      </c>
      <c r="F407" s="255" t="s">
        <v>1052</v>
      </c>
      <c r="G407" s="255" t="s">
        <v>1053</v>
      </c>
      <c r="H407" s="255" t="s">
        <v>1054</v>
      </c>
      <c r="I407" s="255" t="s">
        <v>1218</v>
      </c>
      <c r="M407" s="253"/>
      <c r="N407" s="253"/>
      <c r="P407" s="255"/>
    </row>
    <row r="408" spans="1:16" s="256" customFormat="1" ht="71.25">
      <c r="A408" s="255" t="s">
        <v>1049</v>
      </c>
      <c r="B408" s="255" t="s">
        <v>1216</v>
      </c>
      <c r="C408" s="255">
        <v>6</v>
      </c>
      <c r="D408" s="255" t="s">
        <v>1208</v>
      </c>
      <c r="E408" s="255">
        <v>28</v>
      </c>
      <c r="F408" s="255" t="s">
        <v>1052</v>
      </c>
      <c r="G408" s="255" t="s">
        <v>1053</v>
      </c>
      <c r="H408" s="255" t="s">
        <v>1054</v>
      </c>
      <c r="I408" s="255" t="s">
        <v>1218</v>
      </c>
      <c r="M408" s="253"/>
      <c r="N408" s="253"/>
      <c r="P408" s="255"/>
    </row>
    <row r="409" spans="1:16" s="256" customFormat="1" ht="71.25">
      <c r="A409" s="255" t="s">
        <v>1049</v>
      </c>
      <c r="B409" s="255" t="s">
        <v>1216</v>
      </c>
      <c r="C409" s="255">
        <v>6</v>
      </c>
      <c r="D409" s="255" t="s">
        <v>1209</v>
      </c>
      <c r="E409" s="255">
        <v>28</v>
      </c>
      <c r="F409" s="255" t="s">
        <v>1052</v>
      </c>
      <c r="G409" s="255" t="s">
        <v>1053</v>
      </c>
      <c r="H409" s="255" t="s">
        <v>1054</v>
      </c>
      <c r="I409" s="255" t="s">
        <v>1218</v>
      </c>
      <c r="M409" s="253"/>
      <c r="N409" s="253"/>
      <c r="P409" s="255"/>
    </row>
    <row r="410" spans="1:16" s="256" customFormat="1" ht="71.25">
      <c r="A410" s="255" t="s">
        <v>1049</v>
      </c>
      <c r="B410" s="255" t="s">
        <v>1216</v>
      </c>
      <c r="C410" s="255">
        <v>6</v>
      </c>
      <c r="D410" s="255" t="s">
        <v>1210</v>
      </c>
      <c r="E410" s="255">
        <v>28</v>
      </c>
      <c r="F410" s="255" t="s">
        <v>1052</v>
      </c>
      <c r="G410" s="255" t="s">
        <v>1053</v>
      </c>
      <c r="H410" s="255" t="s">
        <v>1054</v>
      </c>
      <c r="I410" s="255" t="s">
        <v>1218</v>
      </c>
      <c r="M410" s="253"/>
      <c r="N410" s="253"/>
      <c r="P410" s="255"/>
    </row>
    <row r="411" spans="1:16" s="256" customFormat="1" ht="71.25">
      <c r="A411" s="255" t="s">
        <v>1049</v>
      </c>
      <c r="B411" s="255" t="s">
        <v>1216</v>
      </c>
      <c r="C411" s="255">
        <v>6</v>
      </c>
      <c r="D411" s="255" t="s">
        <v>1211</v>
      </c>
      <c r="E411" s="255">
        <v>28</v>
      </c>
      <c r="F411" s="255" t="s">
        <v>1052</v>
      </c>
      <c r="G411" s="255" t="s">
        <v>1053</v>
      </c>
      <c r="H411" s="255" t="s">
        <v>1054</v>
      </c>
      <c r="I411" s="255" t="s">
        <v>1218</v>
      </c>
      <c r="M411" s="253"/>
      <c r="N411" s="253"/>
      <c r="P411" s="255"/>
    </row>
    <row r="412" spans="1:16" s="256" customFormat="1" ht="71.25">
      <c r="A412" s="255" t="s">
        <v>1049</v>
      </c>
      <c r="B412" s="255" t="s">
        <v>1216</v>
      </c>
      <c r="C412" s="255">
        <v>6</v>
      </c>
      <c r="D412" s="255" t="s">
        <v>1212</v>
      </c>
      <c r="E412" s="255">
        <v>28</v>
      </c>
      <c r="F412" s="255" t="s">
        <v>1052</v>
      </c>
      <c r="G412" s="255" t="s">
        <v>1053</v>
      </c>
      <c r="H412" s="255" t="s">
        <v>1054</v>
      </c>
      <c r="I412" s="255" t="s">
        <v>1218</v>
      </c>
      <c r="M412" s="253"/>
      <c r="N412" s="253"/>
      <c r="P412" s="255"/>
    </row>
    <row r="413" spans="1:16" s="256" customFormat="1" ht="71.25">
      <c r="A413" s="255" t="s">
        <v>1049</v>
      </c>
      <c r="B413" s="255" t="s">
        <v>1216</v>
      </c>
      <c r="C413" s="255">
        <v>6</v>
      </c>
      <c r="D413" s="255" t="s">
        <v>1314</v>
      </c>
      <c r="E413" s="255">
        <v>28</v>
      </c>
      <c r="F413" s="255" t="s">
        <v>1052</v>
      </c>
      <c r="G413" s="255" t="s">
        <v>1053</v>
      </c>
      <c r="H413" s="255" t="s">
        <v>1054</v>
      </c>
      <c r="I413" s="255" t="s">
        <v>1218</v>
      </c>
      <c r="M413" s="253"/>
      <c r="N413" s="253"/>
      <c r="P413" s="255"/>
    </row>
    <row r="414" spans="1:16" s="256" customFormat="1" ht="71.25">
      <c r="A414" s="255" t="s">
        <v>1049</v>
      </c>
      <c r="B414" s="255" t="s">
        <v>1216</v>
      </c>
      <c r="C414" s="255">
        <v>6</v>
      </c>
      <c r="D414" s="255" t="s">
        <v>1213</v>
      </c>
      <c r="E414" s="255">
        <v>28</v>
      </c>
      <c r="F414" s="255" t="s">
        <v>1052</v>
      </c>
      <c r="G414" s="255" t="s">
        <v>1053</v>
      </c>
      <c r="H414" s="255" t="s">
        <v>1054</v>
      </c>
      <c r="I414" s="255" t="s">
        <v>1218</v>
      </c>
      <c r="M414" s="253"/>
      <c r="N414" s="253"/>
      <c r="P414" s="255"/>
    </row>
    <row r="415" spans="1:16" s="256" customFormat="1" ht="71.25">
      <c r="A415" s="255" t="s">
        <v>1049</v>
      </c>
      <c r="B415" s="255" t="s">
        <v>1216</v>
      </c>
      <c r="C415" s="255">
        <v>6</v>
      </c>
      <c r="D415" s="255" t="s">
        <v>1315</v>
      </c>
      <c r="E415" s="255">
        <v>28</v>
      </c>
      <c r="F415" s="255" t="s">
        <v>1052</v>
      </c>
      <c r="G415" s="255" t="s">
        <v>1053</v>
      </c>
      <c r="H415" s="255" t="s">
        <v>1054</v>
      </c>
      <c r="I415" s="255" t="s">
        <v>1218</v>
      </c>
      <c r="M415" s="253"/>
      <c r="N415" s="253"/>
      <c r="P415" s="255"/>
    </row>
    <row r="416" spans="1:16" s="256" customFormat="1" ht="71.25">
      <c r="A416" s="255" t="s">
        <v>1049</v>
      </c>
      <c r="B416" s="255" t="s">
        <v>1216</v>
      </c>
      <c r="C416" s="255">
        <v>6</v>
      </c>
      <c r="D416" s="255" t="s">
        <v>1214</v>
      </c>
      <c r="E416" s="255">
        <v>28</v>
      </c>
      <c r="F416" s="255" t="s">
        <v>1052</v>
      </c>
      <c r="G416" s="255" t="s">
        <v>1053</v>
      </c>
      <c r="H416" s="255" t="s">
        <v>1054</v>
      </c>
      <c r="I416" s="255" t="s">
        <v>1218</v>
      </c>
      <c r="M416" s="253"/>
      <c r="N416" s="253"/>
      <c r="P416" s="255"/>
    </row>
    <row r="417" spans="1:16" s="256" customFormat="1" ht="71.25">
      <c r="A417" s="255" t="s">
        <v>1049</v>
      </c>
      <c r="B417" s="255" t="s">
        <v>1216</v>
      </c>
      <c r="C417" s="255">
        <v>6</v>
      </c>
      <c r="D417" s="255" t="s">
        <v>1316</v>
      </c>
      <c r="E417" s="255">
        <v>28</v>
      </c>
      <c r="F417" s="255" t="s">
        <v>1052</v>
      </c>
      <c r="G417" s="255" t="s">
        <v>1053</v>
      </c>
      <c r="H417" s="255" t="s">
        <v>1054</v>
      </c>
      <c r="I417" s="255" t="s">
        <v>1218</v>
      </c>
      <c r="M417" s="253"/>
      <c r="N417" s="253"/>
      <c r="P417" s="255"/>
    </row>
    <row r="418" spans="1:16" s="256" customFormat="1" ht="71.25">
      <c r="A418" s="255" t="s">
        <v>1049</v>
      </c>
      <c r="B418" s="255" t="s">
        <v>1216</v>
      </c>
      <c r="C418" s="255">
        <v>6</v>
      </c>
      <c r="D418" s="255" t="s">
        <v>1215</v>
      </c>
      <c r="E418" s="255">
        <v>28</v>
      </c>
      <c r="F418" s="255" t="s">
        <v>1052</v>
      </c>
      <c r="G418" s="255" t="s">
        <v>1268</v>
      </c>
      <c r="H418" s="255" t="s">
        <v>1054</v>
      </c>
      <c r="I418" s="255" t="s">
        <v>1218</v>
      </c>
      <c r="M418" s="253"/>
      <c r="N418" s="253"/>
      <c r="P418" s="255"/>
    </row>
    <row r="419" spans="1:16" s="256" customFormat="1" ht="71.25">
      <c r="A419" s="255" t="s">
        <v>1049</v>
      </c>
      <c r="B419" s="255" t="s">
        <v>1216</v>
      </c>
      <c r="C419" s="255">
        <v>6</v>
      </c>
      <c r="D419" s="255" t="s">
        <v>1317</v>
      </c>
      <c r="E419" s="255">
        <v>28</v>
      </c>
      <c r="F419" s="255" t="s">
        <v>1052</v>
      </c>
      <c r="G419" s="255" t="s">
        <v>1268</v>
      </c>
      <c r="H419" s="255" t="s">
        <v>1054</v>
      </c>
      <c r="I419" s="255" t="s">
        <v>1218</v>
      </c>
      <c r="M419" s="253"/>
      <c r="N419" s="253"/>
      <c r="P419" s="255"/>
    </row>
    <row r="420" spans="1:16" s="256" customFormat="1" ht="71.25">
      <c r="A420" s="255" t="s">
        <v>1049</v>
      </c>
      <c r="B420" s="255" t="s">
        <v>1216</v>
      </c>
      <c r="C420" s="255">
        <v>6</v>
      </c>
      <c r="D420" s="255" t="s">
        <v>1318</v>
      </c>
      <c r="E420" s="255">
        <v>28</v>
      </c>
      <c r="F420" s="255" t="s">
        <v>1052</v>
      </c>
      <c r="G420" s="255" t="s">
        <v>1268</v>
      </c>
      <c r="H420" s="255" t="s">
        <v>1054</v>
      </c>
      <c r="I420" s="255" t="s">
        <v>1218</v>
      </c>
      <c r="M420" s="253"/>
      <c r="N420" s="253"/>
      <c r="P420" s="255"/>
    </row>
    <row r="421" spans="1:16" s="256" customFormat="1" ht="71.25">
      <c r="A421" s="255" t="s">
        <v>1049</v>
      </c>
      <c r="B421" s="255" t="s">
        <v>1216</v>
      </c>
      <c r="C421" s="255">
        <v>6</v>
      </c>
      <c r="D421" s="255" t="s">
        <v>1319</v>
      </c>
      <c r="E421" s="255">
        <v>28</v>
      </c>
      <c r="F421" s="255" t="s">
        <v>1052</v>
      </c>
      <c r="G421" s="255" t="s">
        <v>1268</v>
      </c>
      <c r="H421" s="255" t="s">
        <v>1054</v>
      </c>
      <c r="I421" s="255" t="s">
        <v>1218</v>
      </c>
      <c r="M421" s="253"/>
      <c r="N421" s="253"/>
      <c r="P421" s="255"/>
    </row>
    <row r="422" spans="1:16" s="256" customFormat="1" ht="71.25">
      <c r="A422" s="255" t="s">
        <v>1049</v>
      </c>
      <c r="B422" s="255" t="s">
        <v>1216</v>
      </c>
      <c r="C422" s="255">
        <v>7</v>
      </c>
      <c r="D422" s="255" t="s">
        <v>1320</v>
      </c>
      <c r="E422" s="255">
        <v>28</v>
      </c>
      <c r="F422" s="255" t="s">
        <v>1052</v>
      </c>
      <c r="G422" s="255" t="s">
        <v>1057</v>
      </c>
      <c r="H422" s="255" t="s">
        <v>1054</v>
      </c>
      <c r="I422" s="255" t="s">
        <v>1218</v>
      </c>
      <c r="M422" s="253"/>
      <c r="N422" s="253"/>
      <c r="P422" s="255"/>
    </row>
    <row r="423" spans="1:16" s="256" customFormat="1" ht="71.25">
      <c r="A423" s="255" t="s">
        <v>1049</v>
      </c>
      <c r="B423" s="255" t="s">
        <v>1216</v>
      </c>
      <c r="C423" s="255">
        <v>7</v>
      </c>
      <c r="D423" s="255" t="s">
        <v>1321</v>
      </c>
      <c r="E423" s="255">
        <v>28</v>
      </c>
      <c r="F423" s="255" t="s">
        <v>1052</v>
      </c>
      <c r="G423" s="255" t="s">
        <v>1057</v>
      </c>
      <c r="H423" s="255" t="s">
        <v>1054</v>
      </c>
      <c r="I423" s="255" t="s">
        <v>1218</v>
      </c>
      <c r="M423" s="253"/>
      <c r="N423" s="253"/>
      <c r="P423" s="255"/>
    </row>
    <row r="424" spans="1:16" s="256" customFormat="1" ht="71.25">
      <c r="A424" s="255" t="s">
        <v>1049</v>
      </c>
      <c r="B424" s="255" t="s">
        <v>1216</v>
      </c>
      <c r="C424" s="255">
        <v>7</v>
      </c>
      <c r="D424" s="255" t="s">
        <v>1322</v>
      </c>
      <c r="E424" s="255">
        <v>28</v>
      </c>
      <c r="F424" s="255" t="s">
        <v>1052</v>
      </c>
      <c r="G424" s="255" t="s">
        <v>1057</v>
      </c>
      <c r="H424" s="255" t="s">
        <v>1054</v>
      </c>
      <c r="I424" s="255" t="s">
        <v>1218</v>
      </c>
      <c r="M424" s="253"/>
      <c r="N424" s="253"/>
      <c r="P424" s="255"/>
    </row>
    <row r="425" spans="1:16" s="256" customFormat="1" ht="71.25">
      <c r="A425" s="255" t="s">
        <v>1049</v>
      </c>
      <c r="B425" s="255" t="s">
        <v>1216</v>
      </c>
      <c r="C425" s="255">
        <v>7</v>
      </c>
      <c r="D425" s="255" t="s">
        <v>1323</v>
      </c>
      <c r="E425" s="255">
        <v>28</v>
      </c>
      <c r="F425" s="255" t="s">
        <v>1052</v>
      </c>
      <c r="G425" s="255" t="s">
        <v>1057</v>
      </c>
      <c r="H425" s="255" t="s">
        <v>1054</v>
      </c>
      <c r="I425" s="255" t="s">
        <v>1218</v>
      </c>
      <c r="M425" s="253"/>
      <c r="N425" s="253"/>
      <c r="P425" s="255"/>
    </row>
    <row r="426" spans="1:16" s="256" customFormat="1" ht="71.25">
      <c r="A426" s="255" t="s">
        <v>1049</v>
      </c>
      <c r="B426" s="255" t="s">
        <v>1216</v>
      </c>
      <c r="C426" s="255">
        <v>7</v>
      </c>
      <c r="D426" s="255" t="s">
        <v>1324</v>
      </c>
      <c r="E426" s="255">
        <v>28</v>
      </c>
      <c r="F426" s="255" t="s">
        <v>1052</v>
      </c>
      <c r="G426" s="255" t="s">
        <v>1057</v>
      </c>
      <c r="H426" s="255" t="s">
        <v>1054</v>
      </c>
      <c r="I426" s="255" t="s">
        <v>1218</v>
      </c>
      <c r="M426" s="253"/>
      <c r="N426" s="253"/>
      <c r="P426" s="255"/>
    </row>
    <row r="427" spans="1:16" s="256" customFormat="1" ht="71.25">
      <c r="A427" s="255" t="s">
        <v>1049</v>
      </c>
      <c r="B427" s="255" t="s">
        <v>1216</v>
      </c>
      <c r="C427" s="255">
        <v>7</v>
      </c>
      <c r="D427" s="255" t="s">
        <v>1325</v>
      </c>
      <c r="E427" s="255">
        <v>28</v>
      </c>
      <c r="F427" s="255" t="s">
        <v>1052</v>
      </c>
      <c r="G427" s="255" t="s">
        <v>1057</v>
      </c>
      <c r="H427" s="255" t="s">
        <v>1054</v>
      </c>
      <c r="I427" s="255" t="s">
        <v>1218</v>
      </c>
      <c r="M427" s="253"/>
      <c r="N427" s="253"/>
      <c r="P427" s="255"/>
    </row>
    <row r="428" spans="1:16" s="256" customFormat="1" ht="71.25">
      <c r="A428" s="255" t="s">
        <v>1049</v>
      </c>
      <c r="B428" s="255" t="s">
        <v>1216</v>
      </c>
      <c r="C428" s="255">
        <v>7</v>
      </c>
      <c r="D428" s="255" t="s">
        <v>1326</v>
      </c>
      <c r="E428" s="255">
        <v>28</v>
      </c>
      <c r="F428" s="255" t="s">
        <v>1052</v>
      </c>
      <c r="G428" s="255" t="s">
        <v>1057</v>
      </c>
      <c r="H428" s="255" t="s">
        <v>1054</v>
      </c>
      <c r="I428" s="255" t="s">
        <v>1218</v>
      </c>
      <c r="M428" s="253"/>
      <c r="N428" s="253"/>
      <c r="P428" s="255"/>
    </row>
    <row r="429" spans="1:16" s="256" customFormat="1" ht="71.25">
      <c r="A429" s="255" t="s">
        <v>1049</v>
      </c>
      <c r="B429" s="255" t="s">
        <v>1216</v>
      </c>
      <c r="C429" s="255">
        <v>7</v>
      </c>
      <c r="D429" s="255" t="s">
        <v>1327</v>
      </c>
      <c r="E429" s="255">
        <v>28</v>
      </c>
      <c r="F429" s="255" t="s">
        <v>1052</v>
      </c>
      <c r="G429" s="255" t="s">
        <v>1057</v>
      </c>
      <c r="H429" s="255" t="s">
        <v>1054</v>
      </c>
      <c r="I429" s="255" t="s">
        <v>1218</v>
      </c>
      <c r="M429" s="253"/>
      <c r="N429" s="253"/>
      <c r="P429" s="255"/>
    </row>
    <row r="430" spans="1:16" s="256" customFormat="1" ht="71.25">
      <c r="A430" s="255" t="s">
        <v>1049</v>
      </c>
      <c r="B430" s="255" t="s">
        <v>1216</v>
      </c>
      <c r="C430" s="255">
        <v>7</v>
      </c>
      <c r="D430" s="255" t="s">
        <v>1328</v>
      </c>
      <c r="E430" s="255">
        <v>28</v>
      </c>
      <c r="F430" s="255" t="s">
        <v>1052</v>
      </c>
      <c r="G430" s="255" t="s">
        <v>1057</v>
      </c>
      <c r="H430" s="255" t="s">
        <v>1054</v>
      </c>
      <c r="I430" s="255" t="s">
        <v>1218</v>
      </c>
      <c r="M430" s="253"/>
      <c r="N430" s="253"/>
      <c r="P430" s="255"/>
    </row>
    <row r="431" spans="1:16" s="256" customFormat="1" ht="71.25">
      <c r="A431" s="255" t="s">
        <v>1049</v>
      </c>
      <c r="B431" s="255" t="s">
        <v>1216</v>
      </c>
      <c r="C431" s="255">
        <v>7</v>
      </c>
      <c r="D431" s="255" t="s">
        <v>1329</v>
      </c>
      <c r="E431" s="255">
        <v>28</v>
      </c>
      <c r="F431" s="255" t="s">
        <v>1052</v>
      </c>
      <c r="G431" s="255" t="s">
        <v>1057</v>
      </c>
      <c r="H431" s="255" t="s">
        <v>1054</v>
      </c>
      <c r="I431" s="255" t="s">
        <v>1218</v>
      </c>
      <c r="M431" s="253"/>
      <c r="N431" s="253"/>
      <c r="P431" s="255"/>
    </row>
    <row r="432" spans="1:16" s="256" customFormat="1" ht="71.25">
      <c r="A432" s="255" t="s">
        <v>1049</v>
      </c>
      <c r="B432" s="255" t="s">
        <v>1216</v>
      </c>
      <c r="C432" s="255">
        <v>7</v>
      </c>
      <c r="D432" s="255" t="s">
        <v>1330</v>
      </c>
      <c r="E432" s="255">
        <v>28</v>
      </c>
      <c r="F432" s="255" t="s">
        <v>1052</v>
      </c>
      <c r="G432" s="255" t="s">
        <v>1057</v>
      </c>
      <c r="H432" s="255" t="s">
        <v>1054</v>
      </c>
      <c r="I432" s="255" t="s">
        <v>1218</v>
      </c>
      <c r="M432" s="253"/>
      <c r="N432" s="253"/>
      <c r="P432" s="255"/>
    </row>
    <row r="433" spans="1:16" s="256" customFormat="1" ht="71.25">
      <c r="A433" s="255" t="s">
        <v>1049</v>
      </c>
      <c r="B433" s="255" t="s">
        <v>1216</v>
      </c>
      <c r="C433" s="255">
        <v>7</v>
      </c>
      <c r="D433" s="255" t="s">
        <v>1331</v>
      </c>
      <c r="E433" s="255">
        <v>28</v>
      </c>
      <c r="F433" s="255" t="s">
        <v>1052</v>
      </c>
      <c r="G433" s="255" t="s">
        <v>1053</v>
      </c>
      <c r="H433" s="255" t="s">
        <v>1054</v>
      </c>
      <c r="I433" s="255" t="s">
        <v>1218</v>
      </c>
      <c r="M433" s="253"/>
      <c r="N433" s="253"/>
      <c r="P433" s="255"/>
    </row>
    <row r="434" spans="1:16" s="256" customFormat="1" ht="71.25">
      <c r="A434" s="255" t="s">
        <v>1049</v>
      </c>
      <c r="B434" s="255" t="s">
        <v>1216</v>
      </c>
      <c r="C434" s="255">
        <v>7</v>
      </c>
      <c r="D434" s="255" t="s">
        <v>1332</v>
      </c>
      <c r="E434" s="255">
        <v>28</v>
      </c>
      <c r="F434" s="255" t="s">
        <v>1052</v>
      </c>
      <c r="G434" s="255" t="s">
        <v>1053</v>
      </c>
      <c r="H434" s="255" t="s">
        <v>1054</v>
      </c>
      <c r="I434" s="255" t="s">
        <v>1218</v>
      </c>
      <c r="M434" s="253"/>
      <c r="N434" s="253"/>
      <c r="P434" s="255"/>
    </row>
    <row r="435" spans="1:16" s="256" customFormat="1" ht="71.25">
      <c r="A435" s="255" t="s">
        <v>1049</v>
      </c>
      <c r="B435" s="255" t="s">
        <v>1216</v>
      </c>
      <c r="C435" s="255">
        <v>7</v>
      </c>
      <c r="D435" s="255" t="s">
        <v>1333</v>
      </c>
      <c r="E435" s="255">
        <v>28</v>
      </c>
      <c r="F435" s="255" t="s">
        <v>1052</v>
      </c>
      <c r="G435" s="255" t="s">
        <v>1053</v>
      </c>
      <c r="H435" s="255" t="s">
        <v>1054</v>
      </c>
      <c r="I435" s="255" t="s">
        <v>1218</v>
      </c>
      <c r="M435" s="253"/>
      <c r="N435" s="253"/>
      <c r="P435" s="255"/>
    </row>
    <row r="436" spans="1:16" s="256" customFormat="1" ht="71.25">
      <c r="A436" s="255" t="s">
        <v>1049</v>
      </c>
      <c r="B436" s="255" t="s">
        <v>1216</v>
      </c>
      <c r="C436" s="255">
        <v>7</v>
      </c>
      <c r="D436" s="255" t="s">
        <v>1334</v>
      </c>
      <c r="E436" s="255">
        <v>28</v>
      </c>
      <c r="F436" s="255" t="s">
        <v>1052</v>
      </c>
      <c r="G436" s="255" t="s">
        <v>1053</v>
      </c>
      <c r="H436" s="255" t="s">
        <v>1054</v>
      </c>
      <c r="I436" s="255" t="s">
        <v>1218</v>
      </c>
      <c r="M436" s="253"/>
      <c r="N436" s="253"/>
      <c r="P436" s="255"/>
    </row>
    <row r="437" spans="1:16" s="256" customFormat="1" ht="71.25">
      <c r="A437" s="255" t="s">
        <v>1049</v>
      </c>
      <c r="B437" s="255" t="s">
        <v>1216</v>
      </c>
      <c r="C437" s="255">
        <v>7</v>
      </c>
      <c r="D437" s="255" t="s">
        <v>1335</v>
      </c>
      <c r="E437" s="255">
        <v>28</v>
      </c>
      <c r="F437" s="255" t="s">
        <v>1052</v>
      </c>
      <c r="G437" s="255" t="s">
        <v>1053</v>
      </c>
      <c r="H437" s="255" t="s">
        <v>1054</v>
      </c>
      <c r="I437" s="255" t="s">
        <v>1218</v>
      </c>
      <c r="M437" s="253"/>
      <c r="N437" s="253"/>
      <c r="P437" s="255"/>
    </row>
    <row r="438" spans="1:16" s="256" customFormat="1" ht="71.25">
      <c r="A438" s="255" t="s">
        <v>1049</v>
      </c>
      <c r="B438" s="255" t="s">
        <v>1216</v>
      </c>
      <c r="C438" s="255">
        <v>7</v>
      </c>
      <c r="D438" s="255" t="s">
        <v>1336</v>
      </c>
      <c r="E438" s="255">
        <v>28</v>
      </c>
      <c r="F438" s="255" t="s">
        <v>1052</v>
      </c>
      <c r="G438" s="255" t="s">
        <v>1053</v>
      </c>
      <c r="H438" s="255" t="s">
        <v>1054</v>
      </c>
      <c r="I438" s="255" t="s">
        <v>1218</v>
      </c>
      <c r="M438" s="253"/>
      <c r="N438" s="253"/>
      <c r="P438" s="255"/>
    </row>
    <row r="439" spans="1:16" s="256" customFormat="1" ht="71.25">
      <c r="A439" s="255" t="s">
        <v>1049</v>
      </c>
      <c r="B439" s="255" t="s">
        <v>1216</v>
      </c>
      <c r="C439" s="255">
        <v>7</v>
      </c>
      <c r="D439" s="255" t="s">
        <v>1337</v>
      </c>
      <c r="E439" s="255">
        <v>28</v>
      </c>
      <c r="F439" s="255" t="s">
        <v>1052</v>
      </c>
      <c r="G439" s="255" t="s">
        <v>1053</v>
      </c>
      <c r="H439" s="255" t="s">
        <v>1054</v>
      </c>
      <c r="I439" s="255" t="s">
        <v>1218</v>
      </c>
      <c r="M439" s="253"/>
      <c r="N439" s="253"/>
      <c r="P439" s="255"/>
    </row>
    <row r="440" spans="1:16" s="256" customFormat="1" ht="71.25">
      <c r="A440" s="255" t="s">
        <v>1049</v>
      </c>
      <c r="B440" s="255" t="s">
        <v>1216</v>
      </c>
      <c r="C440" s="255">
        <v>7</v>
      </c>
      <c r="D440" s="255" t="s">
        <v>1338</v>
      </c>
      <c r="E440" s="255">
        <v>28</v>
      </c>
      <c r="F440" s="255" t="s">
        <v>1052</v>
      </c>
      <c r="G440" s="255" t="s">
        <v>1053</v>
      </c>
      <c r="H440" s="255" t="s">
        <v>1054</v>
      </c>
      <c r="I440" s="255" t="s">
        <v>1218</v>
      </c>
      <c r="M440" s="253"/>
      <c r="N440" s="253"/>
      <c r="P440" s="255"/>
    </row>
    <row r="441" spans="1:16" s="256" customFormat="1" ht="71.25">
      <c r="A441" s="255" t="s">
        <v>1049</v>
      </c>
      <c r="B441" s="255" t="s">
        <v>1216</v>
      </c>
      <c r="C441" s="255">
        <v>7</v>
      </c>
      <c r="D441" s="255" t="s">
        <v>1339</v>
      </c>
      <c r="E441" s="255">
        <v>28</v>
      </c>
      <c r="F441" s="255" t="s">
        <v>1052</v>
      </c>
      <c r="G441" s="255" t="s">
        <v>1053</v>
      </c>
      <c r="H441" s="255" t="s">
        <v>1054</v>
      </c>
      <c r="I441" s="255" t="s">
        <v>1218</v>
      </c>
      <c r="M441" s="253"/>
      <c r="N441" s="253"/>
      <c r="P441" s="255"/>
    </row>
    <row r="442" spans="1:16" s="256" customFormat="1" ht="71.25">
      <c r="A442" s="255" t="s">
        <v>1049</v>
      </c>
      <c r="B442" s="255" t="s">
        <v>1216</v>
      </c>
      <c r="C442" s="255">
        <v>7</v>
      </c>
      <c r="D442" s="255" t="s">
        <v>1340</v>
      </c>
      <c r="E442" s="255">
        <v>28</v>
      </c>
      <c r="F442" s="255" t="s">
        <v>1052</v>
      </c>
      <c r="G442" s="255" t="s">
        <v>1053</v>
      </c>
      <c r="H442" s="255" t="s">
        <v>1054</v>
      </c>
      <c r="I442" s="255" t="s">
        <v>1218</v>
      </c>
      <c r="M442" s="253"/>
      <c r="N442" s="253"/>
      <c r="P442" s="255"/>
    </row>
    <row r="443" spans="1:16" s="256" customFormat="1" ht="71.25">
      <c r="A443" s="255" t="s">
        <v>1049</v>
      </c>
      <c r="B443" s="255" t="s">
        <v>1216</v>
      </c>
      <c r="C443" s="255">
        <v>7</v>
      </c>
      <c r="D443" s="255" t="s">
        <v>1341</v>
      </c>
      <c r="E443" s="255">
        <v>28</v>
      </c>
      <c r="F443" s="255" t="s">
        <v>1052</v>
      </c>
      <c r="G443" s="255" t="s">
        <v>1053</v>
      </c>
      <c r="H443" s="255" t="s">
        <v>1054</v>
      </c>
      <c r="I443" s="255" t="s">
        <v>1218</v>
      </c>
      <c r="M443" s="253"/>
      <c r="N443" s="253"/>
      <c r="P443" s="255"/>
    </row>
    <row r="444" spans="1:16" s="256" customFormat="1" ht="71.25">
      <c r="A444" s="255" t="s">
        <v>1049</v>
      </c>
      <c r="B444" s="255" t="s">
        <v>1216</v>
      </c>
      <c r="C444" s="255">
        <v>7</v>
      </c>
      <c r="D444" s="255" t="s">
        <v>1342</v>
      </c>
      <c r="E444" s="255">
        <v>28</v>
      </c>
      <c r="F444" s="255" t="s">
        <v>1052</v>
      </c>
      <c r="G444" s="255" t="s">
        <v>1241</v>
      </c>
      <c r="H444" s="255" t="s">
        <v>1054</v>
      </c>
      <c r="I444" s="255" t="s">
        <v>1218</v>
      </c>
      <c r="M444" s="253"/>
      <c r="N444" s="253"/>
      <c r="P444" s="255"/>
    </row>
    <row r="445" spans="1:16" s="256" customFormat="1" ht="71.25">
      <c r="A445" s="255" t="s">
        <v>1049</v>
      </c>
      <c r="B445" s="255" t="s">
        <v>1216</v>
      </c>
      <c r="C445" s="255">
        <v>7</v>
      </c>
      <c r="D445" s="255" t="s">
        <v>1343</v>
      </c>
      <c r="E445" s="255">
        <v>28</v>
      </c>
      <c r="F445" s="255" t="s">
        <v>1052</v>
      </c>
      <c r="G445" s="255" t="s">
        <v>1241</v>
      </c>
      <c r="H445" s="255" t="s">
        <v>1054</v>
      </c>
      <c r="I445" s="255" t="s">
        <v>1218</v>
      </c>
      <c r="M445" s="253"/>
      <c r="N445" s="253"/>
      <c r="P445" s="255"/>
    </row>
    <row r="446" spans="1:16" s="256" customFormat="1" ht="71.25">
      <c r="A446" s="255" t="s">
        <v>1049</v>
      </c>
      <c r="B446" s="255" t="s">
        <v>1216</v>
      </c>
      <c r="C446" s="255">
        <v>7</v>
      </c>
      <c r="D446" s="255" t="s">
        <v>1344</v>
      </c>
      <c r="E446" s="255">
        <v>28</v>
      </c>
      <c r="F446" s="255" t="s">
        <v>1052</v>
      </c>
      <c r="G446" s="255" t="s">
        <v>1241</v>
      </c>
      <c r="H446" s="255" t="s">
        <v>1054</v>
      </c>
      <c r="I446" s="255" t="s">
        <v>1218</v>
      </c>
      <c r="M446" s="253"/>
      <c r="N446" s="253"/>
      <c r="P446" s="255"/>
    </row>
    <row r="447" spans="1:16" s="256" customFormat="1" ht="71.25">
      <c r="A447" s="255" t="s">
        <v>1049</v>
      </c>
      <c r="B447" s="255" t="s">
        <v>1216</v>
      </c>
      <c r="C447" s="255">
        <v>7</v>
      </c>
      <c r="D447" s="255" t="s">
        <v>1345</v>
      </c>
      <c r="E447" s="255">
        <v>28</v>
      </c>
      <c r="F447" s="255" t="s">
        <v>1052</v>
      </c>
      <c r="G447" s="255" t="s">
        <v>1241</v>
      </c>
      <c r="H447" s="255" t="s">
        <v>1054</v>
      </c>
      <c r="I447" s="255" t="s">
        <v>1218</v>
      </c>
      <c r="M447" s="253"/>
      <c r="N447" s="253"/>
      <c r="P447" s="255"/>
    </row>
    <row r="448" spans="1:16" s="256" customFormat="1" ht="71.25">
      <c r="A448" s="255" t="s">
        <v>1049</v>
      </c>
      <c r="B448" s="255" t="s">
        <v>1216</v>
      </c>
      <c r="C448" s="255">
        <v>7</v>
      </c>
      <c r="D448" s="255" t="s">
        <v>1346</v>
      </c>
      <c r="E448" s="255">
        <v>28</v>
      </c>
      <c r="F448" s="255" t="s">
        <v>1052</v>
      </c>
      <c r="G448" s="255" t="s">
        <v>1057</v>
      </c>
      <c r="H448" s="255" t="s">
        <v>1054</v>
      </c>
      <c r="I448" s="255" t="s">
        <v>1218</v>
      </c>
      <c r="M448" s="253"/>
      <c r="N448" s="253"/>
      <c r="P448" s="255"/>
    </row>
    <row r="449" spans="1:16" s="256" customFormat="1" ht="71.25">
      <c r="A449" s="255" t="s">
        <v>1049</v>
      </c>
      <c r="B449" s="255" t="s">
        <v>1216</v>
      </c>
      <c r="C449" s="255">
        <v>7</v>
      </c>
      <c r="D449" s="255" t="s">
        <v>1347</v>
      </c>
      <c r="E449" s="255">
        <v>28</v>
      </c>
      <c r="F449" s="255" t="s">
        <v>1052</v>
      </c>
      <c r="G449" s="255" t="s">
        <v>1057</v>
      </c>
      <c r="H449" s="255" t="s">
        <v>1054</v>
      </c>
      <c r="I449" s="255" t="s">
        <v>1218</v>
      </c>
      <c r="M449" s="253"/>
      <c r="N449" s="253"/>
      <c r="P449" s="255"/>
    </row>
    <row r="450" spans="1:16" s="256" customFormat="1" ht="71.25">
      <c r="A450" s="255" t="s">
        <v>1049</v>
      </c>
      <c r="B450" s="255" t="s">
        <v>1216</v>
      </c>
      <c r="C450" s="255">
        <v>7</v>
      </c>
      <c r="D450" s="255" t="s">
        <v>1348</v>
      </c>
      <c r="E450" s="255">
        <v>28</v>
      </c>
      <c r="F450" s="255" t="s">
        <v>1052</v>
      </c>
      <c r="G450" s="255" t="s">
        <v>1057</v>
      </c>
      <c r="H450" s="255" t="s">
        <v>1054</v>
      </c>
      <c r="I450" s="255" t="s">
        <v>1218</v>
      </c>
      <c r="M450" s="253"/>
      <c r="N450" s="253"/>
      <c r="P450" s="255"/>
    </row>
    <row r="451" spans="1:16" s="256" customFormat="1" ht="71.25">
      <c r="A451" s="255" t="s">
        <v>1049</v>
      </c>
      <c r="B451" s="255" t="s">
        <v>1216</v>
      </c>
      <c r="C451" s="255">
        <v>7</v>
      </c>
      <c r="D451" s="255" t="s">
        <v>1349</v>
      </c>
      <c r="E451" s="255">
        <v>28</v>
      </c>
      <c r="F451" s="255" t="s">
        <v>1052</v>
      </c>
      <c r="G451" s="255" t="s">
        <v>1057</v>
      </c>
      <c r="H451" s="255" t="s">
        <v>1054</v>
      </c>
      <c r="I451" s="255" t="s">
        <v>1218</v>
      </c>
      <c r="M451" s="253"/>
      <c r="N451" s="253"/>
      <c r="P451" s="255"/>
    </row>
    <row r="452" spans="1:16" s="256" customFormat="1" ht="71.25">
      <c r="A452" s="255" t="s">
        <v>1049</v>
      </c>
      <c r="B452" s="255" t="s">
        <v>1216</v>
      </c>
      <c r="C452" s="255">
        <v>7</v>
      </c>
      <c r="D452" s="255" t="s">
        <v>1350</v>
      </c>
      <c r="E452" s="255">
        <v>28</v>
      </c>
      <c r="F452" s="255" t="s">
        <v>1052</v>
      </c>
      <c r="G452" s="255" t="s">
        <v>1057</v>
      </c>
      <c r="H452" s="255" t="s">
        <v>1054</v>
      </c>
      <c r="I452" s="255" t="s">
        <v>1218</v>
      </c>
      <c r="M452" s="253"/>
      <c r="N452" s="253"/>
      <c r="P452" s="255"/>
    </row>
    <row r="453" spans="1:16" s="256" customFormat="1" ht="71.25">
      <c r="A453" s="255" t="s">
        <v>1049</v>
      </c>
      <c r="B453" s="255" t="s">
        <v>1216</v>
      </c>
      <c r="C453" s="255">
        <v>7</v>
      </c>
      <c r="D453" s="255" t="s">
        <v>1351</v>
      </c>
      <c r="E453" s="255">
        <v>28</v>
      </c>
      <c r="F453" s="255" t="s">
        <v>1052</v>
      </c>
      <c r="G453" s="255" t="s">
        <v>1057</v>
      </c>
      <c r="H453" s="255" t="s">
        <v>1054</v>
      </c>
      <c r="I453" s="255" t="s">
        <v>1218</v>
      </c>
      <c r="M453" s="253"/>
      <c r="N453" s="253"/>
      <c r="P453" s="255"/>
    </row>
    <row r="454" spans="1:16" s="256" customFormat="1" ht="71.25">
      <c r="A454" s="255" t="s">
        <v>1049</v>
      </c>
      <c r="B454" s="255" t="s">
        <v>1216</v>
      </c>
      <c r="C454" s="255">
        <v>7</v>
      </c>
      <c r="D454" s="255" t="s">
        <v>1352</v>
      </c>
      <c r="E454" s="255">
        <v>28</v>
      </c>
      <c r="F454" s="255" t="s">
        <v>1052</v>
      </c>
      <c r="G454" s="255" t="s">
        <v>1057</v>
      </c>
      <c r="H454" s="255" t="s">
        <v>1054</v>
      </c>
      <c r="I454" s="255" t="s">
        <v>1218</v>
      </c>
      <c r="M454" s="253"/>
      <c r="N454" s="253"/>
      <c r="P454" s="255"/>
    </row>
    <row r="455" spans="1:16" s="256" customFormat="1" ht="71.25">
      <c r="A455" s="255" t="s">
        <v>1049</v>
      </c>
      <c r="B455" s="255" t="s">
        <v>1216</v>
      </c>
      <c r="C455" s="255">
        <v>7</v>
      </c>
      <c r="D455" s="255" t="s">
        <v>1353</v>
      </c>
      <c r="E455" s="255">
        <v>28</v>
      </c>
      <c r="F455" s="255" t="s">
        <v>1052</v>
      </c>
      <c r="G455" s="255" t="s">
        <v>1057</v>
      </c>
      <c r="H455" s="255" t="s">
        <v>1054</v>
      </c>
      <c r="I455" s="255" t="s">
        <v>1218</v>
      </c>
      <c r="M455" s="253"/>
      <c r="N455" s="253"/>
      <c r="P455" s="255"/>
    </row>
    <row r="456" spans="1:16" s="256" customFormat="1" ht="71.25">
      <c r="A456" s="255" t="s">
        <v>1049</v>
      </c>
      <c r="B456" s="255" t="s">
        <v>1216</v>
      </c>
      <c r="C456" s="255">
        <v>7</v>
      </c>
      <c r="D456" s="255" t="s">
        <v>1354</v>
      </c>
      <c r="E456" s="255">
        <v>28</v>
      </c>
      <c r="F456" s="255" t="s">
        <v>1052</v>
      </c>
      <c r="G456" s="255" t="s">
        <v>1057</v>
      </c>
      <c r="H456" s="255" t="s">
        <v>1054</v>
      </c>
      <c r="I456" s="255" t="s">
        <v>1218</v>
      </c>
      <c r="M456" s="253"/>
      <c r="N456" s="253"/>
      <c r="P456" s="255"/>
    </row>
    <row r="457" spans="1:16" s="256" customFormat="1" ht="71.25">
      <c r="A457" s="255" t="s">
        <v>1049</v>
      </c>
      <c r="B457" s="255" t="s">
        <v>1216</v>
      </c>
      <c r="C457" s="255">
        <v>7</v>
      </c>
      <c r="D457" s="255" t="s">
        <v>1355</v>
      </c>
      <c r="E457" s="255">
        <v>28</v>
      </c>
      <c r="F457" s="255" t="s">
        <v>1052</v>
      </c>
      <c r="G457" s="255" t="s">
        <v>1057</v>
      </c>
      <c r="H457" s="255" t="s">
        <v>1054</v>
      </c>
      <c r="I457" s="255" t="s">
        <v>1218</v>
      </c>
      <c r="M457" s="253"/>
      <c r="N457" s="253"/>
      <c r="P457" s="255"/>
    </row>
    <row r="458" spans="1:16" s="256" customFormat="1" ht="71.25">
      <c r="A458" s="255" t="s">
        <v>1049</v>
      </c>
      <c r="B458" s="255" t="s">
        <v>1216</v>
      </c>
      <c r="C458" s="255">
        <v>7</v>
      </c>
      <c r="D458" s="255" t="s">
        <v>1356</v>
      </c>
      <c r="E458" s="255">
        <v>28</v>
      </c>
      <c r="F458" s="255" t="s">
        <v>1052</v>
      </c>
      <c r="G458" s="255" t="s">
        <v>1057</v>
      </c>
      <c r="H458" s="255" t="s">
        <v>1054</v>
      </c>
      <c r="I458" s="255" t="s">
        <v>1218</v>
      </c>
      <c r="M458" s="253"/>
      <c r="N458" s="253"/>
      <c r="P458" s="255"/>
    </row>
    <row r="459" spans="1:16" s="256" customFormat="1" ht="71.25">
      <c r="A459" s="255" t="s">
        <v>1049</v>
      </c>
      <c r="B459" s="255" t="s">
        <v>1216</v>
      </c>
      <c r="C459" s="255">
        <v>7</v>
      </c>
      <c r="D459" s="255" t="s">
        <v>1357</v>
      </c>
      <c r="E459" s="255">
        <v>28</v>
      </c>
      <c r="F459" s="255" t="s">
        <v>1052</v>
      </c>
      <c r="G459" s="255" t="s">
        <v>1053</v>
      </c>
      <c r="H459" s="255" t="s">
        <v>1054</v>
      </c>
      <c r="I459" s="255" t="s">
        <v>1218</v>
      </c>
      <c r="M459" s="253"/>
      <c r="N459" s="253"/>
      <c r="P459" s="255"/>
    </row>
    <row r="460" spans="1:16" s="256" customFormat="1" ht="71.25">
      <c r="A460" s="255" t="s">
        <v>1049</v>
      </c>
      <c r="B460" s="255" t="s">
        <v>1216</v>
      </c>
      <c r="C460" s="255">
        <v>7</v>
      </c>
      <c r="D460" s="255" t="s">
        <v>1358</v>
      </c>
      <c r="E460" s="255">
        <v>28</v>
      </c>
      <c r="F460" s="255" t="s">
        <v>1052</v>
      </c>
      <c r="G460" s="255" t="s">
        <v>1053</v>
      </c>
      <c r="H460" s="255" t="s">
        <v>1054</v>
      </c>
      <c r="I460" s="255" t="s">
        <v>1218</v>
      </c>
      <c r="M460" s="253"/>
      <c r="N460" s="253"/>
      <c r="P460" s="255"/>
    </row>
    <row r="461" spans="1:16" s="256" customFormat="1" ht="71.25">
      <c r="A461" s="255" t="s">
        <v>1049</v>
      </c>
      <c r="B461" s="255" t="s">
        <v>1216</v>
      </c>
      <c r="C461" s="255">
        <v>7</v>
      </c>
      <c r="D461" s="255" t="s">
        <v>1359</v>
      </c>
      <c r="E461" s="255">
        <v>28</v>
      </c>
      <c r="F461" s="255" t="s">
        <v>1052</v>
      </c>
      <c r="G461" s="255" t="s">
        <v>1053</v>
      </c>
      <c r="H461" s="255" t="s">
        <v>1054</v>
      </c>
      <c r="I461" s="255" t="s">
        <v>1218</v>
      </c>
      <c r="M461" s="253"/>
      <c r="N461" s="253"/>
      <c r="P461" s="255"/>
    </row>
    <row r="462" spans="1:16" s="256" customFormat="1" ht="71.25">
      <c r="A462" s="255" t="s">
        <v>1049</v>
      </c>
      <c r="B462" s="255" t="s">
        <v>1216</v>
      </c>
      <c r="C462" s="255">
        <v>7</v>
      </c>
      <c r="D462" s="255" t="s">
        <v>1360</v>
      </c>
      <c r="E462" s="255">
        <v>28</v>
      </c>
      <c r="F462" s="255" t="s">
        <v>1052</v>
      </c>
      <c r="G462" s="255" t="s">
        <v>1053</v>
      </c>
      <c r="H462" s="255" t="s">
        <v>1054</v>
      </c>
      <c r="I462" s="255" t="s">
        <v>1218</v>
      </c>
      <c r="M462" s="253"/>
      <c r="N462" s="253"/>
      <c r="P462" s="255"/>
    </row>
    <row r="463" spans="1:16" s="256" customFormat="1" ht="71.25">
      <c r="A463" s="255" t="s">
        <v>1049</v>
      </c>
      <c r="B463" s="255" t="s">
        <v>1216</v>
      </c>
      <c r="C463" s="255">
        <v>7</v>
      </c>
      <c r="D463" s="255" t="s">
        <v>1361</v>
      </c>
      <c r="E463" s="255">
        <v>28</v>
      </c>
      <c r="F463" s="255" t="s">
        <v>1052</v>
      </c>
      <c r="G463" s="255" t="s">
        <v>1053</v>
      </c>
      <c r="H463" s="255" t="s">
        <v>1054</v>
      </c>
      <c r="I463" s="255" t="s">
        <v>1218</v>
      </c>
      <c r="M463" s="253"/>
      <c r="N463" s="253"/>
      <c r="P463" s="255"/>
    </row>
    <row r="464" spans="1:16" s="256" customFormat="1" ht="71.25">
      <c r="A464" s="255" t="s">
        <v>1049</v>
      </c>
      <c r="B464" s="255" t="s">
        <v>1216</v>
      </c>
      <c r="C464" s="255">
        <v>7</v>
      </c>
      <c r="D464" s="255" t="s">
        <v>1362</v>
      </c>
      <c r="E464" s="255">
        <v>28</v>
      </c>
      <c r="F464" s="255" t="s">
        <v>1052</v>
      </c>
      <c r="G464" s="255" t="s">
        <v>1053</v>
      </c>
      <c r="H464" s="255" t="s">
        <v>1054</v>
      </c>
      <c r="I464" s="255" t="s">
        <v>1218</v>
      </c>
      <c r="M464" s="253"/>
      <c r="N464" s="253"/>
      <c r="P464" s="255"/>
    </row>
    <row r="465" spans="1:16" s="256" customFormat="1" ht="71.25">
      <c r="A465" s="255" t="s">
        <v>1049</v>
      </c>
      <c r="B465" s="255" t="s">
        <v>1216</v>
      </c>
      <c r="C465" s="255">
        <v>7</v>
      </c>
      <c r="D465" s="255" t="s">
        <v>1363</v>
      </c>
      <c r="E465" s="255">
        <v>28</v>
      </c>
      <c r="F465" s="255" t="s">
        <v>1052</v>
      </c>
      <c r="G465" s="255" t="s">
        <v>1053</v>
      </c>
      <c r="H465" s="255" t="s">
        <v>1054</v>
      </c>
      <c r="I465" s="255" t="s">
        <v>1218</v>
      </c>
      <c r="M465" s="253"/>
      <c r="N465" s="253"/>
      <c r="P465" s="255"/>
    </row>
    <row r="466" spans="1:16" s="256" customFormat="1" ht="71.25">
      <c r="A466" s="255" t="s">
        <v>1049</v>
      </c>
      <c r="B466" s="255" t="s">
        <v>1216</v>
      </c>
      <c r="C466" s="255">
        <v>7</v>
      </c>
      <c r="D466" s="255" t="s">
        <v>1364</v>
      </c>
      <c r="E466" s="255">
        <v>28</v>
      </c>
      <c r="F466" s="255" t="s">
        <v>1052</v>
      </c>
      <c r="G466" s="255" t="s">
        <v>1053</v>
      </c>
      <c r="H466" s="255" t="s">
        <v>1054</v>
      </c>
      <c r="I466" s="255" t="s">
        <v>1218</v>
      </c>
      <c r="M466" s="253"/>
      <c r="N466" s="253"/>
      <c r="P466" s="255"/>
    </row>
    <row r="467" spans="1:16" s="256" customFormat="1" ht="71.25">
      <c r="A467" s="255" t="s">
        <v>1049</v>
      </c>
      <c r="B467" s="255" t="s">
        <v>1216</v>
      </c>
      <c r="C467" s="255">
        <v>7</v>
      </c>
      <c r="D467" s="255" t="s">
        <v>1365</v>
      </c>
      <c r="E467" s="255">
        <v>28</v>
      </c>
      <c r="F467" s="255" t="s">
        <v>1052</v>
      </c>
      <c r="G467" s="255" t="s">
        <v>1053</v>
      </c>
      <c r="H467" s="255" t="s">
        <v>1054</v>
      </c>
      <c r="I467" s="255" t="s">
        <v>1218</v>
      </c>
      <c r="M467" s="253"/>
      <c r="N467" s="253"/>
      <c r="P467" s="255"/>
    </row>
    <row r="468" spans="1:16" s="256" customFormat="1" ht="71.25">
      <c r="A468" s="255" t="s">
        <v>1049</v>
      </c>
      <c r="B468" s="255" t="s">
        <v>1216</v>
      </c>
      <c r="C468" s="255">
        <v>7</v>
      </c>
      <c r="D468" s="255" t="s">
        <v>1366</v>
      </c>
      <c r="E468" s="255">
        <v>28</v>
      </c>
      <c r="F468" s="255" t="s">
        <v>1052</v>
      </c>
      <c r="G468" s="255" t="s">
        <v>1053</v>
      </c>
      <c r="H468" s="255" t="s">
        <v>1054</v>
      </c>
      <c r="I468" s="255" t="s">
        <v>1218</v>
      </c>
      <c r="M468" s="253"/>
      <c r="N468" s="253"/>
      <c r="P468" s="255"/>
    </row>
    <row r="469" spans="1:16" s="256" customFormat="1" ht="71.25">
      <c r="A469" s="255" t="s">
        <v>1049</v>
      </c>
      <c r="B469" s="255" t="s">
        <v>1216</v>
      </c>
      <c r="C469" s="255">
        <v>7</v>
      </c>
      <c r="D469" s="255" t="s">
        <v>1367</v>
      </c>
      <c r="E469" s="255">
        <v>28</v>
      </c>
      <c r="F469" s="255" t="s">
        <v>1052</v>
      </c>
      <c r="G469" s="255" t="s">
        <v>1053</v>
      </c>
      <c r="H469" s="255" t="s">
        <v>1054</v>
      </c>
      <c r="I469" s="255" t="s">
        <v>1218</v>
      </c>
      <c r="M469" s="253"/>
      <c r="N469" s="253"/>
      <c r="P469" s="255"/>
    </row>
    <row r="470" spans="1:16" s="256" customFormat="1" ht="71.25">
      <c r="A470" s="255" t="s">
        <v>1049</v>
      </c>
      <c r="B470" s="255" t="s">
        <v>1216</v>
      </c>
      <c r="C470" s="255">
        <v>7</v>
      </c>
      <c r="D470" s="255" t="s">
        <v>1368</v>
      </c>
      <c r="E470" s="255">
        <v>28</v>
      </c>
      <c r="F470" s="255" t="s">
        <v>1052</v>
      </c>
      <c r="G470" s="255" t="s">
        <v>1268</v>
      </c>
      <c r="H470" s="255" t="s">
        <v>1054</v>
      </c>
      <c r="I470" s="255" t="s">
        <v>1218</v>
      </c>
      <c r="M470" s="253"/>
      <c r="N470" s="253"/>
      <c r="P470" s="255"/>
    </row>
    <row r="471" spans="1:16" s="256" customFormat="1" ht="71.25">
      <c r="A471" s="255" t="s">
        <v>1049</v>
      </c>
      <c r="B471" s="255" t="s">
        <v>1216</v>
      </c>
      <c r="C471" s="255">
        <v>7</v>
      </c>
      <c r="D471" s="255" t="s">
        <v>1369</v>
      </c>
      <c r="E471" s="255">
        <v>28</v>
      </c>
      <c r="F471" s="255" t="s">
        <v>1052</v>
      </c>
      <c r="G471" s="255" t="s">
        <v>1268</v>
      </c>
      <c r="H471" s="255" t="s">
        <v>1054</v>
      </c>
      <c r="I471" s="255" t="s">
        <v>1218</v>
      </c>
      <c r="M471" s="253"/>
      <c r="N471" s="253"/>
      <c r="P471" s="255"/>
    </row>
    <row r="472" spans="1:16" s="256" customFormat="1" ht="71.25">
      <c r="A472" s="255" t="s">
        <v>1049</v>
      </c>
      <c r="B472" s="255" t="s">
        <v>1216</v>
      </c>
      <c r="C472" s="255">
        <v>7</v>
      </c>
      <c r="D472" s="255" t="s">
        <v>1370</v>
      </c>
      <c r="E472" s="255">
        <v>28</v>
      </c>
      <c r="F472" s="255" t="s">
        <v>1052</v>
      </c>
      <c r="G472" s="255" t="s">
        <v>1268</v>
      </c>
      <c r="H472" s="255" t="s">
        <v>1054</v>
      </c>
      <c r="I472" s="255" t="s">
        <v>1218</v>
      </c>
      <c r="M472" s="253"/>
      <c r="N472" s="253"/>
      <c r="P472" s="255"/>
    </row>
    <row r="473" spans="1:16" s="256" customFormat="1" ht="71.25">
      <c r="A473" s="255" t="s">
        <v>1049</v>
      </c>
      <c r="B473" s="255" t="s">
        <v>1216</v>
      </c>
      <c r="C473" s="255">
        <v>7</v>
      </c>
      <c r="D473" s="255" t="s">
        <v>1371</v>
      </c>
      <c r="E473" s="255">
        <v>28</v>
      </c>
      <c r="F473" s="255" t="s">
        <v>1052</v>
      </c>
      <c r="G473" s="255" t="s">
        <v>1268</v>
      </c>
      <c r="H473" s="255" t="s">
        <v>1054</v>
      </c>
      <c r="I473" s="255" t="s">
        <v>1218</v>
      </c>
      <c r="M473" s="253"/>
      <c r="N473" s="253"/>
      <c r="P473" s="255"/>
    </row>
    <row r="474" spans="1:16" s="256" customFormat="1" ht="71.25">
      <c r="A474" s="255" t="s">
        <v>1049</v>
      </c>
      <c r="B474" s="255" t="s">
        <v>1216</v>
      </c>
      <c r="C474" s="255">
        <v>8</v>
      </c>
      <c r="D474" s="255" t="s">
        <v>1372</v>
      </c>
      <c r="E474" s="255">
        <v>28</v>
      </c>
      <c r="F474" s="255" t="s">
        <v>1052</v>
      </c>
      <c r="G474" s="255" t="s">
        <v>1057</v>
      </c>
      <c r="H474" s="255" t="s">
        <v>1054</v>
      </c>
      <c r="I474" s="255" t="s">
        <v>1218</v>
      </c>
      <c r="M474" s="253"/>
      <c r="N474" s="253"/>
      <c r="P474" s="255"/>
    </row>
    <row r="475" spans="1:16" s="256" customFormat="1" ht="71.25">
      <c r="A475" s="255" t="s">
        <v>1049</v>
      </c>
      <c r="B475" s="255" t="s">
        <v>1216</v>
      </c>
      <c r="C475" s="255">
        <v>8</v>
      </c>
      <c r="D475" s="255" t="s">
        <v>1373</v>
      </c>
      <c r="E475" s="255">
        <v>28</v>
      </c>
      <c r="F475" s="255" t="s">
        <v>1052</v>
      </c>
      <c r="G475" s="255" t="s">
        <v>1057</v>
      </c>
      <c r="H475" s="255" t="s">
        <v>1054</v>
      </c>
      <c r="I475" s="255" t="s">
        <v>1218</v>
      </c>
      <c r="M475" s="253"/>
      <c r="N475" s="253"/>
      <c r="P475" s="255"/>
    </row>
    <row r="476" spans="1:16" s="256" customFormat="1" ht="71.25">
      <c r="A476" s="255" t="s">
        <v>1049</v>
      </c>
      <c r="B476" s="255" t="s">
        <v>1216</v>
      </c>
      <c r="C476" s="255">
        <v>8</v>
      </c>
      <c r="D476" s="255" t="s">
        <v>1374</v>
      </c>
      <c r="E476" s="255">
        <v>28</v>
      </c>
      <c r="F476" s="255" t="s">
        <v>1052</v>
      </c>
      <c r="G476" s="255" t="s">
        <v>1057</v>
      </c>
      <c r="H476" s="255" t="s">
        <v>1054</v>
      </c>
      <c r="I476" s="255" t="s">
        <v>1218</v>
      </c>
      <c r="M476" s="253"/>
      <c r="N476" s="253"/>
      <c r="P476" s="255"/>
    </row>
    <row r="477" spans="1:16" s="256" customFormat="1" ht="71.25">
      <c r="A477" s="255" t="s">
        <v>1049</v>
      </c>
      <c r="B477" s="255" t="s">
        <v>1216</v>
      </c>
      <c r="C477" s="255">
        <v>8</v>
      </c>
      <c r="D477" s="255" t="s">
        <v>1375</v>
      </c>
      <c r="E477" s="255">
        <v>28</v>
      </c>
      <c r="F477" s="255" t="s">
        <v>1052</v>
      </c>
      <c r="G477" s="255" t="s">
        <v>1057</v>
      </c>
      <c r="H477" s="255" t="s">
        <v>1054</v>
      </c>
      <c r="I477" s="255" t="s">
        <v>1218</v>
      </c>
      <c r="M477" s="253"/>
      <c r="N477" s="253"/>
      <c r="P477" s="255"/>
    </row>
    <row r="478" spans="1:16" s="256" customFormat="1" ht="71.25">
      <c r="A478" s="255" t="s">
        <v>1049</v>
      </c>
      <c r="B478" s="255" t="s">
        <v>1216</v>
      </c>
      <c r="C478" s="255">
        <v>8</v>
      </c>
      <c r="D478" s="255" t="s">
        <v>1376</v>
      </c>
      <c r="E478" s="255">
        <v>28</v>
      </c>
      <c r="F478" s="255" t="s">
        <v>1052</v>
      </c>
      <c r="G478" s="255" t="s">
        <v>1057</v>
      </c>
      <c r="H478" s="255" t="s">
        <v>1054</v>
      </c>
      <c r="I478" s="255" t="s">
        <v>1218</v>
      </c>
      <c r="M478" s="253"/>
      <c r="N478" s="253"/>
      <c r="P478" s="255"/>
    </row>
    <row r="479" spans="1:16" s="256" customFormat="1" ht="71.25">
      <c r="A479" s="255" t="s">
        <v>1049</v>
      </c>
      <c r="B479" s="255" t="s">
        <v>1216</v>
      </c>
      <c r="C479" s="255">
        <v>8</v>
      </c>
      <c r="D479" s="255" t="s">
        <v>1377</v>
      </c>
      <c r="E479" s="255">
        <v>28</v>
      </c>
      <c r="F479" s="255" t="s">
        <v>1052</v>
      </c>
      <c r="G479" s="255" t="s">
        <v>1057</v>
      </c>
      <c r="H479" s="255" t="s">
        <v>1054</v>
      </c>
      <c r="I479" s="255" t="s">
        <v>1218</v>
      </c>
      <c r="M479" s="253"/>
      <c r="N479" s="253"/>
      <c r="P479" s="255"/>
    </row>
    <row r="480" spans="1:16" s="256" customFormat="1" ht="71.25">
      <c r="A480" s="255" t="s">
        <v>1049</v>
      </c>
      <c r="B480" s="255" t="s">
        <v>1216</v>
      </c>
      <c r="C480" s="255">
        <v>8</v>
      </c>
      <c r="D480" s="255" t="s">
        <v>1378</v>
      </c>
      <c r="E480" s="255">
        <v>28</v>
      </c>
      <c r="F480" s="255" t="s">
        <v>1052</v>
      </c>
      <c r="G480" s="255" t="s">
        <v>1057</v>
      </c>
      <c r="H480" s="255" t="s">
        <v>1054</v>
      </c>
      <c r="I480" s="255" t="s">
        <v>1218</v>
      </c>
      <c r="M480" s="253"/>
      <c r="N480" s="253"/>
      <c r="P480" s="255"/>
    </row>
    <row r="481" spans="1:16" s="256" customFormat="1" ht="71.25">
      <c r="A481" s="255" t="s">
        <v>1049</v>
      </c>
      <c r="B481" s="255" t="s">
        <v>1216</v>
      </c>
      <c r="C481" s="255">
        <v>8</v>
      </c>
      <c r="D481" s="255" t="s">
        <v>1379</v>
      </c>
      <c r="E481" s="255">
        <v>28</v>
      </c>
      <c r="F481" s="255" t="s">
        <v>1052</v>
      </c>
      <c r="G481" s="255" t="s">
        <v>1057</v>
      </c>
      <c r="H481" s="255" t="s">
        <v>1054</v>
      </c>
      <c r="I481" s="255" t="s">
        <v>1218</v>
      </c>
      <c r="M481" s="253"/>
      <c r="N481" s="253"/>
      <c r="P481" s="255"/>
    </row>
    <row r="482" spans="1:16" s="256" customFormat="1" ht="71.25">
      <c r="A482" s="255" t="s">
        <v>1049</v>
      </c>
      <c r="B482" s="255" t="s">
        <v>1216</v>
      </c>
      <c r="C482" s="255">
        <v>8</v>
      </c>
      <c r="D482" s="255" t="s">
        <v>1380</v>
      </c>
      <c r="E482" s="255">
        <v>28</v>
      </c>
      <c r="F482" s="255" t="s">
        <v>1052</v>
      </c>
      <c r="G482" s="255" t="s">
        <v>1057</v>
      </c>
      <c r="H482" s="255" t="s">
        <v>1054</v>
      </c>
      <c r="I482" s="255" t="s">
        <v>1218</v>
      </c>
      <c r="M482" s="253"/>
      <c r="N482" s="253"/>
      <c r="P482" s="255"/>
    </row>
    <row r="483" spans="1:16" s="256" customFormat="1" ht="71.25">
      <c r="A483" s="255" t="s">
        <v>1049</v>
      </c>
      <c r="B483" s="255" t="s">
        <v>1216</v>
      </c>
      <c r="C483" s="255">
        <v>8</v>
      </c>
      <c r="D483" s="255" t="s">
        <v>1381</v>
      </c>
      <c r="E483" s="255">
        <v>28</v>
      </c>
      <c r="F483" s="255" t="s">
        <v>1052</v>
      </c>
      <c r="G483" s="255" t="s">
        <v>1057</v>
      </c>
      <c r="H483" s="255" t="s">
        <v>1054</v>
      </c>
      <c r="I483" s="255" t="s">
        <v>1218</v>
      </c>
      <c r="M483" s="253"/>
      <c r="N483" s="253"/>
      <c r="P483" s="255"/>
    </row>
    <row r="484" spans="1:16" s="256" customFormat="1" ht="71.25">
      <c r="A484" s="255" t="s">
        <v>1049</v>
      </c>
      <c r="B484" s="255" t="s">
        <v>1216</v>
      </c>
      <c r="C484" s="255">
        <v>8</v>
      </c>
      <c r="D484" s="255" t="s">
        <v>1382</v>
      </c>
      <c r="E484" s="255">
        <v>28</v>
      </c>
      <c r="F484" s="255" t="s">
        <v>1052</v>
      </c>
      <c r="G484" s="255" t="s">
        <v>1057</v>
      </c>
      <c r="H484" s="255" t="s">
        <v>1054</v>
      </c>
      <c r="I484" s="255" t="s">
        <v>1218</v>
      </c>
      <c r="M484" s="253"/>
      <c r="N484" s="253"/>
      <c r="P484" s="255"/>
    </row>
    <row r="485" spans="1:16" s="256" customFormat="1" ht="71.25">
      <c r="A485" s="255" t="s">
        <v>1049</v>
      </c>
      <c r="B485" s="255" t="s">
        <v>1216</v>
      </c>
      <c r="C485" s="255">
        <v>8</v>
      </c>
      <c r="D485" s="255" t="s">
        <v>1383</v>
      </c>
      <c r="E485" s="255">
        <v>28</v>
      </c>
      <c r="F485" s="255" t="s">
        <v>1052</v>
      </c>
      <c r="G485" s="255" t="s">
        <v>1053</v>
      </c>
      <c r="H485" s="255" t="s">
        <v>1054</v>
      </c>
      <c r="I485" s="255" t="s">
        <v>1218</v>
      </c>
      <c r="M485" s="253"/>
      <c r="N485" s="253"/>
      <c r="P485" s="255"/>
    </row>
    <row r="486" spans="1:16" s="256" customFormat="1" ht="71.25">
      <c r="A486" s="255" t="s">
        <v>1049</v>
      </c>
      <c r="B486" s="255" t="s">
        <v>1216</v>
      </c>
      <c r="C486" s="255">
        <v>8</v>
      </c>
      <c r="D486" s="255" t="s">
        <v>1384</v>
      </c>
      <c r="E486" s="255">
        <v>28</v>
      </c>
      <c r="F486" s="255" t="s">
        <v>1052</v>
      </c>
      <c r="G486" s="255" t="s">
        <v>1053</v>
      </c>
      <c r="H486" s="255" t="s">
        <v>1054</v>
      </c>
      <c r="I486" s="255" t="s">
        <v>1218</v>
      </c>
      <c r="M486" s="253"/>
      <c r="N486" s="253"/>
      <c r="P486" s="255"/>
    </row>
    <row r="487" spans="1:16" s="256" customFormat="1" ht="71.25">
      <c r="A487" s="255" t="s">
        <v>1049</v>
      </c>
      <c r="B487" s="255" t="s">
        <v>1216</v>
      </c>
      <c r="C487" s="255">
        <v>8</v>
      </c>
      <c r="D487" s="255" t="s">
        <v>1385</v>
      </c>
      <c r="E487" s="255">
        <v>28</v>
      </c>
      <c r="F487" s="255" t="s">
        <v>1052</v>
      </c>
      <c r="G487" s="255" t="s">
        <v>1053</v>
      </c>
      <c r="H487" s="255" t="s">
        <v>1054</v>
      </c>
      <c r="I487" s="255" t="s">
        <v>1218</v>
      </c>
      <c r="M487" s="253"/>
      <c r="N487" s="253"/>
      <c r="P487" s="255"/>
    </row>
    <row r="488" spans="1:16" s="256" customFormat="1" ht="71.25">
      <c r="A488" s="255" t="s">
        <v>1049</v>
      </c>
      <c r="B488" s="255" t="s">
        <v>1216</v>
      </c>
      <c r="C488" s="255">
        <v>8</v>
      </c>
      <c r="D488" s="255" t="s">
        <v>1386</v>
      </c>
      <c r="E488" s="255">
        <v>28</v>
      </c>
      <c r="F488" s="255" t="s">
        <v>1052</v>
      </c>
      <c r="G488" s="255" t="s">
        <v>1053</v>
      </c>
      <c r="H488" s="255" t="s">
        <v>1054</v>
      </c>
      <c r="I488" s="255" t="s">
        <v>1218</v>
      </c>
      <c r="M488" s="253"/>
      <c r="N488" s="253"/>
      <c r="P488" s="255"/>
    </row>
    <row r="489" spans="1:16" s="256" customFormat="1" ht="71.25">
      <c r="A489" s="255" t="s">
        <v>1049</v>
      </c>
      <c r="B489" s="255" t="s">
        <v>1216</v>
      </c>
      <c r="C489" s="255">
        <v>8</v>
      </c>
      <c r="D489" s="255" t="s">
        <v>1387</v>
      </c>
      <c r="E489" s="255">
        <v>28</v>
      </c>
      <c r="F489" s="255" t="s">
        <v>1052</v>
      </c>
      <c r="G489" s="255" t="s">
        <v>1053</v>
      </c>
      <c r="H489" s="255" t="s">
        <v>1054</v>
      </c>
      <c r="I489" s="255" t="s">
        <v>1218</v>
      </c>
      <c r="M489" s="253"/>
      <c r="N489" s="253"/>
      <c r="P489" s="255"/>
    </row>
    <row r="490" spans="1:16" s="256" customFormat="1" ht="71.25">
      <c r="A490" s="255" t="s">
        <v>1049</v>
      </c>
      <c r="B490" s="255" t="s">
        <v>1216</v>
      </c>
      <c r="C490" s="255">
        <v>8</v>
      </c>
      <c r="D490" s="255" t="s">
        <v>1388</v>
      </c>
      <c r="E490" s="255">
        <v>28</v>
      </c>
      <c r="F490" s="255" t="s">
        <v>1052</v>
      </c>
      <c r="G490" s="255" t="s">
        <v>1053</v>
      </c>
      <c r="H490" s="255" t="s">
        <v>1054</v>
      </c>
      <c r="I490" s="255" t="s">
        <v>1218</v>
      </c>
      <c r="M490" s="253"/>
      <c r="N490" s="253"/>
      <c r="P490" s="255"/>
    </row>
    <row r="491" spans="1:16" s="256" customFormat="1" ht="71.25">
      <c r="A491" s="255" t="s">
        <v>1049</v>
      </c>
      <c r="B491" s="255" t="s">
        <v>1216</v>
      </c>
      <c r="C491" s="255">
        <v>8</v>
      </c>
      <c r="D491" s="255" t="s">
        <v>1389</v>
      </c>
      <c r="E491" s="255">
        <v>28</v>
      </c>
      <c r="F491" s="255" t="s">
        <v>1052</v>
      </c>
      <c r="G491" s="255" t="s">
        <v>1053</v>
      </c>
      <c r="H491" s="255" t="s">
        <v>1054</v>
      </c>
      <c r="I491" s="255" t="s">
        <v>1218</v>
      </c>
      <c r="M491" s="253"/>
      <c r="N491" s="253"/>
      <c r="P491" s="255"/>
    </row>
    <row r="492" spans="1:16" s="256" customFormat="1" ht="71.25">
      <c r="A492" s="255" t="s">
        <v>1049</v>
      </c>
      <c r="B492" s="255" t="s">
        <v>1216</v>
      </c>
      <c r="C492" s="255">
        <v>8</v>
      </c>
      <c r="D492" s="255" t="s">
        <v>1390</v>
      </c>
      <c r="E492" s="255">
        <v>28</v>
      </c>
      <c r="F492" s="255" t="s">
        <v>1052</v>
      </c>
      <c r="G492" s="255" t="s">
        <v>1053</v>
      </c>
      <c r="H492" s="255" t="s">
        <v>1054</v>
      </c>
      <c r="I492" s="255" t="s">
        <v>1218</v>
      </c>
      <c r="M492" s="253"/>
      <c r="N492" s="253"/>
      <c r="P492" s="255"/>
    </row>
    <row r="493" spans="1:16" s="256" customFormat="1" ht="71.25">
      <c r="A493" s="255" t="s">
        <v>1049</v>
      </c>
      <c r="B493" s="255" t="s">
        <v>1216</v>
      </c>
      <c r="C493" s="255">
        <v>8</v>
      </c>
      <c r="D493" s="255" t="s">
        <v>1391</v>
      </c>
      <c r="E493" s="255">
        <v>28</v>
      </c>
      <c r="F493" s="255" t="s">
        <v>1052</v>
      </c>
      <c r="G493" s="255" t="s">
        <v>1053</v>
      </c>
      <c r="H493" s="255" t="s">
        <v>1054</v>
      </c>
      <c r="I493" s="255" t="s">
        <v>1218</v>
      </c>
      <c r="M493" s="253"/>
      <c r="N493" s="253"/>
      <c r="P493" s="255"/>
    </row>
    <row r="494" spans="1:16" s="256" customFormat="1" ht="71.25">
      <c r="A494" s="255" t="s">
        <v>1049</v>
      </c>
      <c r="B494" s="255" t="s">
        <v>1216</v>
      </c>
      <c r="C494" s="255">
        <v>8</v>
      </c>
      <c r="D494" s="255" t="s">
        <v>1392</v>
      </c>
      <c r="E494" s="255">
        <v>28</v>
      </c>
      <c r="F494" s="255" t="s">
        <v>1052</v>
      </c>
      <c r="G494" s="255" t="s">
        <v>1053</v>
      </c>
      <c r="H494" s="255" t="s">
        <v>1054</v>
      </c>
      <c r="I494" s="255" t="s">
        <v>1218</v>
      </c>
      <c r="M494" s="253"/>
      <c r="N494" s="253"/>
      <c r="P494" s="255"/>
    </row>
    <row r="495" spans="1:16" s="256" customFormat="1" ht="71.25">
      <c r="A495" s="255" t="s">
        <v>1049</v>
      </c>
      <c r="B495" s="255" t="s">
        <v>1216</v>
      </c>
      <c r="C495" s="255">
        <v>8</v>
      </c>
      <c r="D495" s="255" t="s">
        <v>1393</v>
      </c>
      <c r="E495" s="255">
        <v>28</v>
      </c>
      <c r="F495" s="255" t="s">
        <v>1052</v>
      </c>
      <c r="G495" s="255" t="s">
        <v>1053</v>
      </c>
      <c r="H495" s="255" t="s">
        <v>1054</v>
      </c>
      <c r="I495" s="255" t="s">
        <v>1218</v>
      </c>
      <c r="M495" s="253"/>
      <c r="N495" s="253"/>
      <c r="P495" s="255"/>
    </row>
    <row r="496" spans="1:16" s="256" customFormat="1" ht="71.25">
      <c r="A496" s="255" t="s">
        <v>1049</v>
      </c>
      <c r="B496" s="255" t="s">
        <v>1216</v>
      </c>
      <c r="C496" s="255">
        <v>8</v>
      </c>
      <c r="D496" s="255" t="s">
        <v>1394</v>
      </c>
      <c r="E496" s="255">
        <v>28</v>
      </c>
      <c r="F496" s="255" t="s">
        <v>1052</v>
      </c>
      <c r="G496" s="255" t="s">
        <v>1241</v>
      </c>
      <c r="H496" s="255" t="s">
        <v>1054</v>
      </c>
      <c r="I496" s="255" t="s">
        <v>1218</v>
      </c>
      <c r="M496" s="253"/>
      <c r="N496" s="253"/>
      <c r="P496" s="255"/>
    </row>
    <row r="497" spans="1:16" s="256" customFormat="1" ht="71.25">
      <c r="A497" s="255" t="s">
        <v>1049</v>
      </c>
      <c r="B497" s="255" t="s">
        <v>1216</v>
      </c>
      <c r="C497" s="255">
        <v>8</v>
      </c>
      <c r="D497" s="255" t="s">
        <v>1395</v>
      </c>
      <c r="E497" s="255">
        <v>28</v>
      </c>
      <c r="F497" s="255" t="s">
        <v>1052</v>
      </c>
      <c r="G497" s="255" t="s">
        <v>1241</v>
      </c>
      <c r="H497" s="255" t="s">
        <v>1054</v>
      </c>
      <c r="I497" s="255" t="s">
        <v>1218</v>
      </c>
      <c r="M497" s="253"/>
      <c r="N497" s="253"/>
      <c r="P497" s="255"/>
    </row>
    <row r="498" spans="1:16" s="256" customFormat="1" ht="71.25">
      <c r="A498" s="255" t="s">
        <v>1049</v>
      </c>
      <c r="B498" s="255" t="s">
        <v>1216</v>
      </c>
      <c r="C498" s="255">
        <v>8</v>
      </c>
      <c r="D498" s="255" t="s">
        <v>1396</v>
      </c>
      <c r="E498" s="255">
        <v>28</v>
      </c>
      <c r="F498" s="255" t="s">
        <v>1052</v>
      </c>
      <c r="G498" s="255" t="s">
        <v>1241</v>
      </c>
      <c r="H498" s="255" t="s">
        <v>1054</v>
      </c>
      <c r="I498" s="255" t="s">
        <v>1218</v>
      </c>
      <c r="M498" s="253"/>
      <c r="N498" s="253"/>
      <c r="P498" s="255"/>
    </row>
    <row r="499" spans="1:16" s="256" customFormat="1" ht="71.25">
      <c r="A499" s="255" t="s">
        <v>1049</v>
      </c>
      <c r="B499" s="255" t="s">
        <v>1216</v>
      </c>
      <c r="C499" s="255">
        <v>8</v>
      </c>
      <c r="D499" s="255" t="s">
        <v>1397</v>
      </c>
      <c r="E499" s="255">
        <v>28</v>
      </c>
      <c r="F499" s="255" t="s">
        <v>1052</v>
      </c>
      <c r="G499" s="255" t="s">
        <v>1241</v>
      </c>
      <c r="H499" s="255" t="s">
        <v>1054</v>
      </c>
      <c r="I499" s="255" t="s">
        <v>1218</v>
      </c>
      <c r="M499" s="253"/>
      <c r="N499" s="253"/>
      <c r="P499" s="255"/>
    </row>
    <row r="500" spans="1:16" s="256" customFormat="1" ht="71.25">
      <c r="A500" s="255" t="s">
        <v>1049</v>
      </c>
      <c r="B500" s="255" t="s">
        <v>1216</v>
      </c>
      <c r="C500" s="255">
        <v>8</v>
      </c>
      <c r="D500" s="255" t="s">
        <v>1398</v>
      </c>
      <c r="E500" s="255">
        <v>28</v>
      </c>
      <c r="F500" s="255" t="s">
        <v>1052</v>
      </c>
      <c r="G500" s="255" t="s">
        <v>1057</v>
      </c>
      <c r="H500" s="255" t="s">
        <v>1054</v>
      </c>
      <c r="I500" s="255" t="s">
        <v>1218</v>
      </c>
      <c r="M500" s="253"/>
      <c r="N500" s="253"/>
      <c r="P500" s="255"/>
    </row>
    <row r="501" spans="1:16" s="256" customFormat="1" ht="71.25">
      <c r="A501" s="255" t="s">
        <v>1049</v>
      </c>
      <c r="B501" s="255" t="s">
        <v>1216</v>
      </c>
      <c r="C501" s="255">
        <v>8</v>
      </c>
      <c r="D501" s="255" t="s">
        <v>1399</v>
      </c>
      <c r="E501" s="255">
        <v>28</v>
      </c>
      <c r="F501" s="255" t="s">
        <v>1052</v>
      </c>
      <c r="G501" s="255" t="s">
        <v>1057</v>
      </c>
      <c r="H501" s="255" t="s">
        <v>1054</v>
      </c>
      <c r="I501" s="255" t="s">
        <v>1218</v>
      </c>
      <c r="M501" s="253"/>
      <c r="N501" s="253"/>
      <c r="P501" s="255"/>
    </row>
    <row r="502" spans="1:16" s="256" customFormat="1" ht="71.25">
      <c r="A502" s="255" t="s">
        <v>1049</v>
      </c>
      <c r="B502" s="255" t="s">
        <v>1216</v>
      </c>
      <c r="C502" s="255">
        <v>8</v>
      </c>
      <c r="D502" s="255" t="s">
        <v>1400</v>
      </c>
      <c r="E502" s="255">
        <v>28</v>
      </c>
      <c r="F502" s="255" t="s">
        <v>1052</v>
      </c>
      <c r="G502" s="255" t="s">
        <v>1057</v>
      </c>
      <c r="H502" s="255" t="s">
        <v>1054</v>
      </c>
      <c r="I502" s="255" t="s">
        <v>1218</v>
      </c>
      <c r="M502" s="253"/>
      <c r="N502" s="253"/>
      <c r="P502" s="255"/>
    </row>
    <row r="503" spans="1:16" s="256" customFormat="1" ht="71.25">
      <c r="A503" s="255" t="s">
        <v>1049</v>
      </c>
      <c r="B503" s="255" t="s">
        <v>1216</v>
      </c>
      <c r="C503" s="255">
        <v>8</v>
      </c>
      <c r="D503" s="255" t="s">
        <v>1401</v>
      </c>
      <c r="E503" s="255">
        <v>28</v>
      </c>
      <c r="F503" s="255" t="s">
        <v>1052</v>
      </c>
      <c r="G503" s="255" t="s">
        <v>1057</v>
      </c>
      <c r="H503" s="255" t="s">
        <v>1054</v>
      </c>
      <c r="I503" s="255" t="s">
        <v>1218</v>
      </c>
      <c r="M503" s="253"/>
      <c r="N503" s="253"/>
      <c r="P503" s="255"/>
    </row>
    <row r="504" spans="1:16" s="256" customFormat="1" ht="71.25">
      <c r="A504" s="255" t="s">
        <v>1049</v>
      </c>
      <c r="B504" s="255" t="s">
        <v>1216</v>
      </c>
      <c r="C504" s="255">
        <v>8</v>
      </c>
      <c r="D504" s="255" t="s">
        <v>1402</v>
      </c>
      <c r="E504" s="255">
        <v>28</v>
      </c>
      <c r="F504" s="255" t="s">
        <v>1052</v>
      </c>
      <c r="G504" s="255" t="s">
        <v>1057</v>
      </c>
      <c r="H504" s="255" t="s">
        <v>1054</v>
      </c>
      <c r="I504" s="255" t="s">
        <v>1218</v>
      </c>
      <c r="M504" s="253"/>
      <c r="N504" s="253"/>
      <c r="P504" s="255"/>
    </row>
    <row r="505" spans="1:16" s="256" customFormat="1" ht="71.25">
      <c r="A505" s="255" t="s">
        <v>1049</v>
      </c>
      <c r="B505" s="255" t="s">
        <v>1216</v>
      </c>
      <c r="C505" s="255">
        <v>8</v>
      </c>
      <c r="D505" s="255" t="s">
        <v>1403</v>
      </c>
      <c r="E505" s="255">
        <v>28</v>
      </c>
      <c r="F505" s="255" t="s">
        <v>1052</v>
      </c>
      <c r="G505" s="255" t="s">
        <v>1057</v>
      </c>
      <c r="H505" s="255" t="s">
        <v>1054</v>
      </c>
      <c r="I505" s="255" t="s">
        <v>1218</v>
      </c>
      <c r="M505" s="253"/>
      <c r="N505" s="253"/>
      <c r="P505" s="255"/>
    </row>
    <row r="506" spans="1:16" s="256" customFormat="1" ht="71.25">
      <c r="A506" s="255" t="s">
        <v>1049</v>
      </c>
      <c r="B506" s="255" t="s">
        <v>1216</v>
      </c>
      <c r="C506" s="255">
        <v>8</v>
      </c>
      <c r="D506" s="255" t="s">
        <v>1404</v>
      </c>
      <c r="E506" s="255">
        <v>28</v>
      </c>
      <c r="F506" s="255" t="s">
        <v>1052</v>
      </c>
      <c r="G506" s="255" t="s">
        <v>1057</v>
      </c>
      <c r="H506" s="255" t="s">
        <v>1054</v>
      </c>
      <c r="I506" s="255" t="s">
        <v>1218</v>
      </c>
      <c r="M506" s="253"/>
      <c r="N506" s="253"/>
      <c r="P506" s="255"/>
    </row>
    <row r="507" spans="1:16" s="256" customFormat="1" ht="71.25">
      <c r="A507" s="255" t="s">
        <v>1049</v>
      </c>
      <c r="B507" s="255" t="s">
        <v>1216</v>
      </c>
      <c r="C507" s="255">
        <v>8</v>
      </c>
      <c r="D507" s="255" t="s">
        <v>1405</v>
      </c>
      <c r="E507" s="255">
        <v>28</v>
      </c>
      <c r="F507" s="255" t="s">
        <v>1052</v>
      </c>
      <c r="G507" s="255" t="s">
        <v>1057</v>
      </c>
      <c r="H507" s="255" t="s">
        <v>1054</v>
      </c>
      <c r="I507" s="255" t="s">
        <v>1218</v>
      </c>
      <c r="M507" s="253"/>
      <c r="N507" s="253"/>
      <c r="P507" s="255"/>
    </row>
    <row r="508" spans="1:16" s="256" customFormat="1" ht="71.25">
      <c r="A508" s="255" t="s">
        <v>1049</v>
      </c>
      <c r="B508" s="255" t="s">
        <v>1216</v>
      </c>
      <c r="C508" s="255">
        <v>8</v>
      </c>
      <c r="D508" s="255" t="s">
        <v>1406</v>
      </c>
      <c r="E508" s="255">
        <v>28</v>
      </c>
      <c r="F508" s="255" t="s">
        <v>1052</v>
      </c>
      <c r="G508" s="255" t="s">
        <v>1057</v>
      </c>
      <c r="H508" s="255" t="s">
        <v>1054</v>
      </c>
      <c r="I508" s="255" t="s">
        <v>1218</v>
      </c>
      <c r="M508" s="253"/>
      <c r="N508" s="253"/>
      <c r="P508" s="255"/>
    </row>
    <row r="509" spans="1:16" s="256" customFormat="1" ht="71.25">
      <c r="A509" s="255" t="s">
        <v>1049</v>
      </c>
      <c r="B509" s="255" t="s">
        <v>1216</v>
      </c>
      <c r="C509" s="255">
        <v>8</v>
      </c>
      <c r="D509" s="255" t="s">
        <v>1407</v>
      </c>
      <c r="E509" s="255">
        <v>28</v>
      </c>
      <c r="F509" s="255" t="s">
        <v>1052</v>
      </c>
      <c r="G509" s="255" t="s">
        <v>1057</v>
      </c>
      <c r="H509" s="255" t="s">
        <v>1054</v>
      </c>
      <c r="I509" s="255" t="s">
        <v>1218</v>
      </c>
      <c r="M509" s="253"/>
      <c r="N509" s="253"/>
      <c r="P509" s="255"/>
    </row>
    <row r="510" spans="1:16" s="256" customFormat="1" ht="71.25">
      <c r="A510" s="255" t="s">
        <v>1049</v>
      </c>
      <c r="B510" s="255" t="s">
        <v>1216</v>
      </c>
      <c r="C510" s="255">
        <v>8</v>
      </c>
      <c r="D510" s="255" t="s">
        <v>1408</v>
      </c>
      <c r="E510" s="255">
        <v>28</v>
      </c>
      <c r="F510" s="255" t="s">
        <v>1052</v>
      </c>
      <c r="G510" s="255" t="s">
        <v>1057</v>
      </c>
      <c r="H510" s="255" t="s">
        <v>1054</v>
      </c>
      <c r="I510" s="255" t="s">
        <v>1218</v>
      </c>
      <c r="M510" s="253"/>
      <c r="N510" s="253"/>
      <c r="P510" s="255"/>
    </row>
    <row r="511" spans="1:16" s="256" customFormat="1" ht="71.25">
      <c r="A511" s="255" t="s">
        <v>1049</v>
      </c>
      <c r="B511" s="255" t="s">
        <v>1216</v>
      </c>
      <c r="C511" s="255">
        <v>8</v>
      </c>
      <c r="D511" s="255" t="s">
        <v>1409</v>
      </c>
      <c r="E511" s="255">
        <v>28</v>
      </c>
      <c r="F511" s="255" t="s">
        <v>1052</v>
      </c>
      <c r="G511" s="255" t="s">
        <v>1053</v>
      </c>
      <c r="H511" s="255" t="s">
        <v>1054</v>
      </c>
      <c r="I511" s="255" t="s">
        <v>1218</v>
      </c>
      <c r="M511" s="253"/>
      <c r="N511" s="253"/>
      <c r="P511" s="255"/>
    </row>
    <row r="512" spans="1:16" s="256" customFormat="1" ht="71.25">
      <c r="A512" s="255" t="s">
        <v>1049</v>
      </c>
      <c r="B512" s="255" t="s">
        <v>1216</v>
      </c>
      <c r="C512" s="255">
        <v>8</v>
      </c>
      <c r="D512" s="255" t="s">
        <v>1410</v>
      </c>
      <c r="E512" s="255">
        <v>28</v>
      </c>
      <c r="F512" s="255" t="s">
        <v>1052</v>
      </c>
      <c r="G512" s="255" t="s">
        <v>1053</v>
      </c>
      <c r="H512" s="255" t="s">
        <v>1054</v>
      </c>
      <c r="I512" s="255" t="s">
        <v>1218</v>
      </c>
      <c r="M512" s="253"/>
      <c r="N512" s="253"/>
      <c r="P512" s="255"/>
    </row>
    <row r="513" spans="1:16" s="256" customFormat="1" ht="71.25">
      <c r="A513" s="255" t="s">
        <v>1049</v>
      </c>
      <c r="B513" s="255" t="s">
        <v>1216</v>
      </c>
      <c r="C513" s="255">
        <v>8</v>
      </c>
      <c r="D513" s="255" t="s">
        <v>1411</v>
      </c>
      <c r="E513" s="255">
        <v>28</v>
      </c>
      <c r="F513" s="255" t="s">
        <v>1052</v>
      </c>
      <c r="G513" s="255" t="s">
        <v>1053</v>
      </c>
      <c r="H513" s="255" t="s">
        <v>1054</v>
      </c>
      <c r="I513" s="255" t="s">
        <v>1218</v>
      </c>
      <c r="M513" s="253"/>
      <c r="N513" s="253"/>
      <c r="P513" s="255"/>
    </row>
    <row r="514" spans="1:16" s="256" customFormat="1" ht="71.25">
      <c r="A514" s="255" t="s">
        <v>1049</v>
      </c>
      <c r="B514" s="255" t="s">
        <v>1216</v>
      </c>
      <c r="C514" s="255">
        <v>8</v>
      </c>
      <c r="D514" s="255" t="s">
        <v>1412</v>
      </c>
      <c r="E514" s="255">
        <v>28</v>
      </c>
      <c r="F514" s="255" t="s">
        <v>1052</v>
      </c>
      <c r="G514" s="255" t="s">
        <v>1053</v>
      </c>
      <c r="H514" s="255" t="s">
        <v>1054</v>
      </c>
      <c r="I514" s="255" t="s">
        <v>1218</v>
      </c>
      <c r="M514" s="253"/>
      <c r="N514" s="253"/>
      <c r="P514" s="255"/>
    </row>
    <row r="515" spans="1:16" s="256" customFormat="1" ht="71.25">
      <c r="A515" s="255" t="s">
        <v>1049</v>
      </c>
      <c r="B515" s="255" t="s">
        <v>1216</v>
      </c>
      <c r="C515" s="255">
        <v>8</v>
      </c>
      <c r="D515" s="255" t="s">
        <v>1413</v>
      </c>
      <c r="E515" s="255">
        <v>28</v>
      </c>
      <c r="F515" s="255" t="s">
        <v>1052</v>
      </c>
      <c r="G515" s="255" t="s">
        <v>1053</v>
      </c>
      <c r="H515" s="255" t="s">
        <v>1054</v>
      </c>
      <c r="I515" s="255" t="s">
        <v>1218</v>
      </c>
      <c r="M515" s="253"/>
      <c r="N515" s="253"/>
      <c r="P515" s="255"/>
    </row>
    <row r="516" spans="1:16" s="256" customFormat="1" ht="71.25">
      <c r="A516" s="255" t="s">
        <v>1049</v>
      </c>
      <c r="B516" s="255" t="s">
        <v>1216</v>
      </c>
      <c r="C516" s="255">
        <v>8</v>
      </c>
      <c r="D516" s="255" t="s">
        <v>1414</v>
      </c>
      <c r="E516" s="255">
        <v>28</v>
      </c>
      <c r="F516" s="255" t="s">
        <v>1052</v>
      </c>
      <c r="G516" s="255" t="s">
        <v>1053</v>
      </c>
      <c r="H516" s="255" t="s">
        <v>1054</v>
      </c>
      <c r="I516" s="255" t="s">
        <v>1218</v>
      </c>
      <c r="M516" s="253"/>
      <c r="N516" s="253"/>
      <c r="P516" s="255"/>
    </row>
    <row r="517" spans="1:16" s="256" customFormat="1" ht="71.25">
      <c r="A517" s="255" t="s">
        <v>1049</v>
      </c>
      <c r="B517" s="255" t="s">
        <v>1216</v>
      </c>
      <c r="C517" s="255">
        <v>8</v>
      </c>
      <c r="D517" s="255" t="s">
        <v>1415</v>
      </c>
      <c r="E517" s="255">
        <v>28</v>
      </c>
      <c r="F517" s="255" t="s">
        <v>1052</v>
      </c>
      <c r="G517" s="255" t="s">
        <v>1053</v>
      </c>
      <c r="H517" s="255" t="s">
        <v>1054</v>
      </c>
      <c r="I517" s="255" t="s">
        <v>1218</v>
      </c>
      <c r="M517" s="253"/>
      <c r="N517" s="253"/>
      <c r="P517" s="255"/>
    </row>
    <row r="518" spans="1:16" s="256" customFormat="1" ht="71.25">
      <c r="A518" s="255" t="s">
        <v>1049</v>
      </c>
      <c r="B518" s="255" t="s">
        <v>1216</v>
      </c>
      <c r="C518" s="255">
        <v>8</v>
      </c>
      <c r="D518" s="255" t="s">
        <v>1416</v>
      </c>
      <c r="E518" s="255">
        <v>28</v>
      </c>
      <c r="F518" s="255" t="s">
        <v>1052</v>
      </c>
      <c r="G518" s="255" t="s">
        <v>1053</v>
      </c>
      <c r="H518" s="255" t="s">
        <v>1054</v>
      </c>
      <c r="I518" s="255" t="s">
        <v>1218</v>
      </c>
      <c r="M518" s="253"/>
      <c r="N518" s="253"/>
      <c r="P518" s="255"/>
    </row>
    <row r="519" spans="1:16" s="256" customFormat="1" ht="71.25">
      <c r="A519" s="255" t="s">
        <v>1049</v>
      </c>
      <c r="B519" s="255" t="s">
        <v>1216</v>
      </c>
      <c r="C519" s="255">
        <v>8</v>
      </c>
      <c r="D519" s="255" t="s">
        <v>1417</v>
      </c>
      <c r="E519" s="255">
        <v>28</v>
      </c>
      <c r="F519" s="255" t="s">
        <v>1052</v>
      </c>
      <c r="G519" s="255" t="s">
        <v>1053</v>
      </c>
      <c r="H519" s="255" t="s">
        <v>1054</v>
      </c>
      <c r="I519" s="255" t="s">
        <v>1218</v>
      </c>
      <c r="M519" s="253"/>
      <c r="N519" s="253"/>
      <c r="P519" s="255"/>
    </row>
    <row r="520" spans="1:16" s="256" customFormat="1" ht="71.25">
      <c r="A520" s="255" t="s">
        <v>1049</v>
      </c>
      <c r="B520" s="255" t="s">
        <v>1216</v>
      </c>
      <c r="C520" s="255">
        <v>8</v>
      </c>
      <c r="D520" s="255" t="s">
        <v>1418</v>
      </c>
      <c r="E520" s="255">
        <v>28</v>
      </c>
      <c r="F520" s="255" t="s">
        <v>1052</v>
      </c>
      <c r="G520" s="255" t="s">
        <v>1053</v>
      </c>
      <c r="H520" s="255" t="s">
        <v>1054</v>
      </c>
      <c r="I520" s="255" t="s">
        <v>1218</v>
      </c>
      <c r="M520" s="253"/>
      <c r="N520" s="253"/>
      <c r="P520" s="255"/>
    </row>
    <row r="521" spans="1:16" s="256" customFormat="1" ht="71.25">
      <c r="A521" s="255" t="s">
        <v>1049</v>
      </c>
      <c r="B521" s="255" t="s">
        <v>1216</v>
      </c>
      <c r="C521" s="255">
        <v>8</v>
      </c>
      <c r="D521" s="255" t="s">
        <v>1419</v>
      </c>
      <c r="E521" s="255">
        <v>28</v>
      </c>
      <c r="F521" s="255" t="s">
        <v>1052</v>
      </c>
      <c r="G521" s="255" t="s">
        <v>1053</v>
      </c>
      <c r="H521" s="255" t="s">
        <v>1054</v>
      </c>
      <c r="I521" s="255" t="s">
        <v>1218</v>
      </c>
      <c r="M521" s="253"/>
      <c r="N521" s="253"/>
      <c r="P521" s="255"/>
    </row>
    <row r="522" spans="1:16" s="256" customFormat="1" ht="71.25">
      <c r="A522" s="255" t="s">
        <v>1049</v>
      </c>
      <c r="B522" s="255" t="s">
        <v>1216</v>
      </c>
      <c r="C522" s="255">
        <v>8</v>
      </c>
      <c r="D522" s="255" t="s">
        <v>1420</v>
      </c>
      <c r="E522" s="255">
        <v>28</v>
      </c>
      <c r="F522" s="255" t="s">
        <v>1052</v>
      </c>
      <c r="G522" s="255" t="s">
        <v>1268</v>
      </c>
      <c r="H522" s="255" t="s">
        <v>1054</v>
      </c>
      <c r="I522" s="255" t="s">
        <v>1218</v>
      </c>
      <c r="M522" s="253"/>
      <c r="N522" s="253"/>
      <c r="P522" s="255"/>
    </row>
    <row r="523" spans="1:16" s="256" customFormat="1" ht="71.25">
      <c r="A523" s="255" t="s">
        <v>1049</v>
      </c>
      <c r="B523" s="255" t="s">
        <v>1216</v>
      </c>
      <c r="C523" s="255">
        <v>8</v>
      </c>
      <c r="D523" s="255" t="s">
        <v>1421</v>
      </c>
      <c r="E523" s="255">
        <v>28</v>
      </c>
      <c r="F523" s="255" t="s">
        <v>1052</v>
      </c>
      <c r="G523" s="255" t="s">
        <v>1268</v>
      </c>
      <c r="H523" s="255" t="s">
        <v>1054</v>
      </c>
      <c r="I523" s="255" t="s">
        <v>1218</v>
      </c>
      <c r="M523" s="253"/>
      <c r="N523" s="253"/>
      <c r="P523" s="255"/>
    </row>
    <row r="524" spans="1:16" s="256" customFormat="1" ht="71.25">
      <c r="A524" s="255" t="s">
        <v>1049</v>
      </c>
      <c r="B524" s="255" t="s">
        <v>1216</v>
      </c>
      <c r="C524" s="255">
        <v>8</v>
      </c>
      <c r="D524" s="255" t="s">
        <v>1422</v>
      </c>
      <c r="E524" s="255">
        <v>28</v>
      </c>
      <c r="F524" s="255" t="s">
        <v>1052</v>
      </c>
      <c r="G524" s="255" t="s">
        <v>1268</v>
      </c>
      <c r="H524" s="255" t="s">
        <v>1054</v>
      </c>
      <c r="I524" s="255" t="s">
        <v>1218</v>
      </c>
      <c r="M524" s="253"/>
      <c r="N524" s="253"/>
      <c r="P524" s="255"/>
    </row>
    <row r="525" spans="1:16" s="256" customFormat="1" ht="71.25">
      <c r="A525" s="255" t="s">
        <v>1049</v>
      </c>
      <c r="B525" s="255" t="s">
        <v>1216</v>
      </c>
      <c r="C525" s="255">
        <v>8</v>
      </c>
      <c r="D525" s="255" t="s">
        <v>1423</v>
      </c>
      <c r="E525" s="255">
        <v>28</v>
      </c>
      <c r="F525" s="255" t="s">
        <v>1052</v>
      </c>
      <c r="G525" s="255" t="s">
        <v>1268</v>
      </c>
      <c r="H525" s="255" t="s">
        <v>1054</v>
      </c>
      <c r="I525" s="255" t="s">
        <v>1218</v>
      </c>
      <c r="M525" s="253"/>
      <c r="N525" s="253"/>
      <c r="P525" s="255"/>
    </row>
    <row r="526" spans="1:16" s="256" customFormat="1" ht="71.25">
      <c r="A526" s="255" t="s">
        <v>1049</v>
      </c>
      <c r="B526" s="255" t="s">
        <v>1216</v>
      </c>
      <c r="C526" s="255">
        <v>9</v>
      </c>
      <c r="D526" s="255" t="s">
        <v>1424</v>
      </c>
      <c r="E526" s="255">
        <v>28</v>
      </c>
      <c r="F526" s="255" t="s">
        <v>1052</v>
      </c>
      <c r="G526" s="255" t="s">
        <v>1057</v>
      </c>
      <c r="H526" s="255" t="s">
        <v>1054</v>
      </c>
      <c r="I526" s="255" t="s">
        <v>1218</v>
      </c>
      <c r="M526" s="253"/>
      <c r="N526" s="253"/>
      <c r="P526" s="255"/>
    </row>
    <row r="527" spans="1:16" s="256" customFormat="1" ht="71.25">
      <c r="A527" s="255" t="s">
        <v>1049</v>
      </c>
      <c r="B527" s="255" t="s">
        <v>1216</v>
      </c>
      <c r="C527" s="255">
        <v>9</v>
      </c>
      <c r="D527" s="255" t="s">
        <v>1425</v>
      </c>
      <c r="E527" s="255">
        <v>28</v>
      </c>
      <c r="F527" s="255" t="s">
        <v>1052</v>
      </c>
      <c r="G527" s="255" t="s">
        <v>1057</v>
      </c>
      <c r="H527" s="255" t="s">
        <v>1054</v>
      </c>
      <c r="I527" s="255" t="s">
        <v>1218</v>
      </c>
      <c r="M527" s="253"/>
      <c r="N527" s="253"/>
      <c r="P527" s="255"/>
    </row>
    <row r="528" spans="1:16" s="256" customFormat="1" ht="71.25">
      <c r="A528" s="255" t="s">
        <v>1049</v>
      </c>
      <c r="B528" s="255" t="s">
        <v>1216</v>
      </c>
      <c r="C528" s="255">
        <v>9</v>
      </c>
      <c r="D528" s="255" t="s">
        <v>1426</v>
      </c>
      <c r="E528" s="255">
        <v>28</v>
      </c>
      <c r="F528" s="255" t="s">
        <v>1052</v>
      </c>
      <c r="G528" s="255" t="s">
        <v>1057</v>
      </c>
      <c r="H528" s="255" t="s">
        <v>1054</v>
      </c>
      <c r="I528" s="255" t="s">
        <v>1218</v>
      </c>
      <c r="M528" s="253"/>
      <c r="N528" s="253"/>
      <c r="P528" s="255"/>
    </row>
    <row r="529" spans="1:16" s="256" customFormat="1" ht="71.25">
      <c r="A529" s="255" t="s">
        <v>1049</v>
      </c>
      <c r="B529" s="255" t="s">
        <v>1216</v>
      </c>
      <c r="C529" s="255">
        <v>9</v>
      </c>
      <c r="D529" s="255" t="s">
        <v>1427</v>
      </c>
      <c r="E529" s="255">
        <v>28</v>
      </c>
      <c r="F529" s="255" t="s">
        <v>1052</v>
      </c>
      <c r="G529" s="255" t="s">
        <v>1057</v>
      </c>
      <c r="H529" s="255" t="s">
        <v>1054</v>
      </c>
      <c r="I529" s="255" t="s">
        <v>1218</v>
      </c>
      <c r="M529" s="253"/>
      <c r="N529" s="253"/>
      <c r="P529" s="255"/>
    </row>
    <row r="530" spans="1:16" s="256" customFormat="1" ht="71.25">
      <c r="A530" s="255" t="s">
        <v>1049</v>
      </c>
      <c r="B530" s="255" t="s">
        <v>1216</v>
      </c>
      <c r="C530" s="255">
        <v>9</v>
      </c>
      <c r="D530" s="255" t="s">
        <v>1428</v>
      </c>
      <c r="E530" s="255">
        <v>28</v>
      </c>
      <c r="F530" s="255" t="s">
        <v>1052</v>
      </c>
      <c r="G530" s="255" t="s">
        <v>1057</v>
      </c>
      <c r="H530" s="255" t="s">
        <v>1054</v>
      </c>
      <c r="I530" s="255" t="s">
        <v>1218</v>
      </c>
      <c r="M530" s="253"/>
      <c r="N530" s="253"/>
      <c r="P530" s="255"/>
    </row>
    <row r="531" spans="1:16" s="256" customFormat="1" ht="71.25">
      <c r="A531" s="255" t="s">
        <v>1049</v>
      </c>
      <c r="B531" s="255" t="s">
        <v>1216</v>
      </c>
      <c r="C531" s="255">
        <v>9</v>
      </c>
      <c r="D531" s="255" t="s">
        <v>1429</v>
      </c>
      <c r="E531" s="255">
        <v>28</v>
      </c>
      <c r="F531" s="255" t="s">
        <v>1052</v>
      </c>
      <c r="G531" s="255" t="s">
        <v>1057</v>
      </c>
      <c r="H531" s="255" t="s">
        <v>1054</v>
      </c>
      <c r="I531" s="255" t="s">
        <v>1218</v>
      </c>
      <c r="M531" s="253"/>
      <c r="N531" s="253"/>
      <c r="P531" s="255"/>
    </row>
    <row r="532" spans="1:16" s="256" customFormat="1" ht="71.25">
      <c r="A532" s="255" t="s">
        <v>1049</v>
      </c>
      <c r="B532" s="255" t="s">
        <v>1216</v>
      </c>
      <c r="C532" s="255">
        <v>9</v>
      </c>
      <c r="D532" s="255" t="s">
        <v>1430</v>
      </c>
      <c r="E532" s="255">
        <v>28</v>
      </c>
      <c r="F532" s="255" t="s">
        <v>1052</v>
      </c>
      <c r="G532" s="255" t="s">
        <v>1057</v>
      </c>
      <c r="H532" s="255" t="s">
        <v>1054</v>
      </c>
      <c r="I532" s="255" t="s">
        <v>1218</v>
      </c>
      <c r="M532" s="253"/>
      <c r="N532" s="253"/>
      <c r="P532" s="255"/>
    </row>
    <row r="533" spans="1:16" s="256" customFormat="1" ht="71.25">
      <c r="A533" s="255" t="s">
        <v>1049</v>
      </c>
      <c r="B533" s="255" t="s">
        <v>1216</v>
      </c>
      <c r="C533" s="255">
        <v>9</v>
      </c>
      <c r="D533" s="255" t="s">
        <v>1431</v>
      </c>
      <c r="E533" s="255">
        <v>28</v>
      </c>
      <c r="F533" s="255" t="s">
        <v>1052</v>
      </c>
      <c r="G533" s="255" t="s">
        <v>1057</v>
      </c>
      <c r="H533" s="255" t="s">
        <v>1054</v>
      </c>
      <c r="I533" s="255" t="s">
        <v>1218</v>
      </c>
      <c r="M533" s="253"/>
      <c r="N533" s="253"/>
      <c r="P533" s="255"/>
    </row>
    <row r="534" spans="1:16" s="256" customFormat="1" ht="71.25">
      <c r="A534" s="255" t="s">
        <v>1049</v>
      </c>
      <c r="B534" s="255" t="s">
        <v>1216</v>
      </c>
      <c r="C534" s="255">
        <v>9</v>
      </c>
      <c r="D534" s="255" t="s">
        <v>1432</v>
      </c>
      <c r="E534" s="255">
        <v>28</v>
      </c>
      <c r="F534" s="255" t="s">
        <v>1052</v>
      </c>
      <c r="G534" s="255" t="s">
        <v>1057</v>
      </c>
      <c r="H534" s="255" t="s">
        <v>1054</v>
      </c>
      <c r="I534" s="255" t="s">
        <v>1218</v>
      </c>
      <c r="M534" s="253"/>
      <c r="N534" s="253"/>
      <c r="P534" s="255"/>
    </row>
    <row r="535" spans="1:16" s="256" customFormat="1" ht="71.25">
      <c r="A535" s="255" t="s">
        <v>1049</v>
      </c>
      <c r="B535" s="255" t="s">
        <v>1216</v>
      </c>
      <c r="C535" s="255">
        <v>9</v>
      </c>
      <c r="D535" s="255" t="s">
        <v>1433</v>
      </c>
      <c r="E535" s="255">
        <v>28</v>
      </c>
      <c r="F535" s="255" t="s">
        <v>1052</v>
      </c>
      <c r="G535" s="255" t="s">
        <v>1057</v>
      </c>
      <c r="H535" s="255" t="s">
        <v>1054</v>
      </c>
      <c r="I535" s="255" t="s">
        <v>1218</v>
      </c>
      <c r="M535" s="253"/>
      <c r="N535" s="253"/>
      <c r="P535" s="255"/>
    </row>
    <row r="536" spans="1:16" s="256" customFormat="1" ht="71.25">
      <c r="A536" s="255" t="s">
        <v>1049</v>
      </c>
      <c r="B536" s="255" t="s">
        <v>1216</v>
      </c>
      <c r="C536" s="255">
        <v>9</v>
      </c>
      <c r="D536" s="255" t="s">
        <v>1434</v>
      </c>
      <c r="E536" s="255">
        <v>28</v>
      </c>
      <c r="F536" s="255" t="s">
        <v>1052</v>
      </c>
      <c r="G536" s="255" t="s">
        <v>1057</v>
      </c>
      <c r="H536" s="255" t="s">
        <v>1054</v>
      </c>
      <c r="I536" s="255" t="s">
        <v>1218</v>
      </c>
      <c r="M536" s="253"/>
      <c r="N536" s="253"/>
      <c r="P536" s="255"/>
    </row>
    <row r="537" spans="1:16" s="256" customFormat="1" ht="71.25">
      <c r="A537" s="255" t="s">
        <v>1049</v>
      </c>
      <c r="B537" s="255" t="s">
        <v>1216</v>
      </c>
      <c r="C537" s="255">
        <v>9</v>
      </c>
      <c r="D537" s="255" t="s">
        <v>1435</v>
      </c>
      <c r="E537" s="255">
        <v>28</v>
      </c>
      <c r="F537" s="255" t="s">
        <v>1052</v>
      </c>
      <c r="G537" s="255" t="s">
        <v>1053</v>
      </c>
      <c r="H537" s="255" t="s">
        <v>1054</v>
      </c>
      <c r="I537" s="255" t="s">
        <v>1218</v>
      </c>
      <c r="M537" s="253"/>
      <c r="N537" s="253"/>
      <c r="P537" s="255"/>
    </row>
    <row r="538" spans="1:16" s="256" customFormat="1" ht="71.25">
      <c r="A538" s="255" t="s">
        <v>1049</v>
      </c>
      <c r="B538" s="255" t="s">
        <v>1216</v>
      </c>
      <c r="C538" s="255">
        <v>9</v>
      </c>
      <c r="D538" s="255" t="s">
        <v>1436</v>
      </c>
      <c r="E538" s="255">
        <v>28</v>
      </c>
      <c r="F538" s="255" t="s">
        <v>1052</v>
      </c>
      <c r="G538" s="255" t="s">
        <v>1053</v>
      </c>
      <c r="H538" s="255" t="s">
        <v>1054</v>
      </c>
      <c r="I538" s="255" t="s">
        <v>1218</v>
      </c>
      <c r="M538" s="253"/>
      <c r="N538" s="253"/>
      <c r="P538" s="255"/>
    </row>
    <row r="539" spans="1:16" s="256" customFormat="1" ht="71.25">
      <c r="A539" s="255" t="s">
        <v>1049</v>
      </c>
      <c r="B539" s="255" t="s">
        <v>1216</v>
      </c>
      <c r="C539" s="255">
        <v>9</v>
      </c>
      <c r="D539" s="255" t="s">
        <v>1437</v>
      </c>
      <c r="E539" s="255">
        <v>28</v>
      </c>
      <c r="F539" s="255" t="s">
        <v>1052</v>
      </c>
      <c r="G539" s="255" t="s">
        <v>1053</v>
      </c>
      <c r="H539" s="255" t="s">
        <v>1054</v>
      </c>
      <c r="I539" s="255" t="s">
        <v>1218</v>
      </c>
      <c r="M539" s="253"/>
      <c r="N539" s="253"/>
      <c r="P539" s="255"/>
    </row>
    <row r="540" spans="1:16" s="256" customFormat="1" ht="71.25">
      <c r="A540" s="255" t="s">
        <v>1049</v>
      </c>
      <c r="B540" s="255" t="s">
        <v>1216</v>
      </c>
      <c r="C540" s="255">
        <v>9</v>
      </c>
      <c r="D540" s="255" t="s">
        <v>1438</v>
      </c>
      <c r="E540" s="255">
        <v>28</v>
      </c>
      <c r="F540" s="255" t="s">
        <v>1052</v>
      </c>
      <c r="G540" s="255" t="s">
        <v>1053</v>
      </c>
      <c r="H540" s="255" t="s">
        <v>1054</v>
      </c>
      <c r="I540" s="255" t="s">
        <v>1218</v>
      </c>
      <c r="M540" s="253"/>
      <c r="N540" s="253"/>
      <c r="P540" s="255"/>
    </row>
    <row r="541" spans="1:16" s="256" customFormat="1" ht="71.25">
      <c r="A541" s="255" t="s">
        <v>1049</v>
      </c>
      <c r="B541" s="255" t="s">
        <v>1216</v>
      </c>
      <c r="C541" s="255">
        <v>9</v>
      </c>
      <c r="D541" s="255" t="s">
        <v>1439</v>
      </c>
      <c r="E541" s="255">
        <v>28</v>
      </c>
      <c r="F541" s="255" t="s">
        <v>1052</v>
      </c>
      <c r="G541" s="255" t="s">
        <v>1053</v>
      </c>
      <c r="H541" s="255" t="s">
        <v>1054</v>
      </c>
      <c r="I541" s="255" t="s">
        <v>1218</v>
      </c>
      <c r="M541" s="253"/>
      <c r="N541" s="253"/>
      <c r="P541" s="255"/>
    </row>
    <row r="542" spans="1:16" s="256" customFormat="1" ht="71.25">
      <c r="A542" s="255" t="s">
        <v>1049</v>
      </c>
      <c r="B542" s="255" t="s">
        <v>1216</v>
      </c>
      <c r="C542" s="255">
        <v>9</v>
      </c>
      <c r="D542" s="255" t="s">
        <v>1440</v>
      </c>
      <c r="E542" s="255">
        <v>28</v>
      </c>
      <c r="F542" s="255" t="s">
        <v>1052</v>
      </c>
      <c r="G542" s="255" t="s">
        <v>1053</v>
      </c>
      <c r="H542" s="255" t="s">
        <v>1054</v>
      </c>
      <c r="I542" s="255" t="s">
        <v>1218</v>
      </c>
      <c r="M542" s="253"/>
      <c r="N542" s="253"/>
      <c r="P542" s="255"/>
    </row>
    <row r="543" spans="1:16" s="256" customFormat="1" ht="71.25">
      <c r="A543" s="255" t="s">
        <v>1049</v>
      </c>
      <c r="B543" s="255" t="s">
        <v>1216</v>
      </c>
      <c r="C543" s="255">
        <v>9</v>
      </c>
      <c r="D543" s="255" t="s">
        <v>1441</v>
      </c>
      <c r="E543" s="255">
        <v>28</v>
      </c>
      <c r="F543" s="255" t="s">
        <v>1052</v>
      </c>
      <c r="G543" s="255" t="s">
        <v>1053</v>
      </c>
      <c r="H543" s="255" t="s">
        <v>1054</v>
      </c>
      <c r="I543" s="255" t="s">
        <v>1218</v>
      </c>
      <c r="M543" s="253"/>
      <c r="N543" s="253"/>
      <c r="P543" s="255"/>
    </row>
    <row r="544" spans="1:16" s="256" customFormat="1" ht="71.25">
      <c r="A544" s="255" t="s">
        <v>1049</v>
      </c>
      <c r="B544" s="255" t="s">
        <v>1216</v>
      </c>
      <c r="C544" s="255">
        <v>9</v>
      </c>
      <c r="D544" s="255" t="s">
        <v>1442</v>
      </c>
      <c r="E544" s="255">
        <v>28</v>
      </c>
      <c r="F544" s="255" t="s">
        <v>1052</v>
      </c>
      <c r="G544" s="255" t="s">
        <v>1053</v>
      </c>
      <c r="H544" s="255" t="s">
        <v>1054</v>
      </c>
      <c r="I544" s="255" t="s">
        <v>1218</v>
      </c>
      <c r="M544" s="253"/>
      <c r="N544" s="253"/>
      <c r="P544" s="255"/>
    </row>
    <row r="545" spans="1:16" s="256" customFormat="1" ht="71.25">
      <c r="A545" s="255" t="s">
        <v>1049</v>
      </c>
      <c r="B545" s="255" t="s">
        <v>1216</v>
      </c>
      <c r="C545" s="255">
        <v>9</v>
      </c>
      <c r="D545" s="255" t="s">
        <v>1443</v>
      </c>
      <c r="E545" s="255">
        <v>28</v>
      </c>
      <c r="F545" s="255" t="s">
        <v>1052</v>
      </c>
      <c r="G545" s="255" t="s">
        <v>1053</v>
      </c>
      <c r="H545" s="255" t="s">
        <v>1054</v>
      </c>
      <c r="I545" s="255" t="s">
        <v>1218</v>
      </c>
      <c r="M545" s="253"/>
      <c r="N545" s="253"/>
      <c r="P545" s="255"/>
    </row>
    <row r="546" spans="1:16" s="256" customFormat="1" ht="71.25">
      <c r="A546" s="255" t="s">
        <v>1049</v>
      </c>
      <c r="B546" s="255" t="s">
        <v>1216</v>
      </c>
      <c r="C546" s="255">
        <v>9</v>
      </c>
      <c r="D546" s="255" t="s">
        <v>1444</v>
      </c>
      <c r="E546" s="255">
        <v>28</v>
      </c>
      <c r="F546" s="255" t="s">
        <v>1052</v>
      </c>
      <c r="G546" s="255" t="s">
        <v>1053</v>
      </c>
      <c r="H546" s="255" t="s">
        <v>1054</v>
      </c>
      <c r="I546" s="255" t="s">
        <v>1218</v>
      </c>
      <c r="M546" s="253"/>
      <c r="N546" s="253"/>
      <c r="P546" s="255"/>
    </row>
    <row r="547" spans="1:16" s="256" customFormat="1" ht="71.25">
      <c r="A547" s="255" t="s">
        <v>1049</v>
      </c>
      <c r="B547" s="255" t="s">
        <v>1216</v>
      </c>
      <c r="C547" s="255">
        <v>9</v>
      </c>
      <c r="D547" s="255" t="s">
        <v>1445</v>
      </c>
      <c r="E547" s="255">
        <v>28</v>
      </c>
      <c r="F547" s="255" t="s">
        <v>1052</v>
      </c>
      <c r="G547" s="255" t="s">
        <v>1053</v>
      </c>
      <c r="H547" s="255" t="s">
        <v>1054</v>
      </c>
      <c r="I547" s="255" t="s">
        <v>1218</v>
      </c>
      <c r="M547" s="253"/>
      <c r="N547" s="253"/>
      <c r="P547" s="255"/>
    </row>
    <row r="548" spans="1:16" s="256" customFormat="1" ht="71.25">
      <c r="A548" s="255" t="s">
        <v>1049</v>
      </c>
      <c r="B548" s="255" t="s">
        <v>1216</v>
      </c>
      <c r="C548" s="255">
        <v>9</v>
      </c>
      <c r="D548" s="255" t="s">
        <v>1446</v>
      </c>
      <c r="E548" s="255">
        <v>28</v>
      </c>
      <c r="F548" s="255" t="s">
        <v>1052</v>
      </c>
      <c r="G548" s="255" t="s">
        <v>1241</v>
      </c>
      <c r="H548" s="255" t="s">
        <v>1054</v>
      </c>
      <c r="I548" s="255" t="s">
        <v>1218</v>
      </c>
      <c r="M548" s="253"/>
      <c r="N548" s="253"/>
      <c r="P548" s="255"/>
    </row>
    <row r="549" spans="1:16" s="256" customFormat="1" ht="71.25">
      <c r="A549" s="255" t="s">
        <v>1049</v>
      </c>
      <c r="B549" s="255" t="s">
        <v>1216</v>
      </c>
      <c r="C549" s="255">
        <v>9</v>
      </c>
      <c r="D549" s="255" t="s">
        <v>1447</v>
      </c>
      <c r="E549" s="255">
        <v>28</v>
      </c>
      <c r="F549" s="255" t="s">
        <v>1052</v>
      </c>
      <c r="G549" s="255" t="s">
        <v>1241</v>
      </c>
      <c r="H549" s="255" t="s">
        <v>1054</v>
      </c>
      <c r="I549" s="255" t="s">
        <v>1218</v>
      </c>
      <c r="M549" s="253"/>
      <c r="N549" s="253"/>
      <c r="P549" s="255"/>
    </row>
    <row r="550" spans="1:16" s="256" customFormat="1" ht="71.25">
      <c r="A550" s="255" t="s">
        <v>1049</v>
      </c>
      <c r="B550" s="255" t="s">
        <v>1216</v>
      </c>
      <c r="C550" s="255">
        <v>9</v>
      </c>
      <c r="D550" s="255" t="s">
        <v>1448</v>
      </c>
      <c r="E550" s="255">
        <v>28</v>
      </c>
      <c r="F550" s="255" t="s">
        <v>1052</v>
      </c>
      <c r="G550" s="255" t="s">
        <v>1241</v>
      </c>
      <c r="H550" s="255" t="s">
        <v>1054</v>
      </c>
      <c r="I550" s="255" t="s">
        <v>1218</v>
      </c>
      <c r="M550" s="253"/>
      <c r="N550" s="253"/>
      <c r="P550" s="255"/>
    </row>
    <row r="551" spans="1:16" s="256" customFormat="1" ht="71.25">
      <c r="A551" s="255" t="s">
        <v>1049</v>
      </c>
      <c r="B551" s="255" t="s">
        <v>1216</v>
      </c>
      <c r="C551" s="255">
        <v>9</v>
      </c>
      <c r="D551" s="255" t="s">
        <v>1449</v>
      </c>
      <c r="E551" s="255">
        <v>28</v>
      </c>
      <c r="F551" s="255" t="s">
        <v>1052</v>
      </c>
      <c r="G551" s="255" t="s">
        <v>1241</v>
      </c>
      <c r="H551" s="255" t="s">
        <v>1054</v>
      </c>
      <c r="I551" s="255" t="s">
        <v>1218</v>
      </c>
      <c r="M551" s="253"/>
      <c r="N551" s="253"/>
      <c r="P551" s="255"/>
    </row>
    <row r="552" spans="1:16" s="256" customFormat="1" ht="71.25">
      <c r="A552" s="255" t="s">
        <v>1049</v>
      </c>
      <c r="B552" s="255" t="s">
        <v>1216</v>
      </c>
      <c r="C552" s="255">
        <v>9</v>
      </c>
      <c r="D552" s="255" t="s">
        <v>1450</v>
      </c>
      <c r="E552" s="255">
        <v>28</v>
      </c>
      <c r="F552" s="255" t="s">
        <v>1052</v>
      </c>
      <c r="G552" s="255" t="s">
        <v>1057</v>
      </c>
      <c r="H552" s="255" t="s">
        <v>1054</v>
      </c>
      <c r="I552" s="255" t="s">
        <v>1218</v>
      </c>
      <c r="M552" s="253"/>
      <c r="N552" s="253"/>
      <c r="P552" s="255"/>
    </row>
    <row r="553" spans="1:16" s="256" customFormat="1" ht="71.25">
      <c r="A553" s="255" t="s">
        <v>1049</v>
      </c>
      <c r="B553" s="255" t="s">
        <v>1216</v>
      </c>
      <c r="C553" s="255">
        <v>9</v>
      </c>
      <c r="D553" s="255" t="s">
        <v>1451</v>
      </c>
      <c r="E553" s="255">
        <v>28</v>
      </c>
      <c r="F553" s="255" t="s">
        <v>1052</v>
      </c>
      <c r="G553" s="255" t="s">
        <v>1057</v>
      </c>
      <c r="H553" s="255" t="s">
        <v>1054</v>
      </c>
      <c r="I553" s="255" t="s">
        <v>1218</v>
      </c>
      <c r="M553" s="253"/>
      <c r="N553" s="253"/>
      <c r="P553" s="255"/>
    </row>
    <row r="554" spans="1:16" s="256" customFormat="1" ht="71.25">
      <c r="A554" s="255" t="s">
        <v>1049</v>
      </c>
      <c r="B554" s="255" t="s">
        <v>1216</v>
      </c>
      <c r="C554" s="255">
        <v>9</v>
      </c>
      <c r="D554" s="255" t="s">
        <v>1452</v>
      </c>
      <c r="E554" s="255">
        <v>28</v>
      </c>
      <c r="F554" s="255" t="s">
        <v>1052</v>
      </c>
      <c r="G554" s="255" t="s">
        <v>1057</v>
      </c>
      <c r="H554" s="255" t="s">
        <v>1054</v>
      </c>
      <c r="I554" s="255" t="s">
        <v>1218</v>
      </c>
      <c r="M554" s="253"/>
      <c r="N554" s="253"/>
      <c r="P554" s="255"/>
    </row>
    <row r="555" spans="1:16" s="256" customFormat="1" ht="71.25">
      <c r="A555" s="255" t="s">
        <v>1049</v>
      </c>
      <c r="B555" s="255" t="s">
        <v>1216</v>
      </c>
      <c r="C555" s="255">
        <v>9</v>
      </c>
      <c r="D555" s="255" t="s">
        <v>1453</v>
      </c>
      <c r="E555" s="255">
        <v>28</v>
      </c>
      <c r="F555" s="255" t="s">
        <v>1052</v>
      </c>
      <c r="G555" s="255" t="s">
        <v>1057</v>
      </c>
      <c r="H555" s="255" t="s">
        <v>1054</v>
      </c>
      <c r="I555" s="255" t="s">
        <v>1218</v>
      </c>
      <c r="M555" s="253"/>
      <c r="N555" s="253"/>
      <c r="P555" s="255"/>
    </row>
    <row r="556" spans="1:16" s="256" customFormat="1" ht="71.25">
      <c r="A556" s="255" t="s">
        <v>1049</v>
      </c>
      <c r="B556" s="255" t="s">
        <v>1216</v>
      </c>
      <c r="C556" s="255">
        <v>9</v>
      </c>
      <c r="D556" s="255" t="s">
        <v>1454</v>
      </c>
      <c r="E556" s="255">
        <v>28</v>
      </c>
      <c r="F556" s="255" t="s">
        <v>1052</v>
      </c>
      <c r="G556" s="255" t="s">
        <v>1057</v>
      </c>
      <c r="H556" s="255" t="s">
        <v>1054</v>
      </c>
      <c r="I556" s="255" t="s">
        <v>1218</v>
      </c>
      <c r="M556" s="253"/>
      <c r="N556" s="253"/>
      <c r="P556" s="255"/>
    </row>
    <row r="557" spans="1:16" s="256" customFormat="1" ht="71.25">
      <c r="A557" s="255" t="s">
        <v>1049</v>
      </c>
      <c r="B557" s="255" t="s">
        <v>1216</v>
      </c>
      <c r="C557" s="255">
        <v>9</v>
      </c>
      <c r="D557" s="255" t="s">
        <v>1455</v>
      </c>
      <c r="E557" s="255">
        <v>28</v>
      </c>
      <c r="F557" s="255" t="s">
        <v>1052</v>
      </c>
      <c r="G557" s="255" t="s">
        <v>1057</v>
      </c>
      <c r="H557" s="255" t="s">
        <v>1054</v>
      </c>
      <c r="I557" s="255" t="s">
        <v>1218</v>
      </c>
      <c r="M557" s="253"/>
      <c r="N557" s="253"/>
      <c r="P557" s="255"/>
    </row>
    <row r="558" spans="1:16" s="256" customFormat="1" ht="71.25">
      <c r="A558" s="255" t="s">
        <v>1049</v>
      </c>
      <c r="B558" s="255" t="s">
        <v>1216</v>
      </c>
      <c r="C558" s="255">
        <v>9</v>
      </c>
      <c r="D558" s="255" t="s">
        <v>1456</v>
      </c>
      <c r="E558" s="255">
        <v>28</v>
      </c>
      <c r="F558" s="255" t="s">
        <v>1052</v>
      </c>
      <c r="G558" s="255" t="s">
        <v>1057</v>
      </c>
      <c r="H558" s="255" t="s">
        <v>1054</v>
      </c>
      <c r="I558" s="255" t="s">
        <v>1218</v>
      </c>
      <c r="M558" s="253"/>
      <c r="N558" s="253"/>
      <c r="P558" s="255"/>
    </row>
    <row r="559" spans="1:16" s="256" customFormat="1" ht="71.25">
      <c r="A559" s="255" t="s">
        <v>1049</v>
      </c>
      <c r="B559" s="255" t="s">
        <v>1216</v>
      </c>
      <c r="C559" s="255">
        <v>9</v>
      </c>
      <c r="D559" s="255" t="s">
        <v>1457</v>
      </c>
      <c r="E559" s="255">
        <v>28</v>
      </c>
      <c r="F559" s="255" t="s">
        <v>1052</v>
      </c>
      <c r="G559" s="255" t="s">
        <v>1057</v>
      </c>
      <c r="H559" s="255" t="s">
        <v>1054</v>
      </c>
      <c r="I559" s="255" t="s">
        <v>1218</v>
      </c>
      <c r="M559" s="253"/>
      <c r="N559" s="253"/>
      <c r="P559" s="255"/>
    </row>
    <row r="560" spans="1:16" s="256" customFormat="1" ht="71.25">
      <c r="A560" s="255" t="s">
        <v>1049</v>
      </c>
      <c r="B560" s="255" t="s">
        <v>1216</v>
      </c>
      <c r="C560" s="255">
        <v>9</v>
      </c>
      <c r="D560" s="255" t="s">
        <v>1458</v>
      </c>
      <c r="E560" s="255">
        <v>28</v>
      </c>
      <c r="F560" s="255" t="s">
        <v>1052</v>
      </c>
      <c r="G560" s="255" t="s">
        <v>1057</v>
      </c>
      <c r="H560" s="255" t="s">
        <v>1054</v>
      </c>
      <c r="I560" s="255" t="s">
        <v>1218</v>
      </c>
      <c r="M560" s="253"/>
      <c r="N560" s="253"/>
      <c r="P560" s="255"/>
    </row>
    <row r="561" spans="1:16" s="256" customFormat="1" ht="71.25">
      <c r="A561" s="255" t="s">
        <v>1049</v>
      </c>
      <c r="B561" s="255" t="s">
        <v>1216</v>
      </c>
      <c r="C561" s="255">
        <v>9</v>
      </c>
      <c r="D561" s="255" t="s">
        <v>1459</v>
      </c>
      <c r="E561" s="255">
        <v>28</v>
      </c>
      <c r="F561" s="255" t="s">
        <v>1052</v>
      </c>
      <c r="G561" s="255" t="s">
        <v>1057</v>
      </c>
      <c r="H561" s="255" t="s">
        <v>1054</v>
      </c>
      <c r="I561" s="255" t="s">
        <v>1218</v>
      </c>
      <c r="M561" s="253"/>
      <c r="N561" s="253"/>
      <c r="P561" s="255"/>
    </row>
    <row r="562" spans="1:16" s="256" customFormat="1" ht="71.25">
      <c r="A562" s="255" t="s">
        <v>1049</v>
      </c>
      <c r="B562" s="255" t="s">
        <v>1216</v>
      </c>
      <c r="C562" s="255">
        <v>9</v>
      </c>
      <c r="D562" s="255" t="s">
        <v>1460</v>
      </c>
      <c r="E562" s="255">
        <v>28</v>
      </c>
      <c r="F562" s="255" t="s">
        <v>1052</v>
      </c>
      <c r="G562" s="255" t="s">
        <v>1057</v>
      </c>
      <c r="H562" s="255" t="s">
        <v>1054</v>
      </c>
      <c r="I562" s="255" t="s">
        <v>1218</v>
      </c>
      <c r="M562" s="253"/>
      <c r="N562" s="253"/>
      <c r="P562" s="255"/>
    </row>
    <row r="563" spans="1:16" s="256" customFormat="1" ht="71.25">
      <c r="A563" s="255" t="s">
        <v>1049</v>
      </c>
      <c r="B563" s="255" t="s">
        <v>1216</v>
      </c>
      <c r="C563" s="255">
        <v>9</v>
      </c>
      <c r="D563" s="255" t="s">
        <v>1461</v>
      </c>
      <c r="E563" s="255">
        <v>28</v>
      </c>
      <c r="F563" s="255" t="s">
        <v>1052</v>
      </c>
      <c r="G563" s="255" t="s">
        <v>1053</v>
      </c>
      <c r="H563" s="255" t="s">
        <v>1054</v>
      </c>
      <c r="I563" s="255" t="s">
        <v>1218</v>
      </c>
      <c r="M563" s="253"/>
      <c r="N563" s="253"/>
      <c r="P563" s="255"/>
    </row>
    <row r="564" spans="1:16" s="256" customFormat="1" ht="71.25">
      <c r="A564" s="255" t="s">
        <v>1049</v>
      </c>
      <c r="B564" s="255" t="s">
        <v>1216</v>
      </c>
      <c r="C564" s="255">
        <v>9</v>
      </c>
      <c r="D564" s="255" t="s">
        <v>1462</v>
      </c>
      <c r="E564" s="255">
        <v>28</v>
      </c>
      <c r="F564" s="255" t="s">
        <v>1052</v>
      </c>
      <c r="G564" s="255" t="s">
        <v>1053</v>
      </c>
      <c r="H564" s="255" t="s">
        <v>1054</v>
      </c>
      <c r="I564" s="255" t="s">
        <v>1218</v>
      </c>
      <c r="M564" s="253"/>
      <c r="N564" s="253"/>
      <c r="P564" s="255"/>
    </row>
    <row r="565" spans="1:16" s="256" customFormat="1" ht="71.25">
      <c r="A565" s="255" t="s">
        <v>1049</v>
      </c>
      <c r="B565" s="255" t="s">
        <v>1216</v>
      </c>
      <c r="C565" s="255">
        <v>9</v>
      </c>
      <c r="D565" s="255" t="s">
        <v>1463</v>
      </c>
      <c r="E565" s="255">
        <v>28</v>
      </c>
      <c r="F565" s="255" t="s">
        <v>1052</v>
      </c>
      <c r="G565" s="255" t="s">
        <v>1053</v>
      </c>
      <c r="H565" s="255" t="s">
        <v>1054</v>
      </c>
      <c r="I565" s="255" t="s">
        <v>1218</v>
      </c>
      <c r="M565" s="253"/>
      <c r="N565" s="253"/>
      <c r="P565" s="255"/>
    </row>
    <row r="566" spans="1:16" s="256" customFormat="1" ht="71.25">
      <c r="A566" s="255" t="s">
        <v>1049</v>
      </c>
      <c r="B566" s="255" t="s">
        <v>1216</v>
      </c>
      <c r="C566" s="255">
        <v>9</v>
      </c>
      <c r="D566" s="255" t="s">
        <v>1464</v>
      </c>
      <c r="E566" s="255">
        <v>28</v>
      </c>
      <c r="F566" s="255" t="s">
        <v>1052</v>
      </c>
      <c r="G566" s="255" t="s">
        <v>1053</v>
      </c>
      <c r="H566" s="255" t="s">
        <v>1054</v>
      </c>
      <c r="I566" s="255" t="s">
        <v>1218</v>
      </c>
      <c r="M566" s="253"/>
      <c r="N566" s="253"/>
      <c r="P566" s="255"/>
    </row>
    <row r="567" spans="1:16" s="256" customFormat="1" ht="71.25">
      <c r="A567" s="255" t="s">
        <v>1049</v>
      </c>
      <c r="B567" s="255" t="s">
        <v>1216</v>
      </c>
      <c r="C567" s="255">
        <v>9</v>
      </c>
      <c r="D567" s="255" t="s">
        <v>1465</v>
      </c>
      <c r="E567" s="255">
        <v>28</v>
      </c>
      <c r="F567" s="255" t="s">
        <v>1052</v>
      </c>
      <c r="G567" s="255" t="s">
        <v>1053</v>
      </c>
      <c r="H567" s="255" t="s">
        <v>1054</v>
      </c>
      <c r="I567" s="255" t="s">
        <v>1218</v>
      </c>
      <c r="M567" s="253"/>
      <c r="N567" s="253"/>
      <c r="P567" s="255"/>
    </row>
    <row r="568" spans="1:16" s="256" customFormat="1" ht="71.25">
      <c r="A568" s="255" t="s">
        <v>1049</v>
      </c>
      <c r="B568" s="255" t="s">
        <v>1216</v>
      </c>
      <c r="C568" s="255">
        <v>9</v>
      </c>
      <c r="D568" s="255" t="s">
        <v>1466</v>
      </c>
      <c r="E568" s="255">
        <v>28</v>
      </c>
      <c r="F568" s="255" t="s">
        <v>1052</v>
      </c>
      <c r="G568" s="255" t="s">
        <v>1053</v>
      </c>
      <c r="H568" s="255" t="s">
        <v>1054</v>
      </c>
      <c r="I568" s="255" t="s">
        <v>1218</v>
      </c>
      <c r="M568" s="253"/>
      <c r="N568" s="253"/>
      <c r="P568" s="255"/>
    </row>
    <row r="569" spans="1:16" s="256" customFormat="1" ht="71.25">
      <c r="A569" s="255" t="s">
        <v>1049</v>
      </c>
      <c r="B569" s="255" t="s">
        <v>1216</v>
      </c>
      <c r="C569" s="255">
        <v>9</v>
      </c>
      <c r="D569" s="255" t="s">
        <v>1467</v>
      </c>
      <c r="E569" s="255">
        <v>28</v>
      </c>
      <c r="F569" s="255" t="s">
        <v>1052</v>
      </c>
      <c r="G569" s="255" t="s">
        <v>1053</v>
      </c>
      <c r="H569" s="255" t="s">
        <v>1054</v>
      </c>
      <c r="I569" s="255" t="s">
        <v>1218</v>
      </c>
      <c r="M569" s="253"/>
      <c r="N569" s="253"/>
      <c r="P569" s="255"/>
    </row>
    <row r="570" spans="1:16" s="256" customFormat="1" ht="71.25">
      <c r="A570" s="255" t="s">
        <v>1049</v>
      </c>
      <c r="B570" s="255" t="s">
        <v>1216</v>
      </c>
      <c r="C570" s="255">
        <v>9</v>
      </c>
      <c r="D570" s="255" t="s">
        <v>1468</v>
      </c>
      <c r="E570" s="255">
        <v>28</v>
      </c>
      <c r="F570" s="255" t="s">
        <v>1052</v>
      </c>
      <c r="G570" s="255" t="s">
        <v>1053</v>
      </c>
      <c r="H570" s="255" t="s">
        <v>1054</v>
      </c>
      <c r="I570" s="255" t="s">
        <v>1218</v>
      </c>
      <c r="M570" s="253"/>
      <c r="N570" s="253"/>
      <c r="P570" s="255"/>
    </row>
    <row r="571" spans="1:16" s="256" customFormat="1" ht="71.25">
      <c r="A571" s="255" t="s">
        <v>1049</v>
      </c>
      <c r="B571" s="255" t="s">
        <v>1216</v>
      </c>
      <c r="C571" s="255">
        <v>9</v>
      </c>
      <c r="D571" s="255" t="s">
        <v>1469</v>
      </c>
      <c r="E571" s="255">
        <v>28</v>
      </c>
      <c r="F571" s="255" t="s">
        <v>1052</v>
      </c>
      <c r="G571" s="255" t="s">
        <v>1053</v>
      </c>
      <c r="H571" s="255" t="s">
        <v>1054</v>
      </c>
      <c r="I571" s="255" t="s">
        <v>1218</v>
      </c>
      <c r="M571" s="253"/>
      <c r="N571" s="253"/>
      <c r="P571" s="255"/>
    </row>
    <row r="572" spans="1:16" s="256" customFormat="1" ht="71.25">
      <c r="A572" s="255" t="s">
        <v>1049</v>
      </c>
      <c r="B572" s="255" t="s">
        <v>1216</v>
      </c>
      <c r="C572" s="255">
        <v>9</v>
      </c>
      <c r="D572" s="255" t="s">
        <v>1470</v>
      </c>
      <c r="E572" s="255">
        <v>28</v>
      </c>
      <c r="F572" s="255" t="s">
        <v>1052</v>
      </c>
      <c r="G572" s="255" t="s">
        <v>1053</v>
      </c>
      <c r="H572" s="255" t="s">
        <v>1054</v>
      </c>
      <c r="I572" s="255" t="s">
        <v>1218</v>
      </c>
      <c r="M572" s="253"/>
      <c r="N572" s="253"/>
      <c r="P572" s="255"/>
    </row>
    <row r="573" spans="1:16" s="256" customFormat="1" ht="71.25">
      <c r="A573" s="255" t="s">
        <v>1049</v>
      </c>
      <c r="B573" s="255" t="s">
        <v>1216</v>
      </c>
      <c r="C573" s="255">
        <v>9</v>
      </c>
      <c r="D573" s="255" t="s">
        <v>1471</v>
      </c>
      <c r="E573" s="255">
        <v>28</v>
      </c>
      <c r="F573" s="255" t="s">
        <v>1052</v>
      </c>
      <c r="G573" s="255" t="s">
        <v>1053</v>
      </c>
      <c r="H573" s="255" t="s">
        <v>1054</v>
      </c>
      <c r="I573" s="255" t="s">
        <v>1218</v>
      </c>
      <c r="M573" s="253"/>
      <c r="N573" s="253"/>
      <c r="P573" s="255"/>
    </row>
    <row r="574" spans="1:16" s="256" customFormat="1" ht="71.25">
      <c r="A574" s="255" t="s">
        <v>1049</v>
      </c>
      <c r="B574" s="255" t="s">
        <v>1216</v>
      </c>
      <c r="C574" s="255">
        <v>9</v>
      </c>
      <c r="D574" s="255" t="s">
        <v>1472</v>
      </c>
      <c r="E574" s="255">
        <v>28</v>
      </c>
      <c r="F574" s="255" t="s">
        <v>1052</v>
      </c>
      <c r="G574" s="255" t="s">
        <v>1268</v>
      </c>
      <c r="H574" s="255" t="s">
        <v>1054</v>
      </c>
      <c r="I574" s="255" t="s">
        <v>1218</v>
      </c>
      <c r="M574" s="253"/>
      <c r="N574" s="253"/>
      <c r="P574" s="255"/>
    </row>
    <row r="575" spans="1:16" s="256" customFormat="1" ht="71.25">
      <c r="A575" s="255" t="s">
        <v>1049</v>
      </c>
      <c r="B575" s="255" t="s">
        <v>1216</v>
      </c>
      <c r="C575" s="255">
        <v>9</v>
      </c>
      <c r="D575" s="255" t="s">
        <v>1473</v>
      </c>
      <c r="E575" s="255">
        <v>28</v>
      </c>
      <c r="F575" s="255" t="s">
        <v>1052</v>
      </c>
      <c r="G575" s="255" t="s">
        <v>1268</v>
      </c>
      <c r="H575" s="255" t="s">
        <v>1054</v>
      </c>
      <c r="I575" s="255" t="s">
        <v>1218</v>
      </c>
      <c r="M575" s="253"/>
      <c r="N575" s="253"/>
      <c r="P575" s="255"/>
    </row>
    <row r="576" spans="1:16" s="256" customFormat="1" ht="71.25">
      <c r="A576" s="255" t="s">
        <v>1049</v>
      </c>
      <c r="B576" s="255" t="s">
        <v>1216</v>
      </c>
      <c r="C576" s="255">
        <v>9</v>
      </c>
      <c r="D576" s="255" t="s">
        <v>1474</v>
      </c>
      <c r="E576" s="255">
        <v>28</v>
      </c>
      <c r="F576" s="255" t="s">
        <v>1052</v>
      </c>
      <c r="G576" s="255" t="s">
        <v>1268</v>
      </c>
      <c r="H576" s="255" t="s">
        <v>1054</v>
      </c>
      <c r="I576" s="255" t="s">
        <v>1218</v>
      </c>
      <c r="M576" s="253"/>
      <c r="N576" s="253"/>
      <c r="P576" s="255"/>
    </row>
    <row r="577" spans="1:16" s="256" customFormat="1" ht="71.25">
      <c r="A577" s="255" t="s">
        <v>1049</v>
      </c>
      <c r="B577" s="255" t="s">
        <v>1216</v>
      </c>
      <c r="C577" s="255">
        <v>9</v>
      </c>
      <c r="D577" s="255" t="s">
        <v>1475</v>
      </c>
      <c r="E577" s="255">
        <v>28</v>
      </c>
      <c r="F577" s="255" t="s">
        <v>1052</v>
      </c>
      <c r="G577" s="255" t="s">
        <v>1268</v>
      </c>
      <c r="H577" s="255" t="s">
        <v>1054</v>
      </c>
      <c r="I577" s="255" t="s">
        <v>1218</v>
      </c>
      <c r="M577" s="253"/>
      <c r="N577" s="253"/>
      <c r="P577" s="255"/>
    </row>
    <row r="578" spans="1:16" s="258" customFormat="1" ht="71.25">
      <c r="A578" s="257" t="s">
        <v>1049</v>
      </c>
      <c r="B578" s="257" t="s">
        <v>1476</v>
      </c>
      <c r="C578" s="257">
        <v>2</v>
      </c>
      <c r="D578" s="257" t="s">
        <v>1217</v>
      </c>
      <c r="E578" s="257">
        <v>28</v>
      </c>
      <c r="F578" s="257" t="s">
        <v>1052</v>
      </c>
      <c r="G578" s="257" t="s">
        <v>1057</v>
      </c>
      <c r="H578" s="257" t="s">
        <v>1054</v>
      </c>
      <c r="I578" s="257" t="s">
        <v>1218</v>
      </c>
      <c r="M578" s="253"/>
      <c r="N578" s="253"/>
      <c r="P578" s="255"/>
    </row>
    <row r="579" spans="1:16" s="258" customFormat="1" ht="71.25">
      <c r="A579" s="257" t="s">
        <v>1049</v>
      </c>
      <c r="B579" s="257" t="s">
        <v>1476</v>
      </c>
      <c r="C579" s="257">
        <v>2</v>
      </c>
      <c r="D579" s="257" t="s">
        <v>1219</v>
      </c>
      <c r="E579" s="257">
        <v>28</v>
      </c>
      <c r="F579" s="257" t="s">
        <v>1052</v>
      </c>
      <c r="G579" s="257" t="s">
        <v>1057</v>
      </c>
      <c r="H579" s="257" t="s">
        <v>1054</v>
      </c>
      <c r="I579" s="257" t="s">
        <v>1218</v>
      </c>
      <c r="M579" s="253"/>
      <c r="N579" s="253"/>
      <c r="P579" s="255"/>
    </row>
    <row r="580" spans="1:16" s="258" customFormat="1" ht="71.25">
      <c r="A580" s="257" t="s">
        <v>1049</v>
      </c>
      <c r="B580" s="257" t="s">
        <v>1476</v>
      </c>
      <c r="C580" s="257">
        <v>2</v>
      </c>
      <c r="D580" s="257" t="s">
        <v>1220</v>
      </c>
      <c r="E580" s="257">
        <v>28</v>
      </c>
      <c r="F580" s="257" t="s">
        <v>1052</v>
      </c>
      <c r="G580" s="257" t="s">
        <v>1057</v>
      </c>
      <c r="H580" s="257" t="s">
        <v>1054</v>
      </c>
      <c r="I580" s="257" t="s">
        <v>1218</v>
      </c>
      <c r="M580" s="253"/>
      <c r="N580" s="253"/>
      <c r="P580" s="255"/>
    </row>
    <row r="581" spans="1:16" s="258" customFormat="1" ht="71.25">
      <c r="A581" s="257" t="s">
        <v>1049</v>
      </c>
      <c r="B581" s="257" t="s">
        <v>1476</v>
      </c>
      <c r="C581" s="257">
        <v>2</v>
      </c>
      <c r="D581" s="257" t="s">
        <v>1221</v>
      </c>
      <c r="E581" s="257">
        <v>28</v>
      </c>
      <c r="F581" s="257" t="s">
        <v>1052</v>
      </c>
      <c r="G581" s="257" t="s">
        <v>1057</v>
      </c>
      <c r="H581" s="257" t="s">
        <v>1054</v>
      </c>
      <c r="I581" s="257" t="s">
        <v>1218</v>
      </c>
      <c r="M581" s="253"/>
      <c r="N581" s="253"/>
      <c r="P581" s="255"/>
    </row>
    <row r="582" spans="1:16" s="258" customFormat="1" ht="71.25">
      <c r="A582" s="257" t="s">
        <v>1049</v>
      </c>
      <c r="B582" s="257" t="s">
        <v>1476</v>
      </c>
      <c r="C582" s="257">
        <v>2</v>
      </c>
      <c r="D582" s="257" t="s">
        <v>1222</v>
      </c>
      <c r="E582" s="257">
        <v>28</v>
      </c>
      <c r="F582" s="257" t="s">
        <v>1052</v>
      </c>
      <c r="G582" s="257" t="s">
        <v>1057</v>
      </c>
      <c r="H582" s="257" t="s">
        <v>1054</v>
      </c>
      <c r="I582" s="257" t="s">
        <v>1218</v>
      </c>
      <c r="M582" s="253"/>
      <c r="N582" s="253"/>
      <c r="P582" s="255"/>
    </row>
    <row r="583" spans="1:16" s="258" customFormat="1" ht="71.25">
      <c r="A583" s="257" t="s">
        <v>1049</v>
      </c>
      <c r="B583" s="257" t="s">
        <v>1476</v>
      </c>
      <c r="C583" s="257">
        <v>2</v>
      </c>
      <c r="D583" s="257" t="s">
        <v>1223</v>
      </c>
      <c r="E583" s="257">
        <v>28</v>
      </c>
      <c r="F583" s="257" t="s">
        <v>1052</v>
      </c>
      <c r="G583" s="257" t="s">
        <v>1057</v>
      </c>
      <c r="H583" s="257" t="s">
        <v>1054</v>
      </c>
      <c r="I583" s="257" t="s">
        <v>1218</v>
      </c>
      <c r="M583" s="253"/>
      <c r="N583" s="253"/>
      <c r="P583" s="255"/>
    </row>
    <row r="584" spans="1:16" s="258" customFormat="1" ht="71.25">
      <c r="A584" s="257" t="s">
        <v>1049</v>
      </c>
      <c r="B584" s="257" t="s">
        <v>1476</v>
      </c>
      <c r="C584" s="257">
        <v>2</v>
      </c>
      <c r="D584" s="257" t="s">
        <v>1224</v>
      </c>
      <c r="E584" s="257">
        <v>28</v>
      </c>
      <c r="F584" s="257" t="s">
        <v>1052</v>
      </c>
      <c r="G584" s="257" t="s">
        <v>1057</v>
      </c>
      <c r="H584" s="257" t="s">
        <v>1054</v>
      </c>
      <c r="I584" s="257" t="s">
        <v>1218</v>
      </c>
      <c r="M584" s="253"/>
      <c r="N584" s="253"/>
      <c r="P584" s="255"/>
    </row>
    <row r="585" spans="1:16" s="258" customFormat="1" ht="71.25">
      <c r="A585" s="257" t="s">
        <v>1049</v>
      </c>
      <c r="B585" s="257" t="s">
        <v>1476</v>
      </c>
      <c r="C585" s="257">
        <v>2</v>
      </c>
      <c r="D585" s="257" t="s">
        <v>1225</v>
      </c>
      <c r="E585" s="257">
        <v>28</v>
      </c>
      <c r="F585" s="257" t="s">
        <v>1052</v>
      </c>
      <c r="G585" s="257" t="s">
        <v>1057</v>
      </c>
      <c r="H585" s="257" t="s">
        <v>1054</v>
      </c>
      <c r="I585" s="257" t="s">
        <v>1218</v>
      </c>
      <c r="M585" s="253"/>
      <c r="N585" s="253"/>
      <c r="P585" s="255"/>
    </row>
    <row r="586" spans="1:16" s="258" customFormat="1" ht="71.25">
      <c r="A586" s="257" t="s">
        <v>1049</v>
      </c>
      <c r="B586" s="257" t="s">
        <v>1476</v>
      </c>
      <c r="C586" s="257">
        <v>2</v>
      </c>
      <c r="D586" s="257" t="s">
        <v>1226</v>
      </c>
      <c r="E586" s="257">
        <v>28</v>
      </c>
      <c r="F586" s="257" t="s">
        <v>1052</v>
      </c>
      <c r="G586" s="257" t="s">
        <v>1057</v>
      </c>
      <c r="H586" s="257" t="s">
        <v>1054</v>
      </c>
      <c r="I586" s="257" t="s">
        <v>1218</v>
      </c>
      <c r="M586" s="253"/>
      <c r="N586" s="253"/>
      <c r="P586" s="255"/>
    </row>
    <row r="587" spans="1:16" s="258" customFormat="1" ht="71.25">
      <c r="A587" s="257" t="s">
        <v>1049</v>
      </c>
      <c r="B587" s="257" t="s">
        <v>1476</v>
      </c>
      <c r="C587" s="257">
        <v>2</v>
      </c>
      <c r="D587" s="257" t="s">
        <v>1227</v>
      </c>
      <c r="E587" s="257">
        <v>28</v>
      </c>
      <c r="F587" s="257" t="s">
        <v>1052</v>
      </c>
      <c r="G587" s="257" t="s">
        <v>1057</v>
      </c>
      <c r="H587" s="257" t="s">
        <v>1054</v>
      </c>
      <c r="I587" s="257" t="s">
        <v>1218</v>
      </c>
      <c r="M587" s="253"/>
      <c r="N587" s="253"/>
      <c r="P587" s="255"/>
    </row>
    <row r="588" spans="1:16" s="258" customFormat="1" ht="71.25">
      <c r="A588" s="257" t="s">
        <v>1049</v>
      </c>
      <c r="B588" s="257" t="s">
        <v>1476</v>
      </c>
      <c r="C588" s="257">
        <v>2</v>
      </c>
      <c r="D588" s="257" t="s">
        <v>1228</v>
      </c>
      <c r="E588" s="257">
        <v>28</v>
      </c>
      <c r="F588" s="257" t="s">
        <v>1052</v>
      </c>
      <c r="G588" s="257" t="s">
        <v>1057</v>
      </c>
      <c r="H588" s="257" t="s">
        <v>1054</v>
      </c>
      <c r="I588" s="257" t="s">
        <v>1218</v>
      </c>
      <c r="M588" s="253"/>
      <c r="N588" s="253"/>
      <c r="P588" s="255"/>
    </row>
    <row r="589" spans="1:16" s="258" customFormat="1" ht="71.25">
      <c r="A589" s="257" t="s">
        <v>1049</v>
      </c>
      <c r="B589" s="257" t="s">
        <v>1476</v>
      </c>
      <c r="C589" s="257">
        <v>2</v>
      </c>
      <c r="D589" s="257" t="s">
        <v>1229</v>
      </c>
      <c r="E589" s="257">
        <v>28</v>
      </c>
      <c r="F589" s="257" t="s">
        <v>1052</v>
      </c>
      <c r="G589" s="257" t="s">
        <v>1053</v>
      </c>
      <c r="H589" s="257" t="s">
        <v>1054</v>
      </c>
      <c r="I589" s="257" t="s">
        <v>1218</v>
      </c>
      <c r="M589" s="253"/>
      <c r="N589" s="253"/>
      <c r="P589" s="255"/>
    </row>
    <row r="590" spans="1:16" s="258" customFormat="1" ht="71.25">
      <c r="A590" s="257" t="s">
        <v>1049</v>
      </c>
      <c r="B590" s="257" t="s">
        <v>1476</v>
      </c>
      <c r="C590" s="257">
        <v>2</v>
      </c>
      <c r="D590" s="257" t="s">
        <v>1230</v>
      </c>
      <c r="E590" s="257">
        <v>28</v>
      </c>
      <c r="F590" s="257" t="s">
        <v>1052</v>
      </c>
      <c r="G590" s="257" t="s">
        <v>1053</v>
      </c>
      <c r="H590" s="257" t="s">
        <v>1054</v>
      </c>
      <c r="I590" s="257" t="s">
        <v>1218</v>
      </c>
      <c r="M590" s="253"/>
      <c r="N590" s="253"/>
      <c r="P590" s="255"/>
    </row>
    <row r="591" spans="1:16" s="258" customFormat="1" ht="71.25">
      <c r="A591" s="257" t="s">
        <v>1049</v>
      </c>
      <c r="B591" s="257" t="s">
        <v>1476</v>
      </c>
      <c r="C591" s="257">
        <v>2</v>
      </c>
      <c r="D591" s="257" t="s">
        <v>1231</v>
      </c>
      <c r="E591" s="257">
        <v>28</v>
      </c>
      <c r="F591" s="257" t="s">
        <v>1052</v>
      </c>
      <c r="G591" s="257" t="s">
        <v>1053</v>
      </c>
      <c r="H591" s="257" t="s">
        <v>1054</v>
      </c>
      <c r="I591" s="257" t="s">
        <v>1218</v>
      </c>
      <c r="M591" s="253"/>
      <c r="N591" s="253"/>
      <c r="P591" s="255"/>
    </row>
    <row r="592" spans="1:16" s="258" customFormat="1" ht="71.25">
      <c r="A592" s="257" t="s">
        <v>1049</v>
      </c>
      <c r="B592" s="257" t="s">
        <v>1476</v>
      </c>
      <c r="C592" s="257">
        <v>2</v>
      </c>
      <c r="D592" s="257" t="s">
        <v>1232</v>
      </c>
      <c r="E592" s="257">
        <v>28</v>
      </c>
      <c r="F592" s="257" t="s">
        <v>1052</v>
      </c>
      <c r="G592" s="257" t="s">
        <v>1053</v>
      </c>
      <c r="H592" s="257" t="s">
        <v>1054</v>
      </c>
      <c r="I592" s="257" t="s">
        <v>1218</v>
      </c>
      <c r="M592" s="253"/>
      <c r="N592" s="253"/>
      <c r="P592" s="255"/>
    </row>
    <row r="593" spans="1:16" s="258" customFormat="1" ht="71.25">
      <c r="A593" s="257" t="s">
        <v>1049</v>
      </c>
      <c r="B593" s="257" t="s">
        <v>1476</v>
      </c>
      <c r="C593" s="257">
        <v>2</v>
      </c>
      <c r="D593" s="257" t="s">
        <v>1233</v>
      </c>
      <c r="E593" s="257">
        <v>28</v>
      </c>
      <c r="F593" s="257" t="s">
        <v>1052</v>
      </c>
      <c r="G593" s="257" t="s">
        <v>1053</v>
      </c>
      <c r="H593" s="257" t="s">
        <v>1054</v>
      </c>
      <c r="I593" s="257" t="s">
        <v>1218</v>
      </c>
      <c r="M593" s="253"/>
      <c r="N593" s="253"/>
      <c r="P593" s="255"/>
    </row>
    <row r="594" spans="1:16" s="258" customFormat="1" ht="71.25">
      <c r="A594" s="257" t="s">
        <v>1049</v>
      </c>
      <c r="B594" s="257" t="s">
        <v>1476</v>
      </c>
      <c r="C594" s="257">
        <v>2</v>
      </c>
      <c r="D594" s="257" t="s">
        <v>1234</v>
      </c>
      <c r="E594" s="257">
        <v>28</v>
      </c>
      <c r="F594" s="257" t="s">
        <v>1052</v>
      </c>
      <c r="G594" s="257" t="s">
        <v>1053</v>
      </c>
      <c r="H594" s="257" t="s">
        <v>1054</v>
      </c>
      <c r="I594" s="257" t="s">
        <v>1218</v>
      </c>
      <c r="M594" s="253"/>
      <c r="N594" s="253"/>
      <c r="P594" s="255"/>
    </row>
    <row r="595" spans="1:16" s="258" customFormat="1" ht="71.25">
      <c r="A595" s="257" t="s">
        <v>1049</v>
      </c>
      <c r="B595" s="257" t="s">
        <v>1476</v>
      </c>
      <c r="C595" s="257">
        <v>2</v>
      </c>
      <c r="D595" s="257" t="s">
        <v>1235</v>
      </c>
      <c r="E595" s="257">
        <v>28</v>
      </c>
      <c r="F595" s="257" t="s">
        <v>1052</v>
      </c>
      <c r="G595" s="257" t="s">
        <v>1053</v>
      </c>
      <c r="H595" s="257" t="s">
        <v>1054</v>
      </c>
      <c r="I595" s="257" t="s">
        <v>1218</v>
      </c>
      <c r="M595" s="253"/>
      <c r="N595" s="253"/>
      <c r="P595" s="255"/>
    </row>
    <row r="596" spans="1:16" s="258" customFormat="1" ht="71.25">
      <c r="A596" s="257" t="s">
        <v>1049</v>
      </c>
      <c r="B596" s="257" t="s">
        <v>1476</v>
      </c>
      <c r="C596" s="257">
        <v>2</v>
      </c>
      <c r="D596" s="257" t="s">
        <v>1236</v>
      </c>
      <c r="E596" s="257">
        <v>28</v>
      </c>
      <c r="F596" s="257" t="s">
        <v>1052</v>
      </c>
      <c r="G596" s="257" t="s">
        <v>1053</v>
      </c>
      <c r="H596" s="257" t="s">
        <v>1054</v>
      </c>
      <c r="I596" s="257" t="s">
        <v>1218</v>
      </c>
      <c r="M596" s="253"/>
      <c r="N596" s="253"/>
      <c r="P596" s="255"/>
    </row>
    <row r="597" spans="1:16" s="258" customFormat="1" ht="71.25">
      <c r="A597" s="257" t="s">
        <v>1049</v>
      </c>
      <c r="B597" s="257" t="s">
        <v>1476</v>
      </c>
      <c r="C597" s="257">
        <v>2</v>
      </c>
      <c r="D597" s="257" t="s">
        <v>1237</v>
      </c>
      <c r="E597" s="257">
        <v>28</v>
      </c>
      <c r="F597" s="257" t="s">
        <v>1052</v>
      </c>
      <c r="G597" s="257" t="s">
        <v>1053</v>
      </c>
      <c r="H597" s="257" t="s">
        <v>1054</v>
      </c>
      <c r="I597" s="257" t="s">
        <v>1218</v>
      </c>
      <c r="M597" s="253"/>
      <c r="N597" s="253"/>
      <c r="P597" s="255"/>
    </row>
    <row r="598" spans="1:16" s="258" customFormat="1" ht="71.25">
      <c r="A598" s="257" t="s">
        <v>1049</v>
      </c>
      <c r="B598" s="257" t="s">
        <v>1476</v>
      </c>
      <c r="C598" s="257">
        <v>2</v>
      </c>
      <c r="D598" s="257" t="s">
        <v>1238</v>
      </c>
      <c r="E598" s="257">
        <v>28</v>
      </c>
      <c r="F598" s="257" t="s">
        <v>1052</v>
      </c>
      <c r="G598" s="257" t="s">
        <v>1053</v>
      </c>
      <c r="H598" s="257" t="s">
        <v>1054</v>
      </c>
      <c r="I598" s="257" t="s">
        <v>1218</v>
      </c>
      <c r="M598" s="253"/>
      <c r="N598" s="253"/>
      <c r="P598" s="255"/>
    </row>
    <row r="599" spans="1:16" s="258" customFormat="1" ht="71.25">
      <c r="A599" s="257" t="s">
        <v>1049</v>
      </c>
      <c r="B599" s="257" t="s">
        <v>1476</v>
      </c>
      <c r="C599" s="257">
        <v>2</v>
      </c>
      <c r="D599" s="257" t="s">
        <v>1239</v>
      </c>
      <c r="E599" s="257">
        <v>28</v>
      </c>
      <c r="F599" s="257" t="s">
        <v>1052</v>
      </c>
      <c r="G599" s="257" t="s">
        <v>1053</v>
      </c>
      <c r="H599" s="257" t="s">
        <v>1054</v>
      </c>
      <c r="I599" s="257" t="s">
        <v>1218</v>
      </c>
      <c r="M599" s="253"/>
      <c r="N599" s="253"/>
      <c r="P599" s="255"/>
    </row>
    <row r="600" spans="1:16" s="258" customFormat="1" ht="71.25">
      <c r="A600" s="257" t="s">
        <v>1049</v>
      </c>
      <c r="B600" s="257" t="s">
        <v>1476</v>
      </c>
      <c r="C600" s="257">
        <v>2</v>
      </c>
      <c r="D600" s="257" t="s">
        <v>1240</v>
      </c>
      <c r="E600" s="257">
        <v>28</v>
      </c>
      <c r="F600" s="257" t="s">
        <v>1052</v>
      </c>
      <c r="G600" s="257" t="s">
        <v>1241</v>
      </c>
      <c r="H600" s="257" t="s">
        <v>1054</v>
      </c>
      <c r="I600" s="257" t="s">
        <v>1218</v>
      </c>
      <c r="M600" s="253"/>
      <c r="N600" s="253"/>
      <c r="P600" s="255"/>
    </row>
    <row r="601" spans="1:16" s="258" customFormat="1" ht="71.25">
      <c r="A601" s="257" t="s">
        <v>1049</v>
      </c>
      <c r="B601" s="257" t="s">
        <v>1476</v>
      </c>
      <c r="C601" s="257">
        <v>2</v>
      </c>
      <c r="D601" s="257" t="s">
        <v>1242</v>
      </c>
      <c r="E601" s="257">
        <v>28</v>
      </c>
      <c r="F601" s="257" t="s">
        <v>1052</v>
      </c>
      <c r="G601" s="257" t="s">
        <v>1241</v>
      </c>
      <c r="H601" s="257" t="s">
        <v>1054</v>
      </c>
      <c r="I601" s="257" t="s">
        <v>1218</v>
      </c>
      <c r="M601" s="253"/>
      <c r="N601" s="253"/>
      <c r="P601" s="255"/>
    </row>
    <row r="602" spans="1:16" s="258" customFormat="1" ht="71.25">
      <c r="A602" s="257" t="s">
        <v>1049</v>
      </c>
      <c r="B602" s="257" t="s">
        <v>1476</v>
      </c>
      <c r="C602" s="257">
        <v>2</v>
      </c>
      <c r="D602" s="257" t="s">
        <v>1243</v>
      </c>
      <c r="E602" s="257">
        <v>28</v>
      </c>
      <c r="F602" s="257" t="s">
        <v>1052</v>
      </c>
      <c r="G602" s="257" t="s">
        <v>1241</v>
      </c>
      <c r="H602" s="257" t="s">
        <v>1054</v>
      </c>
      <c r="I602" s="257" t="s">
        <v>1218</v>
      </c>
      <c r="M602" s="253"/>
      <c r="N602" s="253"/>
      <c r="P602" s="255"/>
    </row>
    <row r="603" spans="1:16" s="258" customFormat="1" ht="71.25">
      <c r="A603" s="257" t="s">
        <v>1049</v>
      </c>
      <c r="B603" s="257" t="s">
        <v>1476</v>
      </c>
      <c r="C603" s="257">
        <v>2</v>
      </c>
      <c r="D603" s="257" t="s">
        <v>1244</v>
      </c>
      <c r="E603" s="257">
        <v>28</v>
      </c>
      <c r="F603" s="257" t="s">
        <v>1052</v>
      </c>
      <c r="G603" s="257" t="s">
        <v>1241</v>
      </c>
      <c r="H603" s="257" t="s">
        <v>1054</v>
      </c>
      <c r="I603" s="257" t="s">
        <v>1218</v>
      </c>
      <c r="M603" s="253"/>
      <c r="N603" s="253"/>
      <c r="P603" s="255"/>
    </row>
    <row r="604" spans="1:16" s="258" customFormat="1" ht="71.25">
      <c r="A604" s="257" t="s">
        <v>1049</v>
      </c>
      <c r="B604" s="257" t="s">
        <v>1476</v>
      </c>
      <c r="C604" s="257">
        <v>2</v>
      </c>
      <c r="D604" s="257" t="s">
        <v>1245</v>
      </c>
      <c r="E604" s="257">
        <v>28</v>
      </c>
      <c r="F604" s="257" t="s">
        <v>1052</v>
      </c>
      <c r="G604" s="257" t="s">
        <v>1057</v>
      </c>
      <c r="H604" s="257" t="s">
        <v>1054</v>
      </c>
      <c r="I604" s="257" t="s">
        <v>1218</v>
      </c>
      <c r="M604" s="253"/>
      <c r="N604" s="253"/>
      <c r="P604" s="255"/>
    </row>
    <row r="605" spans="1:16" s="258" customFormat="1" ht="71.25">
      <c r="A605" s="257" t="s">
        <v>1049</v>
      </c>
      <c r="B605" s="257" t="s">
        <v>1476</v>
      </c>
      <c r="C605" s="257">
        <v>2</v>
      </c>
      <c r="D605" s="257" t="s">
        <v>1246</v>
      </c>
      <c r="E605" s="257">
        <v>28</v>
      </c>
      <c r="F605" s="257" t="s">
        <v>1052</v>
      </c>
      <c r="G605" s="257" t="s">
        <v>1057</v>
      </c>
      <c r="H605" s="257" t="s">
        <v>1054</v>
      </c>
      <c r="I605" s="257" t="s">
        <v>1218</v>
      </c>
      <c r="M605" s="253"/>
      <c r="N605" s="253"/>
      <c r="P605" s="255"/>
    </row>
    <row r="606" spans="1:16" s="258" customFormat="1" ht="71.25">
      <c r="A606" s="257" t="s">
        <v>1049</v>
      </c>
      <c r="B606" s="257" t="s">
        <v>1476</v>
      </c>
      <c r="C606" s="257">
        <v>2</v>
      </c>
      <c r="D606" s="257" t="s">
        <v>1247</v>
      </c>
      <c r="E606" s="257">
        <v>28</v>
      </c>
      <c r="F606" s="257" t="s">
        <v>1052</v>
      </c>
      <c r="G606" s="257" t="s">
        <v>1057</v>
      </c>
      <c r="H606" s="257" t="s">
        <v>1054</v>
      </c>
      <c r="I606" s="257" t="s">
        <v>1218</v>
      </c>
      <c r="M606" s="253"/>
      <c r="N606" s="253"/>
      <c r="P606" s="255"/>
    </row>
    <row r="607" spans="1:16" s="258" customFormat="1" ht="71.25">
      <c r="A607" s="257" t="s">
        <v>1049</v>
      </c>
      <c r="B607" s="257" t="s">
        <v>1476</v>
      </c>
      <c r="C607" s="257">
        <v>2</v>
      </c>
      <c r="D607" s="257" t="s">
        <v>1248</v>
      </c>
      <c r="E607" s="257">
        <v>28</v>
      </c>
      <c r="F607" s="257" t="s">
        <v>1052</v>
      </c>
      <c r="G607" s="257" t="s">
        <v>1057</v>
      </c>
      <c r="H607" s="257" t="s">
        <v>1054</v>
      </c>
      <c r="I607" s="257" t="s">
        <v>1218</v>
      </c>
      <c r="M607" s="253"/>
      <c r="N607" s="253"/>
      <c r="P607" s="255"/>
    </row>
    <row r="608" spans="1:16" s="258" customFormat="1" ht="71.25">
      <c r="A608" s="257" t="s">
        <v>1049</v>
      </c>
      <c r="B608" s="257" t="s">
        <v>1476</v>
      </c>
      <c r="C608" s="257">
        <v>2</v>
      </c>
      <c r="D608" s="257" t="s">
        <v>1249</v>
      </c>
      <c r="E608" s="257">
        <v>28</v>
      </c>
      <c r="F608" s="257" t="s">
        <v>1052</v>
      </c>
      <c r="G608" s="257" t="s">
        <v>1057</v>
      </c>
      <c r="H608" s="257" t="s">
        <v>1054</v>
      </c>
      <c r="I608" s="257" t="s">
        <v>1218</v>
      </c>
      <c r="M608" s="253"/>
      <c r="N608" s="253"/>
      <c r="P608" s="255"/>
    </row>
    <row r="609" spans="1:16" s="258" customFormat="1" ht="71.25">
      <c r="A609" s="257" t="s">
        <v>1049</v>
      </c>
      <c r="B609" s="257" t="s">
        <v>1476</v>
      </c>
      <c r="C609" s="257">
        <v>2</v>
      </c>
      <c r="D609" s="257" t="s">
        <v>1250</v>
      </c>
      <c r="E609" s="257">
        <v>28</v>
      </c>
      <c r="F609" s="257" t="s">
        <v>1052</v>
      </c>
      <c r="G609" s="257" t="s">
        <v>1057</v>
      </c>
      <c r="H609" s="257" t="s">
        <v>1054</v>
      </c>
      <c r="I609" s="257" t="s">
        <v>1218</v>
      </c>
      <c r="M609" s="253"/>
      <c r="N609" s="253"/>
      <c r="P609" s="255"/>
    </row>
    <row r="610" spans="1:16" s="258" customFormat="1" ht="71.25">
      <c r="A610" s="257" t="s">
        <v>1049</v>
      </c>
      <c r="B610" s="257" t="s">
        <v>1476</v>
      </c>
      <c r="C610" s="257">
        <v>2</v>
      </c>
      <c r="D610" s="257" t="s">
        <v>1251</v>
      </c>
      <c r="E610" s="257">
        <v>28</v>
      </c>
      <c r="F610" s="257" t="s">
        <v>1052</v>
      </c>
      <c r="G610" s="257" t="s">
        <v>1057</v>
      </c>
      <c r="H610" s="257" t="s">
        <v>1054</v>
      </c>
      <c r="I610" s="257" t="s">
        <v>1218</v>
      </c>
      <c r="M610" s="253"/>
      <c r="N610" s="253"/>
      <c r="P610" s="255"/>
    </row>
    <row r="611" spans="1:16" s="258" customFormat="1" ht="71.25">
      <c r="A611" s="257" t="s">
        <v>1049</v>
      </c>
      <c r="B611" s="257" t="s">
        <v>1476</v>
      </c>
      <c r="C611" s="257">
        <v>2</v>
      </c>
      <c r="D611" s="257" t="s">
        <v>1252</v>
      </c>
      <c r="E611" s="257">
        <v>28</v>
      </c>
      <c r="F611" s="257" t="s">
        <v>1052</v>
      </c>
      <c r="G611" s="257" t="s">
        <v>1057</v>
      </c>
      <c r="H611" s="257" t="s">
        <v>1054</v>
      </c>
      <c r="I611" s="257" t="s">
        <v>1218</v>
      </c>
      <c r="M611" s="253"/>
      <c r="N611" s="253"/>
      <c r="P611" s="255"/>
    </row>
    <row r="612" spans="1:16" s="258" customFormat="1" ht="71.25">
      <c r="A612" s="257" t="s">
        <v>1049</v>
      </c>
      <c r="B612" s="257" t="s">
        <v>1476</v>
      </c>
      <c r="C612" s="257">
        <v>2</v>
      </c>
      <c r="D612" s="257" t="s">
        <v>1253</v>
      </c>
      <c r="E612" s="257">
        <v>28</v>
      </c>
      <c r="F612" s="257" t="s">
        <v>1052</v>
      </c>
      <c r="G612" s="257" t="s">
        <v>1057</v>
      </c>
      <c r="H612" s="257" t="s">
        <v>1054</v>
      </c>
      <c r="I612" s="257" t="s">
        <v>1218</v>
      </c>
      <c r="M612" s="253"/>
      <c r="N612" s="253"/>
      <c r="P612" s="255"/>
    </row>
    <row r="613" spans="1:16" s="258" customFormat="1" ht="71.25">
      <c r="A613" s="257" t="s">
        <v>1049</v>
      </c>
      <c r="B613" s="257" t="s">
        <v>1476</v>
      </c>
      <c r="C613" s="257">
        <v>2</v>
      </c>
      <c r="D613" s="257" t="s">
        <v>1254</v>
      </c>
      <c r="E613" s="257">
        <v>28</v>
      </c>
      <c r="F613" s="257" t="s">
        <v>1052</v>
      </c>
      <c r="G613" s="257" t="s">
        <v>1057</v>
      </c>
      <c r="H613" s="257" t="s">
        <v>1054</v>
      </c>
      <c r="I613" s="257" t="s">
        <v>1218</v>
      </c>
      <c r="M613" s="253"/>
      <c r="N613" s="253"/>
      <c r="P613" s="255"/>
    </row>
    <row r="614" spans="1:16" s="258" customFormat="1" ht="71.25">
      <c r="A614" s="257" t="s">
        <v>1049</v>
      </c>
      <c r="B614" s="257" t="s">
        <v>1476</v>
      </c>
      <c r="C614" s="257">
        <v>2</v>
      </c>
      <c r="D614" s="257" t="s">
        <v>1255</v>
      </c>
      <c r="E614" s="257">
        <v>28</v>
      </c>
      <c r="F614" s="257" t="s">
        <v>1052</v>
      </c>
      <c r="G614" s="257" t="s">
        <v>1057</v>
      </c>
      <c r="H614" s="257" t="s">
        <v>1054</v>
      </c>
      <c r="I614" s="257" t="s">
        <v>1218</v>
      </c>
      <c r="M614" s="253"/>
      <c r="N614" s="253"/>
      <c r="P614" s="255"/>
    </row>
    <row r="615" spans="1:16" s="258" customFormat="1" ht="71.25">
      <c r="A615" s="257" t="s">
        <v>1049</v>
      </c>
      <c r="B615" s="257" t="s">
        <v>1476</v>
      </c>
      <c r="C615" s="257">
        <v>2</v>
      </c>
      <c r="D615" s="257" t="s">
        <v>1256</v>
      </c>
      <c r="E615" s="257">
        <v>28</v>
      </c>
      <c r="F615" s="257" t="s">
        <v>1052</v>
      </c>
      <c r="G615" s="257" t="s">
        <v>1053</v>
      </c>
      <c r="H615" s="257" t="s">
        <v>1054</v>
      </c>
      <c r="I615" s="257" t="s">
        <v>1218</v>
      </c>
      <c r="M615" s="253"/>
      <c r="N615" s="253"/>
      <c r="P615" s="255"/>
    </row>
    <row r="616" spans="1:16" s="258" customFormat="1" ht="71.25">
      <c r="A616" s="257" t="s">
        <v>1049</v>
      </c>
      <c r="B616" s="257" t="s">
        <v>1476</v>
      </c>
      <c r="C616" s="257">
        <v>2</v>
      </c>
      <c r="D616" s="257" t="s">
        <v>1257</v>
      </c>
      <c r="E616" s="257">
        <v>28</v>
      </c>
      <c r="F616" s="257" t="s">
        <v>1052</v>
      </c>
      <c r="G616" s="257" t="s">
        <v>1053</v>
      </c>
      <c r="H616" s="257" t="s">
        <v>1054</v>
      </c>
      <c r="I616" s="257" t="s">
        <v>1218</v>
      </c>
      <c r="M616" s="253"/>
      <c r="N616" s="253"/>
      <c r="P616" s="255"/>
    </row>
    <row r="617" spans="1:16" s="258" customFormat="1" ht="71.25">
      <c r="A617" s="257" t="s">
        <v>1049</v>
      </c>
      <c r="B617" s="257" t="s">
        <v>1476</v>
      </c>
      <c r="C617" s="257">
        <v>2</v>
      </c>
      <c r="D617" s="257" t="s">
        <v>1258</v>
      </c>
      <c r="E617" s="257">
        <v>28</v>
      </c>
      <c r="F617" s="257" t="s">
        <v>1052</v>
      </c>
      <c r="G617" s="257" t="s">
        <v>1053</v>
      </c>
      <c r="H617" s="257" t="s">
        <v>1054</v>
      </c>
      <c r="I617" s="257" t="s">
        <v>1218</v>
      </c>
      <c r="M617" s="253"/>
      <c r="N617" s="253"/>
      <c r="P617" s="255"/>
    </row>
    <row r="618" spans="1:16" s="258" customFormat="1" ht="71.25">
      <c r="A618" s="257" t="s">
        <v>1049</v>
      </c>
      <c r="B618" s="257" t="s">
        <v>1476</v>
      </c>
      <c r="C618" s="257">
        <v>2</v>
      </c>
      <c r="D618" s="257" t="s">
        <v>1259</v>
      </c>
      <c r="E618" s="257">
        <v>28</v>
      </c>
      <c r="F618" s="257" t="s">
        <v>1052</v>
      </c>
      <c r="G618" s="257" t="s">
        <v>1053</v>
      </c>
      <c r="H618" s="257" t="s">
        <v>1054</v>
      </c>
      <c r="I618" s="257" t="s">
        <v>1218</v>
      </c>
      <c r="M618" s="253"/>
      <c r="N618" s="253"/>
      <c r="P618" s="255"/>
    </row>
    <row r="619" spans="1:16" s="258" customFormat="1" ht="71.25">
      <c r="A619" s="257" t="s">
        <v>1049</v>
      </c>
      <c r="B619" s="257" t="s">
        <v>1476</v>
      </c>
      <c r="C619" s="257">
        <v>2</v>
      </c>
      <c r="D619" s="257" t="s">
        <v>1260</v>
      </c>
      <c r="E619" s="257">
        <v>28</v>
      </c>
      <c r="F619" s="257" t="s">
        <v>1052</v>
      </c>
      <c r="G619" s="257" t="s">
        <v>1053</v>
      </c>
      <c r="H619" s="257" t="s">
        <v>1054</v>
      </c>
      <c r="I619" s="257" t="s">
        <v>1218</v>
      </c>
      <c r="M619" s="253"/>
      <c r="N619" s="253"/>
      <c r="P619" s="255"/>
    </row>
    <row r="620" spans="1:16" s="258" customFormat="1" ht="71.25">
      <c r="A620" s="257" t="s">
        <v>1049</v>
      </c>
      <c r="B620" s="257" t="s">
        <v>1476</v>
      </c>
      <c r="C620" s="257">
        <v>2</v>
      </c>
      <c r="D620" s="257" t="s">
        <v>1261</v>
      </c>
      <c r="E620" s="257">
        <v>28</v>
      </c>
      <c r="F620" s="257" t="s">
        <v>1052</v>
      </c>
      <c r="G620" s="257" t="s">
        <v>1053</v>
      </c>
      <c r="H620" s="257" t="s">
        <v>1054</v>
      </c>
      <c r="I620" s="257" t="s">
        <v>1218</v>
      </c>
      <c r="M620" s="253"/>
      <c r="N620" s="253"/>
      <c r="P620" s="255"/>
    </row>
    <row r="621" spans="1:16" s="258" customFormat="1" ht="71.25">
      <c r="A621" s="257" t="s">
        <v>1049</v>
      </c>
      <c r="B621" s="257" t="s">
        <v>1476</v>
      </c>
      <c r="C621" s="257">
        <v>2</v>
      </c>
      <c r="D621" s="257" t="s">
        <v>1262</v>
      </c>
      <c r="E621" s="257">
        <v>28</v>
      </c>
      <c r="F621" s="257" t="s">
        <v>1052</v>
      </c>
      <c r="G621" s="257" t="s">
        <v>1053</v>
      </c>
      <c r="H621" s="257" t="s">
        <v>1054</v>
      </c>
      <c r="I621" s="257" t="s">
        <v>1218</v>
      </c>
      <c r="M621" s="253"/>
      <c r="N621" s="253"/>
      <c r="P621" s="255"/>
    </row>
    <row r="622" spans="1:16" s="258" customFormat="1" ht="71.25">
      <c r="A622" s="257" t="s">
        <v>1049</v>
      </c>
      <c r="B622" s="257" t="s">
        <v>1476</v>
      </c>
      <c r="C622" s="257">
        <v>2</v>
      </c>
      <c r="D622" s="257" t="s">
        <v>1263</v>
      </c>
      <c r="E622" s="257">
        <v>28</v>
      </c>
      <c r="F622" s="257" t="s">
        <v>1052</v>
      </c>
      <c r="G622" s="257" t="s">
        <v>1053</v>
      </c>
      <c r="H622" s="257" t="s">
        <v>1054</v>
      </c>
      <c r="I622" s="257" t="s">
        <v>1218</v>
      </c>
      <c r="M622" s="253"/>
      <c r="N622" s="253"/>
      <c r="P622" s="255"/>
    </row>
    <row r="623" spans="1:16" s="258" customFormat="1" ht="71.25">
      <c r="A623" s="257" t="s">
        <v>1049</v>
      </c>
      <c r="B623" s="257" t="s">
        <v>1476</v>
      </c>
      <c r="C623" s="257">
        <v>2</v>
      </c>
      <c r="D623" s="257" t="s">
        <v>1264</v>
      </c>
      <c r="E623" s="257">
        <v>28</v>
      </c>
      <c r="F623" s="257" t="s">
        <v>1052</v>
      </c>
      <c r="G623" s="257" t="s">
        <v>1053</v>
      </c>
      <c r="H623" s="257" t="s">
        <v>1054</v>
      </c>
      <c r="I623" s="257" t="s">
        <v>1218</v>
      </c>
      <c r="M623" s="253"/>
      <c r="N623" s="253"/>
      <c r="P623" s="255"/>
    </row>
    <row r="624" spans="1:16" s="258" customFormat="1" ht="71.25">
      <c r="A624" s="257" t="s">
        <v>1049</v>
      </c>
      <c r="B624" s="257" t="s">
        <v>1476</v>
      </c>
      <c r="C624" s="257">
        <v>2</v>
      </c>
      <c r="D624" s="257" t="s">
        <v>1265</v>
      </c>
      <c r="E624" s="257">
        <v>28</v>
      </c>
      <c r="F624" s="257" t="s">
        <v>1052</v>
      </c>
      <c r="G624" s="257" t="s">
        <v>1053</v>
      </c>
      <c r="H624" s="257" t="s">
        <v>1054</v>
      </c>
      <c r="I624" s="257" t="s">
        <v>1218</v>
      </c>
      <c r="M624" s="253"/>
      <c r="N624" s="253"/>
      <c r="P624" s="255"/>
    </row>
    <row r="625" spans="1:16" s="258" customFormat="1" ht="71.25">
      <c r="A625" s="257" t="s">
        <v>1049</v>
      </c>
      <c r="B625" s="257" t="s">
        <v>1476</v>
      </c>
      <c r="C625" s="257">
        <v>2</v>
      </c>
      <c r="D625" s="257" t="s">
        <v>1266</v>
      </c>
      <c r="E625" s="257">
        <v>28</v>
      </c>
      <c r="F625" s="257" t="s">
        <v>1052</v>
      </c>
      <c r="G625" s="257" t="s">
        <v>1053</v>
      </c>
      <c r="H625" s="257" t="s">
        <v>1054</v>
      </c>
      <c r="I625" s="257" t="s">
        <v>1218</v>
      </c>
      <c r="M625" s="253"/>
      <c r="N625" s="253"/>
      <c r="P625" s="255"/>
    </row>
    <row r="626" spans="1:16" s="258" customFormat="1" ht="71.25">
      <c r="A626" s="257" t="s">
        <v>1049</v>
      </c>
      <c r="B626" s="257" t="s">
        <v>1476</v>
      </c>
      <c r="C626" s="257">
        <v>2</v>
      </c>
      <c r="D626" s="257" t="s">
        <v>1267</v>
      </c>
      <c r="E626" s="257">
        <v>28</v>
      </c>
      <c r="F626" s="257" t="s">
        <v>1052</v>
      </c>
      <c r="G626" s="257" t="s">
        <v>1268</v>
      </c>
      <c r="H626" s="257" t="s">
        <v>1054</v>
      </c>
      <c r="I626" s="257" t="s">
        <v>1218</v>
      </c>
      <c r="M626" s="253"/>
      <c r="N626" s="253"/>
      <c r="P626" s="255"/>
    </row>
    <row r="627" spans="1:16" s="258" customFormat="1" ht="71.25">
      <c r="A627" s="257" t="s">
        <v>1049</v>
      </c>
      <c r="B627" s="257" t="s">
        <v>1476</v>
      </c>
      <c r="C627" s="257">
        <v>2</v>
      </c>
      <c r="D627" s="257" t="s">
        <v>1269</v>
      </c>
      <c r="E627" s="257">
        <v>28</v>
      </c>
      <c r="F627" s="257" t="s">
        <v>1052</v>
      </c>
      <c r="G627" s="257" t="s">
        <v>1268</v>
      </c>
      <c r="H627" s="257" t="s">
        <v>1054</v>
      </c>
      <c r="I627" s="257" t="s">
        <v>1218</v>
      </c>
      <c r="M627" s="253"/>
      <c r="N627" s="253"/>
      <c r="P627" s="255"/>
    </row>
    <row r="628" spans="1:16" s="258" customFormat="1" ht="71.25">
      <c r="A628" s="257" t="s">
        <v>1049</v>
      </c>
      <c r="B628" s="257" t="s">
        <v>1476</v>
      </c>
      <c r="C628" s="257">
        <v>2</v>
      </c>
      <c r="D628" s="257" t="s">
        <v>1270</v>
      </c>
      <c r="E628" s="257">
        <v>28</v>
      </c>
      <c r="F628" s="257" t="s">
        <v>1052</v>
      </c>
      <c r="G628" s="257" t="s">
        <v>1268</v>
      </c>
      <c r="H628" s="257" t="s">
        <v>1054</v>
      </c>
      <c r="I628" s="257" t="s">
        <v>1218</v>
      </c>
      <c r="M628" s="253"/>
      <c r="N628" s="253"/>
      <c r="P628" s="255"/>
    </row>
    <row r="629" spans="1:16" s="258" customFormat="1" ht="71.25">
      <c r="A629" s="257" t="s">
        <v>1049</v>
      </c>
      <c r="B629" s="257" t="s">
        <v>1476</v>
      </c>
      <c r="C629" s="257">
        <v>2</v>
      </c>
      <c r="D629" s="257" t="s">
        <v>1271</v>
      </c>
      <c r="E629" s="257">
        <v>28</v>
      </c>
      <c r="F629" s="257" t="s">
        <v>1052</v>
      </c>
      <c r="G629" s="257" t="s">
        <v>1268</v>
      </c>
      <c r="H629" s="257" t="s">
        <v>1054</v>
      </c>
      <c r="I629" s="257" t="s">
        <v>1218</v>
      </c>
      <c r="M629" s="253"/>
      <c r="N629" s="253"/>
      <c r="P629" s="255"/>
    </row>
    <row r="630" spans="1:16" s="258" customFormat="1" ht="71.25">
      <c r="A630" s="257" t="s">
        <v>1049</v>
      </c>
      <c r="B630" s="257" t="s">
        <v>1476</v>
      </c>
      <c r="C630" s="257">
        <v>3</v>
      </c>
      <c r="D630" s="257" t="s">
        <v>1051</v>
      </c>
      <c r="E630" s="257">
        <v>28</v>
      </c>
      <c r="F630" s="257" t="s">
        <v>1052</v>
      </c>
      <c r="G630" s="257" t="s">
        <v>1057</v>
      </c>
      <c r="H630" s="257" t="s">
        <v>1054</v>
      </c>
      <c r="I630" s="257" t="s">
        <v>1218</v>
      </c>
      <c r="M630" s="253"/>
      <c r="N630" s="253"/>
      <c r="P630" s="255"/>
    </row>
    <row r="631" spans="1:16" s="258" customFormat="1" ht="71.25">
      <c r="A631" s="257" t="s">
        <v>1049</v>
      </c>
      <c r="B631" s="257" t="s">
        <v>1476</v>
      </c>
      <c r="C631" s="257">
        <v>3</v>
      </c>
      <c r="D631" s="257" t="s">
        <v>1056</v>
      </c>
      <c r="E631" s="257">
        <v>28</v>
      </c>
      <c r="F631" s="257" t="s">
        <v>1052</v>
      </c>
      <c r="G631" s="257" t="s">
        <v>1057</v>
      </c>
      <c r="H631" s="257" t="s">
        <v>1054</v>
      </c>
      <c r="I631" s="257" t="s">
        <v>1218</v>
      </c>
      <c r="M631" s="253"/>
      <c r="N631" s="253"/>
      <c r="P631" s="255"/>
    </row>
    <row r="632" spans="1:16" s="258" customFormat="1" ht="71.25">
      <c r="A632" s="257" t="s">
        <v>1049</v>
      </c>
      <c r="B632" s="257" t="s">
        <v>1476</v>
      </c>
      <c r="C632" s="257">
        <v>3</v>
      </c>
      <c r="D632" s="257" t="s">
        <v>1058</v>
      </c>
      <c r="E632" s="257">
        <v>28</v>
      </c>
      <c r="F632" s="257" t="s">
        <v>1052</v>
      </c>
      <c r="G632" s="257" t="s">
        <v>1057</v>
      </c>
      <c r="H632" s="257" t="s">
        <v>1054</v>
      </c>
      <c r="I632" s="257" t="s">
        <v>1218</v>
      </c>
      <c r="M632" s="253"/>
      <c r="N632" s="253"/>
      <c r="P632" s="255"/>
    </row>
    <row r="633" spans="1:16" s="258" customFormat="1" ht="71.25">
      <c r="A633" s="257" t="s">
        <v>1049</v>
      </c>
      <c r="B633" s="257" t="s">
        <v>1476</v>
      </c>
      <c r="C633" s="257">
        <v>3</v>
      </c>
      <c r="D633" s="257" t="s">
        <v>1059</v>
      </c>
      <c r="E633" s="257">
        <v>28</v>
      </c>
      <c r="F633" s="257" t="s">
        <v>1052</v>
      </c>
      <c r="G633" s="257" t="s">
        <v>1057</v>
      </c>
      <c r="H633" s="257" t="s">
        <v>1054</v>
      </c>
      <c r="I633" s="257" t="s">
        <v>1218</v>
      </c>
      <c r="M633" s="253"/>
      <c r="N633" s="253"/>
      <c r="P633" s="255"/>
    </row>
    <row r="634" spans="1:16" s="258" customFormat="1" ht="71.25">
      <c r="A634" s="257" t="s">
        <v>1049</v>
      </c>
      <c r="B634" s="257" t="s">
        <v>1476</v>
      </c>
      <c r="C634" s="257">
        <v>3</v>
      </c>
      <c r="D634" s="257" t="s">
        <v>1060</v>
      </c>
      <c r="E634" s="257">
        <v>28</v>
      </c>
      <c r="F634" s="257" t="s">
        <v>1052</v>
      </c>
      <c r="G634" s="257" t="s">
        <v>1057</v>
      </c>
      <c r="H634" s="257" t="s">
        <v>1054</v>
      </c>
      <c r="I634" s="257" t="s">
        <v>1218</v>
      </c>
      <c r="M634" s="253"/>
      <c r="N634" s="253"/>
      <c r="P634" s="255"/>
    </row>
    <row r="635" spans="1:16" s="258" customFormat="1" ht="71.25">
      <c r="A635" s="257" t="s">
        <v>1049</v>
      </c>
      <c r="B635" s="257" t="s">
        <v>1476</v>
      </c>
      <c r="C635" s="257">
        <v>3</v>
      </c>
      <c r="D635" s="257" t="s">
        <v>1061</v>
      </c>
      <c r="E635" s="257">
        <v>28</v>
      </c>
      <c r="F635" s="257" t="s">
        <v>1052</v>
      </c>
      <c r="G635" s="257" t="s">
        <v>1057</v>
      </c>
      <c r="H635" s="257" t="s">
        <v>1054</v>
      </c>
      <c r="I635" s="257" t="s">
        <v>1218</v>
      </c>
      <c r="M635" s="253"/>
      <c r="N635" s="253"/>
      <c r="P635" s="255"/>
    </row>
    <row r="636" spans="1:16" s="258" customFormat="1" ht="71.25">
      <c r="A636" s="257" t="s">
        <v>1049</v>
      </c>
      <c r="B636" s="257" t="s">
        <v>1476</v>
      </c>
      <c r="C636" s="257">
        <v>3</v>
      </c>
      <c r="D636" s="257" t="s">
        <v>1062</v>
      </c>
      <c r="E636" s="257">
        <v>28</v>
      </c>
      <c r="F636" s="257" t="s">
        <v>1052</v>
      </c>
      <c r="G636" s="257" t="s">
        <v>1057</v>
      </c>
      <c r="H636" s="257" t="s">
        <v>1054</v>
      </c>
      <c r="I636" s="257" t="s">
        <v>1218</v>
      </c>
      <c r="M636" s="253"/>
      <c r="N636" s="253"/>
      <c r="P636" s="255"/>
    </row>
    <row r="637" spans="1:16" s="258" customFormat="1" ht="71.25">
      <c r="A637" s="257" t="s">
        <v>1049</v>
      </c>
      <c r="B637" s="257" t="s">
        <v>1476</v>
      </c>
      <c r="C637" s="257">
        <v>3</v>
      </c>
      <c r="D637" s="257" t="s">
        <v>1063</v>
      </c>
      <c r="E637" s="257">
        <v>28</v>
      </c>
      <c r="F637" s="257" t="s">
        <v>1052</v>
      </c>
      <c r="G637" s="257" t="s">
        <v>1057</v>
      </c>
      <c r="H637" s="257" t="s">
        <v>1054</v>
      </c>
      <c r="I637" s="257" t="s">
        <v>1218</v>
      </c>
      <c r="M637" s="253"/>
      <c r="N637" s="253"/>
      <c r="P637" s="255"/>
    </row>
    <row r="638" spans="1:16" s="258" customFormat="1" ht="71.25">
      <c r="A638" s="257" t="s">
        <v>1049</v>
      </c>
      <c r="B638" s="257" t="s">
        <v>1476</v>
      </c>
      <c r="C638" s="257">
        <v>3</v>
      </c>
      <c r="D638" s="257" t="s">
        <v>1064</v>
      </c>
      <c r="E638" s="257">
        <v>28</v>
      </c>
      <c r="F638" s="257" t="s">
        <v>1052</v>
      </c>
      <c r="G638" s="257" t="s">
        <v>1057</v>
      </c>
      <c r="H638" s="257" t="s">
        <v>1054</v>
      </c>
      <c r="I638" s="257" t="s">
        <v>1218</v>
      </c>
      <c r="M638" s="253"/>
      <c r="N638" s="253"/>
      <c r="P638" s="255"/>
    </row>
    <row r="639" spans="1:16" s="258" customFormat="1" ht="71.25">
      <c r="A639" s="257" t="s">
        <v>1049</v>
      </c>
      <c r="B639" s="257" t="s">
        <v>1476</v>
      </c>
      <c r="C639" s="257">
        <v>3</v>
      </c>
      <c r="D639" s="257" t="s">
        <v>1065</v>
      </c>
      <c r="E639" s="257">
        <v>28</v>
      </c>
      <c r="F639" s="257" t="s">
        <v>1052</v>
      </c>
      <c r="G639" s="257" t="s">
        <v>1057</v>
      </c>
      <c r="H639" s="257" t="s">
        <v>1054</v>
      </c>
      <c r="I639" s="257" t="s">
        <v>1218</v>
      </c>
      <c r="M639" s="253"/>
      <c r="N639" s="253"/>
      <c r="P639" s="255"/>
    </row>
    <row r="640" spans="1:16" s="258" customFormat="1" ht="71.25">
      <c r="A640" s="257" t="s">
        <v>1049</v>
      </c>
      <c r="B640" s="257" t="s">
        <v>1476</v>
      </c>
      <c r="C640" s="257">
        <v>3</v>
      </c>
      <c r="D640" s="257" t="s">
        <v>1066</v>
      </c>
      <c r="E640" s="257">
        <v>28</v>
      </c>
      <c r="F640" s="257" t="s">
        <v>1052</v>
      </c>
      <c r="G640" s="257" t="s">
        <v>1057</v>
      </c>
      <c r="H640" s="257" t="s">
        <v>1054</v>
      </c>
      <c r="I640" s="257" t="s">
        <v>1218</v>
      </c>
      <c r="M640" s="253"/>
      <c r="N640" s="253"/>
      <c r="P640" s="255"/>
    </row>
    <row r="641" spans="1:16" s="258" customFormat="1" ht="71.25">
      <c r="A641" s="257" t="s">
        <v>1049</v>
      </c>
      <c r="B641" s="257" t="s">
        <v>1476</v>
      </c>
      <c r="C641" s="257">
        <v>3</v>
      </c>
      <c r="D641" s="257" t="s">
        <v>1067</v>
      </c>
      <c r="E641" s="257">
        <v>28</v>
      </c>
      <c r="F641" s="257" t="s">
        <v>1052</v>
      </c>
      <c r="G641" s="257" t="s">
        <v>1053</v>
      </c>
      <c r="H641" s="257" t="s">
        <v>1054</v>
      </c>
      <c r="I641" s="257" t="s">
        <v>1218</v>
      </c>
      <c r="M641" s="253"/>
      <c r="N641" s="253"/>
      <c r="P641" s="255"/>
    </row>
    <row r="642" spans="1:16" s="258" customFormat="1" ht="71.25">
      <c r="A642" s="257" t="s">
        <v>1049</v>
      </c>
      <c r="B642" s="257" t="s">
        <v>1476</v>
      </c>
      <c r="C642" s="257">
        <v>3</v>
      </c>
      <c r="D642" s="257" t="s">
        <v>1068</v>
      </c>
      <c r="E642" s="257">
        <v>28</v>
      </c>
      <c r="F642" s="257" t="s">
        <v>1052</v>
      </c>
      <c r="G642" s="257" t="s">
        <v>1053</v>
      </c>
      <c r="H642" s="257" t="s">
        <v>1054</v>
      </c>
      <c r="I642" s="257" t="s">
        <v>1218</v>
      </c>
      <c r="M642" s="253"/>
      <c r="N642" s="253"/>
      <c r="P642" s="255"/>
    </row>
    <row r="643" spans="1:16" s="258" customFormat="1" ht="71.25">
      <c r="A643" s="257" t="s">
        <v>1049</v>
      </c>
      <c r="B643" s="257" t="s">
        <v>1476</v>
      </c>
      <c r="C643" s="257">
        <v>3</v>
      </c>
      <c r="D643" s="257" t="s">
        <v>1069</v>
      </c>
      <c r="E643" s="257">
        <v>28</v>
      </c>
      <c r="F643" s="257" t="s">
        <v>1052</v>
      </c>
      <c r="G643" s="257" t="s">
        <v>1053</v>
      </c>
      <c r="H643" s="257" t="s">
        <v>1054</v>
      </c>
      <c r="I643" s="257" t="s">
        <v>1218</v>
      </c>
      <c r="M643" s="253"/>
      <c r="N643" s="253"/>
      <c r="P643" s="255"/>
    </row>
    <row r="644" spans="1:16" s="258" customFormat="1" ht="71.25">
      <c r="A644" s="257" t="s">
        <v>1049</v>
      </c>
      <c r="B644" s="257" t="s">
        <v>1476</v>
      </c>
      <c r="C644" s="257">
        <v>3</v>
      </c>
      <c r="D644" s="257" t="s">
        <v>1070</v>
      </c>
      <c r="E644" s="257">
        <v>28</v>
      </c>
      <c r="F644" s="257" t="s">
        <v>1052</v>
      </c>
      <c r="G644" s="257" t="s">
        <v>1053</v>
      </c>
      <c r="H644" s="257" t="s">
        <v>1054</v>
      </c>
      <c r="I644" s="257" t="s">
        <v>1218</v>
      </c>
      <c r="M644" s="253"/>
      <c r="N644" s="253"/>
      <c r="P644" s="255"/>
    </row>
    <row r="645" spans="1:16" s="258" customFormat="1" ht="71.25">
      <c r="A645" s="257" t="s">
        <v>1049</v>
      </c>
      <c r="B645" s="257" t="s">
        <v>1476</v>
      </c>
      <c r="C645" s="257">
        <v>3</v>
      </c>
      <c r="D645" s="257" t="s">
        <v>1071</v>
      </c>
      <c r="E645" s="257">
        <v>28</v>
      </c>
      <c r="F645" s="257" t="s">
        <v>1052</v>
      </c>
      <c r="G645" s="257" t="s">
        <v>1053</v>
      </c>
      <c r="H645" s="257" t="s">
        <v>1054</v>
      </c>
      <c r="I645" s="257" t="s">
        <v>1218</v>
      </c>
      <c r="M645" s="253"/>
      <c r="N645" s="253"/>
      <c r="P645" s="255"/>
    </row>
    <row r="646" spans="1:16" s="258" customFormat="1" ht="71.25">
      <c r="A646" s="257" t="s">
        <v>1049</v>
      </c>
      <c r="B646" s="257" t="s">
        <v>1476</v>
      </c>
      <c r="C646" s="257">
        <v>3</v>
      </c>
      <c r="D646" s="257" t="s">
        <v>1072</v>
      </c>
      <c r="E646" s="257">
        <v>28</v>
      </c>
      <c r="F646" s="257" t="s">
        <v>1052</v>
      </c>
      <c r="G646" s="257" t="s">
        <v>1053</v>
      </c>
      <c r="H646" s="257" t="s">
        <v>1054</v>
      </c>
      <c r="I646" s="257" t="s">
        <v>1218</v>
      </c>
      <c r="M646" s="253"/>
      <c r="N646" s="253"/>
      <c r="P646" s="255"/>
    </row>
    <row r="647" spans="1:16" s="258" customFormat="1" ht="71.25">
      <c r="A647" s="257" t="s">
        <v>1049</v>
      </c>
      <c r="B647" s="257" t="s">
        <v>1476</v>
      </c>
      <c r="C647" s="257">
        <v>3</v>
      </c>
      <c r="D647" s="257" t="s">
        <v>1272</v>
      </c>
      <c r="E647" s="257">
        <v>28</v>
      </c>
      <c r="F647" s="257" t="s">
        <v>1052</v>
      </c>
      <c r="G647" s="257" t="s">
        <v>1053</v>
      </c>
      <c r="H647" s="257" t="s">
        <v>1054</v>
      </c>
      <c r="I647" s="257" t="s">
        <v>1218</v>
      </c>
      <c r="M647" s="253"/>
      <c r="N647" s="253"/>
      <c r="P647" s="255"/>
    </row>
    <row r="648" spans="1:16" s="258" customFormat="1" ht="71.25">
      <c r="A648" s="257" t="s">
        <v>1049</v>
      </c>
      <c r="B648" s="257" t="s">
        <v>1476</v>
      </c>
      <c r="C648" s="257">
        <v>3</v>
      </c>
      <c r="D648" s="257" t="s">
        <v>1073</v>
      </c>
      <c r="E648" s="257">
        <v>28</v>
      </c>
      <c r="F648" s="257" t="s">
        <v>1052</v>
      </c>
      <c r="G648" s="257" t="s">
        <v>1053</v>
      </c>
      <c r="H648" s="257" t="s">
        <v>1054</v>
      </c>
      <c r="I648" s="257" t="s">
        <v>1218</v>
      </c>
      <c r="M648" s="253"/>
      <c r="N648" s="253"/>
      <c r="P648" s="255"/>
    </row>
    <row r="649" spans="1:16" s="258" customFormat="1" ht="71.25">
      <c r="A649" s="257" t="s">
        <v>1049</v>
      </c>
      <c r="B649" s="257" t="s">
        <v>1476</v>
      </c>
      <c r="C649" s="257">
        <v>3</v>
      </c>
      <c r="D649" s="257" t="s">
        <v>1273</v>
      </c>
      <c r="E649" s="257">
        <v>28</v>
      </c>
      <c r="F649" s="257" t="s">
        <v>1052</v>
      </c>
      <c r="G649" s="257" t="s">
        <v>1053</v>
      </c>
      <c r="H649" s="257" t="s">
        <v>1054</v>
      </c>
      <c r="I649" s="257" t="s">
        <v>1218</v>
      </c>
      <c r="M649" s="253"/>
      <c r="N649" s="253"/>
      <c r="P649" s="255"/>
    </row>
    <row r="650" spans="1:16" s="258" customFormat="1" ht="71.25">
      <c r="A650" s="257" t="s">
        <v>1049</v>
      </c>
      <c r="B650" s="257" t="s">
        <v>1476</v>
      </c>
      <c r="C650" s="257">
        <v>3</v>
      </c>
      <c r="D650" s="257" t="s">
        <v>1074</v>
      </c>
      <c r="E650" s="257">
        <v>28</v>
      </c>
      <c r="F650" s="257" t="s">
        <v>1052</v>
      </c>
      <c r="G650" s="257" t="s">
        <v>1053</v>
      </c>
      <c r="H650" s="257" t="s">
        <v>1054</v>
      </c>
      <c r="I650" s="257" t="s">
        <v>1218</v>
      </c>
      <c r="M650" s="253"/>
      <c r="N650" s="253"/>
      <c r="P650" s="255"/>
    </row>
    <row r="651" spans="1:16" s="258" customFormat="1" ht="71.25">
      <c r="A651" s="257" t="s">
        <v>1049</v>
      </c>
      <c r="B651" s="257" t="s">
        <v>1476</v>
      </c>
      <c r="C651" s="257">
        <v>3</v>
      </c>
      <c r="D651" s="257" t="s">
        <v>1274</v>
      </c>
      <c r="E651" s="257">
        <v>28</v>
      </c>
      <c r="F651" s="257" t="s">
        <v>1052</v>
      </c>
      <c r="G651" s="257" t="s">
        <v>1053</v>
      </c>
      <c r="H651" s="257" t="s">
        <v>1054</v>
      </c>
      <c r="I651" s="257" t="s">
        <v>1218</v>
      </c>
      <c r="M651" s="253"/>
      <c r="N651" s="253"/>
      <c r="P651" s="255"/>
    </row>
    <row r="652" spans="1:16" s="258" customFormat="1" ht="71.25">
      <c r="A652" s="257" t="s">
        <v>1049</v>
      </c>
      <c r="B652" s="257" t="s">
        <v>1476</v>
      </c>
      <c r="C652" s="257">
        <v>3</v>
      </c>
      <c r="D652" s="257" t="s">
        <v>1075</v>
      </c>
      <c r="E652" s="257">
        <v>28</v>
      </c>
      <c r="F652" s="257" t="s">
        <v>1052</v>
      </c>
      <c r="G652" s="257" t="s">
        <v>1241</v>
      </c>
      <c r="H652" s="257" t="s">
        <v>1054</v>
      </c>
      <c r="I652" s="257" t="s">
        <v>1218</v>
      </c>
      <c r="M652" s="253"/>
      <c r="N652" s="253"/>
      <c r="P652" s="255"/>
    </row>
    <row r="653" spans="1:16" s="258" customFormat="1" ht="71.25">
      <c r="A653" s="257" t="s">
        <v>1049</v>
      </c>
      <c r="B653" s="257" t="s">
        <v>1476</v>
      </c>
      <c r="C653" s="257">
        <v>3</v>
      </c>
      <c r="D653" s="257" t="s">
        <v>1275</v>
      </c>
      <c r="E653" s="257">
        <v>28</v>
      </c>
      <c r="F653" s="257" t="s">
        <v>1052</v>
      </c>
      <c r="G653" s="257" t="s">
        <v>1241</v>
      </c>
      <c r="H653" s="257" t="s">
        <v>1054</v>
      </c>
      <c r="I653" s="257" t="s">
        <v>1218</v>
      </c>
      <c r="M653" s="253"/>
      <c r="N653" s="253"/>
      <c r="P653" s="255"/>
    </row>
    <row r="654" spans="1:16" s="258" customFormat="1" ht="71.25">
      <c r="A654" s="257" t="s">
        <v>1049</v>
      </c>
      <c r="B654" s="257" t="s">
        <v>1476</v>
      </c>
      <c r="C654" s="257">
        <v>3</v>
      </c>
      <c r="D654" s="257" t="s">
        <v>1276</v>
      </c>
      <c r="E654" s="257">
        <v>28</v>
      </c>
      <c r="F654" s="257" t="s">
        <v>1052</v>
      </c>
      <c r="G654" s="257" t="s">
        <v>1241</v>
      </c>
      <c r="H654" s="257" t="s">
        <v>1054</v>
      </c>
      <c r="I654" s="257" t="s">
        <v>1218</v>
      </c>
      <c r="M654" s="253"/>
      <c r="N654" s="253"/>
      <c r="P654" s="255"/>
    </row>
    <row r="655" spans="1:16" s="258" customFormat="1" ht="71.25">
      <c r="A655" s="257" t="s">
        <v>1049</v>
      </c>
      <c r="B655" s="257" t="s">
        <v>1476</v>
      </c>
      <c r="C655" s="257">
        <v>3</v>
      </c>
      <c r="D655" s="257" t="s">
        <v>1277</v>
      </c>
      <c r="E655" s="257">
        <v>28</v>
      </c>
      <c r="F655" s="257" t="s">
        <v>1052</v>
      </c>
      <c r="G655" s="257" t="s">
        <v>1241</v>
      </c>
      <c r="H655" s="257" t="s">
        <v>1054</v>
      </c>
      <c r="I655" s="257" t="s">
        <v>1218</v>
      </c>
      <c r="M655" s="253"/>
      <c r="N655" s="253"/>
      <c r="P655" s="255"/>
    </row>
    <row r="656" spans="1:16" s="258" customFormat="1" ht="71.25">
      <c r="A656" s="257" t="s">
        <v>1049</v>
      </c>
      <c r="B656" s="257" t="s">
        <v>1476</v>
      </c>
      <c r="C656" s="257">
        <v>3</v>
      </c>
      <c r="D656" s="257" t="s">
        <v>1076</v>
      </c>
      <c r="E656" s="257">
        <v>28</v>
      </c>
      <c r="F656" s="257" t="s">
        <v>1052</v>
      </c>
      <c r="G656" s="257" t="s">
        <v>1057</v>
      </c>
      <c r="H656" s="257" t="s">
        <v>1054</v>
      </c>
      <c r="I656" s="257" t="s">
        <v>1218</v>
      </c>
      <c r="M656" s="253"/>
      <c r="N656" s="253"/>
      <c r="P656" s="255"/>
    </row>
    <row r="657" spans="1:16" s="258" customFormat="1" ht="71.25">
      <c r="A657" s="257" t="s">
        <v>1049</v>
      </c>
      <c r="B657" s="257" t="s">
        <v>1476</v>
      </c>
      <c r="C657" s="257">
        <v>3</v>
      </c>
      <c r="D657" s="257" t="s">
        <v>1077</v>
      </c>
      <c r="E657" s="257">
        <v>28</v>
      </c>
      <c r="F657" s="257" t="s">
        <v>1052</v>
      </c>
      <c r="G657" s="257" t="s">
        <v>1057</v>
      </c>
      <c r="H657" s="257" t="s">
        <v>1054</v>
      </c>
      <c r="I657" s="257" t="s">
        <v>1218</v>
      </c>
      <c r="M657" s="253"/>
      <c r="N657" s="253"/>
      <c r="P657" s="255"/>
    </row>
    <row r="658" spans="1:16" s="258" customFormat="1" ht="71.25">
      <c r="A658" s="257" t="s">
        <v>1049</v>
      </c>
      <c r="B658" s="257" t="s">
        <v>1476</v>
      </c>
      <c r="C658" s="257">
        <v>3</v>
      </c>
      <c r="D658" s="257" t="s">
        <v>1078</v>
      </c>
      <c r="E658" s="257">
        <v>28</v>
      </c>
      <c r="F658" s="257" t="s">
        <v>1052</v>
      </c>
      <c r="G658" s="257" t="s">
        <v>1057</v>
      </c>
      <c r="H658" s="257" t="s">
        <v>1054</v>
      </c>
      <c r="I658" s="257" t="s">
        <v>1218</v>
      </c>
      <c r="M658" s="253"/>
      <c r="N658" s="253"/>
      <c r="P658" s="255"/>
    </row>
    <row r="659" spans="1:16" s="258" customFormat="1" ht="71.25">
      <c r="A659" s="257" t="s">
        <v>1049</v>
      </c>
      <c r="B659" s="257" t="s">
        <v>1476</v>
      </c>
      <c r="C659" s="257">
        <v>3</v>
      </c>
      <c r="D659" s="257" t="s">
        <v>1079</v>
      </c>
      <c r="E659" s="257">
        <v>28</v>
      </c>
      <c r="F659" s="257" t="s">
        <v>1052</v>
      </c>
      <c r="G659" s="257" t="s">
        <v>1057</v>
      </c>
      <c r="H659" s="257" t="s">
        <v>1054</v>
      </c>
      <c r="I659" s="257" t="s">
        <v>1218</v>
      </c>
      <c r="M659" s="253"/>
      <c r="N659" s="253"/>
      <c r="P659" s="255"/>
    </row>
    <row r="660" spans="1:16" s="258" customFormat="1" ht="71.25">
      <c r="A660" s="257" t="s">
        <v>1049</v>
      </c>
      <c r="B660" s="257" t="s">
        <v>1476</v>
      </c>
      <c r="C660" s="257">
        <v>3</v>
      </c>
      <c r="D660" s="257" t="s">
        <v>1080</v>
      </c>
      <c r="E660" s="257">
        <v>28</v>
      </c>
      <c r="F660" s="257" t="s">
        <v>1052</v>
      </c>
      <c r="G660" s="257" t="s">
        <v>1057</v>
      </c>
      <c r="H660" s="257" t="s">
        <v>1054</v>
      </c>
      <c r="I660" s="257" t="s">
        <v>1218</v>
      </c>
      <c r="M660" s="253"/>
      <c r="N660" s="253"/>
      <c r="P660" s="255"/>
    </row>
    <row r="661" spans="1:16" s="258" customFormat="1" ht="71.25">
      <c r="A661" s="257" t="s">
        <v>1049</v>
      </c>
      <c r="B661" s="257" t="s">
        <v>1476</v>
      </c>
      <c r="C661" s="257">
        <v>3</v>
      </c>
      <c r="D661" s="257" t="s">
        <v>1081</v>
      </c>
      <c r="E661" s="257">
        <v>28</v>
      </c>
      <c r="F661" s="257" t="s">
        <v>1052</v>
      </c>
      <c r="G661" s="257" t="s">
        <v>1057</v>
      </c>
      <c r="H661" s="257" t="s">
        <v>1054</v>
      </c>
      <c r="I661" s="257" t="s">
        <v>1218</v>
      </c>
      <c r="M661" s="253"/>
      <c r="N661" s="253"/>
      <c r="P661" s="255"/>
    </row>
    <row r="662" spans="1:16" s="258" customFormat="1" ht="71.25">
      <c r="A662" s="257" t="s">
        <v>1049</v>
      </c>
      <c r="B662" s="257" t="s">
        <v>1476</v>
      </c>
      <c r="C662" s="257">
        <v>3</v>
      </c>
      <c r="D662" s="257" t="s">
        <v>1082</v>
      </c>
      <c r="E662" s="257">
        <v>28</v>
      </c>
      <c r="F662" s="257" t="s">
        <v>1052</v>
      </c>
      <c r="G662" s="257" t="s">
        <v>1057</v>
      </c>
      <c r="H662" s="257" t="s">
        <v>1054</v>
      </c>
      <c r="I662" s="257" t="s">
        <v>1218</v>
      </c>
      <c r="M662" s="253"/>
      <c r="N662" s="253"/>
      <c r="P662" s="255"/>
    </row>
    <row r="663" spans="1:16" s="258" customFormat="1" ht="71.25">
      <c r="A663" s="257" t="s">
        <v>1049</v>
      </c>
      <c r="B663" s="257" t="s">
        <v>1476</v>
      </c>
      <c r="C663" s="257">
        <v>3</v>
      </c>
      <c r="D663" s="257" t="s">
        <v>1083</v>
      </c>
      <c r="E663" s="257">
        <v>28</v>
      </c>
      <c r="F663" s="257" t="s">
        <v>1052</v>
      </c>
      <c r="G663" s="257" t="s">
        <v>1057</v>
      </c>
      <c r="H663" s="257" t="s">
        <v>1054</v>
      </c>
      <c r="I663" s="257" t="s">
        <v>1218</v>
      </c>
      <c r="M663" s="253"/>
      <c r="N663" s="253"/>
      <c r="P663" s="255"/>
    </row>
    <row r="664" spans="1:16" s="258" customFormat="1" ht="71.25">
      <c r="A664" s="257" t="s">
        <v>1049</v>
      </c>
      <c r="B664" s="257" t="s">
        <v>1476</v>
      </c>
      <c r="C664" s="257">
        <v>3</v>
      </c>
      <c r="D664" s="257" t="s">
        <v>1084</v>
      </c>
      <c r="E664" s="257">
        <v>28</v>
      </c>
      <c r="F664" s="257" t="s">
        <v>1052</v>
      </c>
      <c r="G664" s="257" t="s">
        <v>1057</v>
      </c>
      <c r="H664" s="257" t="s">
        <v>1054</v>
      </c>
      <c r="I664" s="257" t="s">
        <v>1218</v>
      </c>
      <c r="M664" s="253"/>
      <c r="N664" s="253"/>
      <c r="P664" s="255"/>
    </row>
    <row r="665" spans="1:16" s="258" customFormat="1" ht="71.25">
      <c r="A665" s="257" t="s">
        <v>1049</v>
      </c>
      <c r="B665" s="257" t="s">
        <v>1476</v>
      </c>
      <c r="C665" s="257">
        <v>3</v>
      </c>
      <c r="D665" s="257" t="s">
        <v>1085</v>
      </c>
      <c r="E665" s="257">
        <v>28</v>
      </c>
      <c r="F665" s="257" t="s">
        <v>1052</v>
      </c>
      <c r="G665" s="257" t="s">
        <v>1057</v>
      </c>
      <c r="H665" s="257" t="s">
        <v>1054</v>
      </c>
      <c r="I665" s="257" t="s">
        <v>1218</v>
      </c>
      <c r="M665" s="253"/>
      <c r="N665" s="253"/>
      <c r="P665" s="255"/>
    </row>
    <row r="666" spans="1:16" s="258" customFormat="1" ht="71.25">
      <c r="A666" s="257" t="s">
        <v>1049</v>
      </c>
      <c r="B666" s="257" t="s">
        <v>1476</v>
      </c>
      <c r="C666" s="257">
        <v>3</v>
      </c>
      <c r="D666" s="257" t="s">
        <v>1086</v>
      </c>
      <c r="E666" s="257">
        <v>28</v>
      </c>
      <c r="F666" s="257" t="s">
        <v>1052</v>
      </c>
      <c r="G666" s="257" t="s">
        <v>1057</v>
      </c>
      <c r="H666" s="257" t="s">
        <v>1054</v>
      </c>
      <c r="I666" s="257" t="s">
        <v>1218</v>
      </c>
      <c r="M666" s="253"/>
      <c r="N666" s="253"/>
      <c r="P666" s="255"/>
    </row>
    <row r="667" spans="1:16" s="258" customFormat="1" ht="71.25">
      <c r="A667" s="257" t="s">
        <v>1049</v>
      </c>
      <c r="B667" s="257" t="s">
        <v>1476</v>
      </c>
      <c r="C667" s="257">
        <v>3</v>
      </c>
      <c r="D667" s="257" t="s">
        <v>1087</v>
      </c>
      <c r="E667" s="257">
        <v>28</v>
      </c>
      <c r="F667" s="257" t="s">
        <v>1052</v>
      </c>
      <c r="G667" s="257" t="s">
        <v>1053</v>
      </c>
      <c r="H667" s="257" t="s">
        <v>1054</v>
      </c>
      <c r="I667" s="257" t="s">
        <v>1218</v>
      </c>
      <c r="M667" s="253"/>
      <c r="N667" s="253"/>
      <c r="P667" s="255"/>
    </row>
    <row r="668" spans="1:16" s="258" customFormat="1" ht="71.25">
      <c r="A668" s="257" t="s">
        <v>1049</v>
      </c>
      <c r="B668" s="257" t="s">
        <v>1476</v>
      </c>
      <c r="C668" s="257">
        <v>3</v>
      </c>
      <c r="D668" s="257" t="s">
        <v>1088</v>
      </c>
      <c r="E668" s="257">
        <v>28</v>
      </c>
      <c r="F668" s="257" t="s">
        <v>1052</v>
      </c>
      <c r="G668" s="257" t="s">
        <v>1053</v>
      </c>
      <c r="H668" s="257" t="s">
        <v>1054</v>
      </c>
      <c r="I668" s="257" t="s">
        <v>1218</v>
      </c>
      <c r="M668" s="253"/>
      <c r="N668" s="253"/>
      <c r="P668" s="255"/>
    </row>
    <row r="669" spans="1:16" s="258" customFormat="1" ht="71.25">
      <c r="A669" s="257" t="s">
        <v>1049</v>
      </c>
      <c r="B669" s="257" t="s">
        <v>1476</v>
      </c>
      <c r="C669" s="257">
        <v>3</v>
      </c>
      <c r="D669" s="257" t="s">
        <v>1089</v>
      </c>
      <c r="E669" s="257">
        <v>28</v>
      </c>
      <c r="F669" s="257" t="s">
        <v>1052</v>
      </c>
      <c r="G669" s="257" t="s">
        <v>1053</v>
      </c>
      <c r="H669" s="257" t="s">
        <v>1054</v>
      </c>
      <c r="I669" s="257" t="s">
        <v>1218</v>
      </c>
      <c r="M669" s="253"/>
      <c r="N669" s="253"/>
      <c r="P669" s="255"/>
    </row>
    <row r="670" spans="1:16" s="258" customFormat="1" ht="71.25">
      <c r="A670" s="257" t="s">
        <v>1049</v>
      </c>
      <c r="B670" s="257" t="s">
        <v>1476</v>
      </c>
      <c r="C670" s="257">
        <v>3</v>
      </c>
      <c r="D670" s="257" t="s">
        <v>1090</v>
      </c>
      <c r="E670" s="257">
        <v>28</v>
      </c>
      <c r="F670" s="257" t="s">
        <v>1052</v>
      </c>
      <c r="G670" s="257" t="s">
        <v>1053</v>
      </c>
      <c r="H670" s="257" t="s">
        <v>1054</v>
      </c>
      <c r="I670" s="257" t="s">
        <v>1218</v>
      </c>
      <c r="M670" s="253"/>
      <c r="N670" s="253"/>
      <c r="P670" s="255"/>
    </row>
    <row r="671" spans="1:16" s="258" customFormat="1" ht="71.25">
      <c r="A671" s="257" t="s">
        <v>1049</v>
      </c>
      <c r="B671" s="257" t="s">
        <v>1476</v>
      </c>
      <c r="C671" s="257">
        <v>3</v>
      </c>
      <c r="D671" s="257" t="s">
        <v>1091</v>
      </c>
      <c r="E671" s="257">
        <v>28</v>
      </c>
      <c r="F671" s="257" t="s">
        <v>1052</v>
      </c>
      <c r="G671" s="257" t="s">
        <v>1053</v>
      </c>
      <c r="H671" s="257" t="s">
        <v>1054</v>
      </c>
      <c r="I671" s="257" t="s">
        <v>1218</v>
      </c>
      <c r="M671" s="253"/>
      <c r="N671" s="253"/>
      <c r="P671" s="255"/>
    </row>
    <row r="672" spans="1:16" s="258" customFormat="1" ht="71.25">
      <c r="A672" s="257" t="s">
        <v>1049</v>
      </c>
      <c r="B672" s="257" t="s">
        <v>1476</v>
      </c>
      <c r="C672" s="257">
        <v>3</v>
      </c>
      <c r="D672" s="257" t="s">
        <v>1092</v>
      </c>
      <c r="E672" s="257">
        <v>28</v>
      </c>
      <c r="F672" s="257" t="s">
        <v>1052</v>
      </c>
      <c r="G672" s="257" t="s">
        <v>1053</v>
      </c>
      <c r="H672" s="257" t="s">
        <v>1054</v>
      </c>
      <c r="I672" s="257" t="s">
        <v>1218</v>
      </c>
      <c r="M672" s="253"/>
      <c r="N672" s="253"/>
      <c r="P672" s="255"/>
    </row>
    <row r="673" spans="1:16" s="258" customFormat="1" ht="71.25">
      <c r="A673" s="257" t="s">
        <v>1049</v>
      </c>
      <c r="B673" s="257" t="s">
        <v>1476</v>
      </c>
      <c r="C673" s="257">
        <v>3</v>
      </c>
      <c r="D673" s="257" t="s">
        <v>1278</v>
      </c>
      <c r="E673" s="257">
        <v>28</v>
      </c>
      <c r="F673" s="257" t="s">
        <v>1052</v>
      </c>
      <c r="G673" s="257" t="s">
        <v>1053</v>
      </c>
      <c r="H673" s="257" t="s">
        <v>1054</v>
      </c>
      <c r="I673" s="257" t="s">
        <v>1218</v>
      </c>
      <c r="M673" s="253"/>
      <c r="N673" s="253"/>
      <c r="P673" s="255"/>
    </row>
    <row r="674" spans="1:16" s="258" customFormat="1" ht="71.25">
      <c r="A674" s="257" t="s">
        <v>1049</v>
      </c>
      <c r="B674" s="257" t="s">
        <v>1476</v>
      </c>
      <c r="C674" s="257">
        <v>3</v>
      </c>
      <c r="D674" s="257" t="s">
        <v>1093</v>
      </c>
      <c r="E674" s="257">
        <v>28</v>
      </c>
      <c r="F674" s="257" t="s">
        <v>1052</v>
      </c>
      <c r="G674" s="257" t="s">
        <v>1053</v>
      </c>
      <c r="H674" s="257" t="s">
        <v>1054</v>
      </c>
      <c r="I674" s="257" t="s">
        <v>1218</v>
      </c>
      <c r="M674" s="253"/>
      <c r="N674" s="253"/>
      <c r="P674" s="255"/>
    </row>
    <row r="675" spans="1:16" s="258" customFormat="1" ht="71.25">
      <c r="A675" s="257" t="s">
        <v>1049</v>
      </c>
      <c r="B675" s="257" t="s">
        <v>1476</v>
      </c>
      <c r="C675" s="257">
        <v>3</v>
      </c>
      <c r="D675" s="257" t="s">
        <v>1279</v>
      </c>
      <c r="E675" s="257">
        <v>28</v>
      </c>
      <c r="F675" s="257" t="s">
        <v>1052</v>
      </c>
      <c r="G675" s="257" t="s">
        <v>1053</v>
      </c>
      <c r="H675" s="257" t="s">
        <v>1054</v>
      </c>
      <c r="I675" s="257" t="s">
        <v>1218</v>
      </c>
      <c r="M675" s="253"/>
      <c r="N675" s="253"/>
      <c r="P675" s="255"/>
    </row>
    <row r="676" spans="1:16" s="258" customFormat="1" ht="71.25">
      <c r="A676" s="257" t="s">
        <v>1049</v>
      </c>
      <c r="B676" s="257" t="s">
        <v>1476</v>
      </c>
      <c r="C676" s="257">
        <v>3</v>
      </c>
      <c r="D676" s="257" t="s">
        <v>1094</v>
      </c>
      <c r="E676" s="257">
        <v>28</v>
      </c>
      <c r="F676" s="257" t="s">
        <v>1052</v>
      </c>
      <c r="G676" s="257" t="s">
        <v>1053</v>
      </c>
      <c r="H676" s="257" t="s">
        <v>1054</v>
      </c>
      <c r="I676" s="257" t="s">
        <v>1218</v>
      </c>
      <c r="M676" s="253"/>
      <c r="N676" s="253"/>
      <c r="P676" s="255"/>
    </row>
    <row r="677" spans="1:16" s="258" customFormat="1" ht="71.25">
      <c r="A677" s="257" t="s">
        <v>1049</v>
      </c>
      <c r="B677" s="257" t="s">
        <v>1476</v>
      </c>
      <c r="C677" s="257">
        <v>3</v>
      </c>
      <c r="D677" s="257" t="s">
        <v>1280</v>
      </c>
      <c r="E677" s="257">
        <v>28</v>
      </c>
      <c r="F677" s="257" t="s">
        <v>1052</v>
      </c>
      <c r="G677" s="257" t="s">
        <v>1053</v>
      </c>
      <c r="H677" s="257" t="s">
        <v>1054</v>
      </c>
      <c r="I677" s="257" t="s">
        <v>1218</v>
      </c>
      <c r="M677" s="253"/>
      <c r="N677" s="253"/>
      <c r="P677" s="255"/>
    </row>
    <row r="678" spans="1:16" s="258" customFormat="1" ht="71.25">
      <c r="A678" s="257" t="s">
        <v>1049</v>
      </c>
      <c r="B678" s="257" t="s">
        <v>1476</v>
      </c>
      <c r="C678" s="257">
        <v>3</v>
      </c>
      <c r="D678" s="257" t="s">
        <v>1095</v>
      </c>
      <c r="E678" s="257">
        <v>28</v>
      </c>
      <c r="F678" s="257" t="s">
        <v>1052</v>
      </c>
      <c r="G678" s="257" t="s">
        <v>1268</v>
      </c>
      <c r="H678" s="257" t="s">
        <v>1054</v>
      </c>
      <c r="I678" s="257" t="s">
        <v>1218</v>
      </c>
      <c r="M678" s="253"/>
      <c r="N678" s="253"/>
      <c r="P678" s="255"/>
    </row>
    <row r="679" spans="1:16" s="258" customFormat="1" ht="71.25">
      <c r="A679" s="257" t="s">
        <v>1049</v>
      </c>
      <c r="B679" s="257" t="s">
        <v>1476</v>
      </c>
      <c r="C679" s="257">
        <v>3</v>
      </c>
      <c r="D679" s="257" t="s">
        <v>1281</v>
      </c>
      <c r="E679" s="257">
        <v>28</v>
      </c>
      <c r="F679" s="257" t="s">
        <v>1052</v>
      </c>
      <c r="G679" s="257" t="s">
        <v>1268</v>
      </c>
      <c r="H679" s="257" t="s">
        <v>1054</v>
      </c>
      <c r="I679" s="257" t="s">
        <v>1218</v>
      </c>
      <c r="M679" s="253"/>
      <c r="N679" s="253"/>
      <c r="P679" s="255"/>
    </row>
    <row r="680" spans="1:16" s="258" customFormat="1" ht="71.25">
      <c r="A680" s="257" t="s">
        <v>1049</v>
      </c>
      <c r="B680" s="257" t="s">
        <v>1476</v>
      </c>
      <c r="C680" s="257">
        <v>3</v>
      </c>
      <c r="D680" s="257" t="s">
        <v>1282</v>
      </c>
      <c r="E680" s="257">
        <v>28</v>
      </c>
      <c r="F680" s="257" t="s">
        <v>1052</v>
      </c>
      <c r="G680" s="257" t="s">
        <v>1268</v>
      </c>
      <c r="H680" s="257" t="s">
        <v>1054</v>
      </c>
      <c r="I680" s="257" t="s">
        <v>1218</v>
      </c>
      <c r="M680" s="253"/>
      <c r="N680" s="253"/>
      <c r="P680" s="255"/>
    </row>
    <row r="681" spans="1:16" s="258" customFormat="1" ht="71.25">
      <c r="A681" s="257" t="s">
        <v>1049</v>
      </c>
      <c r="B681" s="257" t="s">
        <v>1476</v>
      </c>
      <c r="C681" s="257">
        <v>3</v>
      </c>
      <c r="D681" s="257" t="s">
        <v>1283</v>
      </c>
      <c r="E681" s="257">
        <v>28</v>
      </c>
      <c r="F681" s="257" t="s">
        <v>1052</v>
      </c>
      <c r="G681" s="257" t="s">
        <v>1268</v>
      </c>
      <c r="H681" s="257" t="s">
        <v>1054</v>
      </c>
      <c r="I681" s="257" t="s">
        <v>1218</v>
      </c>
      <c r="M681" s="253"/>
      <c r="N681" s="253"/>
      <c r="P681" s="255"/>
    </row>
    <row r="682" spans="1:16" s="258" customFormat="1" ht="71.25">
      <c r="A682" s="257" t="s">
        <v>1049</v>
      </c>
      <c r="B682" s="257" t="s">
        <v>1476</v>
      </c>
      <c r="C682" s="257">
        <v>4</v>
      </c>
      <c r="D682" s="257" t="s">
        <v>1096</v>
      </c>
      <c r="E682" s="257">
        <v>28</v>
      </c>
      <c r="F682" s="257" t="s">
        <v>1052</v>
      </c>
      <c r="G682" s="257" t="s">
        <v>1057</v>
      </c>
      <c r="H682" s="257" t="s">
        <v>1054</v>
      </c>
      <c r="I682" s="257" t="s">
        <v>1218</v>
      </c>
      <c r="M682" s="253"/>
      <c r="N682" s="253"/>
      <c r="P682" s="255"/>
    </row>
    <row r="683" spans="1:16" s="258" customFormat="1" ht="71.25">
      <c r="A683" s="257" t="s">
        <v>1049</v>
      </c>
      <c r="B683" s="257" t="s">
        <v>1476</v>
      </c>
      <c r="C683" s="257">
        <v>4</v>
      </c>
      <c r="D683" s="257" t="s">
        <v>1097</v>
      </c>
      <c r="E683" s="257">
        <v>28</v>
      </c>
      <c r="F683" s="257" t="s">
        <v>1052</v>
      </c>
      <c r="G683" s="257" t="s">
        <v>1057</v>
      </c>
      <c r="H683" s="257" t="s">
        <v>1054</v>
      </c>
      <c r="I683" s="257" t="s">
        <v>1218</v>
      </c>
      <c r="M683" s="253"/>
      <c r="N683" s="253"/>
      <c r="P683" s="255"/>
    </row>
    <row r="684" spans="1:16" s="258" customFormat="1" ht="71.25">
      <c r="A684" s="257" t="s">
        <v>1049</v>
      </c>
      <c r="B684" s="257" t="s">
        <v>1476</v>
      </c>
      <c r="C684" s="257">
        <v>4</v>
      </c>
      <c r="D684" s="257" t="s">
        <v>1098</v>
      </c>
      <c r="E684" s="257">
        <v>28</v>
      </c>
      <c r="F684" s="257" t="s">
        <v>1052</v>
      </c>
      <c r="G684" s="257" t="s">
        <v>1057</v>
      </c>
      <c r="H684" s="257" t="s">
        <v>1054</v>
      </c>
      <c r="I684" s="257" t="s">
        <v>1218</v>
      </c>
      <c r="M684" s="253"/>
      <c r="N684" s="253"/>
      <c r="P684" s="255"/>
    </row>
    <row r="685" spans="1:16" s="258" customFormat="1" ht="71.25">
      <c r="A685" s="257" t="s">
        <v>1049</v>
      </c>
      <c r="B685" s="257" t="s">
        <v>1476</v>
      </c>
      <c r="C685" s="257">
        <v>4</v>
      </c>
      <c r="D685" s="257" t="s">
        <v>1099</v>
      </c>
      <c r="E685" s="257">
        <v>28</v>
      </c>
      <c r="F685" s="257" t="s">
        <v>1052</v>
      </c>
      <c r="G685" s="257" t="s">
        <v>1057</v>
      </c>
      <c r="H685" s="257" t="s">
        <v>1054</v>
      </c>
      <c r="I685" s="257" t="s">
        <v>1218</v>
      </c>
      <c r="M685" s="253"/>
      <c r="N685" s="253"/>
      <c r="P685" s="255"/>
    </row>
    <row r="686" spans="1:16" s="258" customFormat="1" ht="71.25">
      <c r="A686" s="257" t="s">
        <v>1049</v>
      </c>
      <c r="B686" s="257" t="s">
        <v>1476</v>
      </c>
      <c r="C686" s="257">
        <v>4</v>
      </c>
      <c r="D686" s="257" t="s">
        <v>1100</v>
      </c>
      <c r="E686" s="257">
        <v>28</v>
      </c>
      <c r="F686" s="257" t="s">
        <v>1052</v>
      </c>
      <c r="G686" s="257" t="s">
        <v>1057</v>
      </c>
      <c r="H686" s="257" t="s">
        <v>1054</v>
      </c>
      <c r="I686" s="257" t="s">
        <v>1218</v>
      </c>
      <c r="M686" s="253"/>
      <c r="N686" s="253"/>
      <c r="P686" s="255"/>
    </row>
    <row r="687" spans="1:16" s="258" customFormat="1" ht="71.25">
      <c r="A687" s="257" t="s">
        <v>1049</v>
      </c>
      <c r="B687" s="257" t="s">
        <v>1476</v>
      </c>
      <c r="C687" s="257">
        <v>4</v>
      </c>
      <c r="D687" s="257" t="s">
        <v>1101</v>
      </c>
      <c r="E687" s="257">
        <v>28</v>
      </c>
      <c r="F687" s="257" t="s">
        <v>1052</v>
      </c>
      <c r="G687" s="257" t="s">
        <v>1057</v>
      </c>
      <c r="H687" s="257" t="s">
        <v>1054</v>
      </c>
      <c r="I687" s="257" t="s">
        <v>1218</v>
      </c>
      <c r="M687" s="253"/>
      <c r="N687" s="253"/>
      <c r="P687" s="255"/>
    </row>
    <row r="688" spans="1:16" s="258" customFormat="1" ht="71.25">
      <c r="A688" s="257" t="s">
        <v>1049</v>
      </c>
      <c r="B688" s="257" t="s">
        <v>1476</v>
      </c>
      <c r="C688" s="257">
        <v>4</v>
      </c>
      <c r="D688" s="257" t="s">
        <v>1102</v>
      </c>
      <c r="E688" s="257">
        <v>28</v>
      </c>
      <c r="F688" s="257" t="s">
        <v>1052</v>
      </c>
      <c r="G688" s="257" t="s">
        <v>1057</v>
      </c>
      <c r="H688" s="257" t="s">
        <v>1054</v>
      </c>
      <c r="I688" s="257" t="s">
        <v>1218</v>
      </c>
      <c r="M688" s="253"/>
      <c r="N688" s="253"/>
      <c r="P688" s="255"/>
    </row>
    <row r="689" spans="1:16" s="258" customFormat="1" ht="71.25">
      <c r="A689" s="257" t="s">
        <v>1049</v>
      </c>
      <c r="B689" s="257" t="s">
        <v>1476</v>
      </c>
      <c r="C689" s="257">
        <v>4</v>
      </c>
      <c r="D689" s="257" t="s">
        <v>1103</v>
      </c>
      <c r="E689" s="257">
        <v>28</v>
      </c>
      <c r="F689" s="257" t="s">
        <v>1052</v>
      </c>
      <c r="G689" s="257" t="s">
        <v>1057</v>
      </c>
      <c r="H689" s="257" t="s">
        <v>1054</v>
      </c>
      <c r="I689" s="257" t="s">
        <v>1218</v>
      </c>
      <c r="M689" s="253"/>
      <c r="N689" s="253"/>
      <c r="P689" s="255"/>
    </row>
    <row r="690" spans="1:16" s="258" customFormat="1" ht="71.25">
      <c r="A690" s="257" t="s">
        <v>1049</v>
      </c>
      <c r="B690" s="257" t="s">
        <v>1476</v>
      </c>
      <c r="C690" s="257">
        <v>4</v>
      </c>
      <c r="D690" s="257" t="s">
        <v>1104</v>
      </c>
      <c r="E690" s="257">
        <v>28</v>
      </c>
      <c r="F690" s="257" t="s">
        <v>1052</v>
      </c>
      <c r="G690" s="257" t="s">
        <v>1057</v>
      </c>
      <c r="H690" s="257" t="s">
        <v>1054</v>
      </c>
      <c r="I690" s="257" t="s">
        <v>1218</v>
      </c>
      <c r="M690" s="253"/>
      <c r="N690" s="253"/>
      <c r="P690" s="255"/>
    </row>
    <row r="691" spans="1:16" s="258" customFormat="1" ht="71.25">
      <c r="A691" s="257" t="s">
        <v>1049</v>
      </c>
      <c r="B691" s="257" t="s">
        <v>1476</v>
      </c>
      <c r="C691" s="257">
        <v>4</v>
      </c>
      <c r="D691" s="257" t="s">
        <v>1105</v>
      </c>
      <c r="E691" s="257">
        <v>28</v>
      </c>
      <c r="F691" s="257" t="s">
        <v>1052</v>
      </c>
      <c r="G691" s="257" t="s">
        <v>1057</v>
      </c>
      <c r="H691" s="257" t="s">
        <v>1054</v>
      </c>
      <c r="I691" s="257" t="s">
        <v>1218</v>
      </c>
      <c r="M691" s="253"/>
      <c r="N691" s="253"/>
      <c r="P691" s="255"/>
    </row>
    <row r="692" spans="1:16" s="258" customFormat="1" ht="71.25">
      <c r="A692" s="257" t="s">
        <v>1049</v>
      </c>
      <c r="B692" s="257" t="s">
        <v>1476</v>
      </c>
      <c r="C692" s="257">
        <v>4</v>
      </c>
      <c r="D692" s="257" t="s">
        <v>1106</v>
      </c>
      <c r="E692" s="257">
        <v>28</v>
      </c>
      <c r="F692" s="257" t="s">
        <v>1052</v>
      </c>
      <c r="G692" s="257" t="s">
        <v>1057</v>
      </c>
      <c r="H692" s="257" t="s">
        <v>1054</v>
      </c>
      <c r="I692" s="257" t="s">
        <v>1218</v>
      </c>
      <c r="M692" s="253"/>
      <c r="N692" s="253"/>
      <c r="P692" s="255"/>
    </row>
    <row r="693" spans="1:16" s="258" customFormat="1" ht="71.25">
      <c r="A693" s="257" t="s">
        <v>1049</v>
      </c>
      <c r="B693" s="257" t="s">
        <v>1476</v>
      </c>
      <c r="C693" s="257">
        <v>4</v>
      </c>
      <c r="D693" s="257" t="s">
        <v>1107</v>
      </c>
      <c r="E693" s="257">
        <v>28</v>
      </c>
      <c r="F693" s="257" t="s">
        <v>1052</v>
      </c>
      <c r="G693" s="257" t="s">
        <v>1053</v>
      </c>
      <c r="H693" s="257" t="s">
        <v>1054</v>
      </c>
      <c r="I693" s="257" t="s">
        <v>1218</v>
      </c>
      <c r="M693" s="253"/>
      <c r="N693" s="253"/>
      <c r="P693" s="255"/>
    </row>
    <row r="694" spans="1:16" s="258" customFormat="1" ht="71.25">
      <c r="A694" s="257" t="s">
        <v>1049</v>
      </c>
      <c r="B694" s="257" t="s">
        <v>1476</v>
      </c>
      <c r="C694" s="257">
        <v>4</v>
      </c>
      <c r="D694" s="257" t="s">
        <v>1108</v>
      </c>
      <c r="E694" s="257">
        <v>28</v>
      </c>
      <c r="F694" s="257" t="s">
        <v>1052</v>
      </c>
      <c r="G694" s="257" t="s">
        <v>1053</v>
      </c>
      <c r="H694" s="257" t="s">
        <v>1054</v>
      </c>
      <c r="I694" s="257" t="s">
        <v>1218</v>
      </c>
      <c r="M694" s="253"/>
      <c r="N694" s="253"/>
      <c r="P694" s="255"/>
    </row>
    <row r="695" spans="1:16" s="258" customFormat="1" ht="71.25">
      <c r="A695" s="257" t="s">
        <v>1049</v>
      </c>
      <c r="B695" s="257" t="s">
        <v>1476</v>
      </c>
      <c r="C695" s="257">
        <v>4</v>
      </c>
      <c r="D695" s="257" t="s">
        <v>1109</v>
      </c>
      <c r="E695" s="257">
        <v>28</v>
      </c>
      <c r="F695" s="257" t="s">
        <v>1052</v>
      </c>
      <c r="G695" s="257" t="s">
        <v>1053</v>
      </c>
      <c r="H695" s="257" t="s">
        <v>1054</v>
      </c>
      <c r="I695" s="257" t="s">
        <v>1218</v>
      </c>
      <c r="M695" s="253"/>
      <c r="N695" s="253"/>
      <c r="P695" s="255"/>
    </row>
    <row r="696" spans="1:16" s="258" customFormat="1" ht="71.25">
      <c r="A696" s="257" t="s">
        <v>1049</v>
      </c>
      <c r="B696" s="257" t="s">
        <v>1476</v>
      </c>
      <c r="C696" s="257">
        <v>4</v>
      </c>
      <c r="D696" s="257" t="s">
        <v>1110</v>
      </c>
      <c r="E696" s="257">
        <v>28</v>
      </c>
      <c r="F696" s="257" t="s">
        <v>1052</v>
      </c>
      <c r="G696" s="257" t="s">
        <v>1053</v>
      </c>
      <c r="H696" s="257" t="s">
        <v>1054</v>
      </c>
      <c r="I696" s="257" t="s">
        <v>1218</v>
      </c>
      <c r="M696" s="253"/>
      <c r="N696" s="253"/>
      <c r="P696" s="255"/>
    </row>
    <row r="697" spans="1:16" s="258" customFormat="1" ht="71.25">
      <c r="A697" s="257" t="s">
        <v>1049</v>
      </c>
      <c r="B697" s="257" t="s">
        <v>1476</v>
      </c>
      <c r="C697" s="257">
        <v>4</v>
      </c>
      <c r="D697" s="257" t="s">
        <v>1111</v>
      </c>
      <c r="E697" s="257">
        <v>28</v>
      </c>
      <c r="F697" s="257" t="s">
        <v>1052</v>
      </c>
      <c r="G697" s="257" t="s">
        <v>1053</v>
      </c>
      <c r="H697" s="257" t="s">
        <v>1054</v>
      </c>
      <c r="I697" s="257" t="s">
        <v>1218</v>
      </c>
      <c r="M697" s="253"/>
      <c r="N697" s="253"/>
      <c r="P697" s="255"/>
    </row>
    <row r="698" spans="1:16" s="258" customFormat="1" ht="71.25">
      <c r="A698" s="257" t="s">
        <v>1049</v>
      </c>
      <c r="B698" s="257" t="s">
        <v>1476</v>
      </c>
      <c r="C698" s="257">
        <v>4</v>
      </c>
      <c r="D698" s="257" t="s">
        <v>1112</v>
      </c>
      <c r="E698" s="257">
        <v>28</v>
      </c>
      <c r="F698" s="257" t="s">
        <v>1052</v>
      </c>
      <c r="G698" s="257" t="s">
        <v>1053</v>
      </c>
      <c r="H698" s="257" t="s">
        <v>1054</v>
      </c>
      <c r="I698" s="257" t="s">
        <v>1218</v>
      </c>
      <c r="M698" s="253"/>
      <c r="N698" s="253"/>
      <c r="P698" s="255"/>
    </row>
    <row r="699" spans="1:16" s="258" customFormat="1" ht="71.25">
      <c r="A699" s="257" t="s">
        <v>1049</v>
      </c>
      <c r="B699" s="257" t="s">
        <v>1476</v>
      </c>
      <c r="C699" s="257">
        <v>4</v>
      </c>
      <c r="D699" s="257" t="s">
        <v>1284</v>
      </c>
      <c r="E699" s="257">
        <v>28</v>
      </c>
      <c r="F699" s="257" t="s">
        <v>1052</v>
      </c>
      <c r="G699" s="257" t="s">
        <v>1053</v>
      </c>
      <c r="H699" s="257" t="s">
        <v>1054</v>
      </c>
      <c r="I699" s="257" t="s">
        <v>1218</v>
      </c>
      <c r="M699" s="253"/>
      <c r="N699" s="253"/>
      <c r="P699" s="255"/>
    </row>
    <row r="700" spans="1:16" s="258" customFormat="1" ht="71.25">
      <c r="A700" s="257" t="s">
        <v>1049</v>
      </c>
      <c r="B700" s="257" t="s">
        <v>1476</v>
      </c>
      <c r="C700" s="257">
        <v>4</v>
      </c>
      <c r="D700" s="257" t="s">
        <v>1113</v>
      </c>
      <c r="E700" s="257">
        <v>28</v>
      </c>
      <c r="F700" s="257" t="s">
        <v>1052</v>
      </c>
      <c r="G700" s="257" t="s">
        <v>1053</v>
      </c>
      <c r="H700" s="257" t="s">
        <v>1054</v>
      </c>
      <c r="I700" s="257" t="s">
        <v>1218</v>
      </c>
      <c r="M700" s="253"/>
      <c r="N700" s="253"/>
      <c r="P700" s="255"/>
    </row>
    <row r="701" spans="1:16" s="258" customFormat="1" ht="71.25">
      <c r="A701" s="257" t="s">
        <v>1049</v>
      </c>
      <c r="B701" s="257" t="s">
        <v>1476</v>
      </c>
      <c r="C701" s="257">
        <v>4</v>
      </c>
      <c r="D701" s="257" t="s">
        <v>1285</v>
      </c>
      <c r="E701" s="257">
        <v>28</v>
      </c>
      <c r="F701" s="257" t="s">
        <v>1052</v>
      </c>
      <c r="G701" s="257" t="s">
        <v>1053</v>
      </c>
      <c r="H701" s="257" t="s">
        <v>1054</v>
      </c>
      <c r="I701" s="257" t="s">
        <v>1218</v>
      </c>
      <c r="M701" s="253"/>
      <c r="N701" s="253"/>
      <c r="P701" s="255"/>
    </row>
    <row r="702" spans="1:16" s="258" customFormat="1" ht="71.25">
      <c r="A702" s="257" t="s">
        <v>1049</v>
      </c>
      <c r="B702" s="257" t="s">
        <v>1476</v>
      </c>
      <c r="C702" s="257">
        <v>4</v>
      </c>
      <c r="D702" s="257" t="s">
        <v>1114</v>
      </c>
      <c r="E702" s="257">
        <v>28</v>
      </c>
      <c r="F702" s="257" t="s">
        <v>1052</v>
      </c>
      <c r="G702" s="257" t="s">
        <v>1053</v>
      </c>
      <c r="H702" s="257" t="s">
        <v>1054</v>
      </c>
      <c r="I702" s="257" t="s">
        <v>1218</v>
      </c>
      <c r="M702" s="253"/>
      <c r="N702" s="253"/>
      <c r="P702" s="255"/>
    </row>
    <row r="703" spans="1:16" s="258" customFormat="1" ht="71.25">
      <c r="A703" s="257" t="s">
        <v>1049</v>
      </c>
      <c r="B703" s="257" t="s">
        <v>1476</v>
      </c>
      <c r="C703" s="257">
        <v>4</v>
      </c>
      <c r="D703" s="257" t="s">
        <v>1286</v>
      </c>
      <c r="E703" s="257">
        <v>28</v>
      </c>
      <c r="F703" s="257" t="s">
        <v>1052</v>
      </c>
      <c r="G703" s="257" t="s">
        <v>1053</v>
      </c>
      <c r="H703" s="257" t="s">
        <v>1054</v>
      </c>
      <c r="I703" s="257" t="s">
        <v>1218</v>
      </c>
      <c r="M703" s="253"/>
      <c r="N703" s="253"/>
      <c r="P703" s="255"/>
    </row>
    <row r="704" spans="1:16" s="258" customFormat="1" ht="71.25">
      <c r="A704" s="257" t="s">
        <v>1049</v>
      </c>
      <c r="B704" s="257" t="s">
        <v>1476</v>
      </c>
      <c r="C704" s="257">
        <v>4</v>
      </c>
      <c r="D704" s="257" t="s">
        <v>1115</v>
      </c>
      <c r="E704" s="257">
        <v>28</v>
      </c>
      <c r="F704" s="257" t="s">
        <v>1052</v>
      </c>
      <c r="G704" s="257" t="s">
        <v>1241</v>
      </c>
      <c r="H704" s="257" t="s">
        <v>1054</v>
      </c>
      <c r="I704" s="257" t="s">
        <v>1218</v>
      </c>
      <c r="M704" s="253"/>
      <c r="N704" s="253"/>
      <c r="P704" s="255"/>
    </row>
    <row r="705" spans="1:16" s="258" customFormat="1" ht="71.25">
      <c r="A705" s="257" t="s">
        <v>1049</v>
      </c>
      <c r="B705" s="257" t="s">
        <v>1476</v>
      </c>
      <c r="C705" s="257">
        <v>4</v>
      </c>
      <c r="D705" s="257" t="s">
        <v>1287</v>
      </c>
      <c r="E705" s="257">
        <v>28</v>
      </c>
      <c r="F705" s="257" t="s">
        <v>1052</v>
      </c>
      <c r="G705" s="257" t="s">
        <v>1241</v>
      </c>
      <c r="H705" s="257" t="s">
        <v>1054</v>
      </c>
      <c r="I705" s="257" t="s">
        <v>1218</v>
      </c>
      <c r="M705" s="253"/>
      <c r="N705" s="253"/>
      <c r="P705" s="255"/>
    </row>
    <row r="706" spans="1:16" s="258" customFormat="1" ht="71.25">
      <c r="A706" s="257" t="s">
        <v>1049</v>
      </c>
      <c r="B706" s="257" t="s">
        <v>1476</v>
      </c>
      <c r="C706" s="257">
        <v>4</v>
      </c>
      <c r="D706" s="257" t="s">
        <v>1288</v>
      </c>
      <c r="E706" s="257">
        <v>28</v>
      </c>
      <c r="F706" s="257" t="s">
        <v>1052</v>
      </c>
      <c r="G706" s="257" t="s">
        <v>1241</v>
      </c>
      <c r="H706" s="257" t="s">
        <v>1054</v>
      </c>
      <c r="I706" s="257" t="s">
        <v>1218</v>
      </c>
      <c r="M706" s="253"/>
      <c r="N706" s="253"/>
      <c r="P706" s="255"/>
    </row>
    <row r="707" spans="1:16" s="258" customFormat="1" ht="71.25">
      <c r="A707" s="257" t="s">
        <v>1049</v>
      </c>
      <c r="B707" s="257" t="s">
        <v>1476</v>
      </c>
      <c r="C707" s="257">
        <v>4</v>
      </c>
      <c r="D707" s="257" t="s">
        <v>1289</v>
      </c>
      <c r="E707" s="257">
        <v>28</v>
      </c>
      <c r="F707" s="257" t="s">
        <v>1052</v>
      </c>
      <c r="G707" s="257" t="s">
        <v>1241</v>
      </c>
      <c r="H707" s="257" t="s">
        <v>1054</v>
      </c>
      <c r="I707" s="257" t="s">
        <v>1218</v>
      </c>
      <c r="M707" s="253"/>
      <c r="N707" s="253"/>
      <c r="P707" s="255"/>
    </row>
    <row r="708" spans="1:16" s="258" customFormat="1" ht="71.25">
      <c r="A708" s="257" t="s">
        <v>1049</v>
      </c>
      <c r="B708" s="257" t="s">
        <v>1476</v>
      </c>
      <c r="C708" s="257">
        <v>4</v>
      </c>
      <c r="D708" s="257" t="s">
        <v>1116</v>
      </c>
      <c r="E708" s="257">
        <v>28</v>
      </c>
      <c r="F708" s="257" t="s">
        <v>1052</v>
      </c>
      <c r="G708" s="257" t="s">
        <v>1057</v>
      </c>
      <c r="H708" s="257" t="s">
        <v>1054</v>
      </c>
      <c r="I708" s="257" t="s">
        <v>1218</v>
      </c>
      <c r="M708" s="253"/>
      <c r="N708" s="253"/>
      <c r="P708" s="255"/>
    </row>
    <row r="709" spans="1:16" s="258" customFormat="1" ht="71.25">
      <c r="A709" s="257" t="s">
        <v>1049</v>
      </c>
      <c r="B709" s="257" t="s">
        <v>1476</v>
      </c>
      <c r="C709" s="257">
        <v>4</v>
      </c>
      <c r="D709" s="257" t="s">
        <v>1117</v>
      </c>
      <c r="E709" s="257">
        <v>28</v>
      </c>
      <c r="F709" s="257" t="s">
        <v>1052</v>
      </c>
      <c r="G709" s="257" t="s">
        <v>1057</v>
      </c>
      <c r="H709" s="257" t="s">
        <v>1054</v>
      </c>
      <c r="I709" s="257" t="s">
        <v>1218</v>
      </c>
      <c r="M709" s="253"/>
      <c r="N709" s="253"/>
      <c r="P709" s="255"/>
    </row>
    <row r="710" spans="1:16" s="258" customFormat="1" ht="71.25">
      <c r="A710" s="257" t="s">
        <v>1049</v>
      </c>
      <c r="B710" s="257" t="s">
        <v>1476</v>
      </c>
      <c r="C710" s="257">
        <v>4</v>
      </c>
      <c r="D710" s="257" t="s">
        <v>1118</v>
      </c>
      <c r="E710" s="257">
        <v>28</v>
      </c>
      <c r="F710" s="257" t="s">
        <v>1052</v>
      </c>
      <c r="G710" s="257" t="s">
        <v>1057</v>
      </c>
      <c r="H710" s="257" t="s">
        <v>1054</v>
      </c>
      <c r="I710" s="257" t="s">
        <v>1218</v>
      </c>
      <c r="M710" s="253"/>
      <c r="N710" s="253"/>
      <c r="P710" s="255"/>
    </row>
    <row r="711" spans="1:16" s="258" customFormat="1" ht="71.25">
      <c r="A711" s="257" t="s">
        <v>1049</v>
      </c>
      <c r="B711" s="257" t="s">
        <v>1476</v>
      </c>
      <c r="C711" s="257">
        <v>4</v>
      </c>
      <c r="D711" s="257" t="s">
        <v>1119</v>
      </c>
      <c r="E711" s="257">
        <v>28</v>
      </c>
      <c r="F711" s="257" t="s">
        <v>1052</v>
      </c>
      <c r="G711" s="257" t="s">
        <v>1057</v>
      </c>
      <c r="H711" s="257" t="s">
        <v>1054</v>
      </c>
      <c r="I711" s="257" t="s">
        <v>1218</v>
      </c>
      <c r="M711" s="253"/>
      <c r="N711" s="253"/>
      <c r="P711" s="255"/>
    </row>
    <row r="712" spans="1:16" s="258" customFormat="1" ht="71.25">
      <c r="A712" s="257" t="s">
        <v>1049</v>
      </c>
      <c r="B712" s="257" t="s">
        <v>1476</v>
      </c>
      <c r="C712" s="257">
        <v>4</v>
      </c>
      <c r="D712" s="257" t="s">
        <v>1120</v>
      </c>
      <c r="E712" s="257">
        <v>28</v>
      </c>
      <c r="F712" s="257" t="s">
        <v>1052</v>
      </c>
      <c r="G712" s="257" t="s">
        <v>1057</v>
      </c>
      <c r="H712" s="257" t="s">
        <v>1054</v>
      </c>
      <c r="I712" s="257" t="s">
        <v>1218</v>
      </c>
      <c r="M712" s="253"/>
      <c r="N712" s="253"/>
      <c r="P712" s="255"/>
    </row>
    <row r="713" spans="1:16" s="258" customFormat="1" ht="71.25">
      <c r="A713" s="257" t="s">
        <v>1049</v>
      </c>
      <c r="B713" s="257" t="s">
        <v>1476</v>
      </c>
      <c r="C713" s="257">
        <v>4</v>
      </c>
      <c r="D713" s="257" t="s">
        <v>1121</v>
      </c>
      <c r="E713" s="257">
        <v>28</v>
      </c>
      <c r="F713" s="257" t="s">
        <v>1052</v>
      </c>
      <c r="G713" s="257" t="s">
        <v>1057</v>
      </c>
      <c r="H713" s="257" t="s">
        <v>1054</v>
      </c>
      <c r="I713" s="257" t="s">
        <v>1218</v>
      </c>
      <c r="M713" s="253"/>
      <c r="N713" s="253"/>
      <c r="P713" s="255"/>
    </row>
    <row r="714" spans="1:16" s="258" customFormat="1" ht="71.25">
      <c r="A714" s="257" t="s">
        <v>1049</v>
      </c>
      <c r="B714" s="257" t="s">
        <v>1476</v>
      </c>
      <c r="C714" s="257">
        <v>4</v>
      </c>
      <c r="D714" s="257" t="s">
        <v>1122</v>
      </c>
      <c r="E714" s="257">
        <v>28</v>
      </c>
      <c r="F714" s="257" t="s">
        <v>1052</v>
      </c>
      <c r="G714" s="257" t="s">
        <v>1057</v>
      </c>
      <c r="H714" s="257" t="s">
        <v>1054</v>
      </c>
      <c r="I714" s="257" t="s">
        <v>1218</v>
      </c>
      <c r="M714" s="253"/>
      <c r="N714" s="253"/>
      <c r="P714" s="255"/>
    </row>
    <row r="715" spans="1:16" s="258" customFormat="1" ht="71.25">
      <c r="A715" s="257" t="s">
        <v>1049</v>
      </c>
      <c r="B715" s="257" t="s">
        <v>1476</v>
      </c>
      <c r="C715" s="257">
        <v>4</v>
      </c>
      <c r="D715" s="257" t="s">
        <v>1123</v>
      </c>
      <c r="E715" s="257">
        <v>28</v>
      </c>
      <c r="F715" s="257" t="s">
        <v>1052</v>
      </c>
      <c r="G715" s="257" t="s">
        <v>1057</v>
      </c>
      <c r="H715" s="257" t="s">
        <v>1054</v>
      </c>
      <c r="I715" s="257" t="s">
        <v>1218</v>
      </c>
      <c r="M715" s="253"/>
      <c r="N715" s="253"/>
      <c r="P715" s="255"/>
    </row>
    <row r="716" spans="1:16" s="258" customFormat="1" ht="71.25">
      <c r="A716" s="257" t="s">
        <v>1049</v>
      </c>
      <c r="B716" s="257" t="s">
        <v>1476</v>
      </c>
      <c r="C716" s="257">
        <v>4</v>
      </c>
      <c r="D716" s="257" t="s">
        <v>1124</v>
      </c>
      <c r="E716" s="257">
        <v>28</v>
      </c>
      <c r="F716" s="257" t="s">
        <v>1052</v>
      </c>
      <c r="G716" s="257" t="s">
        <v>1057</v>
      </c>
      <c r="H716" s="257" t="s">
        <v>1054</v>
      </c>
      <c r="I716" s="257" t="s">
        <v>1218</v>
      </c>
      <c r="M716" s="253"/>
      <c r="N716" s="253"/>
      <c r="P716" s="255"/>
    </row>
    <row r="717" spans="1:16" s="258" customFormat="1" ht="71.25">
      <c r="A717" s="257" t="s">
        <v>1049</v>
      </c>
      <c r="B717" s="257" t="s">
        <v>1476</v>
      </c>
      <c r="C717" s="257">
        <v>4</v>
      </c>
      <c r="D717" s="257" t="s">
        <v>1125</v>
      </c>
      <c r="E717" s="257">
        <v>28</v>
      </c>
      <c r="F717" s="257" t="s">
        <v>1052</v>
      </c>
      <c r="G717" s="257" t="s">
        <v>1057</v>
      </c>
      <c r="H717" s="257" t="s">
        <v>1054</v>
      </c>
      <c r="I717" s="257" t="s">
        <v>1218</v>
      </c>
      <c r="M717" s="253"/>
      <c r="N717" s="253"/>
      <c r="P717" s="255"/>
    </row>
    <row r="718" spans="1:16" s="258" customFormat="1" ht="71.25">
      <c r="A718" s="257" t="s">
        <v>1049</v>
      </c>
      <c r="B718" s="257" t="s">
        <v>1476</v>
      </c>
      <c r="C718" s="257">
        <v>4</v>
      </c>
      <c r="D718" s="257" t="s">
        <v>1126</v>
      </c>
      <c r="E718" s="257">
        <v>28</v>
      </c>
      <c r="F718" s="257" t="s">
        <v>1052</v>
      </c>
      <c r="G718" s="257" t="s">
        <v>1057</v>
      </c>
      <c r="H718" s="257" t="s">
        <v>1054</v>
      </c>
      <c r="I718" s="257" t="s">
        <v>1218</v>
      </c>
      <c r="M718" s="253"/>
      <c r="N718" s="253"/>
      <c r="P718" s="255"/>
    </row>
    <row r="719" spans="1:16" s="258" customFormat="1" ht="71.25">
      <c r="A719" s="257" t="s">
        <v>1049</v>
      </c>
      <c r="B719" s="257" t="s">
        <v>1476</v>
      </c>
      <c r="C719" s="257">
        <v>4</v>
      </c>
      <c r="D719" s="257" t="s">
        <v>1127</v>
      </c>
      <c r="E719" s="257">
        <v>28</v>
      </c>
      <c r="F719" s="257" t="s">
        <v>1052</v>
      </c>
      <c r="G719" s="257" t="s">
        <v>1053</v>
      </c>
      <c r="H719" s="257" t="s">
        <v>1054</v>
      </c>
      <c r="I719" s="257" t="s">
        <v>1218</v>
      </c>
      <c r="M719" s="253"/>
      <c r="N719" s="253"/>
      <c r="P719" s="255"/>
    </row>
    <row r="720" spans="1:16" s="258" customFormat="1" ht="71.25">
      <c r="A720" s="257" t="s">
        <v>1049</v>
      </c>
      <c r="B720" s="257" t="s">
        <v>1476</v>
      </c>
      <c r="C720" s="257">
        <v>4</v>
      </c>
      <c r="D720" s="257" t="s">
        <v>1128</v>
      </c>
      <c r="E720" s="257">
        <v>28</v>
      </c>
      <c r="F720" s="257" t="s">
        <v>1052</v>
      </c>
      <c r="G720" s="257" t="s">
        <v>1053</v>
      </c>
      <c r="H720" s="257" t="s">
        <v>1054</v>
      </c>
      <c r="I720" s="257" t="s">
        <v>1218</v>
      </c>
      <c r="M720" s="253"/>
      <c r="N720" s="253"/>
      <c r="P720" s="255"/>
    </row>
    <row r="721" spans="1:16" s="258" customFormat="1" ht="71.25">
      <c r="A721" s="257" t="s">
        <v>1049</v>
      </c>
      <c r="B721" s="257" t="s">
        <v>1476</v>
      </c>
      <c r="C721" s="257">
        <v>4</v>
      </c>
      <c r="D721" s="257" t="s">
        <v>1129</v>
      </c>
      <c r="E721" s="257">
        <v>28</v>
      </c>
      <c r="F721" s="257" t="s">
        <v>1052</v>
      </c>
      <c r="G721" s="257" t="s">
        <v>1053</v>
      </c>
      <c r="H721" s="257" t="s">
        <v>1054</v>
      </c>
      <c r="I721" s="257" t="s">
        <v>1218</v>
      </c>
      <c r="M721" s="253"/>
      <c r="N721" s="253"/>
      <c r="P721" s="255"/>
    </row>
    <row r="722" spans="1:16" s="258" customFormat="1" ht="71.25">
      <c r="A722" s="257" t="s">
        <v>1049</v>
      </c>
      <c r="B722" s="257" t="s">
        <v>1476</v>
      </c>
      <c r="C722" s="257">
        <v>4</v>
      </c>
      <c r="D722" s="257" t="s">
        <v>1130</v>
      </c>
      <c r="E722" s="257">
        <v>28</v>
      </c>
      <c r="F722" s="257" t="s">
        <v>1052</v>
      </c>
      <c r="G722" s="257" t="s">
        <v>1053</v>
      </c>
      <c r="H722" s="257" t="s">
        <v>1054</v>
      </c>
      <c r="I722" s="257" t="s">
        <v>1218</v>
      </c>
      <c r="M722" s="253"/>
      <c r="N722" s="253"/>
      <c r="P722" s="255"/>
    </row>
    <row r="723" spans="1:16" s="258" customFormat="1" ht="71.25">
      <c r="A723" s="257" t="s">
        <v>1049</v>
      </c>
      <c r="B723" s="257" t="s">
        <v>1476</v>
      </c>
      <c r="C723" s="257">
        <v>4</v>
      </c>
      <c r="D723" s="257" t="s">
        <v>1131</v>
      </c>
      <c r="E723" s="257">
        <v>28</v>
      </c>
      <c r="F723" s="257" t="s">
        <v>1052</v>
      </c>
      <c r="G723" s="257" t="s">
        <v>1053</v>
      </c>
      <c r="H723" s="257" t="s">
        <v>1054</v>
      </c>
      <c r="I723" s="257" t="s">
        <v>1218</v>
      </c>
      <c r="M723" s="253"/>
      <c r="N723" s="253"/>
      <c r="P723" s="255"/>
    </row>
    <row r="724" spans="1:16" s="258" customFormat="1" ht="71.25">
      <c r="A724" s="257" t="s">
        <v>1049</v>
      </c>
      <c r="B724" s="257" t="s">
        <v>1476</v>
      </c>
      <c r="C724" s="257">
        <v>4</v>
      </c>
      <c r="D724" s="257" t="s">
        <v>1132</v>
      </c>
      <c r="E724" s="257">
        <v>28</v>
      </c>
      <c r="F724" s="257" t="s">
        <v>1052</v>
      </c>
      <c r="G724" s="257" t="s">
        <v>1053</v>
      </c>
      <c r="H724" s="257" t="s">
        <v>1054</v>
      </c>
      <c r="I724" s="257" t="s">
        <v>1218</v>
      </c>
      <c r="M724" s="253"/>
      <c r="N724" s="253"/>
      <c r="P724" s="255"/>
    </row>
    <row r="725" spans="1:16" s="258" customFormat="1" ht="71.25">
      <c r="A725" s="257" t="s">
        <v>1049</v>
      </c>
      <c r="B725" s="257" t="s">
        <v>1476</v>
      </c>
      <c r="C725" s="257">
        <v>4</v>
      </c>
      <c r="D725" s="257" t="s">
        <v>1290</v>
      </c>
      <c r="E725" s="257">
        <v>28</v>
      </c>
      <c r="F725" s="257" t="s">
        <v>1052</v>
      </c>
      <c r="G725" s="257" t="s">
        <v>1053</v>
      </c>
      <c r="H725" s="257" t="s">
        <v>1054</v>
      </c>
      <c r="I725" s="257" t="s">
        <v>1218</v>
      </c>
      <c r="M725" s="253"/>
      <c r="N725" s="253"/>
      <c r="P725" s="255"/>
    </row>
    <row r="726" spans="1:16" s="258" customFormat="1" ht="71.25">
      <c r="A726" s="257" t="s">
        <v>1049</v>
      </c>
      <c r="B726" s="257" t="s">
        <v>1476</v>
      </c>
      <c r="C726" s="257">
        <v>4</v>
      </c>
      <c r="D726" s="257" t="s">
        <v>1133</v>
      </c>
      <c r="E726" s="257">
        <v>28</v>
      </c>
      <c r="F726" s="257" t="s">
        <v>1052</v>
      </c>
      <c r="G726" s="257" t="s">
        <v>1053</v>
      </c>
      <c r="H726" s="257" t="s">
        <v>1054</v>
      </c>
      <c r="I726" s="257" t="s">
        <v>1218</v>
      </c>
      <c r="M726" s="253"/>
      <c r="N726" s="253"/>
      <c r="P726" s="255"/>
    </row>
    <row r="727" spans="1:16" s="258" customFormat="1" ht="71.25">
      <c r="A727" s="257" t="s">
        <v>1049</v>
      </c>
      <c r="B727" s="257" t="s">
        <v>1476</v>
      </c>
      <c r="C727" s="257">
        <v>4</v>
      </c>
      <c r="D727" s="257" t="s">
        <v>1291</v>
      </c>
      <c r="E727" s="257">
        <v>28</v>
      </c>
      <c r="F727" s="257" t="s">
        <v>1052</v>
      </c>
      <c r="G727" s="257" t="s">
        <v>1053</v>
      </c>
      <c r="H727" s="257" t="s">
        <v>1054</v>
      </c>
      <c r="I727" s="257" t="s">
        <v>1218</v>
      </c>
      <c r="M727" s="253"/>
      <c r="N727" s="253"/>
      <c r="P727" s="255"/>
    </row>
    <row r="728" spans="1:16" s="258" customFormat="1" ht="71.25">
      <c r="A728" s="257" t="s">
        <v>1049</v>
      </c>
      <c r="B728" s="257" t="s">
        <v>1476</v>
      </c>
      <c r="C728" s="257">
        <v>4</v>
      </c>
      <c r="D728" s="257" t="s">
        <v>1134</v>
      </c>
      <c r="E728" s="257">
        <v>28</v>
      </c>
      <c r="F728" s="257" t="s">
        <v>1052</v>
      </c>
      <c r="G728" s="257" t="s">
        <v>1053</v>
      </c>
      <c r="H728" s="257" t="s">
        <v>1054</v>
      </c>
      <c r="I728" s="257" t="s">
        <v>1218</v>
      </c>
      <c r="M728" s="253"/>
      <c r="N728" s="253"/>
      <c r="P728" s="255"/>
    </row>
    <row r="729" spans="1:16" s="258" customFormat="1" ht="71.25">
      <c r="A729" s="257" t="s">
        <v>1049</v>
      </c>
      <c r="B729" s="257" t="s">
        <v>1476</v>
      </c>
      <c r="C729" s="257">
        <v>4</v>
      </c>
      <c r="D729" s="257" t="s">
        <v>1292</v>
      </c>
      <c r="E729" s="257">
        <v>28</v>
      </c>
      <c r="F729" s="257" t="s">
        <v>1052</v>
      </c>
      <c r="G729" s="257" t="s">
        <v>1053</v>
      </c>
      <c r="H729" s="257" t="s">
        <v>1054</v>
      </c>
      <c r="I729" s="257" t="s">
        <v>1218</v>
      </c>
      <c r="M729" s="253"/>
      <c r="N729" s="253"/>
      <c r="P729" s="255"/>
    </row>
    <row r="730" spans="1:16" s="258" customFormat="1" ht="71.25">
      <c r="A730" s="257" t="s">
        <v>1049</v>
      </c>
      <c r="B730" s="257" t="s">
        <v>1476</v>
      </c>
      <c r="C730" s="257">
        <v>4</v>
      </c>
      <c r="D730" s="257" t="s">
        <v>1135</v>
      </c>
      <c r="E730" s="257">
        <v>28</v>
      </c>
      <c r="F730" s="257" t="s">
        <v>1052</v>
      </c>
      <c r="G730" s="257" t="s">
        <v>1268</v>
      </c>
      <c r="H730" s="257" t="s">
        <v>1054</v>
      </c>
      <c r="I730" s="257" t="s">
        <v>1218</v>
      </c>
      <c r="M730" s="253"/>
      <c r="N730" s="253"/>
      <c r="P730" s="255"/>
    </row>
    <row r="731" spans="1:16" s="258" customFormat="1" ht="71.25">
      <c r="A731" s="257" t="s">
        <v>1049</v>
      </c>
      <c r="B731" s="257" t="s">
        <v>1476</v>
      </c>
      <c r="C731" s="257">
        <v>4</v>
      </c>
      <c r="D731" s="257" t="s">
        <v>1293</v>
      </c>
      <c r="E731" s="257">
        <v>28</v>
      </c>
      <c r="F731" s="257" t="s">
        <v>1052</v>
      </c>
      <c r="G731" s="257" t="s">
        <v>1268</v>
      </c>
      <c r="H731" s="257" t="s">
        <v>1054</v>
      </c>
      <c r="I731" s="257" t="s">
        <v>1218</v>
      </c>
      <c r="M731" s="253"/>
      <c r="N731" s="253"/>
      <c r="P731" s="255"/>
    </row>
    <row r="732" spans="1:16" s="258" customFormat="1" ht="71.25">
      <c r="A732" s="257" t="s">
        <v>1049</v>
      </c>
      <c r="B732" s="257" t="s">
        <v>1476</v>
      </c>
      <c r="C732" s="257">
        <v>4</v>
      </c>
      <c r="D732" s="257" t="s">
        <v>1294</v>
      </c>
      <c r="E732" s="257">
        <v>28</v>
      </c>
      <c r="F732" s="257" t="s">
        <v>1052</v>
      </c>
      <c r="G732" s="257" t="s">
        <v>1268</v>
      </c>
      <c r="H732" s="257" t="s">
        <v>1054</v>
      </c>
      <c r="I732" s="257" t="s">
        <v>1218</v>
      </c>
      <c r="M732" s="253"/>
      <c r="N732" s="253"/>
      <c r="P732" s="255"/>
    </row>
    <row r="733" spans="1:16" s="258" customFormat="1" ht="71.25">
      <c r="A733" s="257" t="s">
        <v>1049</v>
      </c>
      <c r="B733" s="257" t="s">
        <v>1476</v>
      </c>
      <c r="C733" s="257">
        <v>4</v>
      </c>
      <c r="D733" s="257" t="s">
        <v>1295</v>
      </c>
      <c r="E733" s="257">
        <v>28</v>
      </c>
      <c r="F733" s="257" t="s">
        <v>1052</v>
      </c>
      <c r="G733" s="257" t="s">
        <v>1268</v>
      </c>
      <c r="H733" s="257" t="s">
        <v>1054</v>
      </c>
      <c r="I733" s="257" t="s">
        <v>1218</v>
      </c>
      <c r="M733" s="253"/>
      <c r="N733" s="253"/>
      <c r="P733" s="255"/>
    </row>
    <row r="734" spans="1:16" s="258" customFormat="1" ht="71.25">
      <c r="A734" s="257" t="s">
        <v>1049</v>
      </c>
      <c r="B734" s="257" t="s">
        <v>1476</v>
      </c>
      <c r="C734" s="257">
        <v>5</v>
      </c>
      <c r="D734" s="257" t="s">
        <v>1136</v>
      </c>
      <c r="E734" s="257">
        <v>28</v>
      </c>
      <c r="F734" s="257" t="s">
        <v>1052</v>
      </c>
      <c r="G734" s="257" t="s">
        <v>1057</v>
      </c>
      <c r="H734" s="257" t="s">
        <v>1054</v>
      </c>
      <c r="I734" s="257" t="s">
        <v>1218</v>
      </c>
      <c r="M734" s="253"/>
      <c r="N734" s="253"/>
      <c r="P734" s="255"/>
    </row>
    <row r="735" spans="1:16" s="258" customFormat="1" ht="71.25">
      <c r="A735" s="257" t="s">
        <v>1049</v>
      </c>
      <c r="B735" s="257" t="s">
        <v>1476</v>
      </c>
      <c r="C735" s="257">
        <v>5</v>
      </c>
      <c r="D735" s="257" t="s">
        <v>1137</v>
      </c>
      <c r="E735" s="257">
        <v>28</v>
      </c>
      <c r="F735" s="257" t="s">
        <v>1052</v>
      </c>
      <c r="G735" s="257" t="s">
        <v>1057</v>
      </c>
      <c r="H735" s="257" t="s">
        <v>1054</v>
      </c>
      <c r="I735" s="257" t="s">
        <v>1218</v>
      </c>
      <c r="M735" s="253"/>
      <c r="N735" s="253"/>
      <c r="P735" s="255"/>
    </row>
    <row r="736" spans="1:16" s="258" customFormat="1" ht="71.25">
      <c r="A736" s="257" t="s">
        <v>1049</v>
      </c>
      <c r="B736" s="257" t="s">
        <v>1476</v>
      </c>
      <c r="C736" s="257">
        <v>5</v>
      </c>
      <c r="D736" s="257" t="s">
        <v>1138</v>
      </c>
      <c r="E736" s="257">
        <v>28</v>
      </c>
      <c r="F736" s="257" t="s">
        <v>1052</v>
      </c>
      <c r="G736" s="257" t="s">
        <v>1057</v>
      </c>
      <c r="H736" s="257" t="s">
        <v>1054</v>
      </c>
      <c r="I736" s="257" t="s">
        <v>1218</v>
      </c>
      <c r="M736" s="253"/>
      <c r="N736" s="253"/>
      <c r="P736" s="255"/>
    </row>
    <row r="737" spans="1:16" s="258" customFormat="1" ht="71.25">
      <c r="A737" s="257" t="s">
        <v>1049</v>
      </c>
      <c r="B737" s="257" t="s">
        <v>1476</v>
      </c>
      <c r="C737" s="257">
        <v>5</v>
      </c>
      <c r="D737" s="257" t="s">
        <v>1139</v>
      </c>
      <c r="E737" s="257">
        <v>28</v>
      </c>
      <c r="F737" s="257" t="s">
        <v>1052</v>
      </c>
      <c r="G737" s="257" t="s">
        <v>1057</v>
      </c>
      <c r="H737" s="257" t="s">
        <v>1054</v>
      </c>
      <c r="I737" s="257" t="s">
        <v>1218</v>
      </c>
      <c r="M737" s="253"/>
      <c r="N737" s="253"/>
      <c r="P737" s="255"/>
    </row>
    <row r="738" spans="1:16" s="258" customFormat="1" ht="71.25">
      <c r="A738" s="257" t="s">
        <v>1049</v>
      </c>
      <c r="B738" s="257" t="s">
        <v>1476</v>
      </c>
      <c r="C738" s="257">
        <v>5</v>
      </c>
      <c r="D738" s="257" t="s">
        <v>1140</v>
      </c>
      <c r="E738" s="257">
        <v>28</v>
      </c>
      <c r="F738" s="257" t="s">
        <v>1052</v>
      </c>
      <c r="G738" s="257" t="s">
        <v>1057</v>
      </c>
      <c r="H738" s="257" t="s">
        <v>1054</v>
      </c>
      <c r="I738" s="257" t="s">
        <v>1218</v>
      </c>
      <c r="M738" s="253"/>
      <c r="N738" s="253"/>
      <c r="P738" s="255"/>
    </row>
    <row r="739" spans="1:16" s="258" customFormat="1" ht="71.25">
      <c r="A739" s="257" t="s">
        <v>1049</v>
      </c>
      <c r="B739" s="257" t="s">
        <v>1476</v>
      </c>
      <c r="C739" s="257">
        <v>5</v>
      </c>
      <c r="D739" s="257" t="s">
        <v>1141</v>
      </c>
      <c r="E739" s="257">
        <v>28</v>
      </c>
      <c r="F739" s="257" t="s">
        <v>1052</v>
      </c>
      <c r="G739" s="257" t="s">
        <v>1057</v>
      </c>
      <c r="H739" s="257" t="s">
        <v>1054</v>
      </c>
      <c r="I739" s="257" t="s">
        <v>1218</v>
      </c>
      <c r="M739" s="253"/>
      <c r="N739" s="253"/>
      <c r="P739" s="255"/>
    </row>
    <row r="740" spans="1:16" s="258" customFormat="1" ht="71.25">
      <c r="A740" s="257" t="s">
        <v>1049</v>
      </c>
      <c r="B740" s="257" t="s">
        <v>1476</v>
      </c>
      <c r="C740" s="257">
        <v>5</v>
      </c>
      <c r="D740" s="257" t="s">
        <v>1142</v>
      </c>
      <c r="E740" s="257">
        <v>28</v>
      </c>
      <c r="F740" s="257" t="s">
        <v>1052</v>
      </c>
      <c r="G740" s="257" t="s">
        <v>1057</v>
      </c>
      <c r="H740" s="257" t="s">
        <v>1054</v>
      </c>
      <c r="I740" s="257" t="s">
        <v>1218</v>
      </c>
      <c r="M740" s="253"/>
      <c r="N740" s="253"/>
      <c r="P740" s="255"/>
    </row>
    <row r="741" spans="1:16" s="258" customFormat="1" ht="71.25">
      <c r="A741" s="257" t="s">
        <v>1049</v>
      </c>
      <c r="B741" s="257" t="s">
        <v>1476</v>
      </c>
      <c r="C741" s="257">
        <v>5</v>
      </c>
      <c r="D741" s="257" t="s">
        <v>1143</v>
      </c>
      <c r="E741" s="257">
        <v>28</v>
      </c>
      <c r="F741" s="257" t="s">
        <v>1052</v>
      </c>
      <c r="G741" s="257" t="s">
        <v>1057</v>
      </c>
      <c r="H741" s="257" t="s">
        <v>1054</v>
      </c>
      <c r="I741" s="257" t="s">
        <v>1218</v>
      </c>
      <c r="M741" s="253"/>
      <c r="N741" s="253"/>
      <c r="P741" s="255"/>
    </row>
    <row r="742" spans="1:16" s="258" customFormat="1" ht="71.25">
      <c r="A742" s="257" t="s">
        <v>1049</v>
      </c>
      <c r="B742" s="257" t="s">
        <v>1476</v>
      </c>
      <c r="C742" s="257">
        <v>5</v>
      </c>
      <c r="D742" s="257" t="s">
        <v>1144</v>
      </c>
      <c r="E742" s="257">
        <v>28</v>
      </c>
      <c r="F742" s="257" t="s">
        <v>1052</v>
      </c>
      <c r="G742" s="257" t="s">
        <v>1057</v>
      </c>
      <c r="H742" s="257" t="s">
        <v>1054</v>
      </c>
      <c r="I742" s="257" t="s">
        <v>1218</v>
      </c>
      <c r="M742" s="253"/>
      <c r="N742" s="253"/>
      <c r="P742" s="255"/>
    </row>
    <row r="743" spans="1:16" s="258" customFormat="1" ht="71.25">
      <c r="A743" s="257" t="s">
        <v>1049</v>
      </c>
      <c r="B743" s="257" t="s">
        <v>1476</v>
      </c>
      <c r="C743" s="257">
        <v>5</v>
      </c>
      <c r="D743" s="257" t="s">
        <v>1145</v>
      </c>
      <c r="E743" s="257">
        <v>28</v>
      </c>
      <c r="F743" s="257" t="s">
        <v>1052</v>
      </c>
      <c r="G743" s="257" t="s">
        <v>1057</v>
      </c>
      <c r="H743" s="257" t="s">
        <v>1054</v>
      </c>
      <c r="I743" s="257" t="s">
        <v>1218</v>
      </c>
      <c r="M743" s="253"/>
      <c r="N743" s="253"/>
      <c r="P743" s="255"/>
    </row>
    <row r="744" spans="1:16" s="258" customFormat="1" ht="71.25">
      <c r="A744" s="257" t="s">
        <v>1049</v>
      </c>
      <c r="B744" s="257" t="s">
        <v>1476</v>
      </c>
      <c r="C744" s="257">
        <v>5</v>
      </c>
      <c r="D744" s="257" t="s">
        <v>1146</v>
      </c>
      <c r="E744" s="257">
        <v>28</v>
      </c>
      <c r="F744" s="257" t="s">
        <v>1052</v>
      </c>
      <c r="G744" s="257" t="s">
        <v>1057</v>
      </c>
      <c r="H744" s="257" t="s">
        <v>1054</v>
      </c>
      <c r="I744" s="257" t="s">
        <v>1218</v>
      </c>
      <c r="M744" s="253"/>
      <c r="N744" s="253"/>
      <c r="P744" s="255"/>
    </row>
    <row r="745" spans="1:16" s="258" customFormat="1" ht="71.25">
      <c r="A745" s="257" t="s">
        <v>1049</v>
      </c>
      <c r="B745" s="257" t="s">
        <v>1476</v>
      </c>
      <c r="C745" s="257">
        <v>5</v>
      </c>
      <c r="D745" s="257" t="s">
        <v>1147</v>
      </c>
      <c r="E745" s="257">
        <v>28</v>
      </c>
      <c r="F745" s="257" t="s">
        <v>1052</v>
      </c>
      <c r="G745" s="257" t="s">
        <v>1053</v>
      </c>
      <c r="H745" s="257" t="s">
        <v>1054</v>
      </c>
      <c r="I745" s="257" t="s">
        <v>1218</v>
      </c>
      <c r="M745" s="253"/>
      <c r="N745" s="253"/>
      <c r="P745" s="255"/>
    </row>
    <row r="746" spans="1:16" s="258" customFormat="1" ht="71.25">
      <c r="A746" s="257" t="s">
        <v>1049</v>
      </c>
      <c r="B746" s="257" t="s">
        <v>1476</v>
      </c>
      <c r="C746" s="257">
        <v>5</v>
      </c>
      <c r="D746" s="257" t="s">
        <v>1148</v>
      </c>
      <c r="E746" s="257">
        <v>28</v>
      </c>
      <c r="F746" s="257" t="s">
        <v>1052</v>
      </c>
      <c r="G746" s="257" t="s">
        <v>1053</v>
      </c>
      <c r="H746" s="257" t="s">
        <v>1054</v>
      </c>
      <c r="I746" s="257" t="s">
        <v>1218</v>
      </c>
      <c r="M746" s="253"/>
      <c r="N746" s="253"/>
      <c r="P746" s="255"/>
    </row>
    <row r="747" spans="1:16" s="258" customFormat="1" ht="71.25">
      <c r="A747" s="257" t="s">
        <v>1049</v>
      </c>
      <c r="B747" s="257" t="s">
        <v>1476</v>
      </c>
      <c r="C747" s="257">
        <v>5</v>
      </c>
      <c r="D747" s="257" t="s">
        <v>1149</v>
      </c>
      <c r="E747" s="257">
        <v>28</v>
      </c>
      <c r="F747" s="257" t="s">
        <v>1052</v>
      </c>
      <c r="G747" s="257" t="s">
        <v>1053</v>
      </c>
      <c r="H747" s="257" t="s">
        <v>1054</v>
      </c>
      <c r="I747" s="257" t="s">
        <v>1218</v>
      </c>
      <c r="M747" s="253"/>
      <c r="N747" s="253"/>
      <c r="P747" s="255"/>
    </row>
    <row r="748" spans="1:16" s="258" customFormat="1" ht="71.25">
      <c r="A748" s="257" t="s">
        <v>1049</v>
      </c>
      <c r="B748" s="257" t="s">
        <v>1476</v>
      </c>
      <c r="C748" s="257">
        <v>5</v>
      </c>
      <c r="D748" s="257" t="s">
        <v>1150</v>
      </c>
      <c r="E748" s="257">
        <v>28</v>
      </c>
      <c r="F748" s="257" t="s">
        <v>1052</v>
      </c>
      <c r="G748" s="257" t="s">
        <v>1053</v>
      </c>
      <c r="H748" s="257" t="s">
        <v>1054</v>
      </c>
      <c r="I748" s="257" t="s">
        <v>1218</v>
      </c>
      <c r="M748" s="253"/>
      <c r="N748" s="253"/>
      <c r="P748" s="255"/>
    </row>
    <row r="749" spans="1:16" s="258" customFormat="1" ht="71.25">
      <c r="A749" s="257" t="s">
        <v>1049</v>
      </c>
      <c r="B749" s="257" t="s">
        <v>1476</v>
      </c>
      <c r="C749" s="257">
        <v>5</v>
      </c>
      <c r="D749" s="257" t="s">
        <v>1151</v>
      </c>
      <c r="E749" s="257">
        <v>28</v>
      </c>
      <c r="F749" s="257" t="s">
        <v>1052</v>
      </c>
      <c r="G749" s="257" t="s">
        <v>1053</v>
      </c>
      <c r="H749" s="257" t="s">
        <v>1054</v>
      </c>
      <c r="I749" s="257" t="s">
        <v>1218</v>
      </c>
      <c r="M749" s="253"/>
      <c r="N749" s="253"/>
      <c r="P749" s="255"/>
    </row>
    <row r="750" spans="1:16" s="258" customFormat="1" ht="71.25">
      <c r="A750" s="257" t="s">
        <v>1049</v>
      </c>
      <c r="B750" s="257" t="s">
        <v>1476</v>
      </c>
      <c r="C750" s="257">
        <v>5</v>
      </c>
      <c r="D750" s="257" t="s">
        <v>1152</v>
      </c>
      <c r="E750" s="257">
        <v>28</v>
      </c>
      <c r="F750" s="257" t="s">
        <v>1052</v>
      </c>
      <c r="G750" s="257" t="s">
        <v>1053</v>
      </c>
      <c r="H750" s="257" t="s">
        <v>1054</v>
      </c>
      <c r="I750" s="257" t="s">
        <v>1218</v>
      </c>
      <c r="M750" s="253"/>
      <c r="N750" s="253"/>
      <c r="P750" s="255"/>
    </row>
    <row r="751" spans="1:16" s="258" customFormat="1" ht="71.25">
      <c r="A751" s="257" t="s">
        <v>1049</v>
      </c>
      <c r="B751" s="257" t="s">
        <v>1476</v>
      </c>
      <c r="C751" s="257">
        <v>5</v>
      </c>
      <c r="D751" s="257" t="s">
        <v>1296</v>
      </c>
      <c r="E751" s="257">
        <v>28</v>
      </c>
      <c r="F751" s="257" t="s">
        <v>1052</v>
      </c>
      <c r="G751" s="257" t="s">
        <v>1053</v>
      </c>
      <c r="H751" s="257" t="s">
        <v>1054</v>
      </c>
      <c r="I751" s="257" t="s">
        <v>1218</v>
      </c>
      <c r="M751" s="253"/>
      <c r="N751" s="253"/>
      <c r="P751" s="255"/>
    </row>
    <row r="752" spans="1:16" s="258" customFormat="1" ht="71.25">
      <c r="A752" s="257" t="s">
        <v>1049</v>
      </c>
      <c r="B752" s="257" t="s">
        <v>1476</v>
      </c>
      <c r="C752" s="257">
        <v>5</v>
      </c>
      <c r="D752" s="257" t="s">
        <v>1153</v>
      </c>
      <c r="E752" s="257">
        <v>28</v>
      </c>
      <c r="F752" s="257" t="s">
        <v>1052</v>
      </c>
      <c r="G752" s="257" t="s">
        <v>1053</v>
      </c>
      <c r="H752" s="257" t="s">
        <v>1054</v>
      </c>
      <c r="I752" s="257" t="s">
        <v>1218</v>
      </c>
      <c r="M752" s="253"/>
      <c r="N752" s="253"/>
      <c r="P752" s="255"/>
    </row>
    <row r="753" spans="1:16" s="258" customFormat="1" ht="71.25">
      <c r="A753" s="257" t="s">
        <v>1049</v>
      </c>
      <c r="B753" s="257" t="s">
        <v>1476</v>
      </c>
      <c r="C753" s="257">
        <v>5</v>
      </c>
      <c r="D753" s="257" t="s">
        <v>1297</v>
      </c>
      <c r="E753" s="257">
        <v>28</v>
      </c>
      <c r="F753" s="257" t="s">
        <v>1052</v>
      </c>
      <c r="G753" s="257" t="s">
        <v>1053</v>
      </c>
      <c r="H753" s="257" t="s">
        <v>1054</v>
      </c>
      <c r="I753" s="257" t="s">
        <v>1218</v>
      </c>
      <c r="M753" s="253"/>
      <c r="N753" s="253"/>
      <c r="P753" s="255"/>
    </row>
    <row r="754" spans="1:16" s="258" customFormat="1" ht="71.25">
      <c r="A754" s="257" t="s">
        <v>1049</v>
      </c>
      <c r="B754" s="257" t="s">
        <v>1476</v>
      </c>
      <c r="C754" s="257">
        <v>5</v>
      </c>
      <c r="D754" s="257" t="s">
        <v>1154</v>
      </c>
      <c r="E754" s="257">
        <v>28</v>
      </c>
      <c r="F754" s="257" t="s">
        <v>1052</v>
      </c>
      <c r="G754" s="257" t="s">
        <v>1053</v>
      </c>
      <c r="H754" s="257" t="s">
        <v>1054</v>
      </c>
      <c r="I754" s="257" t="s">
        <v>1218</v>
      </c>
      <c r="M754" s="253"/>
      <c r="N754" s="253"/>
      <c r="P754" s="255"/>
    </row>
    <row r="755" spans="1:16" s="258" customFormat="1" ht="71.25">
      <c r="A755" s="257" t="s">
        <v>1049</v>
      </c>
      <c r="B755" s="257" t="s">
        <v>1476</v>
      </c>
      <c r="C755" s="257">
        <v>5</v>
      </c>
      <c r="D755" s="257" t="s">
        <v>1298</v>
      </c>
      <c r="E755" s="257">
        <v>28</v>
      </c>
      <c r="F755" s="257" t="s">
        <v>1052</v>
      </c>
      <c r="G755" s="257" t="s">
        <v>1053</v>
      </c>
      <c r="H755" s="257" t="s">
        <v>1054</v>
      </c>
      <c r="I755" s="257" t="s">
        <v>1218</v>
      </c>
      <c r="M755" s="253"/>
      <c r="N755" s="253"/>
      <c r="P755" s="255"/>
    </row>
    <row r="756" spans="1:16" s="258" customFormat="1" ht="71.25">
      <c r="A756" s="257" t="s">
        <v>1049</v>
      </c>
      <c r="B756" s="257" t="s">
        <v>1476</v>
      </c>
      <c r="C756" s="257">
        <v>5</v>
      </c>
      <c r="D756" s="257" t="s">
        <v>1155</v>
      </c>
      <c r="E756" s="257">
        <v>28</v>
      </c>
      <c r="F756" s="257" t="s">
        <v>1052</v>
      </c>
      <c r="G756" s="257" t="s">
        <v>1241</v>
      </c>
      <c r="H756" s="257" t="s">
        <v>1054</v>
      </c>
      <c r="I756" s="257" t="s">
        <v>1218</v>
      </c>
      <c r="M756" s="253"/>
      <c r="N756" s="253"/>
      <c r="P756" s="255"/>
    </row>
    <row r="757" spans="1:16" s="258" customFormat="1" ht="71.25">
      <c r="A757" s="257" t="s">
        <v>1049</v>
      </c>
      <c r="B757" s="257" t="s">
        <v>1476</v>
      </c>
      <c r="C757" s="257">
        <v>5</v>
      </c>
      <c r="D757" s="257" t="s">
        <v>1299</v>
      </c>
      <c r="E757" s="257">
        <v>28</v>
      </c>
      <c r="F757" s="257" t="s">
        <v>1052</v>
      </c>
      <c r="G757" s="257" t="s">
        <v>1241</v>
      </c>
      <c r="H757" s="257" t="s">
        <v>1054</v>
      </c>
      <c r="I757" s="257" t="s">
        <v>1218</v>
      </c>
      <c r="M757" s="253"/>
      <c r="N757" s="253"/>
      <c r="P757" s="255"/>
    </row>
    <row r="758" spans="1:16" s="258" customFormat="1" ht="71.25">
      <c r="A758" s="257" t="s">
        <v>1049</v>
      </c>
      <c r="B758" s="257" t="s">
        <v>1476</v>
      </c>
      <c r="C758" s="257">
        <v>5</v>
      </c>
      <c r="D758" s="257" t="s">
        <v>1300</v>
      </c>
      <c r="E758" s="257">
        <v>28</v>
      </c>
      <c r="F758" s="257" t="s">
        <v>1052</v>
      </c>
      <c r="G758" s="257" t="s">
        <v>1241</v>
      </c>
      <c r="H758" s="257" t="s">
        <v>1054</v>
      </c>
      <c r="I758" s="257" t="s">
        <v>1218</v>
      </c>
      <c r="M758" s="253"/>
      <c r="N758" s="253"/>
      <c r="P758" s="255"/>
    </row>
    <row r="759" spans="1:16" s="258" customFormat="1" ht="71.25">
      <c r="A759" s="257" t="s">
        <v>1049</v>
      </c>
      <c r="B759" s="257" t="s">
        <v>1476</v>
      </c>
      <c r="C759" s="257">
        <v>5</v>
      </c>
      <c r="D759" s="257" t="s">
        <v>1301</v>
      </c>
      <c r="E759" s="257">
        <v>28</v>
      </c>
      <c r="F759" s="257" t="s">
        <v>1052</v>
      </c>
      <c r="G759" s="257" t="s">
        <v>1241</v>
      </c>
      <c r="H759" s="257" t="s">
        <v>1054</v>
      </c>
      <c r="I759" s="257" t="s">
        <v>1218</v>
      </c>
      <c r="M759" s="253"/>
      <c r="N759" s="253"/>
      <c r="P759" s="255"/>
    </row>
    <row r="760" spans="1:16" s="258" customFormat="1" ht="71.25">
      <c r="A760" s="257" t="s">
        <v>1049</v>
      </c>
      <c r="B760" s="257" t="s">
        <v>1476</v>
      </c>
      <c r="C760" s="257">
        <v>5</v>
      </c>
      <c r="D760" s="257" t="s">
        <v>1156</v>
      </c>
      <c r="E760" s="257">
        <v>28</v>
      </c>
      <c r="F760" s="257" t="s">
        <v>1052</v>
      </c>
      <c r="G760" s="257" t="s">
        <v>1057</v>
      </c>
      <c r="H760" s="257" t="s">
        <v>1054</v>
      </c>
      <c r="I760" s="257" t="s">
        <v>1218</v>
      </c>
      <c r="M760" s="253"/>
      <c r="N760" s="253"/>
      <c r="P760" s="255"/>
    </row>
    <row r="761" spans="1:16" s="258" customFormat="1" ht="71.25">
      <c r="A761" s="257" t="s">
        <v>1049</v>
      </c>
      <c r="B761" s="257" t="s">
        <v>1476</v>
      </c>
      <c r="C761" s="257">
        <v>5</v>
      </c>
      <c r="D761" s="257" t="s">
        <v>1157</v>
      </c>
      <c r="E761" s="257">
        <v>28</v>
      </c>
      <c r="F761" s="257" t="s">
        <v>1052</v>
      </c>
      <c r="G761" s="257" t="s">
        <v>1057</v>
      </c>
      <c r="H761" s="257" t="s">
        <v>1054</v>
      </c>
      <c r="I761" s="257" t="s">
        <v>1218</v>
      </c>
      <c r="M761" s="253"/>
      <c r="N761" s="253"/>
      <c r="P761" s="255"/>
    </row>
    <row r="762" spans="1:16" s="258" customFormat="1" ht="71.25">
      <c r="A762" s="257" t="s">
        <v>1049</v>
      </c>
      <c r="B762" s="257" t="s">
        <v>1476</v>
      </c>
      <c r="C762" s="257">
        <v>5</v>
      </c>
      <c r="D762" s="257" t="s">
        <v>1158</v>
      </c>
      <c r="E762" s="257">
        <v>28</v>
      </c>
      <c r="F762" s="257" t="s">
        <v>1052</v>
      </c>
      <c r="G762" s="257" t="s">
        <v>1057</v>
      </c>
      <c r="H762" s="257" t="s">
        <v>1054</v>
      </c>
      <c r="I762" s="257" t="s">
        <v>1218</v>
      </c>
      <c r="M762" s="253"/>
      <c r="N762" s="253"/>
      <c r="P762" s="255"/>
    </row>
    <row r="763" spans="1:16" s="258" customFormat="1" ht="71.25">
      <c r="A763" s="257" t="s">
        <v>1049</v>
      </c>
      <c r="B763" s="257" t="s">
        <v>1476</v>
      </c>
      <c r="C763" s="257">
        <v>5</v>
      </c>
      <c r="D763" s="257" t="s">
        <v>1159</v>
      </c>
      <c r="E763" s="257">
        <v>28</v>
      </c>
      <c r="F763" s="257" t="s">
        <v>1052</v>
      </c>
      <c r="G763" s="257" t="s">
        <v>1057</v>
      </c>
      <c r="H763" s="257" t="s">
        <v>1054</v>
      </c>
      <c r="I763" s="257" t="s">
        <v>1218</v>
      </c>
      <c r="M763" s="253"/>
      <c r="N763" s="253"/>
      <c r="P763" s="255"/>
    </row>
    <row r="764" spans="1:16" s="258" customFormat="1" ht="71.25">
      <c r="A764" s="257" t="s">
        <v>1049</v>
      </c>
      <c r="B764" s="257" t="s">
        <v>1476</v>
      </c>
      <c r="C764" s="257">
        <v>5</v>
      </c>
      <c r="D764" s="257" t="s">
        <v>1160</v>
      </c>
      <c r="E764" s="257">
        <v>28</v>
      </c>
      <c r="F764" s="257" t="s">
        <v>1052</v>
      </c>
      <c r="G764" s="257" t="s">
        <v>1057</v>
      </c>
      <c r="H764" s="257" t="s">
        <v>1054</v>
      </c>
      <c r="I764" s="257" t="s">
        <v>1218</v>
      </c>
      <c r="M764" s="253"/>
      <c r="N764" s="253"/>
      <c r="P764" s="255"/>
    </row>
    <row r="765" spans="1:16" s="258" customFormat="1" ht="71.25">
      <c r="A765" s="257" t="s">
        <v>1049</v>
      </c>
      <c r="B765" s="257" t="s">
        <v>1476</v>
      </c>
      <c r="C765" s="257">
        <v>5</v>
      </c>
      <c r="D765" s="257" t="s">
        <v>1161</v>
      </c>
      <c r="E765" s="257">
        <v>28</v>
      </c>
      <c r="F765" s="257" t="s">
        <v>1052</v>
      </c>
      <c r="G765" s="257" t="s">
        <v>1057</v>
      </c>
      <c r="H765" s="257" t="s">
        <v>1054</v>
      </c>
      <c r="I765" s="257" t="s">
        <v>1218</v>
      </c>
      <c r="M765" s="253"/>
      <c r="N765" s="253"/>
      <c r="P765" s="255"/>
    </row>
    <row r="766" spans="1:16" s="258" customFormat="1" ht="71.25">
      <c r="A766" s="257" t="s">
        <v>1049</v>
      </c>
      <c r="B766" s="257" t="s">
        <v>1476</v>
      </c>
      <c r="C766" s="257">
        <v>5</v>
      </c>
      <c r="D766" s="257" t="s">
        <v>1162</v>
      </c>
      <c r="E766" s="257">
        <v>28</v>
      </c>
      <c r="F766" s="257" t="s">
        <v>1052</v>
      </c>
      <c r="G766" s="257" t="s">
        <v>1057</v>
      </c>
      <c r="H766" s="257" t="s">
        <v>1054</v>
      </c>
      <c r="I766" s="257" t="s">
        <v>1218</v>
      </c>
      <c r="M766" s="253"/>
      <c r="N766" s="253"/>
      <c r="P766" s="255"/>
    </row>
    <row r="767" spans="1:16" s="258" customFormat="1" ht="71.25">
      <c r="A767" s="257" t="s">
        <v>1049</v>
      </c>
      <c r="B767" s="257" t="s">
        <v>1476</v>
      </c>
      <c r="C767" s="257">
        <v>5</v>
      </c>
      <c r="D767" s="257" t="s">
        <v>1163</v>
      </c>
      <c r="E767" s="257">
        <v>28</v>
      </c>
      <c r="F767" s="257" t="s">
        <v>1052</v>
      </c>
      <c r="G767" s="257" t="s">
        <v>1057</v>
      </c>
      <c r="H767" s="257" t="s">
        <v>1054</v>
      </c>
      <c r="I767" s="257" t="s">
        <v>1218</v>
      </c>
      <c r="M767" s="253"/>
      <c r="N767" s="253"/>
      <c r="P767" s="255"/>
    </row>
    <row r="768" spans="1:16" s="258" customFormat="1" ht="71.25">
      <c r="A768" s="257" t="s">
        <v>1049</v>
      </c>
      <c r="B768" s="257" t="s">
        <v>1476</v>
      </c>
      <c r="C768" s="257">
        <v>5</v>
      </c>
      <c r="D768" s="257" t="s">
        <v>1164</v>
      </c>
      <c r="E768" s="257">
        <v>28</v>
      </c>
      <c r="F768" s="257" t="s">
        <v>1052</v>
      </c>
      <c r="G768" s="257" t="s">
        <v>1057</v>
      </c>
      <c r="H768" s="257" t="s">
        <v>1054</v>
      </c>
      <c r="I768" s="257" t="s">
        <v>1218</v>
      </c>
      <c r="M768" s="253"/>
      <c r="N768" s="253"/>
      <c r="P768" s="255"/>
    </row>
    <row r="769" spans="1:16" s="258" customFormat="1" ht="71.25">
      <c r="A769" s="257" t="s">
        <v>1049</v>
      </c>
      <c r="B769" s="257" t="s">
        <v>1476</v>
      </c>
      <c r="C769" s="257">
        <v>5</v>
      </c>
      <c r="D769" s="257" t="s">
        <v>1165</v>
      </c>
      <c r="E769" s="257">
        <v>28</v>
      </c>
      <c r="F769" s="257" t="s">
        <v>1052</v>
      </c>
      <c r="G769" s="257" t="s">
        <v>1057</v>
      </c>
      <c r="H769" s="257" t="s">
        <v>1054</v>
      </c>
      <c r="I769" s="257" t="s">
        <v>1218</v>
      </c>
      <c r="M769" s="253"/>
      <c r="N769" s="253"/>
      <c r="P769" s="255"/>
    </row>
    <row r="770" spans="1:16" s="258" customFormat="1" ht="71.25">
      <c r="A770" s="257" t="s">
        <v>1049</v>
      </c>
      <c r="B770" s="257" t="s">
        <v>1476</v>
      </c>
      <c r="C770" s="257">
        <v>5</v>
      </c>
      <c r="D770" s="257" t="s">
        <v>1166</v>
      </c>
      <c r="E770" s="257">
        <v>28</v>
      </c>
      <c r="F770" s="257" t="s">
        <v>1052</v>
      </c>
      <c r="G770" s="257" t="s">
        <v>1057</v>
      </c>
      <c r="H770" s="257" t="s">
        <v>1054</v>
      </c>
      <c r="I770" s="257" t="s">
        <v>1218</v>
      </c>
      <c r="M770" s="253"/>
      <c r="N770" s="253"/>
      <c r="P770" s="255"/>
    </row>
    <row r="771" spans="1:16" s="258" customFormat="1" ht="71.25">
      <c r="A771" s="257" t="s">
        <v>1049</v>
      </c>
      <c r="B771" s="257" t="s">
        <v>1476</v>
      </c>
      <c r="C771" s="257">
        <v>5</v>
      </c>
      <c r="D771" s="257" t="s">
        <v>1167</v>
      </c>
      <c r="E771" s="257">
        <v>28</v>
      </c>
      <c r="F771" s="257" t="s">
        <v>1052</v>
      </c>
      <c r="G771" s="257" t="s">
        <v>1053</v>
      </c>
      <c r="H771" s="257" t="s">
        <v>1054</v>
      </c>
      <c r="I771" s="257" t="s">
        <v>1218</v>
      </c>
      <c r="M771" s="253"/>
      <c r="N771" s="253"/>
      <c r="P771" s="255"/>
    </row>
    <row r="772" spans="1:16" s="258" customFormat="1" ht="71.25">
      <c r="A772" s="257" t="s">
        <v>1049</v>
      </c>
      <c r="B772" s="257" t="s">
        <v>1476</v>
      </c>
      <c r="C772" s="257">
        <v>5</v>
      </c>
      <c r="D772" s="257" t="s">
        <v>1168</v>
      </c>
      <c r="E772" s="257">
        <v>28</v>
      </c>
      <c r="F772" s="257" t="s">
        <v>1052</v>
      </c>
      <c r="G772" s="257" t="s">
        <v>1053</v>
      </c>
      <c r="H772" s="257" t="s">
        <v>1054</v>
      </c>
      <c r="I772" s="257" t="s">
        <v>1218</v>
      </c>
      <c r="M772" s="253"/>
      <c r="N772" s="253"/>
      <c r="P772" s="255"/>
    </row>
    <row r="773" spans="1:16" s="258" customFormat="1" ht="71.25">
      <c r="A773" s="257" t="s">
        <v>1049</v>
      </c>
      <c r="B773" s="257" t="s">
        <v>1476</v>
      </c>
      <c r="C773" s="257">
        <v>5</v>
      </c>
      <c r="D773" s="257" t="s">
        <v>1169</v>
      </c>
      <c r="E773" s="257">
        <v>28</v>
      </c>
      <c r="F773" s="257" t="s">
        <v>1052</v>
      </c>
      <c r="G773" s="257" t="s">
        <v>1053</v>
      </c>
      <c r="H773" s="257" t="s">
        <v>1054</v>
      </c>
      <c r="I773" s="257" t="s">
        <v>1218</v>
      </c>
      <c r="M773" s="253"/>
      <c r="N773" s="253"/>
      <c r="P773" s="255"/>
    </row>
    <row r="774" spans="1:16" s="258" customFormat="1" ht="71.25">
      <c r="A774" s="257" t="s">
        <v>1049</v>
      </c>
      <c r="B774" s="257" t="s">
        <v>1476</v>
      </c>
      <c r="C774" s="257">
        <v>5</v>
      </c>
      <c r="D774" s="257" t="s">
        <v>1170</v>
      </c>
      <c r="E774" s="257">
        <v>28</v>
      </c>
      <c r="F774" s="257" t="s">
        <v>1052</v>
      </c>
      <c r="G774" s="257" t="s">
        <v>1053</v>
      </c>
      <c r="H774" s="257" t="s">
        <v>1054</v>
      </c>
      <c r="I774" s="257" t="s">
        <v>1218</v>
      </c>
      <c r="M774" s="253"/>
      <c r="N774" s="253"/>
      <c r="P774" s="255"/>
    </row>
    <row r="775" spans="1:16" s="258" customFormat="1" ht="71.25">
      <c r="A775" s="257" t="s">
        <v>1049</v>
      </c>
      <c r="B775" s="257" t="s">
        <v>1476</v>
      </c>
      <c r="C775" s="257">
        <v>5</v>
      </c>
      <c r="D775" s="257" t="s">
        <v>1171</v>
      </c>
      <c r="E775" s="257">
        <v>28</v>
      </c>
      <c r="F775" s="257" t="s">
        <v>1052</v>
      </c>
      <c r="G775" s="257" t="s">
        <v>1053</v>
      </c>
      <c r="H775" s="257" t="s">
        <v>1054</v>
      </c>
      <c r="I775" s="257" t="s">
        <v>1218</v>
      </c>
      <c r="M775" s="253"/>
      <c r="N775" s="253"/>
      <c r="P775" s="255"/>
    </row>
    <row r="776" spans="1:16" s="258" customFormat="1" ht="71.25">
      <c r="A776" s="257" t="s">
        <v>1049</v>
      </c>
      <c r="B776" s="257" t="s">
        <v>1476</v>
      </c>
      <c r="C776" s="257">
        <v>5</v>
      </c>
      <c r="D776" s="257" t="s">
        <v>1172</v>
      </c>
      <c r="E776" s="257">
        <v>28</v>
      </c>
      <c r="F776" s="257" t="s">
        <v>1052</v>
      </c>
      <c r="G776" s="257" t="s">
        <v>1053</v>
      </c>
      <c r="H776" s="257" t="s">
        <v>1054</v>
      </c>
      <c r="I776" s="257" t="s">
        <v>1218</v>
      </c>
      <c r="M776" s="253"/>
      <c r="N776" s="253"/>
      <c r="P776" s="255"/>
    </row>
    <row r="777" spans="1:16" s="258" customFormat="1" ht="71.25">
      <c r="A777" s="257" t="s">
        <v>1049</v>
      </c>
      <c r="B777" s="257" t="s">
        <v>1476</v>
      </c>
      <c r="C777" s="257">
        <v>5</v>
      </c>
      <c r="D777" s="257" t="s">
        <v>1302</v>
      </c>
      <c r="E777" s="257">
        <v>28</v>
      </c>
      <c r="F777" s="257" t="s">
        <v>1052</v>
      </c>
      <c r="G777" s="257" t="s">
        <v>1053</v>
      </c>
      <c r="H777" s="257" t="s">
        <v>1054</v>
      </c>
      <c r="I777" s="257" t="s">
        <v>1218</v>
      </c>
      <c r="M777" s="253"/>
      <c r="N777" s="253"/>
      <c r="P777" s="255"/>
    </row>
    <row r="778" spans="1:16" s="258" customFormat="1" ht="71.25">
      <c r="A778" s="257" t="s">
        <v>1049</v>
      </c>
      <c r="B778" s="257" t="s">
        <v>1476</v>
      </c>
      <c r="C778" s="257">
        <v>5</v>
      </c>
      <c r="D778" s="257" t="s">
        <v>1173</v>
      </c>
      <c r="E778" s="257">
        <v>28</v>
      </c>
      <c r="F778" s="257" t="s">
        <v>1052</v>
      </c>
      <c r="G778" s="257" t="s">
        <v>1053</v>
      </c>
      <c r="H778" s="257" t="s">
        <v>1054</v>
      </c>
      <c r="I778" s="257" t="s">
        <v>1218</v>
      </c>
      <c r="M778" s="253"/>
      <c r="N778" s="253"/>
      <c r="P778" s="255"/>
    </row>
    <row r="779" spans="1:16" s="258" customFormat="1" ht="71.25">
      <c r="A779" s="257" t="s">
        <v>1049</v>
      </c>
      <c r="B779" s="257" t="s">
        <v>1476</v>
      </c>
      <c r="C779" s="257">
        <v>5</v>
      </c>
      <c r="D779" s="257" t="s">
        <v>1303</v>
      </c>
      <c r="E779" s="257">
        <v>28</v>
      </c>
      <c r="F779" s="257" t="s">
        <v>1052</v>
      </c>
      <c r="G779" s="257" t="s">
        <v>1053</v>
      </c>
      <c r="H779" s="257" t="s">
        <v>1054</v>
      </c>
      <c r="I779" s="257" t="s">
        <v>1218</v>
      </c>
      <c r="M779" s="253"/>
      <c r="N779" s="253"/>
      <c r="P779" s="255"/>
    </row>
    <row r="780" spans="1:16" s="258" customFormat="1" ht="71.25">
      <c r="A780" s="257" t="s">
        <v>1049</v>
      </c>
      <c r="B780" s="257" t="s">
        <v>1476</v>
      </c>
      <c r="C780" s="257">
        <v>5</v>
      </c>
      <c r="D780" s="257" t="s">
        <v>1174</v>
      </c>
      <c r="E780" s="257">
        <v>28</v>
      </c>
      <c r="F780" s="257" t="s">
        <v>1052</v>
      </c>
      <c r="G780" s="257" t="s">
        <v>1053</v>
      </c>
      <c r="H780" s="257" t="s">
        <v>1054</v>
      </c>
      <c r="I780" s="257" t="s">
        <v>1218</v>
      </c>
      <c r="M780" s="253"/>
      <c r="N780" s="253"/>
      <c r="P780" s="255"/>
    </row>
    <row r="781" spans="1:16" s="258" customFormat="1" ht="71.25">
      <c r="A781" s="257" t="s">
        <v>1049</v>
      </c>
      <c r="B781" s="257" t="s">
        <v>1476</v>
      </c>
      <c r="C781" s="257">
        <v>5</v>
      </c>
      <c r="D781" s="257" t="s">
        <v>1304</v>
      </c>
      <c r="E781" s="257">
        <v>28</v>
      </c>
      <c r="F781" s="257" t="s">
        <v>1052</v>
      </c>
      <c r="G781" s="257" t="s">
        <v>1053</v>
      </c>
      <c r="H781" s="257" t="s">
        <v>1054</v>
      </c>
      <c r="I781" s="257" t="s">
        <v>1218</v>
      </c>
      <c r="M781" s="253"/>
      <c r="N781" s="253"/>
      <c r="P781" s="255"/>
    </row>
    <row r="782" spans="1:16" s="258" customFormat="1" ht="71.25">
      <c r="A782" s="257" t="s">
        <v>1049</v>
      </c>
      <c r="B782" s="257" t="s">
        <v>1476</v>
      </c>
      <c r="C782" s="257">
        <v>5</v>
      </c>
      <c r="D782" s="257" t="s">
        <v>1175</v>
      </c>
      <c r="E782" s="257">
        <v>28</v>
      </c>
      <c r="F782" s="257" t="s">
        <v>1052</v>
      </c>
      <c r="G782" s="257" t="s">
        <v>1268</v>
      </c>
      <c r="H782" s="257" t="s">
        <v>1054</v>
      </c>
      <c r="I782" s="257" t="s">
        <v>1218</v>
      </c>
      <c r="M782" s="253"/>
      <c r="N782" s="253"/>
      <c r="P782" s="255"/>
    </row>
    <row r="783" spans="1:16" s="258" customFormat="1" ht="71.25">
      <c r="A783" s="257" t="s">
        <v>1049</v>
      </c>
      <c r="B783" s="257" t="s">
        <v>1476</v>
      </c>
      <c r="C783" s="257">
        <v>5</v>
      </c>
      <c r="D783" s="257" t="s">
        <v>1305</v>
      </c>
      <c r="E783" s="257">
        <v>28</v>
      </c>
      <c r="F783" s="257" t="s">
        <v>1052</v>
      </c>
      <c r="G783" s="257" t="s">
        <v>1268</v>
      </c>
      <c r="H783" s="257" t="s">
        <v>1054</v>
      </c>
      <c r="I783" s="257" t="s">
        <v>1218</v>
      </c>
      <c r="M783" s="253"/>
      <c r="N783" s="253"/>
      <c r="P783" s="255"/>
    </row>
    <row r="784" spans="1:16" s="258" customFormat="1" ht="71.25">
      <c r="A784" s="257" t="s">
        <v>1049</v>
      </c>
      <c r="B784" s="257" t="s">
        <v>1476</v>
      </c>
      <c r="C784" s="257">
        <v>5</v>
      </c>
      <c r="D784" s="257" t="s">
        <v>1306</v>
      </c>
      <c r="E784" s="257">
        <v>28</v>
      </c>
      <c r="F784" s="257" t="s">
        <v>1052</v>
      </c>
      <c r="G784" s="257" t="s">
        <v>1268</v>
      </c>
      <c r="H784" s="257" t="s">
        <v>1054</v>
      </c>
      <c r="I784" s="257" t="s">
        <v>1218</v>
      </c>
      <c r="M784" s="253"/>
      <c r="N784" s="253"/>
      <c r="P784" s="255"/>
    </row>
    <row r="785" spans="1:16" s="258" customFormat="1" ht="71.25">
      <c r="A785" s="257" t="s">
        <v>1049</v>
      </c>
      <c r="B785" s="257" t="s">
        <v>1476</v>
      </c>
      <c r="C785" s="257">
        <v>5</v>
      </c>
      <c r="D785" s="257" t="s">
        <v>1307</v>
      </c>
      <c r="E785" s="257">
        <v>28</v>
      </c>
      <c r="F785" s="257" t="s">
        <v>1052</v>
      </c>
      <c r="G785" s="257" t="s">
        <v>1268</v>
      </c>
      <c r="H785" s="257" t="s">
        <v>1054</v>
      </c>
      <c r="I785" s="257" t="s">
        <v>1218</v>
      </c>
      <c r="M785" s="253"/>
      <c r="N785" s="253"/>
      <c r="P785" s="255"/>
    </row>
    <row r="786" spans="1:16" s="258" customFormat="1" ht="71.25">
      <c r="A786" s="257" t="s">
        <v>1049</v>
      </c>
      <c r="B786" s="257" t="s">
        <v>1476</v>
      </c>
      <c r="C786" s="257">
        <v>6</v>
      </c>
      <c r="D786" s="257" t="s">
        <v>1176</v>
      </c>
      <c r="E786" s="257">
        <v>28</v>
      </c>
      <c r="F786" s="257" t="s">
        <v>1052</v>
      </c>
      <c r="G786" s="257" t="s">
        <v>1057</v>
      </c>
      <c r="H786" s="257" t="s">
        <v>1054</v>
      </c>
      <c r="I786" s="257" t="s">
        <v>1218</v>
      </c>
      <c r="M786" s="253"/>
      <c r="N786" s="253"/>
      <c r="P786" s="255"/>
    </row>
    <row r="787" spans="1:16" s="258" customFormat="1" ht="71.25">
      <c r="A787" s="257" t="s">
        <v>1049</v>
      </c>
      <c r="B787" s="257" t="s">
        <v>1476</v>
      </c>
      <c r="C787" s="257">
        <v>6</v>
      </c>
      <c r="D787" s="257" t="s">
        <v>1177</v>
      </c>
      <c r="E787" s="257">
        <v>28</v>
      </c>
      <c r="F787" s="257" t="s">
        <v>1052</v>
      </c>
      <c r="G787" s="257" t="s">
        <v>1057</v>
      </c>
      <c r="H787" s="257" t="s">
        <v>1054</v>
      </c>
      <c r="I787" s="257" t="s">
        <v>1218</v>
      </c>
      <c r="M787" s="253"/>
      <c r="N787" s="253"/>
      <c r="P787" s="255"/>
    </row>
    <row r="788" spans="1:16" s="258" customFormat="1" ht="71.25">
      <c r="A788" s="257" t="s">
        <v>1049</v>
      </c>
      <c r="B788" s="257" t="s">
        <v>1476</v>
      </c>
      <c r="C788" s="257">
        <v>6</v>
      </c>
      <c r="D788" s="257" t="s">
        <v>1178</v>
      </c>
      <c r="E788" s="257">
        <v>28</v>
      </c>
      <c r="F788" s="257" t="s">
        <v>1052</v>
      </c>
      <c r="G788" s="257" t="s">
        <v>1057</v>
      </c>
      <c r="H788" s="257" t="s">
        <v>1054</v>
      </c>
      <c r="I788" s="257" t="s">
        <v>1218</v>
      </c>
      <c r="M788" s="253"/>
      <c r="N788" s="253"/>
      <c r="P788" s="255"/>
    </row>
    <row r="789" spans="1:16" s="258" customFormat="1" ht="71.25">
      <c r="A789" s="257" t="s">
        <v>1049</v>
      </c>
      <c r="B789" s="257" t="s">
        <v>1476</v>
      </c>
      <c r="C789" s="257">
        <v>6</v>
      </c>
      <c r="D789" s="257" t="s">
        <v>1179</v>
      </c>
      <c r="E789" s="257">
        <v>28</v>
      </c>
      <c r="F789" s="257" t="s">
        <v>1052</v>
      </c>
      <c r="G789" s="257" t="s">
        <v>1057</v>
      </c>
      <c r="H789" s="257" t="s">
        <v>1054</v>
      </c>
      <c r="I789" s="257" t="s">
        <v>1218</v>
      </c>
      <c r="M789" s="253"/>
      <c r="N789" s="253"/>
      <c r="P789" s="255"/>
    </row>
    <row r="790" spans="1:16" s="258" customFormat="1" ht="71.25">
      <c r="A790" s="257" t="s">
        <v>1049</v>
      </c>
      <c r="B790" s="257" t="s">
        <v>1476</v>
      </c>
      <c r="C790" s="257">
        <v>6</v>
      </c>
      <c r="D790" s="257" t="s">
        <v>1180</v>
      </c>
      <c r="E790" s="257">
        <v>28</v>
      </c>
      <c r="F790" s="257" t="s">
        <v>1052</v>
      </c>
      <c r="G790" s="257" t="s">
        <v>1057</v>
      </c>
      <c r="H790" s="257" t="s">
        <v>1054</v>
      </c>
      <c r="I790" s="257" t="s">
        <v>1218</v>
      </c>
      <c r="M790" s="253"/>
      <c r="N790" s="253"/>
      <c r="P790" s="255"/>
    </row>
    <row r="791" spans="1:16" s="258" customFormat="1" ht="71.25">
      <c r="A791" s="257" t="s">
        <v>1049</v>
      </c>
      <c r="B791" s="257" t="s">
        <v>1476</v>
      </c>
      <c r="C791" s="257">
        <v>6</v>
      </c>
      <c r="D791" s="257" t="s">
        <v>1181</v>
      </c>
      <c r="E791" s="257">
        <v>28</v>
      </c>
      <c r="F791" s="257" t="s">
        <v>1052</v>
      </c>
      <c r="G791" s="257" t="s">
        <v>1057</v>
      </c>
      <c r="H791" s="257" t="s">
        <v>1054</v>
      </c>
      <c r="I791" s="257" t="s">
        <v>1218</v>
      </c>
      <c r="M791" s="253"/>
      <c r="N791" s="253"/>
      <c r="P791" s="255"/>
    </row>
    <row r="792" spans="1:16" s="258" customFormat="1" ht="71.25">
      <c r="A792" s="257" t="s">
        <v>1049</v>
      </c>
      <c r="B792" s="257" t="s">
        <v>1476</v>
      </c>
      <c r="C792" s="257">
        <v>6</v>
      </c>
      <c r="D792" s="257" t="s">
        <v>1182</v>
      </c>
      <c r="E792" s="257">
        <v>28</v>
      </c>
      <c r="F792" s="257" t="s">
        <v>1052</v>
      </c>
      <c r="G792" s="257" t="s">
        <v>1057</v>
      </c>
      <c r="H792" s="257" t="s">
        <v>1054</v>
      </c>
      <c r="I792" s="257" t="s">
        <v>1218</v>
      </c>
      <c r="M792" s="253"/>
      <c r="N792" s="253"/>
      <c r="P792" s="255"/>
    </row>
    <row r="793" spans="1:16" s="258" customFormat="1" ht="71.25">
      <c r="A793" s="257" t="s">
        <v>1049</v>
      </c>
      <c r="B793" s="257" t="s">
        <v>1476</v>
      </c>
      <c r="C793" s="257">
        <v>6</v>
      </c>
      <c r="D793" s="257" t="s">
        <v>1183</v>
      </c>
      <c r="E793" s="257">
        <v>28</v>
      </c>
      <c r="F793" s="257" t="s">
        <v>1052</v>
      </c>
      <c r="G793" s="257" t="s">
        <v>1057</v>
      </c>
      <c r="H793" s="257" t="s">
        <v>1054</v>
      </c>
      <c r="I793" s="257" t="s">
        <v>1218</v>
      </c>
      <c r="M793" s="253"/>
      <c r="N793" s="253"/>
      <c r="P793" s="255"/>
    </row>
    <row r="794" spans="1:16" s="258" customFormat="1" ht="71.25">
      <c r="A794" s="257" t="s">
        <v>1049</v>
      </c>
      <c r="B794" s="257" t="s">
        <v>1476</v>
      </c>
      <c r="C794" s="257">
        <v>6</v>
      </c>
      <c r="D794" s="257" t="s">
        <v>1184</v>
      </c>
      <c r="E794" s="257">
        <v>28</v>
      </c>
      <c r="F794" s="257" t="s">
        <v>1052</v>
      </c>
      <c r="G794" s="257" t="s">
        <v>1057</v>
      </c>
      <c r="H794" s="257" t="s">
        <v>1054</v>
      </c>
      <c r="I794" s="257" t="s">
        <v>1218</v>
      </c>
      <c r="M794" s="253"/>
      <c r="N794" s="253"/>
      <c r="P794" s="255"/>
    </row>
    <row r="795" spans="1:16" s="258" customFormat="1" ht="71.25">
      <c r="A795" s="257" t="s">
        <v>1049</v>
      </c>
      <c r="B795" s="257" t="s">
        <v>1476</v>
      </c>
      <c r="C795" s="257">
        <v>6</v>
      </c>
      <c r="D795" s="257" t="s">
        <v>1185</v>
      </c>
      <c r="E795" s="257">
        <v>28</v>
      </c>
      <c r="F795" s="257" t="s">
        <v>1052</v>
      </c>
      <c r="G795" s="257" t="s">
        <v>1057</v>
      </c>
      <c r="H795" s="257" t="s">
        <v>1054</v>
      </c>
      <c r="I795" s="257" t="s">
        <v>1218</v>
      </c>
      <c r="M795" s="253"/>
      <c r="N795" s="253"/>
      <c r="P795" s="255"/>
    </row>
    <row r="796" spans="1:16" s="258" customFormat="1" ht="71.25">
      <c r="A796" s="257" t="s">
        <v>1049</v>
      </c>
      <c r="B796" s="257" t="s">
        <v>1476</v>
      </c>
      <c r="C796" s="257">
        <v>6</v>
      </c>
      <c r="D796" s="257" t="s">
        <v>1186</v>
      </c>
      <c r="E796" s="257">
        <v>28</v>
      </c>
      <c r="F796" s="257" t="s">
        <v>1052</v>
      </c>
      <c r="G796" s="257" t="s">
        <v>1057</v>
      </c>
      <c r="H796" s="257" t="s">
        <v>1054</v>
      </c>
      <c r="I796" s="257" t="s">
        <v>1218</v>
      </c>
      <c r="M796" s="253"/>
      <c r="N796" s="253"/>
      <c r="P796" s="255"/>
    </row>
    <row r="797" spans="1:16" s="258" customFormat="1" ht="71.25">
      <c r="A797" s="257" t="s">
        <v>1049</v>
      </c>
      <c r="B797" s="257" t="s">
        <v>1476</v>
      </c>
      <c r="C797" s="257">
        <v>6</v>
      </c>
      <c r="D797" s="257" t="s">
        <v>1187</v>
      </c>
      <c r="E797" s="257">
        <v>28</v>
      </c>
      <c r="F797" s="257" t="s">
        <v>1052</v>
      </c>
      <c r="G797" s="257" t="s">
        <v>1053</v>
      </c>
      <c r="H797" s="257" t="s">
        <v>1054</v>
      </c>
      <c r="I797" s="257" t="s">
        <v>1218</v>
      </c>
      <c r="M797" s="253"/>
      <c r="N797" s="253"/>
      <c r="P797" s="255"/>
    </row>
    <row r="798" spans="1:16" s="258" customFormat="1" ht="71.25">
      <c r="A798" s="257" t="s">
        <v>1049</v>
      </c>
      <c r="B798" s="257" t="s">
        <v>1476</v>
      </c>
      <c r="C798" s="257">
        <v>6</v>
      </c>
      <c r="D798" s="257" t="s">
        <v>1188</v>
      </c>
      <c r="E798" s="257">
        <v>28</v>
      </c>
      <c r="F798" s="257" t="s">
        <v>1052</v>
      </c>
      <c r="G798" s="257" t="s">
        <v>1053</v>
      </c>
      <c r="H798" s="257" t="s">
        <v>1054</v>
      </c>
      <c r="I798" s="257" t="s">
        <v>1218</v>
      </c>
      <c r="M798" s="253"/>
      <c r="N798" s="253"/>
      <c r="P798" s="255"/>
    </row>
    <row r="799" spans="1:16" s="258" customFormat="1" ht="71.25">
      <c r="A799" s="257" t="s">
        <v>1049</v>
      </c>
      <c r="B799" s="257" t="s">
        <v>1476</v>
      </c>
      <c r="C799" s="257">
        <v>6</v>
      </c>
      <c r="D799" s="257" t="s">
        <v>1189</v>
      </c>
      <c r="E799" s="257">
        <v>28</v>
      </c>
      <c r="F799" s="257" t="s">
        <v>1052</v>
      </c>
      <c r="G799" s="257" t="s">
        <v>1053</v>
      </c>
      <c r="H799" s="257" t="s">
        <v>1054</v>
      </c>
      <c r="I799" s="257" t="s">
        <v>1218</v>
      </c>
      <c r="M799" s="253"/>
      <c r="N799" s="253"/>
      <c r="P799" s="255"/>
    </row>
    <row r="800" spans="1:16" s="258" customFormat="1" ht="71.25">
      <c r="A800" s="257" t="s">
        <v>1049</v>
      </c>
      <c r="B800" s="257" t="s">
        <v>1476</v>
      </c>
      <c r="C800" s="257">
        <v>6</v>
      </c>
      <c r="D800" s="257" t="s">
        <v>1190</v>
      </c>
      <c r="E800" s="257">
        <v>28</v>
      </c>
      <c r="F800" s="257" t="s">
        <v>1052</v>
      </c>
      <c r="G800" s="257" t="s">
        <v>1053</v>
      </c>
      <c r="H800" s="257" t="s">
        <v>1054</v>
      </c>
      <c r="I800" s="257" t="s">
        <v>1218</v>
      </c>
      <c r="M800" s="253"/>
      <c r="N800" s="253"/>
      <c r="P800" s="255"/>
    </row>
    <row r="801" spans="1:16" s="258" customFormat="1" ht="71.25">
      <c r="A801" s="257" t="s">
        <v>1049</v>
      </c>
      <c r="B801" s="257" t="s">
        <v>1476</v>
      </c>
      <c r="C801" s="257">
        <v>6</v>
      </c>
      <c r="D801" s="257" t="s">
        <v>1191</v>
      </c>
      <c r="E801" s="257">
        <v>28</v>
      </c>
      <c r="F801" s="257" t="s">
        <v>1052</v>
      </c>
      <c r="G801" s="257" t="s">
        <v>1053</v>
      </c>
      <c r="H801" s="257" t="s">
        <v>1054</v>
      </c>
      <c r="I801" s="257" t="s">
        <v>1218</v>
      </c>
      <c r="M801" s="253"/>
      <c r="N801" s="253"/>
      <c r="P801" s="255"/>
    </row>
    <row r="802" spans="1:16" s="258" customFormat="1" ht="71.25">
      <c r="A802" s="257" t="s">
        <v>1049</v>
      </c>
      <c r="B802" s="257" t="s">
        <v>1476</v>
      </c>
      <c r="C802" s="257">
        <v>6</v>
      </c>
      <c r="D802" s="257" t="s">
        <v>1192</v>
      </c>
      <c r="E802" s="257">
        <v>28</v>
      </c>
      <c r="F802" s="257" t="s">
        <v>1052</v>
      </c>
      <c r="G802" s="257" t="s">
        <v>1053</v>
      </c>
      <c r="H802" s="257" t="s">
        <v>1054</v>
      </c>
      <c r="I802" s="257" t="s">
        <v>1218</v>
      </c>
      <c r="M802" s="253"/>
      <c r="N802" s="253"/>
      <c r="P802" s="255"/>
    </row>
    <row r="803" spans="1:16" s="258" customFormat="1" ht="71.25">
      <c r="A803" s="257" t="s">
        <v>1049</v>
      </c>
      <c r="B803" s="257" t="s">
        <v>1476</v>
      </c>
      <c r="C803" s="257">
        <v>6</v>
      </c>
      <c r="D803" s="257" t="s">
        <v>1308</v>
      </c>
      <c r="E803" s="257">
        <v>28</v>
      </c>
      <c r="F803" s="257" t="s">
        <v>1052</v>
      </c>
      <c r="G803" s="257" t="s">
        <v>1053</v>
      </c>
      <c r="H803" s="257" t="s">
        <v>1054</v>
      </c>
      <c r="I803" s="257" t="s">
        <v>1218</v>
      </c>
      <c r="M803" s="253"/>
      <c r="N803" s="253"/>
      <c r="P803" s="255"/>
    </row>
    <row r="804" spans="1:16" s="258" customFormat="1" ht="71.25">
      <c r="A804" s="257" t="s">
        <v>1049</v>
      </c>
      <c r="B804" s="257" t="s">
        <v>1476</v>
      </c>
      <c r="C804" s="257">
        <v>6</v>
      </c>
      <c r="D804" s="257" t="s">
        <v>1193</v>
      </c>
      <c r="E804" s="257">
        <v>28</v>
      </c>
      <c r="F804" s="257" t="s">
        <v>1052</v>
      </c>
      <c r="G804" s="257" t="s">
        <v>1053</v>
      </c>
      <c r="H804" s="257" t="s">
        <v>1054</v>
      </c>
      <c r="I804" s="257" t="s">
        <v>1218</v>
      </c>
      <c r="M804" s="253"/>
      <c r="N804" s="253"/>
      <c r="P804" s="255"/>
    </row>
    <row r="805" spans="1:16" s="258" customFormat="1" ht="71.25">
      <c r="A805" s="257" t="s">
        <v>1049</v>
      </c>
      <c r="B805" s="257" t="s">
        <v>1476</v>
      </c>
      <c r="C805" s="257">
        <v>6</v>
      </c>
      <c r="D805" s="257" t="s">
        <v>1309</v>
      </c>
      <c r="E805" s="257">
        <v>28</v>
      </c>
      <c r="F805" s="257" t="s">
        <v>1052</v>
      </c>
      <c r="G805" s="257" t="s">
        <v>1053</v>
      </c>
      <c r="H805" s="257" t="s">
        <v>1054</v>
      </c>
      <c r="I805" s="257" t="s">
        <v>1218</v>
      </c>
      <c r="M805" s="253"/>
      <c r="N805" s="253"/>
      <c r="P805" s="255"/>
    </row>
    <row r="806" spans="1:16" s="258" customFormat="1" ht="71.25">
      <c r="A806" s="257" t="s">
        <v>1049</v>
      </c>
      <c r="B806" s="257" t="s">
        <v>1476</v>
      </c>
      <c r="C806" s="257">
        <v>6</v>
      </c>
      <c r="D806" s="257" t="s">
        <v>1194</v>
      </c>
      <c r="E806" s="257">
        <v>28</v>
      </c>
      <c r="F806" s="257" t="s">
        <v>1052</v>
      </c>
      <c r="G806" s="257" t="s">
        <v>1053</v>
      </c>
      <c r="H806" s="257" t="s">
        <v>1054</v>
      </c>
      <c r="I806" s="257" t="s">
        <v>1218</v>
      </c>
      <c r="M806" s="253"/>
      <c r="N806" s="253"/>
      <c r="P806" s="255"/>
    </row>
    <row r="807" spans="1:16" s="258" customFormat="1" ht="71.25">
      <c r="A807" s="257" t="s">
        <v>1049</v>
      </c>
      <c r="B807" s="257" t="s">
        <v>1476</v>
      </c>
      <c r="C807" s="257">
        <v>6</v>
      </c>
      <c r="D807" s="257" t="s">
        <v>1310</v>
      </c>
      <c r="E807" s="257">
        <v>28</v>
      </c>
      <c r="F807" s="257" t="s">
        <v>1052</v>
      </c>
      <c r="G807" s="257" t="s">
        <v>1053</v>
      </c>
      <c r="H807" s="257" t="s">
        <v>1054</v>
      </c>
      <c r="I807" s="257" t="s">
        <v>1218</v>
      </c>
      <c r="M807" s="253"/>
      <c r="N807" s="253"/>
      <c r="P807" s="255"/>
    </row>
    <row r="808" spans="1:16" s="258" customFormat="1" ht="71.25">
      <c r="A808" s="257" t="s">
        <v>1049</v>
      </c>
      <c r="B808" s="257" t="s">
        <v>1476</v>
      </c>
      <c r="C808" s="257">
        <v>6</v>
      </c>
      <c r="D808" s="257" t="s">
        <v>1195</v>
      </c>
      <c r="E808" s="257">
        <v>28</v>
      </c>
      <c r="F808" s="257" t="s">
        <v>1052</v>
      </c>
      <c r="G808" s="257" t="s">
        <v>1241</v>
      </c>
      <c r="H808" s="257" t="s">
        <v>1054</v>
      </c>
      <c r="I808" s="257" t="s">
        <v>1218</v>
      </c>
      <c r="M808" s="253"/>
      <c r="N808" s="253"/>
      <c r="P808" s="255"/>
    </row>
    <row r="809" spans="1:16" s="258" customFormat="1" ht="71.25">
      <c r="A809" s="257" t="s">
        <v>1049</v>
      </c>
      <c r="B809" s="257" t="s">
        <v>1476</v>
      </c>
      <c r="C809" s="257">
        <v>6</v>
      </c>
      <c r="D809" s="257" t="s">
        <v>1311</v>
      </c>
      <c r="E809" s="257">
        <v>28</v>
      </c>
      <c r="F809" s="257" t="s">
        <v>1052</v>
      </c>
      <c r="G809" s="257" t="s">
        <v>1241</v>
      </c>
      <c r="H809" s="257" t="s">
        <v>1054</v>
      </c>
      <c r="I809" s="257" t="s">
        <v>1218</v>
      </c>
      <c r="M809" s="253"/>
      <c r="N809" s="253"/>
      <c r="P809" s="255"/>
    </row>
    <row r="810" spans="1:16" s="258" customFormat="1" ht="71.25">
      <c r="A810" s="257" t="s">
        <v>1049</v>
      </c>
      <c r="B810" s="257" t="s">
        <v>1476</v>
      </c>
      <c r="C810" s="257">
        <v>6</v>
      </c>
      <c r="D810" s="257" t="s">
        <v>1312</v>
      </c>
      <c r="E810" s="257">
        <v>28</v>
      </c>
      <c r="F810" s="257" t="s">
        <v>1052</v>
      </c>
      <c r="G810" s="257" t="s">
        <v>1241</v>
      </c>
      <c r="H810" s="257" t="s">
        <v>1054</v>
      </c>
      <c r="I810" s="257" t="s">
        <v>1218</v>
      </c>
      <c r="M810" s="253"/>
      <c r="N810" s="253"/>
      <c r="P810" s="255"/>
    </row>
    <row r="811" spans="1:16" s="258" customFormat="1" ht="71.25">
      <c r="A811" s="257" t="s">
        <v>1049</v>
      </c>
      <c r="B811" s="257" t="s">
        <v>1476</v>
      </c>
      <c r="C811" s="257">
        <v>6</v>
      </c>
      <c r="D811" s="257" t="s">
        <v>1313</v>
      </c>
      <c r="E811" s="257">
        <v>28</v>
      </c>
      <c r="F811" s="257" t="s">
        <v>1052</v>
      </c>
      <c r="G811" s="257" t="s">
        <v>1241</v>
      </c>
      <c r="H811" s="257" t="s">
        <v>1054</v>
      </c>
      <c r="I811" s="257" t="s">
        <v>1218</v>
      </c>
      <c r="M811" s="253"/>
      <c r="N811" s="253"/>
      <c r="P811" s="255"/>
    </row>
    <row r="812" spans="1:16" s="258" customFormat="1" ht="71.25">
      <c r="A812" s="257" t="s">
        <v>1049</v>
      </c>
      <c r="B812" s="257" t="s">
        <v>1476</v>
      </c>
      <c r="C812" s="257">
        <v>6</v>
      </c>
      <c r="D812" s="257" t="s">
        <v>1196</v>
      </c>
      <c r="E812" s="257">
        <v>28</v>
      </c>
      <c r="F812" s="257" t="s">
        <v>1052</v>
      </c>
      <c r="G812" s="257" t="s">
        <v>1057</v>
      </c>
      <c r="H812" s="257" t="s">
        <v>1054</v>
      </c>
      <c r="I812" s="257" t="s">
        <v>1218</v>
      </c>
      <c r="M812" s="253"/>
      <c r="N812" s="253"/>
      <c r="P812" s="255"/>
    </row>
    <row r="813" spans="1:16" s="258" customFormat="1" ht="71.25">
      <c r="A813" s="257" t="s">
        <v>1049</v>
      </c>
      <c r="B813" s="257" t="s">
        <v>1476</v>
      </c>
      <c r="C813" s="257">
        <v>6</v>
      </c>
      <c r="D813" s="257" t="s">
        <v>1197</v>
      </c>
      <c r="E813" s="257">
        <v>28</v>
      </c>
      <c r="F813" s="257" t="s">
        <v>1052</v>
      </c>
      <c r="G813" s="257" t="s">
        <v>1057</v>
      </c>
      <c r="H813" s="257" t="s">
        <v>1054</v>
      </c>
      <c r="I813" s="257" t="s">
        <v>1218</v>
      </c>
      <c r="M813" s="253"/>
      <c r="N813" s="253"/>
      <c r="P813" s="255"/>
    </row>
    <row r="814" spans="1:16" s="258" customFormat="1" ht="71.25">
      <c r="A814" s="257" t="s">
        <v>1049</v>
      </c>
      <c r="B814" s="257" t="s">
        <v>1476</v>
      </c>
      <c r="C814" s="257">
        <v>6</v>
      </c>
      <c r="D814" s="257" t="s">
        <v>1198</v>
      </c>
      <c r="E814" s="257">
        <v>28</v>
      </c>
      <c r="F814" s="257" t="s">
        <v>1052</v>
      </c>
      <c r="G814" s="257" t="s">
        <v>1057</v>
      </c>
      <c r="H814" s="257" t="s">
        <v>1054</v>
      </c>
      <c r="I814" s="257" t="s">
        <v>1218</v>
      </c>
      <c r="M814" s="253"/>
      <c r="N814" s="253"/>
      <c r="P814" s="255"/>
    </row>
    <row r="815" spans="1:16" s="258" customFormat="1" ht="71.25">
      <c r="A815" s="257" t="s">
        <v>1049</v>
      </c>
      <c r="B815" s="257" t="s">
        <v>1476</v>
      </c>
      <c r="C815" s="257">
        <v>6</v>
      </c>
      <c r="D815" s="257" t="s">
        <v>1199</v>
      </c>
      <c r="E815" s="257">
        <v>28</v>
      </c>
      <c r="F815" s="257" t="s">
        <v>1052</v>
      </c>
      <c r="G815" s="257" t="s">
        <v>1057</v>
      </c>
      <c r="H815" s="257" t="s">
        <v>1054</v>
      </c>
      <c r="I815" s="257" t="s">
        <v>1218</v>
      </c>
      <c r="M815" s="253"/>
      <c r="N815" s="253"/>
      <c r="P815" s="255"/>
    </row>
    <row r="816" spans="1:16" s="258" customFormat="1" ht="71.25">
      <c r="A816" s="257" t="s">
        <v>1049</v>
      </c>
      <c r="B816" s="257" t="s">
        <v>1476</v>
      </c>
      <c r="C816" s="257">
        <v>6</v>
      </c>
      <c r="D816" s="257" t="s">
        <v>1200</v>
      </c>
      <c r="E816" s="257">
        <v>28</v>
      </c>
      <c r="F816" s="257" t="s">
        <v>1052</v>
      </c>
      <c r="G816" s="257" t="s">
        <v>1057</v>
      </c>
      <c r="H816" s="257" t="s">
        <v>1054</v>
      </c>
      <c r="I816" s="257" t="s">
        <v>1218</v>
      </c>
      <c r="M816" s="253"/>
      <c r="N816" s="253"/>
      <c r="P816" s="255"/>
    </row>
    <row r="817" spans="1:16" s="258" customFormat="1" ht="71.25">
      <c r="A817" s="257" t="s">
        <v>1049</v>
      </c>
      <c r="B817" s="257" t="s">
        <v>1476</v>
      </c>
      <c r="C817" s="257">
        <v>6</v>
      </c>
      <c r="D817" s="257" t="s">
        <v>1201</v>
      </c>
      <c r="E817" s="257">
        <v>28</v>
      </c>
      <c r="F817" s="257" t="s">
        <v>1052</v>
      </c>
      <c r="G817" s="257" t="s">
        <v>1057</v>
      </c>
      <c r="H817" s="257" t="s">
        <v>1054</v>
      </c>
      <c r="I817" s="257" t="s">
        <v>1218</v>
      </c>
      <c r="M817" s="253"/>
      <c r="N817" s="253"/>
      <c r="P817" s="255"/>
    </row>
    <row r="818" spans="1:16" s="258" customFormat="1" ht="71.25">
      <c r="A818" s="257" t="s">
        <v>1049</v>
      </c>
      <c r="B818" s="257" t="s">
        <v>1476</v>
      </c>
      <c r="C818" s="257">
        <v>6</v>
      </c>
      <c r="D818" s="257" t="s">
        <v>1202</v>
      </c>
      <c r="E818" s="257">
        <v>28</v>
      </c>
      <c r="F818" s="257" t="s">
        <v>1052</v>
      </c>
      <c r="G818" s="257" t="s">
        <v>1057</v>
      </c>
      <c r="H818" s="257" t="s">
        <v>1054</v>
      </c>
      <c r="I818" s="257" t="s">
        <v>1218</v>
      </c>
      <c r="M818" s="253"/>
      <c r="N818" s="253"/>
      <c r="P818" s="255"/>
    </row>
    <row r="819" spans="1:16" s="258" customFormat="1" ht="71.25">
      <c r="A819" s="257" t="s">
        <v>1049</v>
      </c>
      <c r="B819" s="257" t="s">
        <v>1476</v>
      </c>
      <c r="C819" s="257">
        <v>6</v>
      </c>
      <c r="D819" s="257" t="s">
        <v>1203</v>
      </c>
      <c r="E819" s="257">
        <v>28</v>
      </c>
      <c r="F819" s="257" t="s">
        <v>1052</v>
      </c>
      <c r="G819" s="257" t="s">
        <v>1057</v>
      </c>
      <c r="H819" s="257" t="s">
        <v>1054</v>
      </c>
      <c r="I819" s="257" t="s">
        <v>1218</v>
      </c>
      <c r="M819" s="253"/>
      <c r="N819" s="253"/>
      <c r="P819" s="255"/>
    </row>
    <row r="820" spans="1:16" s="258" customFormat="1" ht="71.25">
      <c r="A820" s="257" t="s">
        <v>1049</v>
      </c>
      <c r="B820" s="257" t="s">
        <v>1476</v>
      </c>
      <c r="C820" s="257">
        <v>6</v>
      </c>
      <c r="D820" s="257" t="s">
        <v>1204</v>
      </c>
      <c r="E820" s="257">
        <v>28</v>
      </c>
      <c r="F820" s="257" t="s">
        <v>1052</v>
      </c>
      <c r="G820" s="257" t="s">
        <v>1057</v>
      </c>
      <c r="H820" s="257" t="s">
        <v>1054</v>
      </c>
      <c r="I820" s="257" t="s">
        <v>1218</v>
      </c>
      <c r="M820" s="253"/>
      <c r="N820" s="253"/>
      <c r="P820" s="255"/>
    </row>
    <row r="821" spans="1:16" s="258" customFormat="1" ht="71.25">
      <c r="A821" s="257" t="s">
        <v>1049</v>
      </c>
      <c r="B821" s="257" t="s">
        <v>1476</v>
      </c>
      <c r="C821" s="257">
        <v>6</v>
      </c>
      <c r="D821" s="257" t="s">
        <v>1205</v>
      </c>
      <c r="E821" s="257">
        <v>28</v>
      </c>
      <c r="F821" s="257" t="s">
        <v>1052</v>
      </c>
      <c r="G821" s="257" t="s">
        <v>1057</v>
      </c>
      <c r="H821" s="257" t="s">
        <v>1054</v>
      </c>
      <c r="I821" s="257" t="s">
        <v>1218</v>
      </c>
      <c r="M821" s="253"/>
      <c r="N821" s="253"/>
      <c r="P821" s="255"/>
    </row>
    <row r="822" spans="1:16" s="258" customFormat="1" ht="71.25">
      <c r="A822" s="257" t="s">
        <v>1049</v>
      </c>
      <c r="B822" s="257" t="s">
        <v>1476</v>
      </c>
      <c r="C822" s="257">
        <v>6</v>
      </c>
      <c r="D822" s="257" t="s">
        <v>1206</v>
      </c>
      <c r="E822" s="257">
        <v>28</v>
      </c>
      <c r="F822" s="257" t="s">
        <v>1052</v>
      </c>
      <c r="G822" s="257" t="s">
        <v>1057</v>
      </c>
      <c r="H822" s="257" t="s">
        <v>1054</v>
      </c>
      <c r="I822" s="257" t="s">
        <v>1218</v>
      </c>
      <c r="M822" s="253"/>
      <c r="N822" s="253"/>
      <c r="P822" s="255"/>
    </row>
    <row r="823" spans="1:16" s="258" customFormat="1" ht="71.25">
      <c r="A823" s="257" t="s">
        <v>1049</v>
      </c>
      <c r="B823" s="257" t="s">
        <v>1476</v>
      </c>
      <c r="C823" s="257">
        <v>6</v>
      </c>
      <c r="D823" s="257" t="s">
        <v>1207</v>
      </c>
      <c r="E823" s="257">
        <v>28</v>
      </c>
      <c r="F823" s="257" t="s">
        <v>1052</v>
      </c>
      <c r="G823" s="257" t="s">
        <v>1053</v>
      </c>
      <c r="H823" s="257" t="s">
        <v>1054</v>
      </c>
      <c r="I823" s="257" t="s">
        <v>1218</v>
      </c>
      <c r="M823" s="253"/>
      <c r="N823" s="253"/>
      <c r="P823" s="255"/>
    </row>
    <row r="824" spans="1:16" s="258" customFormat="1" ht="71.25">
      <c r="A824" s="257" t="s">
        <v>1049</v>
      </c>
      <c r="B824" s="257" t="s">
        <v>1476</v>
      </c>
      <c r="C824" s="257">
        <v>6</v>
      </c>
      <c r="D824" s="257" t="s">
        <v>1208</v>
      </c>
      <c r="E824" s="257">
        <v>28</v>
      </c>
      <c r="F824" s="257" t="s">
        <v>1052</v>
      </c>
      <c r="G824" s="257" t="s">
        <v>1053</v>
      </c>
      <c r="H824" s="257" t="s">
        <v>1054</v>
      </c>
      <c r="I824" s="257" t="s">
        <v>1218</v>
      </c>
      <c r="M824" s="253"/>
      <c r="N824" s="253"/>
      <c r="P824" s="255"/>
    </row>
    <row r="825" spans="1:16" s="258" customFormat="1" ht="71.25">
      <c r="A825" s="257" t="s">
        <v>1049</v>
      </c>
      <c r="B825" s="257" t="s">
        <v>1476</v>
      </c>
      <c r="C825" s="257">
        <v>6</v>
      </c>
      <c r="D825" s="257" t="s">
        <v>1209</v>
      </c>
      <c r="E825" s="257">
        <v>28</v>
      </c>
      <c r="F825" s="257" t="s">
        <v>1052</v>
      </c>
      <c r="G825" s="257" t="s">
        <v>1053</v>
      </c>
      <c r="H825" s="257" t="s">
        <v>1054</v>
      </c>
      <c r="I825" s="257" t="s">
        <v>1218</v>
      </c>
      <c r="M825" s="253"/>
      <c r="N825" s="253"/>
      <c r="P825" s="255"/>
    </row>
    <row r="826" spans="1:16" s="258" customFormat="1" ht="71.25">
      <c r="A826" s="257" t="s">
        <v>1049</v>
      </c>
      <c r="B826" s="257" t="s">
        <v>1476</v>
      </c>
      <c r="C826" s="257">
        <v>6</v>
      </c>
      <c r="D826" s="257" t="s">
        <v>1210</v>
      </c>
      <c r="E826" s="257">
        <v>28</v>
      </c>
      <c r="F826" s="257" t="s">
        <v>1052</v>
      </c>
      <c r="G826" s="257" t="s">
        <v>1053</v>
      </c>
      <c r="H826" s="257" t="s">
        <v>1054</v>
      </c>
      <c r="I826" s="257" t="s">
        <v>1218</v>
      </c>
      <c r="M826" s="253"/>
      <c r="N826" s="253"/>
      <c r="P826" s="255"/>
    </row>
    <row r="827" spans="1:16" s="258" customFormat="1" ht="71.25">
      <c r="A827" s="257" t="s">
        <v>1049</v>
      </c>
      <c r="B827" s="257" t="s">
        <v>1476</v>
      </c>
      <c r="C827" s="257">
        <v>6</v>
      </c>
      <c r="D827" s="257" t="s">
        <v>1211</v>
      </c>
      <c r="E827" s="257">
        <v>28</v>
      </c>
      <c r="F827" s="257" t="s">
        <v>1052</v>
      </c>
      <c r="G827" s="257" t="s">
        <v>1053</v>
      </c>
      <c r="H827" s="257" t="s">
        <v>1054</v>
      </c>
      <c r="I827" s="257" t="s">
        <v>1218</v>
      </c>
      <c r="M827" s="253"/>
      <c r="N827" s="253"/>
      <c r="P827" s="255"/>
    </row>
    <row r="828" spans="1:16" s="258" customFormat="1" ht="71.25">
      <c r="A828" s="257" t="s">
        <v>1049</v>
      </c>
      <c r="B828" s="257" t="s">
        <v>1476</v>
      </c>
      <c r="C828" s="257">
        <v>6</v>
      </c>
      <c r="D828" s="257" t="s">
        <v>1212</v>
      </c>
      <c r="E828" s="257">
        <v>28</v>
      </c>
      <c r="F828" s="257" t="s">
        <v>1052</v>
      </c>
      <c r="G828" s="257" t="s">
        <v>1053</v>
      </c>
      <c r="H828" s="257" t="s">
        <v>1054</v>
      </c>
      <c r="I828" s="257" t="s">
        <v>1218</v>
      </c>
      <c r="M828" s="253"/>
      <c r="N828" s="253"/>
      <c r="P828" s="255"/>
    </row>
    <row r="829" spans="1:16" s="258" customFormat="1" ht="71.25">
      <c r="A829" s="257" t="s">
        <v>1049</v>
      </c>
      <c r="B829" s="257" t="s">
        <v>1476</v>
      </c>
      <c r="C829" s="257">
        <v>6</v>
      </c>
      <c r="D829" s="257" t="s">
        <v>1314</v>
      </c>
      <c r="E829" s="257">
        <v>28</v>
      </c>
      <c r="F829" s="257" t="s">
        <v>1052</v>
      </c>
      <c r="G829" s="257" t="s">
        <v>1053</v>
      </c>
      <c r="H829" s="257" t="s">
        <v>1054</v>
      </c>
      <c r="I829" s="257" t="s">
        <v>1218</v>
      </c>
      <c r="M829" s="253"/>
      <c r="N829" s="253"/>
      <c r="P829" s="255"/>
    </row>
    <row r="830" spans="1:16" s="258" customFormat="1" ht="71.25">
      <c r="A830" s="257" t="s">
        <v>1049</v>
      </c>
      <c r="B830" s="257" t="s">
        <v>1476</v>
      </c>
      <c r="C830" s="257">
        <v>6</v>
      </c>
      <c r="D830" s="257" t="s">
        <v>1213</v>
      </c>
      <c r="E830" s="257">
        <v>28</v>
      </c>
      <c r="F830" s="257" t="s">
        <v>1052</v>
      </c>
      <c r="G830" s="257" t="s">
        <v>1053</v>
      </c>
      <c r="H830" s="257" t="s">
        <v>1054</v>
      </c>
      <c r="I830" s="257" t="s">
        <v>1218</v>
      </c>
      <c r="M830" s="253"/>
      <c r="N830" s="253"/>
      <c r="P830" s="255"/>
    </row>
    <row r="831" spans="1:16" s="258" customFormat="1" ht="71.25">
      <c r="A831" s="257" t="s">
        <v>1049</v>
      </c>
      <c r="B831" s="257" t="s">
        <v>1476</v>
      </c>
      <c r="C831" s="257">
        <v>6</v>
      </c>
      <c r="D831" s="257" t="s">
        <v>1315</v>
      </c>
      <c r="E831" s="257">
        <v>28</v>
      </c>
      <c r="F831" s="257" t="s">
        <v>1052</v>
      </c>
      <c r="G831" s="257" t="s">
        <v>1053</v>
      </c>
      <c r="H831" s="257" t="s">
        <v>1054</v>
      </c>
      <c r="I831" s="257" t="s">
        <v>1218</v>
      </c>
      <c r="M831" s="253"/>
      <c r="N831" s="253"/>
      <c r="P831" s="255"/>
    </row>
    <row r="832" spans="1:16" s="258" customFormat="1" ht="71.25">
      <c r="A832" s="257" t="s">
        <v>1049</v>
      </c>
      <c r="B832" s="257" t="s">
        <v>1476</v>
      </c>
      <c r="C832" s="257">
        <v>6</v>
      </c>
      <c r="D832" s="257" t="s">
        <v>1214</v>
      </c>
      <c r="E832" s="257">
        <v>28</v>
      </c>
      <c r="F832" s="257" t="s">
        <v>1052</v>
      </c>
      <c r="G832" s="257" t="s">
        <v>1053</v>
      </c>
      <c r="H832" s="257" t="s">
        <v>1054</v>
      </c>
      <c r="I832" s="257" t="s">
        <v>1218</v>
      </c>
      <c r="M832" s="253"/>
      <c r="N832" s="253"/>
      <c r="P832" s="255"/>
    </row>
    <row r="833" spans="1:16" s="258" customFormat="1" ht="71.25">
      <c r="A833" s="257" t="s">
        <v>1049</v>
      </c>
      <c r="B833" s="257" t="s">
        <v>1476</v>
      </c>
      <c r="C833" s="257">
        <v>6</v>
      </c>
      <c r="D833" s="257" t="s">
        <v>1316</v>
      </c>
      <c r="E833" s="257">
        <v>28</v>
      </c>
      <c r="F833" s="257" t="s">
        <v>1052</v>
      </c>
      <c r="G833" s="257" t="s">
        <v>1053</v>
      </c>
      <c r="H833" s="257" t="s">
        <v>1054</v>
      </c>
      <c r="I833" s="257" t="s">
        <v>1218</v>
      </c>
      <c r="M833" s="253"/>
      <c r="N833" s="253"/>
      <c r="P833" s="255"/>
    </row>
    <row r="834" spans="1:16" s="258" customFormat="1" ht="71.25">
      <c r="A834" s="257" t="s">
        <v>1049</v>
      </c>
      <c r="B834" s="257" t="s">
        <v>1476</v>
      </c>
      <c r="C834" s="257">
        <v>6</v>
      </c>
      <c r="D834" s="257" t="s">
        <v>1215</v>
      </c>
      <c r="E834" s="257">
        <v>28</v>
      </c>
      <c r="F834" s="257" t="s">
        <v>1052</v>
      </c>
      <c r="G834" s="257" t="s">
        <v>1268</v>
      </c>
      <c r="H834" s="257" t="s">
        <v>1054</v>
      </c>
      <c r="I834" s="257" t="s">
        <v>1218</v>
      </c>
      <c r="M834" s="253"/>
      <c r="N834" s="253"/>
      <c r="P834" s="255"/>
    </row>
    <row r="835" spans="1:16" s="258" customFormat="1" ht="71.25">
      <c r="A835" s="257" t="s">
        <v>1049</v>
      </c>
      <c r="B835" s="257" t="s">
        <v>1476</v>
      </c>
      <c r="C835" s="257">
        <v>6</v>
      </c>
      <c r="D835" s="257" t="s">
        <v>1317</v>
      </c>
      <c r="E835" s="257">
        <v>28</v>
      </c>
      <c r="F835" s="257" t="s">
        <v>1052</v>
      </c>
      <c r="G835" s="257" t="s">
        <v>1268</v>
      </c>
      <c r="H835" s="257" t="s">
        <v>1054</v>
      </c>
      <c r="I835" s="257" t="s">
        <v>1218</v>
      </c>
      <c r="M835" s="253"/>
      <c r="N835" s="253"/>
      <c r="P835" s="255"/>
    </row>
    <row r="836" spans="1:16" s="258" customFormat="1" ht="71.25">
      <c r="A836" s="257" t="s">
        <v>1049</v>
      </c>
      <c r="B836" s="257" t="s">
        <v>1476</v>
      </c>
      <c r="C836" s="257">
        <v>6</v>
      </c>
      <c r="D836" s="257" t="s">
        <v>1318</v>
      </c>
      <c r="E836" s="257">
        <v>28</v>
      </c>
      <c r="F836" s="257" t="s">
        <v>1052</v>
      </c>
      <c r="G836" s="257" t="s">
        <v>1268</v>
      </c>
      <c r="H836" s="257" t="s">
        <v>1054</v>
      </c>
      <c r="I836" s="257" t="s">
        <v>1218</v>
      </c>
      <c r="M836" s="253"/>
      <c r="N836" s="253"/>
      <c r="P836" s="255"/>
    </row>
    <row r="837" spans="1:16" s="258" customFormat="1" ht="71.25">
      <c r="A837" s="257" t="s">
        <v>1049</v>
      </c>
      <c r="B837" s="257" t="s">
        <v>1476</v>
      </c>
      <c r="C837" s="257">
        <v>6</v>
      </c>
      <c r="D837" s="257" t="s">
        <v>1319</v>
      </c>
      <c r="E837" s="257">
        <v>28</v>
      </c>
      <c r="F837" s="257" t="s">
        <v>1052</v>
      </c>
      <c r="G837" s="257" t="s">
        <v>1268</v>
      </c>
      <c r="H837" s="257" t="s">
        <v>1054</v>
      </c>
      <c r="I837" s="257" t="s">
        <v>1218</v>
      </c>
      <c r="M837" s="253"/>
      <c r="N837" s="253"/>
      <c r="P837" s="255"/>
    </row>
    <row r="838" spans="1:16" s="258" customFormat="1" ht="71.25">
      <c r="A838" s="257" t="s">
        <v>1049</v>
      </c>
      <c r="B838" s="257" t="s">
        <v>1476</v>
      </c>
      <c r="C838" s="257">
        <v>7</v>
      </c>
      <c r="D838" s="257" t="s">
        <v>1320</v>
      </c>
      <c r="E838" s="257">
        <v>28</v>
      </c>
      <c r="F838" s="257" t="s">
        <v>1052</v>
      </c>
      <c r="G838" s="257" t="s">
        <v>1057</v>
      </c>
      <c r="H838" s="257" t="s">
        <v>1054</v>
      </c>
      <c r="I838" s="257" t="s">
        <v>1218</v>
      </c>
      <c r="M838" s="253"/>
      <c r="N838" s="253"/>
      <c r="P838" s="255"/>
    </row>
    <row r="839" spans="1:16" s="258" customFormat="1" ht="71.25">
      <c r="A839" s="257" t="s">
        <v>1049</v>
      </c>
      <c r="B839" s="257" t="s">
        <v>1476</v>
      </c>
      <c r="C839" s="257">
        <v>7</v>
      </c>
      <c r="D839" s="257" t="s">
        <v>1321</v>
      </c>
      <c r="E839" s="257">
        <v>28</v>
      </c>
      <c r="F839" s="257" t="s">
        <v>1052</v>
      </c>
      <c r="G839" s="257" t="s">
        <v>1057</v>
      </c>
      <c r="H839" s="257" t="s">
        <v>1054</v>
      </c>
      <c r="I839" s="257" t="s">
        <v>1218</v>
      </c>
      <c r="M839" s="253"/>
      <c r="N839" s="253"/>
      <c r="P839" s="255"/>
    </row>
    <row r="840" spans="1:16" s="258" customFormat="1" ht="71.25">
      <c r="A840" s="257" t="s">
        <v>1049</v>
      </c>
      <c r="B840" s="257" t="s">
        <v>1476</v>
      </c>
      <c r="C840" s="257">
        <v>7</v>
      </c>
      <c r="D840" s="257" t="s">
        <v>1322</v>
      </c>
      <c r="E840" s="257">
        <v>28</v>
      </c>
      <c r="F840" s="257" t="s">
        <v>1052</v>
      </c>
      <c r="G840" s="257" t="s">
        <v>1057</v>
      </c>
      <c r="H840" s="257" t="s">
        <v>1054</v>
      </c>
      <c r="I840" s="257" t="s">
        <v>1218</v>
      </c>
      <c r="M840" s="253"/>
      <c r="N840" s="253"/>
      <c r="P840" s="255"/>
    </row>
    <row r="841" spans="1:16" s="258" customFormat="1" ht="71.25">
      <c r="A841" s="257" t="s">
        <v>1049</v>
      </c>
      <c r="B841" s="257" t="s">
        <v>1476</v>
      </c>
      <c r="C841" s="257">
        <v>7</v>
      </c>
      <c r="D841" s="257" t="s">
        <v>1323</v>
      </c>
      <c r="E841" s="257">
        <v>28</v>
      </c>
      <c r="F841" s="257" t="s">
        <v>1052</v>
      </c>
      <c r="G841" s="257" t="s">
        <v>1057</v>
      </c>
      <c r="H841" s="257" t="s">
        <v>1054</v>
      </c>
      <c r="I841" s="257" t="s">
        <v>1218</v>
      </c>
      <c r="M841" s="253"/>
      <c r="N841" s="253"/>
      <c r="P841" s="255"/>
    </row>
    <row r="842" spans="1:16" s="258" customFormat="1" ht="71.25">
      <c r="A842" s="257" t="s">
        <v>1049</v>
      </c>
      <c r="B842" s="257" t="s">
        <v>1476</v>
      </c>
      <c r="C842" s="257">
        <v>7</v>
      </c>
      <c r="D842" s="257" t="s">
        <v>1324</v>
      </c>
      <c r="E842" s="257">
        <v>28</v>
      </c>
      <c r="F842" s="257" t="s">
        <v>1052</v>
      </c>
      <c r="G842" s="257" t="s">
        <v>1057</v>
      </c>
      <c r="H842" s="257" t="s">
        <v>1054</v>
      </c>
      <c r="I842" s="257" t="s">
        <v>1218</v>
      </c>
      <c r="M842" s="253"/>
      <c r="N842" s="253"/>
      <c r="P842" s="255"/>
    </row>
    <row r="843" spans="1:16" s="258" customFormat="1" ht="71.25">
      <c r="A843" s="257" t="s">
        <v>1049</v>
      </c>
      <c r="B843" s="257" t="s">
        <v>1476</v>
      </c>
      <c r="C843" s="257">
        <v>7</v>
      </c>
      <c r="D843" s="257" t="s">
        <v>1325</v>
      </c>
      <c r="E843" s="257">
        <v>28</v>
      </c>
      <c r="F843" s="257" t="s">
        <v>1052</v>
      </c>
      <c r="G843" s="257" t="s">
        <v>1057</v>
      </c>
      <c r="H843" s="257" t="s">
        <v>1054</v>
      </c>
      <c r="I843" s="257" t="s">
        <v>1218</v>
      </c>
      <c r="M843" s="253"/>
      <c r="N843" s="253"/>
      <c r="P843" s="255"/>
    </row>
    <row r="844" spans="1:16" s="258" customFormat="1" ht="71.25">
      <c r="A844" s="257" t="s">
        <v>1049</v>
      </c>
      <c r="B844" s="257" t="s">
        <v>1476</v>
      </c>
      <c r="C844" s="257">
        <v>7</v>
      </c>
      <c r="D844" s="257" t="s">
        <v>1326</v>
      </c>
      <c r="E844" s="257">
        <v>28</v>
      </c>
      <c r="F844" s="257" t="s">
        <v>1052</v>
      </c>
      <c r="G844" s="257" t="s">
        <v>1057</v>
      </c>
      <c r="H844" s="257" t="s">
        <v>1054</v>
      </c>
      <c r="I844" s="257" t="s">
        <v>1218</v>
      </c>
      <c r="M844" s="253"/>
      <c r="N844" s="253"/>
      <c r="P844" s="255"/>
    </row>
    <row r="845" spans="1:16" s="258" customFormat="1" ht="71.25">
      <c r="A845" s="257" t="s">
        <v>1049</v>
      </c>
      <c r="B845" s="257" t="s">
        <v>1476</v>
      </c>
      <c r="C845" s="257">
        <v>7</v>
      </c>
      <c r="D845" s="257" t="s">
        <v>1327</v>
      </c>
      <c r="E845" s="257">
        <v>28</v>
      </c>
      <c r="F845" s="257" t="s">
        <v>1052</v>
      </c>
      <c r="G845" s="257" t="s">
        <v>1057</v>
      </c>
      <c r="H845" s="257" t="s">
        <v>1054</v>
      </c>
      <c r="I845" s="257" t="s">
        <v>1218</v>
      </c>
      <c r="M845" s="253"/>
      <c r="N845" s="253"/>
      <c r="P845" s="255"/>
    </row>
    <row r="846" spans="1:16" s="258" customFormat="1" ht="71.25">
      <c r="A846" s="257" t="s">
        <v>1049</v>
      </c>
      <c r="B846" s="257" t="s">
        <v>1476</v>
      </c>
      <c r="C846" s="257">
        <v>7</v>
      </c>
      <c r="D846" s="257" t="s">
        <v>1328</v>
      </c>
      <c r="E846" s="257">
        <v>28</v>
      </c>
      <c r="F846" s="257" t="s">
        <v>1052</v>
      </c>
      <c r="G846" s="257" t="s">
        <v>1057</v>
      </c>
      <c r="H846" s="257" t="s">
        <v>1054</v>
      </c>
      <c r="I846" s="257" t="s">
        <v>1218</v>
      </c>
      <c r="M846" s="253"/>
      <c r="N846" s="253"/>
      <c r="P846" s="255"/>
    </row>
    <row r="847" spans="1:16" s="258" customFormat="1" ht="71.25">
      <c r="A847" s="257" t="s">
        <v>1049</v>
      </c>
      <c r="B847" s="257" t="s">
        <v>1476</v>
      </c>
      <c r="C847" s="257">
        <v>7</v>
      </c>
      <c r="D847" s="257" t="s">
        <v>1329</v>
      </c>
      <c r="E847" s="257">
        <v>28</v>
      </c>
      <c r="F847" s="257" t="s">
        <v>1052</v>
      </c>
      <c r="G847" s="257" t="s">
        <v>1057</v>
      </c>
      <c r="H847" s="257" t="s">
        <v>1054</v>
      </c>
      <c r="I847" s="257" t="s">
        <v>1218</v>
      </c>
      <c r="M847" s="253"/>
      <c r="N847" s="253"/>
      <c r="P847" s="255"/>
    </row>
    <row r="848" spans="1:16" s="258" customFormat="1" ht="71.25">
      <c r="A848" s="257" t="s">
        <v>1049</v>
      </c>
      <c r="B848" s="257" t="s">
        <v>1476</v>
      </c>
      <c r="C848" s="257">
        <v>7</v>
      </c>
      <c r="D848" s="257" t="s">
        <v>1330</v>
      </c>
      <c r="E848" s="257">
        <v>28</v>
      </c>
      <c r="F848" s="257" t="s">
        <v>1052</v>
      </c>
      <c r="G848" s="257" t="s">
        <v>1057</v>
      </c>
      <c r="H848" s="257" t="s">
        <v>1054</v>
      </c>
      <c r="I848" s="257" t="s">
        <v>1218</v>
      </c>
      <c r="M848" s="253"/>
      <c r="N848" s="253"/>
      <c r="P848" s="255"/>
    </row>
    <row r="849" spans="1:16" s="258" customFormat="1" ht="71.25">
      <c r="A849" s="257" t="s">
        <v>1049</v>
      </c>
      <c r="B849" s="257" t="s">
        <v>1476</v>
      </c>
      <c r="C849" s="257">
        <v>7</v>
      </c>
      <c r="D849" s="257" t="s">
        <v>1331</v>
      </c>
      <c r="E849" s="257">
        <v>28</v>
      </c>
      <c r="F849" s="257" t="s">
        <v>1052</v>
      </c>
      <c r="G849" s="257" t="s">
        <v>1053</v>
      </c>
      <c r="H849" s="257" t="s">
        <v>1054</v>
      </c>
      <c r="I849" s="257" t="s">
        <v>1218</v>
      </c>
      <c r="M849" s="253"/>
      <c r="N849" s="253"/>
      <c r="P849" s="255"/>
    </row>
    <row r="850" spans="1:16" s="258" customFormat="1" ht="71.25">
      <c r="A850" s="257" t="s">
        <v>1049</v>
      </c>
      <c r="B850" s="257" t="s">
        <v>1476</v>
      </c>
      <c r="C850" s="257">
        <v>7</v>
      </c>
      <c r="D850" s="257" t="s">
        <v>1332</v>
      </c>
      <c r="E850" s="257">
        <v>28</v>
      </c>
      <c r="F850" s="257" t="s">
        <v>1052</v>
      </c>
      <c r="G850" s="257" t="s">
        <v>1053</v>
      </c>
      <c r="H850" s="257" t="s">
        <v>1054</v>
      </c>
      <c r="I850" s="257" t="s">
        <v>1218</v>
      </c>
      <c r="M850" s="253"/>
      <c r="N850" s="253"/>
      <c r="P850" s="255"/>
    </row>
    <row r="851" spans="1:16" s="258" customFormat="1" ht="71.25">
      <c r="A851" s="257" t="s">
        <v>1049</v>
      </c>
      <c r="B851" s="257" t="s">
        <v>1476</v>
      </c>
      <c r="C851" s="257">
        <v>7</v>
      </c>
      <c r="D851" s="257" t="s">
        <v>1333</v>
      </c>
      <c r="E851" s="257">
        <v>28</v>
      </c>
      <c r="F851" s="257" t="s">
        <v>1052</v>
      </c>
      <c r="G851" s="257" t="s">
        <v>1053</v>
      </c>
      <c r="H851" s="257" t="s">
        <v>1054</v>
      </c>
      <c r="I851" s="257" t="s">
        <v>1218</v>
      </c>
      <c r="M851" s="253"/>
      <c r="N851" s="253"/>
      <c r="P851" s="255"/>
    </row>
    <row r="852" spans="1:16" s="258" customFormat="1" ht="71.25">
      <c r="A852" s="257" t="s">
        <v>1049</v>
      </c>
      <c r="B852" s="257" t="s">
        <v>1476</v>
      </c>
      <c r="C852" s="257">
        <v>7</v>
      </c>
      <c r="D852" s="257" t="s">
        <v>1334</v>
      </c>
      <c r="E852" s="257">
        <v>28</v>
      </c>
      <c r="F852" s="257" t="s">
        <v>1052</v>
      </c>
      <c r="G852" s="257" t="s">
        <v>1053</v>
      </c>
      <c r="H852" s="257" t="s">
        <v>1054</v>
      </c>
      <c r="I852" s="257" t="s">
        <v>1218</v>
      </c>
      <c r="M852" s="253"/>
      <c r="N852" s="253"/>
      <c r="P852" s="255"/>
    </row>
    <row r="853" spans="1:16" s="258" customFormat="1" ht="71.25">
      <c r="A853" s="257" t="s">
        <v>1049</v>
      </c>
      <c r="B853" s="257" t="s">
        <v>1476</v>
      </c>
      <c r="C853" s="257">
        <v>7</v>
      </c>
      <c r="D853" s="257" t="s">
        <v>1335</v>
      </c>
      <c r="E853" s="257">
        <v>28</v>
      </c>
      <c r="F853" s="257" t="s">
        <v>1052</v>
      </c>
      <c r="G853" s="257" t="s">
        <v>1053</v>
      </c>
      <c r="H853" s="257" t="s">
        <v>1054</v>
      </c>
      <c r="I853" s="257" t="s">
        <v>1218</v>
      </c>
      <c r="M853" s="253"/>
      <c r="N853" s="253"/>
      <c r="P853" s="255"/>
    </row>
    <row r="854" spans="1:16" s="258" customFormat="1" ht="71.25">
      <c r="A854" s="257" t="s">
        <v>1049</v>
      </c>
      <c r="B854" s="257" t="s">
        <v>1476</v>
      </c>
      <c r="C854" s="257">
        <v>7</v>
      </c>
      <c r="D854" s="257" t="s">
        <v>1336</v>
      </c>
      <c r="E854" s="257">
        <v>28</v>
      </c>
      <c r="F854" s="257" t="s">
        <v>1052</v>
      </c>
      <c r="G854" s="257" t="s">
        <v>1053</v>
      </c>
      <c r="H854" s="257" t="s">
        <v>1054</v>
      </c>
      <c r="I854" s="257" t="s">
        <v>1218</v>
      </c>
      <c r="M854" s="253"/>
      <c r="N854" s="253"/>
      <c r="P854" s="255"/>
    </row>
    <row r="855" spans="1:16" s="258" customFormat="1" ht="71.25">
      <c r="A855" s="257" t="s">
        <v>1049</v>
      </c>
      <c r="B855" s="257" t="s">
        <v>1476</v>
      </c>
      <c r="C855" s="257">
        <v>7</v>
      </c>
      <c r="D855" s="257" t="s">
        <v>1337</v>
      </c>
      <c r="E855" s="257">
        <v>28</v>
      </c>
      <c r="F855" s="257" t="s">
        <v>1052</v>
      </c>
      <c r="G855" s="257" t="s">
        <v>1053</v>
      </c>
      <c r="H855" s="257" t="s">
        <v>1054</v>
      </c>
      <c r="I855" s="257" t="s">
        <v>1218</v>
      </c>
      <c r="M855" s="253"/>
      <c r="N855" s="253"/>
      <c r="P855" s="255"/>
    </row>
    <row r="856" spans="1:16" s="258" customFormat="1" ht="71.25">
      <c r="A856" s="257" t="s">
        <v>1049</v>
      </c>
      <c r="B856" s="257" t="s">
        <v>1476</v>
      </c>
      <c r="C856" s="257">
        <v>7</v>
      </c>
      <c r="D856" s="257" t="s">
        <v>1338</v>
      </c>
      <c r="E856" s="257">
        <v>28</v>
      </c>
      <c r="F856" s="257" t="s">
        <v>1052</v>
      </c>
      <c r="G856" s="257" t="s">
        <v>1053</v>
      </c>
      <c r="H856" s="257" t="s">
        <v>1054</v>
      </c>
      <c r="I856" s="257" t="s">
        <v>1218</v>
      </c>
      <c r="M856" s="253"/>
      <c r="N856" s="253"/>
      <c r="P856" s="255"/>
    </row>
    <row r="857" spans="1:16" s="258" customFormat="1" ht="71.25">
      <c r="A857" s="257" t="s">
        <v>1049</v>
      </c>
      <c r="B857" s="257" t="s">
        <v>1476</v>
      </c>
      <c r="C857" s="257">
        <v>7</v>
      </c>
      <c r="D857" s="257" t="s">
        <v>1339</v>
      </c>
      <c r="E857" s="257">
        <v>28</v>
      </c>
      <c r="F857" s="257" t="s">
        <v>1052</v>
      </c>
      <c r="G857" s="257" t="s">
        <v>1053</v>
      </c>
      <c r="H857" s="257" t="s">
        <v>1054</v>
      </c>
      <c r="I857" s="257" t="s">
        <v>1218</v>
      </c>
      <c r="M857" s="253"/>
      <c r="N857" s="253"/>
      <c r="P857" s="255"/>
    </row>
    <row r="858" spans="1:16" s="258" customFormat="1" ht="71.25">
      <c r="A858" s="257" t="s">
        <v>1049</v>
      </c>
      <c r="B858" s="257" t="s">
        <v>1476</v>
      </c>
      <c r="C858" s="257">
        <v>7</v>
      </c>
      <c r="D858" s="257" t="s">
        <v>1340</v>
      </c>
      <c r="E858" s="257">
        <v>28</v>
      </c>
      <c r="F858" s="257" t="s">
        <v>1052</v>
      </c>
      <c r="G858" s="257" t="s">
        <v>1053</v>
      </c>
      <c r="H858" s="257" t="s">
        <v>1054</v>
      </c>
      <c r="I858" s="257" t="s">
        <v>1218</v>
      </c>
      <c r="M858" s="253"/>
      <c r="N858" s="253"/>
      <c r="P858" s="255"/>
    </row>
    <row r="859" spans="1:16" s="258" customFormat="1" ht="71.25">
      <c r="A859" s="257" t="s">
        <v>1049</v>
      </c>
      <c r="B859" s="257" t="s">
        <v>1476</v>
      </c>
      <c r="C859" s="257">
        <v>7</v>
      </c>
      <c r="D859" s="257" t="s">
        <v>1341</v>
      </c>
      <c r="E859" s="257">
        <v>28</v>
      </c>
      <c r="F859" s="257" t="s">
        <v>1052</v>
      </c>
      <c r="G859" s="257" t="s">
        <v>1053</v>
      </c>
      <c r="H859" s="257" t="s">
        <v>1054</v>
      </c>
      <c r="I859" s="257" t="s">
        <v>1218</v>
      </c>
      <c r="M859" s="253"/>
      <c r="N859" s="253"/>
      <c r="P859" s="255"/>
    </row>
    <row r="860" spans="1:16" s="258" customFormat="1" ht="71.25">
      <c r="A860" s="257" t="s">
        <v>1049</v>
      </c>
      <c r="B860" s="257" t="s">
        <v>1476</v>
      </c>
      <c r="C860" s="257">
        <v>7</v>
      </c>
      <c r="D860" s="257" t="s">
        <v>1342</v>
      </c>
      <c r="E860" s="257">
        <v>28</v>
      </c>
      <c r="F860" s="257" t="s">
        <v>1052</v>
      </c>
      <c r="G860" s="257" t="s">
        <v>1241</v>
      </c>
      <c r="H860" s="257" t="s">
        <v>1054</v>
      </c>
      <c r="I860" s="257" t="s">
        <v>1218</v>
      </c>
      <c r="M860" s="253"/>
      <c r="N860" s="253"/>
      <c r="P860" s="255"/>
    </row>
    <row r="861" spans="1:16" s="258" customFormat="1" ht="71.25">
      <c r="A861" s="257" t="s">
        <v>1049</v>
      </c>
      <c r="B861" s="257" t="s">
        <v>1476</v>
      </c>
      <c r="C861" s="257">
        <v>7</v>
      </c>
      <c r="D861" s="257" t="s">
        <v>1343</v>
      </c>
      <c r="E861" s="257">
        <v>28</v>
      </c>
      <c r="F861" s="257" t="s">
        <v>1052</v>
      </c>
      <c r="G861" s="257" t="s">
        <v>1241</v>
      </c>
      <c r="H861" s="257" t="s">
        <v>1054</v>
      </c>
      <c r="I861" s="257" t="s">
        <v>1218</v>
      </c>
      <c r="M861" s="253"/>
      <c r="N861" s="253"/>
      <c r="P861" s="255"/>
    </row>
    <row r="862" spans="1:16" s="258" customFormat="1" ht="71.25">
      <c r="A862" s="257" t="s">
        <v>1049</v>
      </c>
      <c r="B862" s="257" t="s">
        <v>1476</v>
      </c>
      <c r="C862" s="257">
        <v>7</v>
      </c>
      <c r="D862" s="257" t="s">
        <v>1344</v>
      </c>
      <c r="E862" s="257">
        <v>28</v>
      </c>
      <c r="F862" s="257" t="s">
        <v>1052</v>
      </c>
      <c r="G862" s="257" t="s">
        <v>1241</v>
      </c>
      <c r="H862" s="257" t="s">
        <v>1054</v>
      </c>
      <c r="I862" s="257" t="s">
        <v>1218</v>
      </c>
      <c r="M862" s="253"/>
      <c r="N862" s="253"/>
      <c r="P862" s="255"/>
    </row>
    <row r="863" spans="1:16" s="258" customFormat="1" ht="71.25">
      <c r="A863" s="257" t="s">
        <v>1049</v>
      </c>
      <c r="B863" s="257" t="s">
        <v>1476</v>
      </c>
      <c r="C863" s="257">
        <v>7</v>
      </c>
      <c r="D863" s="257" t="s">
        <v>1345</v>
      </c>
      <c r="E863" s="257">
        <v>28</v>
      </c>
      <c r="F863" s="257" t="s">
        <v>1052</v>
      </c>
      <c r="G863" s="257" t="s">
        <v>1241</v>
      </c>
      <c r="H863" s="257" t="s">
        <v>1054</v>
      </c>
      <c r="I863" s="257" t="s">
        <v>1218</v>
      </c>
      <c r="M863" s="253"/>
      <c r="N863" s="253"/>
      <c r="P863" s="255"/>
    </row>
    <row r="864" spans="1:16" s="258" customFormat="1" ht="71.25">
      <c r="A864" s="257" t="s">
        <v>1049</v>
      </c>
      <c r="B864" s="257" t="s">
        <v>1476</v>
      </c>
      <c r="C864" s="257">
        <v>7</v>
      </c>
      <c r="D864" s="257" t="s">
        <v>1346</v>
      </c>
      <c r="E864" s="257">
        <v>28</v>
      </c>
      <c r="F864" s="257" t="s">
        <v>1052</v>
      </c>
      <c r="G864" s="257" t="s">
        <v>1057</v>
      </c>
      <c r="H864" s="257" t="s">
        <v>1054</v>
      </c>
      <c r="I864" s="257" t="s">
        <v>1218</v>
      </c>
      <c r="M864" s="253"/>
      <c r="N864" s="253"/>
      <c r="P864" s="255"/>
    </row>
    <row r="865" spans="1:16" s="258" customFormat="1" ht="71.25">
      <c r="A865" s="257" t="s">
        <v>1049</v>
      </c>
      <c r="B865" s="257" t="s">
        <v>1476</v>
      </c>
      <c r="C865" s="257">
        <v>7</v>
      </c>
      <c r="D865" s="257" t="s">
        <v>1347</v>
      </c>
      <c r="E865" s="257">
        <v>28</v>
      </c>
      <c r="F865" s="257" t="s">
        <v>1052</v>
      </c>
      <c r="G865" s="257" t="s">
        <v>1057</v>
      </c>
      <c r="H865" s="257" t="s">
        <v>1054</v>
      </c>
      <c r="I865" s="257" t="s">
        <v>1218</v>
      </c>
      <c r="M865" s="253"/>
      <c r="N865" s="253"/>
      <c r="P865" s="255"/>
    </row>
    <row r="866" spans="1:16" s="258" customFormat="1" ht="71.25">
      <c r="A866" s="257" t="s">
        <v>1049</v>
      </c>
      <c r="B866" s="257" t="s">
        <v>1476</v>
      </c>
      <c r="C866" s="257">
        <v>7</v>
      </c>
      <c r="D866" s="257" t="s">
        <v>1348</v>
      </c>
      <c r="E866" s="257">
        <v>28</v>
      </c>
      <c r="F866" s="257" t="s">
        <v>1052</v>
      </c>
      <c r="G866" s="257" t="s">
        <v>1057</v>
      </c>
      <c r="H866" s="257" t="s">
        <v>1054</v>
      </c>
      <c r="I866" s="257" t="s">
        <v>1218</v>
      </c>
      <c r="M866" s="253"/>
      <c r="N866" s="253"/>
      <c r="P866" s="255"/>
    </row>
    <row r="867" spans="1:16" s="258" customFormat="1" ht="71.25">
      <c r="A867" s="257" t="s">
        <v>1049</v>
      </c>
      <c r="B867" s="257" t="s">
        <v>1476</v>
      </c>
      <c r="C867" s="257">
        <v>7</v>
      </c>
      <c r="D867" s="257" t="s">
        <v>1349</v>
      </c>
      <c r="E867" s="257">
        <v>28</v>
      </c>
      <c r="F867" s="257" t="s">
        <v>1052</v>
      </c>
      <c r="G867" s="257" t="s">
        <v>1057</v>
      </c>
      <c r="H867" s="257" t="s">
        <v>1054</v>
      </c>
      <c r="I867" s="257" t="s">
        <v>1218</v>
      </c>
      <c r="M867" s="253"/>
      <c r="N867" s="253"/>
      <c r="P867" s="255"/>
    </row>
    <row r="868" spans="1:16" s="258" customFormat="1" ht="71.25">
      <c r="A868" s="257" t="s">
        <v>1049</v>
      </c>
      <c r="B868" s="257" t="s">
        <v>1476</v>
      </c>
      <c r="C868" s="257">
        <v>7</v>
      </c>
      <c r="D868" s="257" t="s">
        <v>1350</v>
      </c>
      <c r="E868" s="257">
        <v>28</v>
      </c>
      <c r="F868" s="257" t="s">
        <v>1052</v>
      </c>
      <c r="G868" s="257" t="s">
        <v>1057</v>
      </c>
      <c r="H868" s="257" t="s">
        <v>1054</v>
      </c>
      <c r="I868" s="257" t="s">
        <v>1218</v>
      </c>
      <c r="M868" s="253"/>
      <c r="N868" s="253"/>
      <c r="P868" s="255"/>
    </row>
    <row r="869" spans="1:16" s="258" customFormat="1" ht="71.25">
      <c r="A869" s="257" t="s">
        <v>1049</v>
      </c>
      <c r="B869" s="257" t="s">
        <v>1476</v>
      </c>
      <c r="C869" s="257">
        <v>7</v>
      </c>
      <c r="D869" s="257" t="s">
        <v>1351</v>
      </c>
      <c r="E869" s="257">
        <v>28</v>
      </c>
      <c r="F869" s="257" t="s">
        <v>1052</v>
      </c>
      <c r="G869" s="257" t="s">
        <v>1057</v>
      </c>
      <c r="H869" s="257" t="s">
        <v>1054</v>
      </c>
      <c r="I869" s="257" t="s">
        <v>1218</v>
      </c>
      <c r="M869" s="253"/>
      <c r="N869" s="253"/>
      <c r="P869" s="255"/>
    </row>
    <row r="870" spans="1:16" s="258" customFormat="1" ht="71.25">
      <c r="A870" s="257" t="s">
        <v>1049</v>
      </c>
      <c r="B870" s="257" t="s">
        <v>1476</v>
      </c>
      <c r="C870" s="257">
        <v>7</v>
      </c>
      <c r="D870" s="257" t="s">
        <v>1352</v>
      </c>
      <c r="E870" s="257">
        <v>28</v>
      </c>
      <c r="F870" s="257" t="s">
        <v>1052</v>
      </c>
      <c r="G870" s="257" t="s">
        <v>1057</v>
      </c>
      <c r="H870" s="257" t="s">
        <v>1054</v>
      </c>
      <c r="I870" s="257" t="s">
        <v>1218</v>
      </c>
      <c r="M870" s="253"/>
      <c r="N870" s="253"/>
      <c r="P870" s="255"/>
    </row>
    <row r="871" spans="1:16" s="258" customFormat="1" ht="71.25">
      <c r="A871" s="257" t="s">
        <v>1049</v>
      </c>
      <c r="B871" s="257" t="s">
        <v>1476</v>
      </c>
      <c r="C871" s="257">
        <v>7</v>
      </c>
      <c r="D871" s="257" t="s">
        <v>1353</v>
      </c>
      <c r="E871" s="257">
        <v>28</v>
      </c>
      <c r="F871" s="257" t="s">
        <v>1052</v>
      </c>
      <c r="G871" s="257" t="s">
        <v>1057</v>
      </c>
      <c r="H871" s="257" t="s">
        <v>1054</v>
      </c>
      <c r="I871" s="257" t="s">
        <v>1218</v>
      </c>
      <c r="M871" s="253"/>
      <c r="N871" s="253"/>
      <c r="P871" s="255"/>
    </row>
    <row r="872" spans="1:16" s="258" customFormat="1" ht="71.25">
      <c r="A872" s="257" t="s">
        <v>1049</v>
      </c>
      <c r="B872" s="257" t="s">
        <v>1476</v>
      </c>
      <c r="C872" s="257">
        <v>7</v>
      </c>
      <c r="D872" s="257" t="s">
        <v>1354</v>
      </c>
      <c r="E872" s="257">
        <v>28</v>
      </c>
      <c r="F872" s="257" t="s">
        <v>1052</v>
      </c>
      <c r="G872" s="257" t="s">
        <v>1057</v>
      </c>
      <c r="H872" s="257" t="s">
        <v>1054</v>
      </c>
      <c r="I872" s="257" t="s">
        <v>1218</v>
      </c>
      <c r="M872" s="253"/>
      <c r="N872" s="253"/>
      <c r="P872" s="255"/>
    </row>
    <row r="873" spans="1:16" s="258" customFormat="1" ht="71.25">
      <c r="A873" s="257" t="s">
        <v>1049</v>
      </c>
      <c r="B873" s="257" t="s">
        <v>1476</v>
      </c>
      <c r="C873" s="257">
        <v>7</v>
      </c>
      <c r="D873" s="257" t="s">
        <v>1355</v>
      </c>
      <c r="E873" s="257">
        <v>28</v>
      </c>
      <c r="F873" s="257" t="s">
        <v>1052</v>
      </c>
      <c r="G873" s="257" t="s">
        <v>1057</v>
      </c>
      <c r="H873" s="257" t="s">
        <v>1054</v>
      </c>
      <c r="I873" s="257" t="s">
        <v>1218</v>
      </c>
      <c r="M873" s="253"/>
      <c r="N873" s="253"/>
      <c r="P873" s="255"/>
    </row>
    <row r="874" spans="1:16" s="258" customFormat="1" ht="71.25">
      <c r="A874" s="257" t="s">
        <v>1049</v>
      </c>
      <c r="B874" s="257" t="s">
        <v>1476</v>
      </c>
      <c r="C874" s="257">
        <v>7</v>
      </c>
      <c r="D874" s="257" t="s">
        <v>1356</v>
      </c>
      <c r="E874" s="257">
        <v>28</v>
      </c>
      <c r="F874" s="257" t="s">
        <v>1052</v>
      </c>
      <c r="G874" s="257" t="s">
        <v>1057</v>
      </c>
      <c r="H874" s="257" t="s">
        <v>1054</v>
      </c>
      <c r="I874" s="257" t="s">
        <v>1218</v>
      </c>
      <c r="M874" s="253"/>
      <c r="N874" s="253"/>
      <c r="P874" s="255"/>
    </row>
    <row r="875" spans="1:16" s="258" customFormat="1" ht="71.25">
      <c r="A875" s="257" t="s">
        <v>1049</v>
      </c>
      <c r="B875" s="257" t="s">
        <v>1476</v>
      </c>
      <c r="C875" s="257">
        <v>7</v>
      </c>
      <c r="D875" s="257" t="s">
        <v>1357</v>
      </c>
      <c r="E875" s="257">
        <v>28</v>
      </c>
      <c r="F875" s="257" t="s">
        <v>1052</v>
      </c>
      <c r="G875" s="257" t="s">
        <v>1053</v>
      </c>
      <c r="H875" s="257" t="s">
        <v>1054</v>
      </c>
      <c r="I875" s="257" t="s">
        <v>1218</v>
      </c>
      <c r="M875" s="253"/>
      <c r="N875" s="253"/>
      <c r="P875" s="255"/>
    </row>
    <row r="876" spans="1:16" s="258" customFormat="1" ht="71.25">
      <c r="A876" s="257" t="s">
        <v>1049</v>
      </c>
      <c r="B876" s="257" t="s">
        <v>1476</v>
      </c>
      <c r="C876" s="257">
        <v>7</v>
      </c>
      <c r="D876" s="257" t="s">
        <v>1358</v>
      </c>
      <c r="E876" s="257">
        <v>28</v>
      </c>
      <c r="F876" s="257" t="s">
        <v>1052</v>
      </c>
      <c r="G876" s="257" t="s">
        <v>1053</v>
      </c>
      <c r="H876" s="257" t="s">
        <v>1054</v>
      </c>
      <c r="I876" s="257" t="s">
        <v>1218</v>
      </c>
      <c r="M876" s="253"/>
      <c r="N876" s="253"/>
      <c r="P876" s="255"/>
    </row>
    <row r="877" spans="1:16" s="258" customFormat="1" ht="71.25">
      <c r="A877" s="257" t="s">
        <v>1049</v>
      </c>
      <c r="B877" s="257" t="s">
        <v>1476</v>
      </c>
      <c r="C877" s="257">
        <v>7</v>
      </c>
      <c r="D877" s="257" t="s">
        <v>1359</v>
      </c>
      <c r="E877" s="257">
        <v>28</v>
      </c>
      <c r="F877" s="257" t="s">
        <v>1052</v>
      </c>
      <c r="G877" s="257" t="s">
        <v>1053</v>
      </c>
      <c r="H877" s="257" t="s">
        <v>1054</v>
      </c>
      <c r="I877" s="257" t="s">
        <v>1218</v>
      </c>
      <c r="M877" s="253"/>
      <c r="N877" s="253"/>
      <c r="P877" s="255"/>
    </row>
    <row r="878" spans="1:16" s="258" customFormat="1" ht="71.25">
      <c r="A878" s="257" t="s">
        <v>1049</v>
      </c>
      <c r="B878" s="257" t="s">
        <v>1476</v>
      </c>
      <c r="C878" s="257">
        <v>7</v>
      </c>
      <c r="D878" s="257" t="s">
        <v>1360</v>
      </c>
      <c r="E878" s="257">
        <v>28</v>
      </c>
      <c r="F878" s="257" t="s">
        <v>1052</v>
      </c>
      <c r="G878" s="257" t="s">
        <v>1053</v>
      </c>
      <c r="H878" s="257" t="s">
        <v>1054</v>
      </c>
      <c r="I878" s="257" t="s">
        <v>1218</v>
      </c>
      <c r="M878" s="253"/>
      <c r="N878" s="253"/>
      <c r="P878" s="255"/>
    </row>
    <row r="879" spans="1:16" s="258" customFormat="1" ht="71.25">
      <c r="A879" s="257" t="s">
        <v>1049</v>
      </c>
      <c r="B879" s="257" t="s">
        <v>1476</v>
      </c>
      <c r="C879" s="257">
        <v>7</v>
      </c>
      <c r="D879" s="257" t="s">
        <v>1361</v>
      </c>
      <c r="E879" s="257">
        <v>28</v>
      </c>
      <c r="F879" s="257" t="s">
        <v>1052</v>
      </c>
      <c r="G879" s="257" t="s">
        <v>1053</v>
      </c>
      <c r="H879" s="257" t="s">
        <v>1054</v>
      </c>
      <c r="I879" s="257" t="s">
        <v>1218</v>
      </c>
      <c r="M879" s="253"/>
      <c r="N879" s="253"/>
      <c r="P879" s="255"/>
    </row>
    <row r="880" spans="1:16" s="258" customFormat="1" ht="71.25">
      <c r="A880" s="257" t="s">
        <v>1049</v>
      </c>
      <c r="B880" s="257" t="s">
        <v>1476</v>
      </c>
      <c r="C880" s="257">
        <v>7</v>
      </c>
      <c r="D880" s="257" t="s">
        <v>1362</v>
      </c>
      <c r="E880" s="257">
        <v>28</v>
      </c>
      <c r="F880" s="257" t="s">
        <v>1052</v>
      </c>
      <c r="G880" s="257" t="s">
        <v>1053</v>
      </c>
      <c r="H880" s="257" t="s">
        <v>1054</v>
      </c>
      <c r="I880" s="257" t="s">
        <v>1218</v>
      </c>
      <c r="M880" s="253"/>
      <c r="N880" s="253"/>
      <c r="P880" s="255"/>
    </row>
    <row r="881" spans="1:16" s="258" customFormat="1" ht="71.25">
      <c r="A881" s="257" t="s">
        <v>1049</v>
      </c>
      <c r="B881" s="257" t="s">
        <v>1476</v>
      </c>
      <c r="C881" s="257">
        <v>7</v>
      </c>
      <c r="D881" s="257" t="s">
        <v>1363</v>
      </c>
      <c r="E881" s="257">
        <v>28</v>
      </c>
      <c r="F881" s="257" t="s">
        <v>1052</v>
      </c>
      <c r="G881" s="257" t="s">
        <v>1053</v>
      </c>
      <c r="H881" s="257" t="s">
        <v>1054</v>
      </c>
      <c r="I881" s="257" t="s">
        <v>1218</v>
      </c>
      <c r="M881" s="253"/>
      <c r="N881" s="253"/>
      <c r="P881" s="255"/>
    </row>
    <row r="882" spans="1:16" s="258" customFormat="1" ht="71.25">
      <c r="A882" s="257" t="s">
        <v>1049</v>
      </c>
      <c r="B882" s="257" t="s">
        <v>1476</v>
      </c>
      <c r="C882" s="257">
        <v>7</v>
      </c>
      <c r="D882" s="257" t="s">
        <v>1364</v>
      </c>
      <c r="E882" s="257">
        <v>28</v>
      </c>
      <c r="F882" s="257" t="s">
        <v>1052</v>
      </c>
      <c r="G882" s="257" t="s">
        <v>1053</v>
      </c>
      <c r="H882" s="257" t="s">
        <v>1054</v>
      </c>
      <c r="I882" s="257" t="s">
        <v>1218</v>
      </c>
      <c r="M882" s="253"/>
      <c r="N882" s="253"/>
      <c r="P882" s="255"/>
    </row>
    <row r="883" spans="1:16" s="258" customFormat="1" ht="71.25">
      <c r="A883" s="257" t="s">
        <v>1049</v>
      </c>
      <c r="B883" s="257" t="s">
        <v>1476</v>
      </c>
      <c r="C883" s="257">
        <v>7</v>
      </c>
      <c r="D883" s="257" t="s">
        <v>1365</v>
      </c>
      <c r="E883" s="257">
        <v>28</v>
      </c>
      <c r="F883" s="257" t="s">
        <v>1052</v>
      </c>
      <c r="G883" s="257" t="s">
        <v>1053</v>
      </c>
      <c r="H883" s="257" t="s">
        <v>1054</v>
      </c>
      <c r="I883" s="257" t="s">
        <v>1218</v>
      </c>
      <c r="M883" s="253"/>
      <c r="N883" s="253"/>
      <c r="P883" s="255"/>
    </row>
    <row r="884" spans="1:16" s="258" customFormat="1" ht="71.25">
      <c r="A884" s="257" t="s">
        <v>1049</v>
      </c>
      <c r="B884" s="257" t="s">
        <v>1476</v>
      </c>
      <c r="C884" s="257">
        <v>7</v>
      </c>
      <c r="D884" s="257" t="s">
        <v>1366</v>
      </c>
      <c r="E884" s="257">
        <v>28</v>
      </c>
      <c r="F884" s="257" t="s">
        <v>1052</v>
      </c>
      <c r="G884" s="257" t="s">
        <v>1053</v>
      </c>
      <c r="H884" s="257" t="s">
        <v>1054</v>
      </c>
      <c r="I884" s="257" t="s">
        <v>1218</v>
      </c>
      <c r="M884" s="253"/>
      <c r="N884" s="253"/>
      <c r="P884" s="255"/>
    </row>
    <row r="885" spans="1:16" s="258" customFormat="1" ht="71.25">
      <c r="A885" s="257" t="s">
        <v>1049</v>
      </c>
      <c r="B885" s="257" t="s">
        <v>1476</v>
      </c>
      <c r="C885" s="257">
        <v>7</v>
      </c>
      <c r="D885" s="257" t="s">
        <v>1367</v>
      </c>
      <c r="E885" s="257">
        <v>28</v>
      </c>
      <c r="F885" s="257" t="s">
        <v>1052</v>
      </c>
      <c r="G885" s="257" t="s">
        <v>1053</v>
      </c>
      <c r="H885" s="257" t="s">
        <v>1054</v>
      </c>
      <c r="I885" s="257" t="s">
        <v>1218</v>
      </c>
      <c r="M885" s="253"/>
      <c r="N885" s="253"/>
      <c r="P885" s="255"/>
    </row>
    <row r="886" spans="1:16" s="258" customFormat="1" ht="71.25">
      <c r="A886" s="257" t="s">
        <v>1049</v>
      </c>
      <c r="B886" s="257" t="s">
        <v>1476</v>
      </c>
      <c r="C886" s="257">
        <v>7</v>
      </c>
      <c r="D886" s="257" t="s">
        <v>1368</v>
      </c>
      <c r="E886" s="257">
        <v>28</v>
      </c>
      <c r="F886" s="257" t="s">
        <v>1052</v>
      </c>
      <c r="G886" s="257" t="s">
        <v>1268</v>
      </c>
      <c r="H886" s="257" t="s">
        <v>1054</v>
      </c>
      <c r="I886" s="257" t="s">
        <v>1218</v>
      </c>
      <c r="M886" s="253"/>
      <c r="N886" s="253"/>
      <c r="P886" s="255"/>
    </row>
    <row r="887" spans="1:16" s="258" customFormat="1" ht="71.25">
      <c r="A887" s="257" t="s">
        <v>1049</v>
      </c>
      <c r="B887" s="257" t="s">
        <v>1476</v>
      </c>
      <c r="C887" s="257">
        <v>7</v>
      </c>
      <c r="D887" s="257" t="s">
        <v>1369</v>
      </c>
      <c r="E887" s="257">
        <v>28</v>
      </c>
      <c r="F887" s="257" t="s">
        <v>1052</v>
      </c>
      <c r="G887" s="257" t="s">
        <v>1268</v>
      </c>
      <c r="H887" s="257" t="s">
        <v>1054</v>
      </c>
      <c r="I887" s="257" t="s">
        <v>1218</v>
      </c>
      <c r="M887" s="253"/>
      <c r="N887" s="253"/>
      <c r="P887" s="255"/>
    </row>
    <row r="888" spans="1:16" s="258" customFormat="1" ht="71.25">
      <c r="A888" s="257" t="s">
        <v>1049</v>
      </c>
      <c r="B888" s="257" t="s">
        <v>1476</v>
      </c>
      <c r="C888" s="257">
        <v>7</v>
      </c>
      <c r="D888" s="257" t="s">
        <v>1370</v>
      </c>
      <c r="E888" s="257">
        <v>28</v>
      </c>
      <c r="F888" s="257" t="s">
        <v>1052</v>
      </c>
      <c r="G888" s="257" t="s">
        <v>1268</v>
      </c>
      <c r="H888" s="257" t="s">
        <v>1054</v>
      </c>
      <c r="I888" s="257" t="s">
        <v>1218</v>
      </c>
      <c r="M888" s="253"/>
      <c r="N888" s="253"/>
      <c r="P888" s="255"/>
    </row>
    <row r="889" spans="1:16" s="258" customFormat="1" ht="71.25">
      <c r="A889" s="257" t="s">
        <v>1049</v>
      </c>
      <c r="B889" s="257" t="s">
        <v>1476</v>
      </c>
      <c r="C889" s="257">
        <v>7</v>
      </c>
      <c r="D889" s="257" t="s">
        <v>1371</v>
      </c>
      <c r="E889" s="257">
        <v>28</v>
      </c>
      <c r="F889" s="257" t="s">
        <v>1052</v>
      </c>
      <c r="G889" s="257" t="s">
        <v>1268</v>
      </c>
      <c r="H889" s="257" t="s">
        <v>1054</v>
      </c>
      <c r="I889" s="257" t="s">
        <v>1218</v>
      </c>
      <c r="M889" s="253"/>
      <c r="N889" s="253"/>
      <c r="P889" s="255"/>
    </row>
    <row r="890" spans="1:16" s="258" customFormat="1" ht="71.25">
      <c r="A890" s="257" t="s">
        <v>1049</v>
      </c>
      <c r="B890" s="257" t="s">
        <v>1476</v>
      </c>
      <c r="C890" s="257">
        <v>8</v>
      </c>
      <c r="D890" s="257" t="s">
        <v>1372</v>
      </c>
      <c r="E890" s="257">
        <v>28</v>
      </c>
      <c r="F890" s="257" t="s">
        <v>1052</v>
      </c>
      <c r="G890" s="257" t="s">
        <v>1057</v>
      </c>
      <c r="H890" s="257" t="s">
        <v>1054</v>
      </c>
      <c r="I890" s="257" t="s">
        <v>1218</v>
      </c>
      <c r="M890" s="253"/>
      <c r="N890" s="253"/>
      <c r="P890" s="255"/>
    </row>
    <row r="891" spans="1:16" s="258" customFormat="1" ht="71.25">
      <c r="A891" s="257" t="s">
        <v>1049</v>
      </c>
      <c r="B891" s="257" t="s">
        <v>1476</v>
      </c>
      <c r="C891" s="257">
        <v>8</v>
      </c>
      <c r="D891" s="257" t="s">
        <v>1373</v>
      </c>
      <c r="E891" s="257">
        <v>28</v>
      </c>
      <c r="F891" s="257" t="s">
        <v>1052</v>
      </c>
      <c r="G891" s="257" t="s">
        <v>1057</v>
      </c>
      <c r="H891" s="257" t="s">
        <v>1054</v>
      </c>
      <c r="I891" s="257" t="s">
        <v>1218</v>
      </c>
      <c r="M891" s="253"/>
      <c r="N891" s="253"/>
      <c r="P891" s="255"/>
    </row>
    <row r="892" spans="1:16" s="258" customFormat="1" ht="71.25">
      <c r="A892" s="257" t="s">
        <v>1049</v>
      </c>
      <c r="B892" s="257" t="s">
        <v>1476</v>
      </c>
      <c r="C892" s="257">
        <v>8</v>
      </c>
      <c r="D892" s="257" t="s">
        <v>1374</v>
      </c>
      <c r="E892" s="257">
        <v>28</v>
      </c>
      <c r="F892" s="257" t="s">
        <v>1052</v>
      </c>
      <c r="G892" s="257" t="s">
        <v>1057</v>
      </c>
      <c r="H892" s="257" t="s">
        <v>1054</v>
      </c>
      <c r="I892" s="257" t="s">
        <v>1218</v>
      </c>
      <c r="M892" s="253"/>
      <c r="N892" s="253"/>
      <c r="P892" s="255"/>
    </row>
    <row r="893" spans="1:16" s="258" customFormat="1" ht="71.25">
      <c r="A893" s="257" t="s">
        <v>1049</v>
      </c>
      <c r="B893" s="257" t="s">
        <v>1476</v>
      </c>
      <c r="C893" s="257">
        <v>8</v>
      </c>
      <c r="D893" s="257" t="s">
        <v>1375</v>
      </c>
      <c r="E893" s="257">
        <v>28</v>
      </c>
      <c r="F893" s="257" t="s">
        <v>1052</v>
      </c>
      <c r="G893" s="257" t="s">
        <v>1057</v>
      </c>
      <c r="H893" s="257" t="s">
        <v>1054</v>
      </c>
      <c r="I893" s="257" t="s">
        <v>1218</v>
      </c>
      <c r="M893" s="253"/>
      <c r="N893" s="253"/>
      <c r="P893" s="255"/>
    </row>
    <row r="894" spans="1:16" s="258" customFormat="1" ht="71.25">
      <c r="A894" s="257" t="s">
        <v>1049</v>
      </c>
      <c r="B894" s="257" t="s">
        <v>1476</v>
      </c>
      <c r="C894" s="257">
        <v>8</v>
      </c>
      <c r="D894" s="257" t="s">
        <v>1376</v>
      </c>
      <c r="E894" s="257">
        <v>28</v>
      </c>
      <c r="F894" s="257" t="s">
        <v>1052</v>
      </c>
      <c r="G894" s="257" t="s">
        <v>1057</v>
      </c>
      <c r="H894" s="257" t="s">
        <v>1054</v>
      </c>
      <c r="I894" s="257" t="s">
        <v>1218</v>
      </c>
      <c r="M894" s="253"/>
      <c r="N894" s="253"/>
      <c r="P894" s="255"/>
    </row>
    <row r="895" spans="1:16" s="258" customFormat="1" ht="71.25">
      <c r="A895" s="257" t="s">
        <v>1049</v>
      </c>
      <c r="B895" s="257" t="s">
        <v>1476</v>
      </c>
      <c r="C895" s="257">
        <v>8</v>
      </c>
      <c r="D895" s="257" t="s">
        <v>1377</v>
      </c>
      <c r="E895" s="257">
        <v>28</v>
      </c>
      <c r="F895" s="257" t="s">
        <v>1052</v>
      </c>
      <c r="G895" s="257" t="s">
        <v>1057</v>
      </c>
      <c r="H895" s="257" t="s">
        <v>1054</v>
      </c>
      <c r="I895" s="257" t="s">
        <v>1218</v>
      </c>
      <c r="M895" s="253"/>
      <c r="N895" s="253"/>
      <c r="P895" s="255"/>
    </row>
    <row r="896" spans="1:16" s="258" customFormat="1" ht="71.25">
      <c r="A896" s="257" t="s">
        <v>1049</v>
      </c>
      <c r="B896" s="257" t="s">
        <v>1476</v>
      </c>
      <c r="C896" s="257">
        <v>8</v>
      </c>
      <c r="D896" s="257" t="s">
        <v>1378</v>
      </c>
      <c r="E896" s="257">
        <v>28</v>
      </c>
      <c r="F896" s="257" t="s">
        <v>1052</v>
      </c>
      <c r="G896" s="257" t="s">
        <v>1057</v>
      </c>
      <c r="H896" s="257" t="s">
        <v>1054</v>
      </c>
      <c r="I896" s="257" t="s">
        <v>1218</v>
      </c>
      <c r="M896" s="253"/>
      <c r="N896" s="253"/>
      <c r="P896" s="255"/>
    </row>
    <row r="897" spans="1:16" s="258" customFormat="1" ht="71.25">
      <c r="A897" s="257" t="s">
        <v>1049</v>
      </c>
      <c r="B897" s="257" t="s">
        <v>1476</v>
      </c>
      <c r="C897" s="257">
        <v>8</v>
      </c>
      <c r="D897" s="257" t="s">
        <v>1379</v>
      </c>
      <c r="E897" s="257">
        <v>28</v>
      </c>
      <c r="F897" s="257" t="s">
        <v>1052</v>
      </c>
      <c r="G897" s="257" t="s">
        <v>1057</v>
      </c>
      <c r="H897" s="257" t="s">
        <v>1054</v>
      </c>
      <c r="I897" s="257" t="s">
        <v>1218</v>
      </c>
      <c r="M897" s="253"/>
      <c r="N897" s="253"/>
      <c r="P897" s="255"/>
    </row>
    <row r="898" spans="1:16" s="258" customFormat="1" ht="71.25">
      <c r="A898" s="257" t="s">
        <v>1049</v>
      </c>
      <c r="B898" s="257" t="s">
        <v>1476</v>
      </c>
      <c r="C898" s="257">
        <v>8</v>
      </c>
      <c r="D898" s="257" t="s">
        <v>1380</v>
      </c>
      <c r="E898" s="257">
        <v>28</v>
      </c>
      <c r="F898" s="257" t="s">
        <v>1052</v>
      </c>
      <c r="G898" s="257" t="s">
        <v>1057</v>
      </c>
      <c r="H898" s="257" t="s">
        <v>1054</v>
      </c>
      <c r="I898" s="257" t="s">
        <v>1218</v>
      </c>
      <c r="M898" s="253"/>
      <c r="N898" s="253"/>
      <c r="P898" s="255"/>
    </row>
    <row r="899" spans="1:16" s="258" customFormat="1" ht="71.25">
      <c r="A899" s="257" t="s">
        <v>1049</v>
      </c>
      <c r="B899" s="257" t="s">
        <v>1476</v>
      </c>
      <c r="C899" s="257">
        <v>8</v>
      </c>
      <c r="D899" s="257" t="s">
        <v>1381</v>
      </c>
      <c r="E899" s="257">
        <v>28</v>
      </c>
      <c r="F899" s="257" t="s">
        <v>1052</v>
      </c>
      <c r="G899" s="257" t="s">
        <v>1057</v>
      </c>
      <c r="H899" s="257" t="s">
        <v>1054</v>
      </c>
      <c r="I899" s="257" t="s">
        <v>1218</v>
      </c>
      <c r="M899" s="253"/>
      <c r="N899" s="253"/>
      <c r="P899" s="255"/>
    </row>
    <row r="900" spans="1:16" s="258" customFormat="1" ht="71.25">
      <c r="A900" s="257" t="s">
        <v>1049</v>
      </c>
      <c r="B900" s="257" t="s">
        <v>1476</v>
      </c>
      <c r="C900" s="257">
        <v>8</v>
      </c>
      <c r="D900" s="257" t="s">
        <v>1382</v>
      </c>
      <c r="E900" s="257">
        <v>28</v>
      </c>
      <c r="F900" s="257" t="s">
        <v>1052</v>
      </c>
      <c r="G900" s="257" t="s">
        <v>1057</v>
      </c>
      <c r="H900" s="257" t="s">
        <v>1054</v>
      </c>
      <c r="I900" s="257" t="s">
        <v>1218</v>
      </c>
      <c r="M900" s="253"/>
      <c r="N900" s="253"/>
      <c r="P900" s="255"/>
    </row>
    <row r="901" spans="1:16" s="258" customFormat="1" ht="71.25">
      <c r="A901" s="257" t="s">
        <v>1049</v>
      </c>
      <c r="B901" s="257" t="s">
        <v>1476</v>
      </c>
      <c r="C901" s="257">
        <v>8</v>
      </c>
      <c r="D901" s="257" t="s">
        <v>1383</v>
      </c>
      <c r="E901" s="257">
        <v>28</v>
      </c>
      <c r="F901" s="257" t="s">
        <v>1052</v>
      </c>
      <c r="G901" s="257" t="s">
        <v>1053</v>
      </c>
      <c r="H901" s="257" t="s">
        <v>1054</v>
      </c>
      <c r="I901" s="257" t="s">
        <v>1218</v>
      </c>
      <c r="M901" s="253"/>
      <c r="N901" s="253"/>
      <c r="P901" s="255"/>
    </row>
    <row r="902" spans="1:16" s="258" customFormat="1" ht="71.25">
      <c r="A902" s="257" t="s">
        <v>1049</v>
      </c>
      <c r="B902" s="257" t="s">
        <v>1476</v>
      </c>
      <c r="C902" s="257">
        <v>8</v>
      </c>
      <c r="D902" s="257" t="s">
        <v>1384</v>
      </c>
      <c r="E902" s="257">
        <v>28</v>
      </c>
      <c r="F902" s="257" t="s">
        <v>1052</v>
      </c>
      <c r="G902" s="257" t="s">
        <v>1053</v>
      </c>
      <c r="H902" s="257" t="s">
        <v>1054</v>
      </c>
      <c r="I902" s="257" t="s">
        <v>1218</v>
      </c>
      <c r="M902" s="253"/>
      <c r="N902" s="253"/>
      <c r="P902" s="255"/>
    </row>
    <row r="903" spans="1:16" s="258" customFormat="1" ht="71.25">
      <c r="A903" s="257" t="s">
        <v>1049</v>
      </c>
      <c r="B903" s="257" t="s">
        <v>1476</v>
      </c>
      <c r="C903" s="257">
        <v>8</v>
      </c>
      <c r="D903" s="257" t="s">
        <v>1385</v>
      </c>
      <c r="E903" s="257">
        <v>28</v>
      </c>
      <c r="F903" s="257" t="s">
        <v>1052</v>
      </c>
      <c r="G903" s="257" t="s">
        <v>1053</v>
      </c>
      <c r="H903" s="257" t="s">
        <v>1054</v>
      </c>
      <c r="I903" s="257" t="s">
        <v>1218</v>
      </c>
      <c r="M903" s="253"/>
      <c r="N903" s="253"/>
      <c r="P903" s="255"/>
    </row>
    <row r="904" spans="1:16" s="258" customFormat="1" ht="71.25">
      <c r="A904" s="257" t="s">
        <v>1049</v>
      </c>
      <c r="B904" s="257" t="s">
        <v>1476</v>
      </c>
      <c r="C904" s="257">
        <v>8</v>
      </c>
      <c r="D904" s="257" t="s">
        <v>1386</v>
      </c>
      <c r="E904" s="257">
        <v>28</v>
      </c>
      <c r="F904" s="257" t="s">
        <v>1052</v>
      </c>
      <c r="G904" s="257" t="s">
        <v>1053</v>
      </c>
      <c r="H904" s="257" t="s">
        <v>1054</v>
      </c>
      <c r="I904" s="257" t="s">
        <v>1218</v>
      </c>
      <c r="M904" s="253"/>
      <c r="N904" s="253"/>
      <c r="P904" s="255"/>
    </row>
    <row r="905" spans="1:16" s="258" customFormat="1" ht="71.25">
      <c r="A905" s="257" t="s">
        <v>1049</v>
      </c>
      <c r="B905" s="257" t="s">
        <v>1476</v>
      </c>
      <c r="C905" s="257">
        <v>8</v>
      </c>
      <c r="D905" s="257" t="s">
        <v>1387</v>
      </c>
      <c r="E905" s="257">
        <v>28</v>
      </c>
      <c r="F905" s="257" t="s">
        <v>1052</v>
      </c>
      <c r="G905" s="257" t="s">
        <v>1053</v>
      </c>
      <c r="H905" s="257" t="s">
        <v>1054</v>
      </c>
      <c r="I905" s="257" t="s">
        <v>1218</v>
      </c>
      <c r="M905" s="253"/>
      <c r="N905" s="253"/>
      <c r="P905" s="255"/>
    </row>
    <row r="906" spans="1:16" s="258" customFormat="1" ht="71.25">
      <c r="A906" s="257" t="s">
        <v>1049</v>
      </c>
      <c r="B906" s="257" t="s">
        <v>1476</v>
      </c>
      <c r="C906" s="257">
        <v>8</v>
      </c>
      <c r="D906" s="257" t="s">
        <v>1388</v>
      </c>
      <c r="E906" s="257">
        <v>28</v>
      </c>
      <c r="F906" s="257" t="s">
        <v>1052</v>
      </c>
      <c r="G906" s="257" t="s">
        <v>1053</v>
      </c>
      <c r="H906" s="257" t="s">
        <v>1054</v>
      </c>
      <c r="I906" s="257" t="s">
        <v>1218</v>
      </c>
      <c r="M906" s="253"/>
      <c r="N906" s="253"/>
      <c r="P906" s="255"/>
    </row>
    <row r="907" spans="1:16" s="258" customFormat="1" ht="71.25">
      <c r="A907" s="257" t="s">
        <v>1049</v>
      </c>
      <c r="B907" s="257" t="s">
        <v>1476</v>
      </c>
      <c r="C907" s="257">
        <v>8</v>
      </c>
      <c r="D907" s="257" t="s">
        <v>1389</v>
      </c>
      <c r="E907" s="257">
        <v>28</v>
      </c>
      <c r="F907" s="257" t="s">
        <v>1052</v>
      </c>
      <c r="G907" s="257" t="s">
        <v>1053</v>
      </c>
      <c r="H907" s="257" t="s">
        <v>1054</v>
      </c>
      <c r="I907" s="257" t="s">
        <v>1218</v>
      </c>
      <c r="M907" s="253"/>
      <c r="N907" s="253"/>
      <c r="P907" s="255"/>
    </row>
    <row r="908" spans="1:16" s="258" customFormat="1" ht="71.25">
      <c r="A908" s="257" t="s">
        <v>1049</v>
      </c>
      <c r="B908" s="257" t="s">
        <v>1476</v>
      </c>
      <c r="C908" s="257">
        <v>8</v>
      </c>
      <c r="D908" s="257" t="s">
        <v>1390</v>
      </c>
      <c r="E908" s="257">
        <v>28</v>
      </c>
      <c r="F908" s="257" t="s">
        <v>1052</v>
      </c>
      <c r="G908" s="257" t="s">
        <v>1053</v>
      </c>
      <c r="H908" s="257" t="s">
        <v>1054</v>
      </c>
      <c r="I908" s="257" t="s">
        <v>1218</v>
      </c>
      <c r="M908" s="253"/>
      <c r="N908" s="253"/>
      <c r="P908" s="255"/>
    </row>
    <row r="909" spans="1:16" s="258" customFormat="1" ht="71.25">
      <c r="A909" s="257" t="s">
        <v>1049</v>
      </c>
      <c r="B909" s="257" t="s">
        <v>1476</v>
      </c>
      <c r="C909" s="257">
        <v>8</v>
      </c>
      <c r="D909" s="257" t="s">
        <v>1391</v>
      </c>
      <c r="E909" s="257">
        <v>28</v>
      </c>
      <c r="F909" s="257" t="s">
        <v>1052</v>
      </c>
      <c r="G909" s="257" t="s">
        <v>1053</v>
      </c>
      <c r="H909" s="257" t="s">
        <v>1054</v>
      </c>
      <c r="I909" s="257" t="s">
        <v>1218</v>
      </c>
      <c r="M909" s="253"/>
      <c r="N909" s="253"/>
      <c r="P909" s="255"/>
    </row>
    <row r="910" spans="1:16" s="258" customFormat="1" ht="71.25">
      <c r="A910" s="257" t="s">
        <v>1049</v>
      </c>
      <c r="B910" s="257" t="s">
        <v>1476</v>
      </c>
      <c r="C910" s="257">
        <v>8</v>
      </c>
      <c r="D910" s="257" t="s">
        <v>1392</v>
      </c>
      <c r="E910" s="257">
        <v>28</v>
      </c>
      <c r="F910" s="257" t="s">
        <v>1052</v>
      </c>
      <c r="G910" s="257" t="s">
        <v>1053</v>
      </c>
      <c r="H910" s="257" t="s">
        <v>1054</v>
      </c>
      <c r="I910" s="257" t="s">
        <v>1218</v>
      </c>
      <c r="M910" s="253"/>
      <c r="N910" s="253"/>
      <c r="P910" s="255"/>
    </row>
    <row r="911" spans="1:16" s="258" customFormat="1" ht="71.25">
      <c r="A911" s="257" t="s">
        <v>1049</v>
      </c>
      <c r="B911" s="257" t="s">
        <v>1476</v>
      </c>
      <c r="C911" s="257">
        <v>8</v>
      </c>
      <c r="D911" s="257" t="s">
        <v>1393</v>
      </c>
      <c r="E911" s="257">
        <v>28</v>
      </c>
      <c r="F911" s="257" t="s">
        <v>1052</v>
      </c>
      <c r="G911" s="257" t="s">
        <v>1053</v>
      </c>
      <c r="H911" s="257" t="s">
        <v>1054</v>
      </c>
      <c r="I911" s="257" t="s">
        <v>1218</v>
      </c>
      <c r="M911" s="253"/>
      <c r="N911" s="253"/>
      <c r="P911" s="255"/>
    </row>
    <row r="912" spans="1:16" s="258" customFormat="1" ht="71.25">
      <c r="A912" s="257" t="s">
        <v>1049</v>
      </c>
      <c r="B912" s="257" t="s">
        <v>1476</v>
      </c>
      <c r="C912" s="257">
        <v>8</v>
      </c>
      <c r="D912" s="257" t="s">
        <v>1394</v>
      </c>
      <c r="E912" s="257">
        <v>28</v>
      </c>
      <c r="F912" s="257" t="s">
        <v>1052</v>
      </c>
      <c r="G912" s="257" t="s">
        <v>1241</v>
      </c>
      <c r="H912" s="257" t="s">
        <v>1054</v>
      </c>
      <c r="I912" s="257" t="s">
        <v>1218</v>
      </c>
      <c r="M912" s="253"/>
      <c r="N912" s="253"/>
      <c r="P912" s="255"/>
    </row>
    <row r="913" spans="1:16" s="258" customFormat="1" ht="71.25">
      <c r="A913" s="257" t="s">
        <v>1049</v>
      </c>
      <c r="B913" s="257" t="s">
        <v>1476</v>
      </c>
      <c r="C913" s="257">
        <v>8</v>
      </c>
      <c r="D913" s="257" t="s">
        <v>1395</v>
      </c>
      <c r="E913" s="257">
        <v>28</v>
      </c>
      <c r="F913" s="257" t="s">
        <v>1052</v>
      </c>
      <c r="G913" s="257" t="s">
        <v>1241</v>
      </c>
      <c r="H913" s="257" t="s">
        <v>1054</v>
      </c>
      <c r="I913" s="257" t="s">
        <v>1218</v>
      </c>
      <c r="M913" s="253"/>
      <c r="N913" s="253"/>
      <c r="P913" s="255"/>
    </row>
    <row r="914" spans="1:16" s="258" customFormat="1" ht="71.25">
      <c r="A914" s="257" t="s">
        <v>1049</v>
      </c>
      <c r="B914" s="257" t="s">
        <v>1476</v>
      </c>
      <c r="C914" s="257">
        <v>8</v>
      </c>
      <c r="D914" s="257" t="s">
        <v>1396</v>
      </c>
      <c r="E914" s="257">
        <v>28</v>
      </c>
      <c r="F914" s="257" t="s">
        <v>1052</v>
      </c>
      <c r="G914" s="257" t="s">
        <v>1241</v>
      </c>
      <c r="H914" s="257" t="s">
        <v>1054</v>
      </c>
      <c r="I914" s="257" t="s">
        <v>1218</v>
      </c>
      <c r="M914" s="253"/>
      <c r="N914" s="253"/>
      <c r="P914" s="255"/>
    </row>
    <row r="915" spans="1:16" s="258" customFormat="1" ht="71.25">
      <c r="A915" s="257" t="s">
        <v>1049</v>
      </c>
      <c r="B915" s="257" t="s">
        <v>1476</v>
      </c>
      <c r="C915" s="257">
        <v>8</v>
      </c>
      <c r="D915" s="257" t="s">
        <v>1397</v>
      </c>
      <c r="E915" s="257">
        <v>28</v>
      </c>
      <c r="F915" s="257" t="s">
        <v>1052</v>
      </c>
      <c r="G915" s="257" t="s">
        <v>1241</v>
      </c>
      <c r="H915" s="257" t="s">
        <v>1054</v>
      </c>
      <c r="I915" s="257" t="s">
        <v>1218</v>
      </c>
      <c r="M915" s="253"/>
      <c r="N915" s="253"/>
      <c r="P915" s="255"/>
    </row>
    <row r="916" spans="1:16" s="258" customFormat="1" ht="71.25">
      <c r="A916" s="257" t="s">
        <v>1049</v>
      </c>
      <c r="B916" s="257" t="s">
        <v>1476</v>
      </c>
      <c r="C916" s="257">
        <v>8</v>
      </c>
      <c r="D916" s="257" t="s">
        <v>1398</v>
      </c>
      <c r="E916" s="257">
        <v>28</v>
      </c>
      <c r="F916" s="257" t="s">
        <v>1052</v>
      </c>
      <c r="G916" s="257" t="s">
        <v>1057</v>
      </c>
      <c r="H916" s="257" t="s">
        <v>1054</v>
      </c>
      <c r="I916" s="257" t="s">
        <v>1218</v>
      </c>
      <c r="M916" s="253"/>
      <c r="N916" s="253"/>
      <c r="P916" s="255"/>
    </row>
    <row r="917" spans="1:16" s="258" customFormat="1" ht="71.25">
      <c r="A917" s="257" t="s">
        <v>1049</v>
      </c>
      <c r="B917" s="257" t="s">
        <v>1476</v>
      </c>
      <c r="C917" s="257">
        <v>8</v>
      </c>
      <c r="D917" s="257" t="s">
        <v>1399</v>
      </c>
      <c r="E917" s="257">
        <v>28</v>
      </c>
      <c r="F917" s="257" t="s">
        <v>1052</v>
      </c>
      <c r="G917" s="257" t="s">
        <v>1057</v>
      </c>
      <c r="H917" s="257" t="s">
        <v>1054</v>
      </c>
      <c r="I917" s="257" t="s">
        <v>1218</v>
      </c>
      <c r="M917" s="253"/>
      <c r="N917" s="253"/>
      <c r="P917" s="255"/>
    </row>
    <row r="918" spans="1:16" s="258" customFormat="1" ht="71.25">
      <c r="A918" s="257" t="s">
        <v>1049</v>
      </c>
      <c r="B918" s="257" t="s">
        <v>1476</v>
      </c>
      <c r="C918" s="257">
        <v>8</v>
      </c>
      <c r="D918" s="257" t="s">
        <v>1400</v>
      </c>
      <c r="E918" s="257">
        <v>28</v>
      </c>
      <c r="F918" s="257" t="s">
        <v>1052</v>
      </c>
      <c r="G918" s="257" t="s">
        <v>1057</v>
      </c>
      <c r="H918" s="257" t="s">
        <v>1054</v>
      </c>
      <c r="I918" s="257" t="s">
        <v>1218</v>
      </c>
      <c r="M918" s="253"/>
      <c r="N918" s="253"/>
      <c r="P918" s="255"/>
    </row>
    <row r="919" spans="1:16" s="258" customFormat="1" ht="71.25">
      <c r="A919" s="257" t="s">
        <v>1049</v>
      </c>
      <c r="B919" s="257" t="s">
        <v>1476</v>
      </c>
      <c r="C919" s="257">
        <v>8</v>
      </c>
      <c r="D919" s="257" t="s">
        <v>1401</v>
      </c>
      <c r="E919" s="257">
        <v>28</v>
      </c>
      <c r="F919" s="257" t="s">
        <v>1052</v>
      </c>
      <c r="G919" s="257" t="s">
        <v>1057</v>
      </c>
      <c r="H919" s="257" t="s">
        <v>1054</v>
      </c>
      <c r="I919" s="257" t="s">
        <v>1218</v>
      </c>
      <c r="M919" s="253"/>
      <c r="N919" s="253"/>
      <c r="P919" s="255"/>
    </row>
    <row r="920" spans="1:16" s="258" customFormat="1" ht="71.25">
      <c r="A920" s="257" t="s">
        <v>1049</v>
      </c>
      <c r="B920" s="257" t="s">
        <v>1476</v>
      </c>
      <c r="C920" s="257">
        <v>8</v>
      </c>
      <c r="D920" s="257" t="s">
        <v>1402</v>
      </c>
      <c r="E920" s="257">
        <v>28</v>
      </c>
      <c r="F920" s="257" t="s">
        <v>1052</v>
      </c>
      <c r="G920" s="257" t="s">
        <v>1057</v>
      </c>
      <c r="H920" s="257" t="s">
        <v>1054</v>
      </c>
      <c r="I920" s="257" t="s">
        <v>1218</v>
      </c>
      <c r="M920" s="253"/>
      <c r="N920" s="253"/>
      <c r="P920" s="255"/>
    </row>
    <row r="921" spans="1:16" s="258" customFormat="1" ht="71.25">
      <c r="A921" s="257" t="s">
        <v>1049</v>
      </c>
      <c r="B921" s="257" t="s">
        <v>1476</v>
      </c>
      <c r="C921" s="257">
        <v>8</v>
      </c>
      <c r="D921" s="257" t="s">
        <v>1403</v>
      </c>
      <c r="E921" s="257">
        <v>28</v>
      </c>
      <c r="F921" s="257" t="s">
        <v>1052</v>
      </c>
      <c r="G921" s="257" t="s">
        <v>1057</v>
      </c>
      <c r="H921" s="257" t="s">
        <v>1054</v>
      </c>
      <c r="I921" s="257" t="s">
        <v>1218</v>
      </c>
      <c r="M921" s="253"/>
      <c r="N921" s="253"/>
      <c r="P921" s="255"/>
    </row>
    <row r="922" spans="1:16" s="258" customFormat="1" ht="71.25">
      <c r="A922" s="257" t="s">
        <v>1049</v>
      </c>
      <c r="B922" s="257" t="s">
        <v>1476</v>
      </c>
      <c r="C922" s="257">
        <v>8</v>
      </c>
      <c r="D922" s="257" t="s">
        <v>1404</v>
      </c>
      <c r="E922" s="257">
        <v>28</v>
      </c>
      <c r="F922" s="257" t="s">
        <v>1052</v>
      </c>
      <c r="G922" s="257" t="s">
        <v>1057</v>
      </c>
      <c r="H922" s="257" t="s">
        <v>1054</v>
      </c>
      <c r="I922" s="257" t="s">
        <v>1218</v>
      </c>
      <c r="M922" s="253"/>
      <c r="N922" s="253"/>
      <c r="P922" s="255"/>
    </row>
    <row r="923" spans="1:16" s="258" customFormat="1" ht="71.25">
      <c r="A923" s="257" t="s">
        <v>1049</v>
      </c>
      <c r="B923" s="257" t="s">
        <v>1476</v>
      </c>
      <c r="C923" s="257">
        <v>8</v>
      </c>
      <c r="D923" s="257" t="s">
        <v>1405</v>
      </c>
      <c r="E923" s="257">
        <v>28</v>
      </c>
      <c r="F923" s="257" t="s">
        <v>1052</v>
      </c>
      <c r="G923" s="257" t="s">
        <v>1057</v>
      </c>
      <c r="H923" s="257" t="s">
        <v>1054</v>
      </c>
      <c r="I923" s="257" t="s">
        <v>1218</v>
      </c>
      <c r="M923" s="253"/>
      <c r="N923" s="253"/>
      <c r="P923" s="255"/>
    </row>
    <row r="924" spans="1:16" s="258" customFormat="1" ht="71.25">
      <c r="A924" s="257" t="s">
        <v>1049</v>
      </c>
      <c r="B924" s="257" t="s">
        <v>1476</v>
      </c>
      <c r="C924" s="257">
        <v>8</v>
      </c>
      <c r="D924" s="257" t="s">
        <v>1406</v>
      </c>
      <c r="E924" s="257">
        <v>28</v>
      </c>
      <c r="F924" s="257" t="s">
        <v>1052</v>
      </c>
      <c r="G924" s="257" t="s">
        <v>1057</v>
      </c>
      <c r="H924" s="257" t="s">
        <v>1054</v>
      </c>
      <c r="I924" s="257" t="s">
        <v>1218</v>
      </c>
      <c r="M924" s="253"/>
      <c r="N924" s="253"/>
      <c r="P924" s="255"/>
    </row>
    <row r="925" spans="1:16" s="258" customFormat="1" ht="71.25">
      <c r="A925" s="257" t="s">
        <v>1049</v>
      </c>
      <c r="B925" s="257" t="s">
        <v>1476</v>
      </c>
      <c r="C925" s="257">
        <v>8</v>
      </c>
      <c r="D925" s="257" t="s">
        <v>1407</v>
      </c>
      <c r="E925" s="257">
        <v>28</v>
      </c>
      <c r="F925" s="257" t="s">
        <v>1052</v>
      </c>
      <c r="G925" s="257" t="s">
        <v>1057</v>
      </c>
      <c r="H925" s="257" t="s">
        <v>1054</v>
      </c>
      <c r="I925" s="257" t="s">
        <v>1218</v>
      </c>
      <c r="M925" s="253"/>
      <c r="N925" s="253"/>
      <c r="P925" s="255"/>
    </row>
    <row r="926" spans="1:16" s="258" customFormat="1" ht="71.25">
      <c r="A926" s="257" t="s">
        <v>1049</v>
      </c>
      <c r="B926" s="257" t="s">
        <v>1476</v>
      </c>
      <c r="C926" s="257">
        <v>8</v>
      </c>
      <c r="D926" s="257" t="s">
        <v>1408</v>
      </c>
      <c r="E926" s="257">
        <v>28</v>
      </c>
      <c r="F926" s="257" t="s">
        <v>1052</v>
      </c>
      <c r="G926" s="257" t="s">
        <v>1057</v>
      </c>
      <c r="H926" s="257" t="s">
        <v>1054</v>
      </c>
      <c r="I926" s="257" t="s">
        <v>1218</v>
      </c>
      <c r="M926" s="253"/>
      <c r="N926" s="253"/>
      <c r="P926" s="255"/>
    </row>
    <row r="927" spans="1:16" s="258" customFormat="1" ht="71.25">
      <c r="A927" s="257" t="s">
        <v>1049</v>
      </c>
      <c r="B927" s="257" t="s">
        <v>1476</v>
      </c>
      <c r="C927" s="257">
        <v>8</v>
      </c>
      <c r="D927" s="257" t="s">
        <v>1409</v>
      </c>
      <c r="E927" s="257">
        <v>28</v>
      </c>
      <c r="F927" s="257" t="s">
        <v>1052</v>
      </c>
      <c r="G927" s="257" t="s">
        <v>1053</v>
      </c>
      <c r="H927" s="257" t="s">
        <v>1054</v>
      </c>
      <c r="I927" s="257" t="s">
        <v>1218</v>
      </c>
      <c r="M927" s="253"/>
      <c r="N927" s="253"/>
      <c r="P927" s="255"/>
    </row>
    <row r="928" spans="1:16" s="258" customFormat="1" ht="71.25">
      <c r="A928" s="257" t="s">
        <v>1049</v>
      </c>
      <c r="B928" s="257" t="s">
        <v>1476</v>
      </c>
      <c r="C928" s="257">
        <v>8</v>
      </c>
      <c r="D928" s="257" t="s">
        <v>1410</v>
      </c>
      <c r="E928" s="257">
        <v>28</v>
      </c>
      <c r="F928" s="257" t="s">
        <v>1052</v>
      </c>
      <c r="G928" s="257" t="s">
        <v>1053</v>
      </c>
      <c r="H928" s="257" t="s">
        <v>1054</v>
      </c>
      <c r="I928" s="257" t="s">
        <v>1218</v>
      </c>
      <c r="M928" s="253"/>
      <c r="N928" s="253"/>
      <c r="P928" s="255"/>
    </row>
    <row r="929" spans="1:16" s="258" customFormat="1" ht="71.25">
      <c r="A929" s="257" t="s">
        <v>1049</v>
      </c>
      <c r="B929" s="257" t="s">
        <v>1476</v>
      </c>
      <c r="C929" s="257">
        <v>8</v>
      </c>
      <c r="D929" s="257" t="s">
        <v>1411</v>
      </c>
      <c r="E929" s="257">
        <v>28</v>
      </c>
      <c r="F929" s="257" t="s">
        <v>1052</v>
      </c>
      <c r="G929" s="257" t="s">
        <v>1053</v>
      </c>
      <c r="H929" s="257" t="s">
        <v>1054</v>
      </c>
      <c r="I929" s="257" t="s">
        <v>1218</v>
      </c>
      <c r="M929" s="253"/>
      <c r="N929" s="253"/>
      <c r="P929" s="255"/>
    </row>
    <row r="930" spans="1:16" s="258" customFormat="1" ht="71.25">
      <c r="A930" s="257" t="s">
        <v>1049</v>
      </c>
      <c r="B930" s="257" t="s">
        <v>1476</v>
      </c>
      <c r="C930" s="257">
        <v>8</v>
      </c>
      <c r="D930" s="257" t="s">
        <v>1412</v>
      </c>
      <c r="E930" s="257">
        <v>28</v>
      </c>
      <c r="F930" s="257" t="s">
        <v>1052</v>
      </c>
      <c r="G930" s="257" t="s">
        <v>1053</v>
      </c>
      <c r="H930" s="257" t="s">
        <v>1054</v>
      </c>
      <c r="I930" s="257" t="s">
        <v>1218</v>
      </c>
      <c r="M930" s="253"/>
      <c r="N930" s="253"/>
      <c r="P930" s="255"/>
    </row>
    <row r="931" spans="1:16" s="258" customFormat="1" ht="71.25">
      <c r="A931" s="257" t="s">
        <v>1049</v>
      </c>
      <c r="B931" s="257" t="s">
        <v>1476</v>
      </c>
      <c r="C931" s="257">
        <v>8</v>
      </c>
      <c r="D931" s="257" t="s">
        <v>1413</v>
      </c>
      <c r="E931" s="257">
        <v>28</v>
      </c>
      <c r="F931" s="257" t="s">
        <v>1052</v>
      </c>
      <c r="G931" s="257" t="s">
        <v>1053</v>
      </c>
      <c r="H931" s="257" t="s">
        <v>1054</v>
      </c>
      <c r="I931" s="257" t="s">
        <v>1218</v>
      </c>
      <c r="M931" s="253"/>
      <c r="N931" s="253"/>
      <c r="P931" s="255"/>
    </row>
    <row r="932" spans="1:16" s="258" customFormat="1" ht="71.25">
      <c r="A932" s="257" t="s">
        <v>1049</v>
      </c>
      <c r="B932" s="257" t="s">
        <v>1476</v>
      </c>
      <c r="C932" s="257">
        <v>8</v>
      </c>
      <c r="D932" s="257" t="s">
        <v>1414</v>
      </c>
      <c r="E932" s="257">
        <v>28</v>
      </c>
      <c r="F932" s="257" t="s">
        <v>1052</v>
      </c>
      <c r="G932" s="257" t="s">
        <v>1053</v>
      </c>
      <c r="H932" s="257" t="s">
        <v>1054</v>
      </c>
      <c r="I932" s="257" t="s">
        <v>1218</v>
      </c>
      <c r="M932" s="253"/>
      <c r="N932" s="253"/>
      <c r="P932" s="255"/>
    </row>
    <row r="933" spans="1:16" s="258" customFormat="1" ht="71.25">
      <c r="A933" s="257" t="s">
        <v>1049</v>
      </c>
      <c r="B933" s="257" t="s">
        <v>1476</v>
      </c>
      <c r="C933" s="257">
        <v>8</v>
      </c>
      <c r="D933" s="257" t="s">
        <v>1415</v>
      </c>
      <c r="E933" s="257">
        <v>28</v>
      </c>
      <c r="F933" s="257" t="s">
        <v>1052</v>
      </c>
      <c r="G933" s="257" t="s">
        <v>1053</v>
      </c>
      <c r="H933" s="257" t="s">
        <v>1054</v>
      </c>
      <c r="I933" s="257" t="s">
        <v>1218</v>
      </c>
      <c r="M933" s="253"/>
      <c r="N933" s="253"/>
      <c r="P933" s="255"/>
    </row>
    <row r="934" spans="1:16" s="258" customFormat="1" ht="71.25">
      <c r="A934" s="257" t="s">
        <v>1049</v>
      </c>
      <c r="B934" s="257" t="s">
        <v>1476</v>
      </c>
      <c r="C934" s="257">
        <v>8</v>
      </c>
      <c r="D934" s="257" t="s">
        <v>1416</v>
      </c>
      <c r="E934" s="257">
        <v>28</v>
      </c>
      <c r="F934" s="257" t="s">
        <v>1052</v>
      </c>
      <c r="G934" s="257" t="s">
        <v>1053</v>
      </c>
      <c r="H934" s="257" t="s">
        <v>1054</v>
      </c>
      <c r="I934" s="257" t="s">
        <v>1218</v>
      </c>
      <c r="M934" s="253"/>
      <c r="N934" s="253"/>
      <c r="P934" s="255"/>
    </row>
    <row r="935" spans="1:16" s="258" customFormat="1" ht="71.25">
      <c r="A935" s="257" t="s">
        <v>1049</v>
      </c>
      <c r="B935" s="257" t="s">
        <v>1476</v>
      </c>
      <c r="C935" s="257">
        <v>8</v>
      </c>
      <c r="D935" s="257" t="s">
        <v>1417</v>
      </c>
      <c r="E935" s="257">
        <v>28</v>
      </c>
      <c r="F935" s="257" t="s">
        <v>1052</v>
      </c>
      <c r="G935" s="257" t="s">
        <v>1053</v>
      </c>
      <c r="H935" s="257" t="s">
        <v>1054</v>
      </c>
      <c r="I935" s="257" t="s">
        <v>1218</v>
      </c>
      <c r="M935" s="253"/>
      <c r="N935" s="253"/>
      <c r="P935" s="255"/>
    </row>
    <row r="936" spans="1:16" s="258" customFormat="1" ht="71.25">
      <c r="A936" s="257" t="s">
        <v>1049</v>
      </c>
      <c r="B936" s="257" t="s">
        <v>1476</v>
      </c>
      <c r="C936" s="257">
        <v>8</v>
      </c>
      <c r="D936" s="257" t="s">
        <v>1418</v>
      </c>
      <c r="E936" s="257">
        <v>28</v>
      </c>
      <c r="F936" s="257" t="s">
        <v>1052</v>
      </c>
      <c r="G936" s="257" t="s">
        <v>1053</v>
      </c>
      <c r="H936" s="257" t="s">
        <v>1054</v>
      </c>
      <c r="I936" s="257" t="s">
        <v>1218</v>
      </c>
      <c r="M936" s="253"/>
      <c r="N936" s="253"/>
      <c r="P936" s="255"/>
    </row>
    <row r="937" spans="1:16" s="258" customFormat="1" ht="71.25">
      <c r="A937" s="257" t="s">
        <v>1049</v>
      </c>
      <c r="B937" s="257" t="s">
        <v>1476</v>
      </c>
      <c r="C937" s="257">
        <v>8</v>
      </c>
      <c r="D937" s="257" t="s">
        <v>1419</v>
      </c>
      <c r="E937" s="257">
        <v>28</v>
      </c>
      <c r="F937" s="257" t="s">
        <v>1052</v>
      </c>
      <c r="G937" s="257" t="s">
        <v>1053</v>
      </c>
      <c r="H937" s="257" t="s">
        <v>1054</v>
      </c>
      <c r="I937" s="257" t="s">
        <v>1218</v>
      </c>
      <c r="M937" s="253"/>
      <c r="N937" s="253"/>
      <c r="P937" s="255"/>
    </row>
    <row r="938" spans="1:16" s="258" customFormat="1" ht="71.25">
      <c r="A938" s="257" t="s">
        <v>1049</v>
      </c>
      <c r="B938" s="257" t="s">
        <v>1476</v>
      </c>
      <c r="C938" s="257">
        <v>8</v>
      </c>
      <c r="D938" s="257" t="s">
        <v>1420</v>
      </c>
      <c r="E938" s="257">
        <v>28</v>
      </c>
      <c r="F938" s="257" t="s">
        <v>1052</v>
      </c>
      <c r="G938" s="257" t="s">
        <v>1268</v>
      </c>
      <c r="H938" s="257" t="s">
        <v>1054</v>
      </c>
      <c r="I938" s="257" t="s">
        <v>1218</v>
      </c>
      <c r="M938" s="253"/>
      <c r="N938" s="253"/>
      <c r="P938" s="255"/>
    </row>
    <row r="939" spans="1:16" s="258" customFormat="1" ht="71.25">
      <c r="A939" s="257" t="s">
        <v>1049</v>
      </c>
      <c r="B939" s="257" t="s">
        <v>1476</v>
      </c>
      <c r="C939" s="257">
        <v>8</v>
      </c>
      <c r="D939" s="257" t="s">
        <v>1421</v>
      </c>
      <c r="E939" s="257">
        <v>28</v>
      </c>
      <c r="F939" s="257" t="s">
        <v>1052</v>
      </c>
      <c r="G939" s="257" t="s">
        <v>1268</v>
      </c>
      <c r="H939" s="257" t="s">
        <v>1054</v>
      </c>
      <c r="I939" s="257" t="s">
        <v>1218</v>
      </c>
      <c r="M939" s="253"/>
      <c r="N939" s="253"/>
      <c r="P939" s="255"/>
    </row>
    <row r="940" spans="1:16" s="258" customFormat="1" ht="71.25">
      <c r="A940" s="257" t="s">
        <v>1049</v>
      </c>
      <c r="B940" s="257" t="s">
        <v>1476</v>
      </c>
      <c r="C940" s="257">
        <v>8</v>
      </c>
      <c r="D940" s="257" t="s">
        <v>1422</v>
      </c>
      <c r="E940" s="257">
        <v>28</v>
      </c>
      <c r="F940" s="257" t="s">
        <v>1052</v>
      </c>
      <c r="G940" s="257" t="s">
        <v>1268</v>
      </c>
      <c r="H940" s="257" t="s">
        <v>1054</v>
      </c>
      <c r="I940" s="257" t="s">
        <v>1218</v>
      </c>
      <c r="M940" s="253"/>
      <c r="N940" s="253"/>
      <c r="P940" s="255"/>
    </row>
    <row r="941" spans="1:16" s="258" customFormat="1" ht="71.25">
      <c r="A941" s="257" t="s">
        <v>1049</v>
      </c>
      <c r="B941" s="257" t="s">
        <v>1476</v>
      </c>
      <c r="C941" s="257">
        <v>8</v>
      </c>
      <c r="D941" s="257" t="s">
        <v>1423</v>
      </c>
      <c r="E941" s="257">
        <v>28</v>
      </c>
      <c r="F941" s="257" t="s">
        <v>1052</v>
      </c>
      <c r="G941" s="257" t="s">
        <v>1268</v>
      </c>
      <c r="H941" s="257" t="s">
        <v>1054</v>
      </c>
      <c r="I941" s="257" t="s">
        <v>1218</v>
      </c>
      <c r="M941" s="253"/>
      <c r="N941" s="253"/>
      <c r="P941" s="255"/>
    </row>
    <row r="942" spans="1:16" s="258" customFormat="1" ht="71.25">
      <c r="A942" s="257" t="s">
        <v>1049</v>
      </c>
      <c r="B942" s="257" t="s">
        <v>1476</v>
      </c>
      <c r="C942" s="257">
        <v>9</v>
      </c>
      <c r="D942" s="257" t="s">
        <v>1424</v>
      </c>
      <c r="E942" s="257">
        <v>28</v>
      </c>
      <c r="F942" s="257" t="s">
        <v>1052</v>
      </c>
      <c r="G942" s="257" t="s">
        <v>1057</v>
      </c>
      <c r="H942" s="257" t="s">
        <v>1054</v>
      </c>
      <c r="I942" s="257" t="s">
        <v>1218</v>
      </c>
      <c r="M942" s="253"/>
      <c r="N942" s="253"/>
      <c r="P942" s="255"/>
    </row>
    <row r="943" spans="1:16" s="258" customFormat="1" ht="71.25">
      <c r="A943" s="257" t="s">
        <v>1049</v>
      </c>
      <c r="B943" s="257" t="s">
        <v>1476</v>
      </c>
      <c r="C943" s="257">
        <v>9</v>
      </c>
      <c r="D943" s="257" t="s">
        <v>1425</v>
      </c>
      <c r="E943" s="257">
        <v>28</v>
      </c>
      <c r="F943" s="257" t="s">
        <v>1052</v>
      </c>
      <c r="G943" s="257" t="s">
        <v>1057</v>
      </c>
      <c r="H943" s="257" t="s">
        <v>1054</v>
      </c>
      <c r="I943" s="257" t="s">
        <v>1218</v>
      </c>
      <c r="M943" s="253"/>
      <c r="N943" s="253"/>
      <c r="P943" s="255"/>
    </row>
    <row r="944" spans="1:16" s="258" customFormat="1" ht="71.25">
      <c r="A944" s="257" t="s">
        <v>1049</v>
      </c>
      <c r="B944" s="257" t="s">
        <v>1476</v>
      </c>
      <c r="C944" s="257">
        <v>9</v>
      </c>
      <c r="D944" s="257" t="s">
        <v>1426</v>
      </c>
      <c r="E944" s="257">
        <v>28</v>
      </c>
      <c r="F944" s="257" t="s">
        <v>1052</v>
      </c>
      <c r="G944" s="257" t="s">
        <v>1057</v>
      </c>
      <c r="H944" s="257" t="s">
        <v>1054</v>
      </c>
      <c r="I944" s="257" t="s">
        <v>1218</v>
      </c>
      <c r="M944" s="253"/>
      <c r="N944" s="253"/>
      <c r="P944" s="255"/>
    </row>
    <row r="945" spans="1:16" s="258" customFormat="1" ht="71.25">
      <c r="A945" s="257" t="s">
        <v>1049</v>
      </c>
      <c r="B945" s="257" t="s">
        <v>1476</v>
      </c>
      <c r="C945" s="257">
        <v>9</v>
      </c>
      <c r="D945" s="257" t="s">
        <v>1427</v>
      </c>
      <c r="E945" s="257">
        <v>28</v>
      </c>
      <c r="F945" s="257" t="s">
        <v>1052</v>
      </c>
      <c r="G945" s="257" t="s">
        <v>1057</v>
      </c>
      <c r="H945" s="257" t="s">
        <v>1054</v>
      </c>
      <c r="I945" s="257" t="s">
        <v>1218</v>
      </c>
      <c r="M945" s="253"/>
      <c r="N945" s="253"/>
      <c r="P945" s="255"/>
    </row>
    <row r="946" spans="1:16" s="258" customFormat="1" ht="71.25">
      <c r="A946" s="257" t="s">
        <v>1049</v>
      </c>
      <c r="B946" s="257" t="s">
        <v>1476</v>
      </c>
      <c r="C946" s="257">
        <v>9</v>
      </c>
      <c r="D946" s="257" t="s">
        <v>1428</v>
      </c>
      <c r="E946" s="257">
        <v>28</v>
      </c>
      <c r="F946" s="257" t="s">
        <v>1052</v>
      </c>
      <c r="G946" s="257" t="s">
        <v>1057</v>
      </c>
      <c r="H946" s="257" t="s">
        <v>1054</v>
      </c>
      <c r="I946" s="257" t="s">
        <v>1218</v>
      </c>
      <c r="M946" s="253"/>
      <c r="N946" s="253"/>
      <c r="P946" s="255"/>
    </row>
    <row r="947" spans="1:16" s="258" customFormat="1" ht="71.25">
      <c r="A947" s="257" t="s">
        <v>1049</v>
      </c>
      <c r="B947" s="257" t="s">
        <v>1476</v>
      </c>
      <c r="C947" s="257">
        <v>9</v>
      </c>
      <c r="D947" s="257" t="s">
        <v>1429</v>
      </c>
      <c r="E947" s="257">
        <v>28</v>
      </c>
      <c r="F947" s="257" t="s">
        <v>1052</v>
      </c>
      <c r="G947" s="257" t="s">
        <v>1057</v>
      </c>
      <c r="H947" s="257" t="s">
        <v>1054</v>
      </c>
      <c r="I947" s="257" t="s">
        <v>1218</v>
      </c>
      <c r="M947" s="253"/>
      <c r="N947" s="253"/>
      <c r="P947" s="255"/>
    </row>
    <row r="948" spans="1:16" s="258" customFormat="1" ht="71.25">
      <c r="A948" s="257" t="s">
        <v>1049</v>
      </c>
      <c r="B948" s="257" t="s">
        <v>1476</v>
      </c>
      <c r="C948" s="257">
        <v>9</v>
      </c>
      <c r="D948" s="257" t="s">
        <v>1430</v>
      </c>
      <c r="E948" s="257">
        <v>28</v>
      </c>
      <c r="F948" s="257" t="s">
        <v>1052</v>
      </c>
      <c r="G948" s="257" t="s">
        <v>1057</v>
      </c>
      <c r="H948" s="257" t="s">
        <v>1054</v>
      </c>
      <c r="I948" s="257" t="s">
        <v>1218</v>
      </c>
      <c r="M948" s="253"/>
      <c r="N948" s="253"/>
      <c r="P948" s="255"/>
    </row>
    <row r="949" spans="1:16" s="258" customFormat="1" ht="71.25">
      <c r="A949" s="257" t="s">
        <v>1049</v>
      </c>
      <c r="B949" s="257" t="s">
        <v>1476</v>
      </c>
      <c r="C949" s="257">
        <v>9</v>
      </c>
      <c r="D949" s="257" t="s">
        <v>1431</v>
      </c>
      <c r="E949" s="257">
        <v>28</v>
      </c>
      <c r="F949" s="257" t="s">
        <v>1052</v>
      </c>
      <c r="G949" s="257" t="s">
        <v>1057</v>
      </c>
      <c r="H949" s="257" t="s">
        <v>1054</v>
      </c>
      <c r="I949" s="257" t="s">
        <v>1218</v>
      </c>
      <c r="M949" s="253"/>
      <c r="N949" s="253"/>
      <c r="P949" s="255"/>
    </row>
    <row r="950" spans="1:16" s="258" customFormat="1" ht="71.25">
      <c r="A950" s="257" t="s">
        <v>1049</v>
      </c>
      <c r="B950" s="257" t="s">
        <v>1476</v>
      </c>
      <c r="C950" s="257">
        <v>9</v>
      </c>
      <c r="D950" s="257" t="s">
        <v>1432</v>
      </c>
      <c r="E950" s="257">
        <v>28</v>
      </c>
      <c r="F950" s="257" t="s">
        <v>1052</v>
      </c>
      <c r="G950" s="257" t="s">
        <v>1057</v>
      </c>
      <c r="H950" s="257" t="s">
        <v>1054</v>
      </c>
      <c r="I950" s="257" t="s">
        <v>1218</v>
      </c>
      <c r="M950" s="253"/>
      <c r="N950" s="253"/>
      <c r="P950" s="255"/>
    </row>
    <row r="951" spans="1:16" s="258" customFormat="1" ht="71.25">
      <c r="A951" s="257" t="s">
        <v>1049</v>
      </c>
      <c r="B951" s="257" t="s">
        <v>1476</v>
      </c>
      <c r="C951" s="257">
        <v>9</v>
      </c>
      <c r="D951" s="257" t="s">
        <v>1433</v>
      </c>
      <c r="E951" s="257">
        <v>28</v>
      </c>
      <c r="F951" s="257" t="s">
        <v>1052</v>
      </c>
      <c r="G951" s="257" t="s">
        <v>1057</v>
      </c>
      <c r="H951" s="257" t="s">
        <v>1054</v>
      </c>
      <c r="I951" s="257" t="s">
        <v>1218</v>
      </c>
      <c r="M951" s="253"/>
      <c r="N951" s="253"/>
      <c r="P951" s="255"/>
    </row>
    <row r="952" spans="1:16" s="258" customFormat="1" ht="71.25">
      <c r="A952" s="257" t="s">
        <v>1049</v>
      </c>
      <c r="B952" s="257" t="s">
        <v>1476</v>
      </c>
      <c r="C952" s="257">
        <v>9</v>
      </c>
      <c r="D952" s="257" t="s">
        <v>1434</v>
      </c>
      <c r="E952" s="257">
        <v>28</v>
      </c>
      <c r="F952" s="257" t="s">
        <v>1052</v>
      </c>
      <c r="G952" s="257" t="s">
        <v>1057</v>
      </c>
      <c r="H952" s="257" t="s">
        <v>1054</v>
      </c>
      <c r="I952" s="257" t="s">
        <v>1218</v>
      </c>
      <c r="M952" s="253"/>
      <c r="N952" s="253"/>
      <c r="P952" s="255"/>
    </row>
    <row r="953" spans="1:16" s="258" customFormat="1" ht="71.25">
      <c r="A953" s="257" t="s">
        <v>1049</v>
      </c>
      <c r="B953" s="257" t="s">
        <v>1476</v>
      </c>
      <c r="C953" s="257">
        <v>9</v>
      </c>
      <c r="D953" s="257" t="s">
        <v>1435</v>
      </c>
      <c r="E953" s="257">
        <v>28</v>
      </c>
      <c r="F953" s="257" t="s">
        <v>1052</v>
      </c>
      <c r="G953" s="257" t="s">
        <v>1053</v>
      </c>
      <c r="H953" s="257" t="s">
        <v>1054</v>
      </c>
      <c r="I953" s="257" t="s">
        <v>1218</v>
      </c>
      <c r="M953" s="253"/>
      <c r="N953" s="253"/>
      <c r="P953" s="255"/>
    </row>
    <row r="954" spans="1:16" s="258" customFormat="1" ht="71.25">
      <c r="A954" s="257" t="s">
        <v>1049</v>
      </c>
      <c r="B954" s="257" t="s">
        <v>1476</v>
      </c>
      <c r="C954" s="257">
        <v>9</v>
      </c>
      <c r="D954" s="257" t="s">
        <v>1436</v>
      </c>
      <c r="E954" s="257">
        <v>28</v>
      </c>
      <c r="F954" s="257" t="s">
        <v>1052</v>
      </c>
      <c r="G954" s="257" t="s">
        <v>1053</v>
      </c>
      <c r="H954" s="257" t="s">
        <v>1054</v>
      </c>
      <c r="I954" s="257" t="s">
        <v>1218</v>
      </c>
      <c r="M954" s="253"/>
      <c r="N954" s="253"/>
      <c r="P954" s="255"/>
    </row>
    <row r="955" spans="1:16" s="258" customFormat="1" ht="71.25">
      <c r="A955" s="257" t="s">
        <v>1049</v>
      </c>
      <c r="B955" s="257" t="s">
        <v>1476</v>
      </c>
      <c r="C955" s="257">
        <v>9</v>
      </c>
      <c r="D955" s="257" t="s">
        <v>1437</v>
      </c>
      <c r="E955" s="257">
        <v>28</v>
      </c>
      <c r="F955" s="257" t="s">
        <v>1052</v>
      </c>
      <c r="G955" s="257" t="s">
        <v>1053</v>
      </c>
      <c r="H955" s="257" t="s">
        <v>1054</v>
      </c>
      <c r="I955" s="257" t="s">
        <v>1218</v>
      </c>
      <c r="M955" s="253"/>
      <c r="N955" s="253"/>
      <c r="P955" s="255"/>
    </row>
    <row r="956" spans="1:16" s="258" customFormat="1" ht="71.25">
      <c r="A956" s="257" t="s">
        <v>1049</v>
      </c>
      <c r="B956" s="257" t="s">
        <v>1476</v>
      </c>
      <c r="C956" s="257">
        <v>9</v>
      </c>
      <c r="D956" s="257" t="s">
        <v>1438</v>
      </c>
      <c r="E956" s="257">
        <v>28</v>
      </c>
      <c r="F956" s="257" t="s">
        <v>1052</v>
      </c>
      <c r="G956" s="257" t="s">
        <v>1053</v>
      </c>
      <c r="H956" s="257" t="s">
        <v>1054</v>
      </c>
      <c r="I956" s="257" t="s">
        <v>1218</v>
      </c>
      <c r="M956" s="253"/>
      <c r="N956" s="253"/>
      <c r="P956" s="255"/>
    </row>
    <row r="957" spans="1:16" s="258" customFormat="1" ht="71.25">
      <c r="A957" s="257" t="s">
        <v>1049</v>
      </c>
      <c r="B957" s="257" t="s">
        <v>1476</v>
      </c>
      <c r="C957" s="257">
        <v>9</v>
      </c>
      <c r="D957" s="257" t="s">
        <v>1439</v>
      </c>
      <c r="E957" s="257">
        <v>28</v>
      </c>
      <c r="F957" s="257" t="s">
        <v>1052</v>
      </c>
      <c r="G957" s="257" t="s">
        <v>1053</v>
      </c>
      <c r="H957" s="257" t="s">
        <v>1054</v>
      </c>
      <c r="I957" s="257" t="s">
        <v>1218</v>
      </c>
      <c r="M957" s="253"/>
      <c r="N957" s="253"/>
      <c r="P957" s="255"/>
    </row>
    <row r="958" spans="1:16" s="258" customFormat="1" ht="71.25">
      <c r="A958" s="257" t="s">
        <v>1049</v>
      </c>
      <c r="B958" s="257" t="s">
        <v>1476</v>
      </c>
      <c r="C958" s="257">
        <v>9</v>
      </c>
      <c r="D958" s="257" t="s">
        <v>1440</v>
      </c>
      <c r="E958" s="257">
        <v>28</v>
      </c>
      <c r="F958" s="257" t="s">
        <v>1052</v>
      </c>
      <c r="G958" s="257" t="s">
        <v>1053</v>
      </c>
      <c r="H958" s="257" t="s">
        <v>1054</v>
      </c>
      <c r="I958" s="257" t="s">
        <v>1218</v>
      </c>
      <c r="M958" s="253"/>
      <c r="N958" s="253"/>
      <c r="P958" s="255"/>
    </row>
    <row r="959" spans="1:16" s="258" customFormat="1" ht="71.25">
      <c r="A959" s="257" t="s">
        <v>1049</v>
      </c>
      <c r="B959" s="257" t="s">
        <v>1476</v>
      </c>
      <c r="C959" s="257">
        <v>9</v>
      </c>
      <c r="D959" s="257" t="s">
        <v>1441</v>
      </c>
      <c r="E959" s="257">
        <v>28</v>
      </c>
      <c r="F959" s="257" t="s">
        <v>1052</v>
      </c>
      <c r="G959" s="257" t="s">
        <v>1053</v>
      </c>
      <c r="H959" s="257" t="s">
        <v>1054</v>
      </c>
      <c r="I959" s="257" t="s">
        <v>1218</v>
      </c>
      <c r="M959" s="253"/>
      <c r="N959" s="253"/>
      <c r="P959" s="255"/>
    </row>
    <row r="960" spans="1:16" s="258" customFormat="1" ht="71.25">
      <c r="A960" s="257" t="s">
        <v>1049</v>
      </c>
      <c r="B960" s="257" t="s">
        <v>1476</v>
      </c>
      <c r="C960" s="257">
        <v>9</v>
      </c>
      <c r="D960" s="257" t="s">
        <v>1442</v>
      </c>
      <c r="E960" s="257">
        <v>28</v>
      </c>
      <c r="F960" s="257" t="s">
        <v>1052</v>
      </c>
      <c r="G960" s="257" t="s">
        <v>1053</v>
      </c>
      <c r="H960" s="257" t="s">
        <v>1054</v>
      </c>
      <c r="I960" s="257" t="s">
        <v>1218</v>
      </c>
      <c r="M960" s="253"/>
      <c r="N960" s="253"/>
      <c r="P960" s="255"/>
    </row>
    <row r="961" spans="1:16" s="258" customFormat="1" ht="71.25">
      <c r="A961" s="257" t="s">
        <v>1049</v>
      </c>
      <c r="B961" s="257" t="s">
        <v>1476</v>
      </c>
      <c r="C961" s="257">
        <v>9</v>
      </c>
      <c r="D961" s="257" t="s">
        <v>1443</v>
      </c>
      <c r="E961" s="257">
        <v>28</v>
      </c>
      <c r="F961" s="257" t="s">
        <v>1052</v>
      </c>
      <c r="G961" s="257" t="s">
        <v>1053</v>
      </c>
      <c r="H961" s="257" t="s">
        <v>1054</v>
      </c>
      <c r="I961" s="257" t="s">
        <v>1218</v>
      </c>
      <c r="M961" s="253"/>
      <c r="N961" s="253"/>
      <c r="P961" s="255"/>
    </row>
    <row r="962" spans="1:16" s="258" customFormat="1" ht="71.25">
      <c r="A962" s="257" t="s">
        <v>1049</v>
      </c>
      <c r="B962" s="257" t="s">
        <v>1476</v>
      </c>
      <c r="C962" s="257">
        <v>9</v>
      </c>
      <c r="D962" s="257" t="s">
        <v>1444</v>
      </c>
      <c r="E962" s="257">
        <v>28</v>
      </c>
      <c r="F962" s="257" t="s">
        <v>1052</v>
      </c>
      <c r="G962" s="257" t="s">
        <v>1053</v>
      </c>
      <c r="H962" s="257" t="s">
        <v>1054</v>
      </c>
      <c r="I962" s="257" t="s">
        <v>1218</v>
      </c>
      <c r="M962" s="253"/>
      <c r="N962" s="253"/>
      <c r="P962" s="255"/>
    </row>
    <row r="963" spans="1:16" s="258" customFormat="1" ht="71.25">
      <c r="A963" s="257" t="s">
        <v>1049</v>
      </c>
      <c r="B963" s="257" t="s">
        <v>1476</v>
      </c>
      <c r="C963" s="257">
        <v>9</v>
      </c>
      <c r="D963" s="257" t="s">
        <v>1445</v>
      </c>
      <c r="E963" s="257">
        <v>28</v>
      </c>
      <c r="F963" s="257" t="s">
        <v>1052</v>
      </c>
      <c r="G963" s="257" t="s">
        <v>1053</v>
      </c>
      <c r="H963" s="257" t="s">
        <v>1054</v>
      </c>
      <c r="I963" s="257" t="s">
        <v>1218</v>
      </c>
      <c r="M963" s="253"/>
      <c r="N963" s="253"/>
      <c r="P963" s="255"/>
    </row>
    <row r="964" spans="1:16" s="258" customFormat="1" ht="71.25">
      <c r="A964" s="257" t="s">
        <v>1049</v>
      </c>
      <c r="B964" s="257" t="s">
        <v>1476</v>
      </c>
      <c r="C964" s="257">
        <v>9</v>
      </c>
      <c r="D964" s="257" t="s">
        <v>1446</v>
      </c>
      <c r="E964" s="257">
        <v>28</v>
      </c>
      <c r="F964" s="257" t="s">
        <v>1052</v>
      </c>
      <c r="G964" s="257" t="s">
        <v>1241</v>
      </c>
      <c r="H964" s="257" t="s">
        <v>1054</v>
      </c>
      <c r="I964" s="257" t="s">
        <v>1218</v>
      </c>
      <c r="M964" s="253"/>
      <c r="N964" s="253"/>
      <c r="P964" s="255"/>
    </row>
    <row r="965" spans="1:16" s="258" customFormat="1" ht="71.25">
      <c r="A965" s="257" t="s">
        <v>1049</v>
      </c>
      <c r="B965" s="257" t="s">
        <v>1476</v>
      </c>
      <c r="C965" s="257">
        <v>9</v>
      </c>
      <c r="D965" s="257" t="s">
        <v>1447</v>
      </c>
      <c r="E965" s="257">
        <v>28</v>
      </c>
      <c r="F965" s="257" t="s">
        <v>1052</v>
      </c>
      <c r="G965" s="257" t="s">
        <v>1241</v>
      </c>
      <c r="H965" s="257" t="s">
        <v>1054</v>
      </c>
      <c r="I965" s="257" t="s">
        <v>1218</v>
      </c>
      <c r="M965" s="253"/>
      <c r="N965" s="253"/>
      <c r="P965" s="255"/>
    </row>
    <row r="966" spans="1:16" s="258" customFormat="1" ht="71.25">
      <c r="A966" s="257" t="s">
        <v>1049</v>
      </c>
      <c r="B966" s="257" t="s">
        <v>1476</v>
      </c>
      <c r="C966" s="257">
        <v>9</v>
      </c>
      <c r="D966" s="257" t="s">
        <v>1448</v>
      </c>
      <c r="E966" s="257">
        <v>28</v>
      </c>
      <c r="F966" s="257" t="s">
        <v>1052</v>
      </c>
      <c r="G966" s="257" t="s">
        <v>1241</v>
      </c>
      <c r="H966" s="257" t="s">
        <v>1054</v>
      </c>
      <c r="I966" s="257" t="s">
        <v>1218</v>
      </c>
      <c r="M966" s="253"/>
      <c r="N966" s="253"/>
      <c r="P966" s="255"/>
    </row>
    <row r="967" spans="1:16" s="258" customFormat="1" ht="71.25">
      <c r="A967" s="257" t="s">
        <v>1049</v>
      </c>
      <c r="B967" s="257" t="s">
        <v>1476</v>
      </c>
      <c r="C967" s="257">
        <v>9</v>
      </c>
      <c r="D967" s="257" t="s">
        <v>1449</v>
      </c>
      <c r="E967" s="257">
        <v>28</v>
      </c>
      <c r="F967" s="257" t="s">
        <v>1052</v>
      </c>
      <c r="G967" s="257" t="s">
        <v>1241</v>
      </c>
      <c r="H967" s="257" t="s">
        <v>1054</v>
      </c>
      <c r="I967" s="257" t="s">
        <v>1218</v>
      </c>
      <c r="M967" s="253"/>
      <c r="N967" s="253"/>
      <c r="P967" s="255"/>
    </row>
    <row r="968" spans="1:16" s="258" customFormat="1" ht="71.25">
      <c r="A968" s="257" t="s">
        <v>1049</v>
      </c>
      <c r="B968" s="257" t="s">
        <v>1476</v>
      </c>
      <c r="C968" s="257">
        <v>9</v>
      </c>
      <c r="D968" s="257" t="s">
        <v>1450</v>
      </c>
      <c r="E968" s="257">
        <v>28</v>
      </c>
      <c r="F968" s="257" t="s">
        <v>1052</v>
      </c>
      <c r="G968" s="257" t="s">
        <v>1057</v>
      </c>
      <c r="H968" s="257" t="s">
        <v>1054</v>
      </c>
      <c r="I968" s="257" t="s">
        <v>1218</v>
      </c>
      <c r="M968" s="253"/>
      <c r="N968" s="253"/>
      <c r="P968" s="255"/>
    </row>
    <row r="969" spans="1:16" s="258" customFormat="1" ht="71.25">
      <c r="A969" s="257" t="s">
        <v>1049</v>
      </c>
      <c r="B969" s="257" t="s">
        <v>1476</v>
      </c>
      <c r="C969" s="257">
        <v>9</v>
      </c>
      <c r="D969" s="257" t="s">
        <v>1451</v>
      </c>
      <c r="E969" s="257">
        <v>28</v>
      </c>
      <c r="F969" s="257" t="s">
        <v>1052</v>
      </c>
      <c r="G969" s="257" t="s">
        <v>1057</v>
      </c>
      <c r="H969" s="257" t="s">
        <v>1054</v>
      </c>
      <c r="I969" s="257" t="s">
        <v>1218</v>
      </c>
      <c r="M969" s="253"/>
      <c r="N969" s="253"/>
      <c r="P969" s="255"/>
    </row>
    <row r="970" spans="1:16" s="258" customFormat="1" ht="71.25">
      <c r="A970" s="257" t="s">
        <v>1049</v>
      </c>
      <c r="B970" s="257" t="s">
        <v>1476</v>
      </c>
      <c r="C970" s="257">
        <v>9</v>
      </c>
      <c r="D970" s="257" t="s">
        <v>1452</v>
      </c>
      <c r="E970" s="257">
        <v>28</v>
      </c>
      <c r="F970" s="257" t="s">
        <v>1052</v>
      </c>
      <c r="G970" s="257" t="s">
        <v>1057</v>
      </c>
      <c r="H970" s="257" t="s">
        <v>1054</v>
      </c>
      <c r="I970" s="257" t="s">
        <v>1218</v>
      </c>
      <c r="M970" s="253"/>
      <c r="N970" s="253"/>
      <c r="P970" s="255"/>
    </row>
    <row r="971" spans="1:16" s="258" customFormat="1" ht="71.25">
      <c r="A971" s="257" t="s">
        <v>1049</v>
      </c>
      <c r="B971" s="257" t="s">
        <v>1476</v>
      </c>
      <c r="C971" s="257">
        <v>9</v>
      </c>
      <c r="D971" s="257" t="s">
        <v>1453</v>
      </c>
      <c r="E971" s="257">
        <v>28</v>
      </c>
      <c r="F971" s="257" t="s">
        <v>1052</v>
      </c>
      <c r="G971" s="257" t="s">
        <v>1057</v>
      </c>
      <c r="H971" s="257" t="s">
        <v>1054</v>
      </c>
      <c r="I971" s="257" t="s">
        <v>1218</v>
      </c>
      <c r="M971" s="253"/>
      <c r="N971" s="253"/>
      <c r="P971" s="255"/>
    </row>
    <row r="972" spans="1:16" s="258" customFormat="1" ht="71.25">
      <c r="A972" s="257" t="s">
        <v>1049</v>
      </c>
      <c r="B972" s="257" t="s">
        <v>1476</v>
      </c>
      <c r="C972" s="257">
        <v>9</v>
      </c>
      <c r="D972" s="257" t="s">
        <v>1454</v>
      </c>
      <c r="E972" s="257">
        <v>28</v>
      </c>
      <c r="F972" s="257" t="s">
        <v>1052</v>
      </c>
      <c r="G972" s="257" t="s">
        <v>1057</v>
      </c>
      <c r="H972" s="257" t="s">
        <v>1054</v>
      </c>
      <c r="I972" s="257" t="s">
        <v>1218</v>
      </c>
      <c r="M972" s="253"/>
      <c r="N972" s="253"/>
      <c r="P972" s="255"/>
    </row>
    <row r="973" spans="1:16" s="258" customFormat="1" ht="71.25">
      <c r="A973" s="257" t="s">
        <v>1049</v>
      </c>
      <c r="B973" s="257" t="s">
        <v>1476</v>
      </c>
      <c r="C973" s="257">
        <v>9</v>
      </c>
      <c r="D973" s="257" t="s">
        <v>1455</v>
      </c>
      <c r="E973" s="257">
        <v>28</v>
      </c>
      <c r="F973" s="257" t="s">
        <v>1052</v>
      </c>
      <c r="G973" s="257" t="s">
        <v>1057</v>
      </c>
      <c r="H973" s="257" t="s">
        <v>1054</v>
      </c>
      <c r="I973" s="257" t="s">
        <v>1218</v>
      </c>
      <c r="M973" s="253"/>
      <c r="N973" s="253"/>
      <c r="P973" s="255"/>
    </row>
    <row r="974" spans="1:16" s="258" customFormat="1" ht="71.25">
      <c r="A974" s="257" t="s">
        <v>1049</v>
      </c>
      <c r="B974" s="257" t="s">
        <v>1476</v>
      </c>
      <c r="C974" s="257">
        <v>9</v>
      </c>
      <c r="D974" s="257" t="s">
        <v>1456</v>
      </c>
      <c r="E974" s="257">
        <v>28</v>
      </c>
      <c r="F974" s="257" t="s">
        <v>1052</v>
      </c>
      <c r="G974" s="257" t="s">
        <v>1057</v>
      </c>
      <c r="H974" s="257" t="s">
        <v>1054</v>
      </c>
      <c r="I974" s="257" t="s">
        <v>1218</v>
      </c>
      <c r="M974" s="253"/>
      <c r="N974" s="253"/>
      <c r="P974" s="255"/>
    </row>
    <row r="975" spans="1:16" s="258" customFormat="1" ht="71.25">
      <c r="A975" s="257" t="s">
        <v>1049</v>
      </c>
      <c r="B975" s="257" t="s">
        <v>1476</v>
      </c>
      <c r="C975" s="257">
        <v>9</v>
      </c>
      <c r="D975" s="257" t="s">
        <v>1457</v>
      </c>
      <c r="E975" s="257">
        <v>28</v>
      </c>
      <c r="F975" s="257" t="s">
        <v>1052</v>
      </c>
      <c r="G975" s="257" t="s">
        <v>1057</v>
      </c>
      <c r="H975" s="257" t="s">
        <v>1054</v>
      </c>
      <c r="I975" s="257" t="s">
        <v>1218</v>
      </c>
      <c r="M975" s="253"/>
      <c r="N975" s="253"/>
      <c r="P975" s="255"/>
    </row>
    <row r="976" spans="1:16" s="258" customFormat="1" ht="71.25">
      <c r="A976" s="257" t="s">
        <v>1049</v>
      </c>
      <c r="B976" s="257" t="s">
        <v>1476</v>
      </c>
      <c r="C976" s="257">
        <v>9</v>
      </c>
      <c r="D976" s="257" t="s">
        <v>1458</v>
      </c>
      <c r="E976" s="257">
        <v>28</v>
      </c>
      <c r="F976" s="257" t="s">
        <v>1052</v>
      </c>
      <c r="G976" s="257" t="s">
        <v>1057</v>
      </c>
      <c r="H976" s="257" t="s">
        <v>1054</v>
      </c>
      <c r="I976" s="257" t="s">
        <v>1218</v>
      </c>
      <c r="M976" s="253"/>
      <c r="N976" s="253"/>
      <c r="P976" s="255"/>
    </row>
    <row r="977" spans="1:16" s="258" customFormat="1" ht="71.25">
      <c r="A977" s="257" t="s">
        <v>1049</v>
      </c>
      <c r="B977" s="257" t="s">
        <v>1476</v>
      </c>
      <c r="C977" s="257">
        <v>9</v>
      </c>
      <c r="D977" s="257" t="s">
        <v>1459</v>
      </c>
      <c r="E977" s="257">
        <v>28</v>
      </c>
      <c r="F977" s="257" t="s">
        <v>1052</v>
      </c>
      <c r="G977" s="257" t="s">
        <v>1057</v>
      </c>
      <c r="H977" s="257" t="s">
        <v>1054</v>
      </c>
      <c r="I977" s="257" t="s">
        <v>1218</v>
      </c>
      <c r="M977" s="253"/>
      <c r="N977" s="253"/>
      <c r="P977" s="255"/>
    </row>
    <row r="978" spans="1:16" s="258" customFormat="1" ht="71.25">
      <c r="A978" s="257" t="s">
        <v>1049</v>
      </c>
      <c r="B978" s="257" t="s">
        <v>1476</v>
      </c>
      <c r="C978" s="257">
        <v>9</v>
      </c>
      <c r="D978" s="257" t="s">
        <v>1460</v>
      </c>
      <c r="E978" s="257">
        <v>28</v>
      </c>
      <c r="F978" s="257" t="s">
        <v>1052</v>
      </c>
      <c r="G978" s="257" t="s">
        <v>1057</v>
      </c>
      <c r="H978" s="257" t="s">
        <v>1054</v>
      </c>
      <c r="I978" s="257" t="s">
        <v>1218</v>
      </c>
      <c r="M978" s="253"/>
      <c r="N978" s="253"/>
      <c r="P978" s="255"/>
    </row>
    <row r="979" spans="1:16" s="258" customFormat="1" ht="71.25">
      <c r="A979" s="257" t="s">
        <v>1049</v>
      </c>
      <c r="B979" s="257" t="s">
        <v>1476</v>
      </c>
      <c r="C979" s="257">
        <v>9</v>
      </c>
      <c r="D979" s="257" t="s">
        <v>1461</v>
      </c>
      <c r="E979" s="257">
        <v>28</v>
      </c>
      <c r="F979" s="257" t="s">
        <v>1052</v>
      </c>
      <c r="G979" s="257" t="s">
        <v>1053</v>
      </c>
      <c r="H979" s="257" t="s">
        <v>1054</v>
      </c>
      <c r="I979" s="257" t="s">
        <v>1218</v>
      </c>
      <c r="M979" s="253"/>
      <c r="N979" s="253"/>
      <c r="P979" s="255"/>
    </row>
    <row r="980" spans="1:16" s="258" customFormat="1" ht="71.25">
      <c r="A980" s="257" t="s">
        <v>1049</v>
      </c>
      <c r="B980" s="257" t="s">
        <v>1476</v>
      </c>
      <c r="C980" s="257">
        <v>9</v>
      </c>
      <c r="D980" s="257" t="s">
        <v>1462</v>
      </c>
      <c r="E980" s="257">
        <v>28</v>
      </c>
      <c r="F980" s="257" t="s">
        <v>1052</v>
      </c>
      <c r="G980" s="257" t="s">
        <v>1053</v>
      </c>
      <c r="H980" s="257" t="s">
        <v>1054</v>
      </c>
      <c r="I980" s="257" t="s">
        <v>1218</v>
      </c>
      <c r="M980" s="253"/>
      <c r="N980" s="253"/>
      <c r="P980" s="255"/>
    </row>
    <row r="981" spans="1:16" s="258" customFormat="1" ht="71.25">
      <c r="A981" s="257" t="s">
        <v>1049</v>
      </c>
      <c r="B981" s="257" t="s">
        <v>1476</v>
      </c>
      <c r="C981" s="257">
        <v>9</v>
      </c>
      <c r="D981" s="257" t="s">
        <v>1463</v>
      </c>
      <c r="E981" s="257">
        <v>28</v>
      </c>
      <c r="F981" s="257" t="s">
        <v>1052</v>
      </c>
      <c r="G981" s="257" t="s">
        <v>1053</v>
      </c>
      <c r="H981" s="257" t="s">
        <v>1054</v>
      </c>
      <c r="I981" s="257" t="s">
        <v>1218</v>
      </c>
      <c r="M981" s="253"/>
      <c r="N981" s="253"/>
      <c r="P981" s="255"/>
    </row>
    <row r="982" spans="1:16" s="258" customFormat="1" ht="71.25">
      <c r="A982" s="257" t="s">
        <v>1049</v>
      </c>
      <c r="B982" s="257" t="s">
        <v>1476</v>
      </c>
      <c r="C982" s="257">
        <v>9</v>
      </c>
      <c r="D982" s="257" t="s">
        <v>1464</v>
      </c>
      <c r="E982" s="257">
        <v>28</v>
      </c>
      <c r="F982" s="257" t="s">
        <v>1052</v>
      </c>
      <c r="G982" s="257" t="s">
        <v>1053</v>
      </c>
      <c r="H982" s="257" t="s">
        <v>1054</v>
      </c>
      <c r="I982" s="257" t="s">
        <v>1218</v>
      </c>
      <c r="M982" s="253"/>
      <c r="N982" s="253"/>
      <c r="P982" s="255"/>
    </row>
    <row r="983" spans="1:16" s="258" customFormat="1" ht="71.25">
      <c r="A983" s="257" t="s">
        <v>1049</v>
      </c>
      <c r="B983" s="257" t="s">
        <v>1476</v>
      </c>
      <c r="C983" s="257">
        <v>9</v>
      </c>
      <c r="D983" s="257" t="s">
        <v>1465</v>
      </c>
      <c r="E983" s="257">
        <v>28</v>
      </c>
      <c r="F983" s="257" t="s">
        <v>1052</v>
      </c>
      <c r="G983" s="257" t="s">
        <v>1053</v>
      </c>
      <c r="H983" s="257" t="s">
        <v>1054</v>
      </c>
      <c r="I983" s="257" t="s">
        <v>1218</v>
      </c>
      <c r="M983" s="253"/>
      <c r="N983" s="253"/>
      <c r="P983" s="255"/>
    </row>
    <row r="984" spans="1:16" s="258" customFormat="1" ht="71.25">
      <c r="A984" s="257" t="s">
        <v>1049</v>
      </c>
      <c r="B984" s="257" t="s">
        <v>1476</v>
      </c>
      <c r="C984" s="257">
        <v>9</v>
      </c>
      <c r="D984" s="257" t="s">
        <v>1466</v>
      </c>
      <c r="E984" s="257">
        <v>28</v>
      </c>
      <c r="F984" s="257" t="s">
        <v>1052</v>
      </c>
      <c r="G984" s="257" t="s">
        <v>1053</v>
      </c>
      <c r="H984" s="257" t="s">
        <v>1054</v>
      </c>
      <c r="I984" s="257" t="s">
        <v>1218</v>
      </c>
      <c r="M984" s="253"/>
      <c r="N984" s="253"/>
      <c r="P984" s="255"/>
    </row>
    <row r="985" spans="1:16" s="258" customFormat="1" ht="71.25">
      <c r="A985" s="257" t="s">
        <v>1049</v>
      </c>
      <c r="B985" s="257" t="s">
        <v>1476</v>
      </c>
      <c r="C985" s="257">
        <v>9</v>
      </c>
      <c r="D985" s="257" t="s">
        <v>1467</v>
      </c>
      <c r="E985" s="257">
        <v>28</v>
      </c>
      <c r="F985" s="257" t="s">
        <v>1052</v>
      </c>
      <c r="G985" s="257" t="s">
        <v>1053</v>
      </c>
      <c r="H985" s="257" t="s">
        <v>1054</v>
      </c>
      <c r="I985" s="257" t="s">
        <v>1218</v>
      </c>
      <c r="M985" s="253"/>
      <c r="N985" s="253"/>
      <c r="P985" s="255"/>
    </row>
    <row r="986" spans="1:16" s="258" customFormat="1" ht="71.25">
      <c r="A986" s="257" t="s">
        <v>1049</v>
      </c>
      <c r="B986" s="257" t="s">
        <v>1476</v>
      </c>
      <c r="C986" s="257">
        <v>9</v>
      </c>
      <c r="D986" s="257" t="s">
        <v>1468</v>
      </c>
      <c r="E986" s="257">
        <v>28</v>
      </c>
      <c r="F986" s="257" t="s">
        <v>1052</v>
      </c>
      <c r="G986" s="257" t="s">
        <v>1053</v>
      </c>
      <c r="H986" s="257" t="s">
        <v>1054</v>
      </c>
      <c r="I986" s="257" t="s">
        <v>1218</v>
      </c>
      <c r="M986" s="253"/>
      <c r="N986" s="253"/>
      <c r="P986" s="255"/>
    </row>
    <row r="987" spans="1:16" s="258" customFormat="1" ht="71.25">
      <c r="A987" s="257" t="s">
        <v>1049</v>
      </c>
      <c r="B987" s="257" t="s">
        <v>1476</v>
      </c>
      <c r="C987" s="257">
        <v>9</v>
      </c>
      <c r="D987" s="257" t="s">
        <v>1469</v>
      </c>
      <c r="E987" s="257">
        <v>28</v>
      </c>
      <c r="F987" s="257" t="s">
        <v>1052</v>
      </c>
      <c r="G987" s="257" t="s">
        <v>1053</v>
      </c>
      <c r="H987" s="257" t="s">
        <v>1054</v>
      </c>
      <c r="I987" s="257" t="s">
        <v>1218</v>
      </c>
      <c r="M987" s="253"/>
      <c r="N987" s="253"/>
      <c r="P987" s="255"/>
    </row>
    <row r="988" spans="1:16" s="258" customFormat="1" ht="71.25">
      <c r="A988" s="257" t="s">
        <v>1049</v>
      </c>
      <c r="B988" s="257" t="s">
        <v>1476</v>
      </c>
      <c r="C988" s="257">
        <v>9</v>
      </c>
      <c r="D988" s="257" t="s">
        <v>1470</v>
      </c>
      <c r="E988" s="257">
        <v>28</v>
      </c>
      <c r="F988" s="257" t="s">
        <v>1052</v>
      </c>
      <c r="G988" s="257" t="s">
        <v>1053</v>
      </c>
      <c r="H988" s="257" t="s">
        <v>1054</v>
      </c>
      <c r="I988" s="257" t="s">
        <v>1218</v>
      </c>
      <c r="M988" s="253"/>
      <c r="N988" s="253"/>
      <c r="P988" s="255"/>
    </row>
    <row r="989" spans="1:16" s="258" customFormat="1" ht="71.25">
      <c r="A989" s="257" t="s">
        <v>1049</v>
      </c>
      <c r="B989" s="257" t="s">
        <v>1476</v>
      </c>
      <c r="C989" s="257">
        <v>9</v>
      </c>
      <c r="D989" s="257" t="s">
        <v>1471</v>
      </c>
      <c r="E989" s="257">
        <v>28</v>
      </c>
      <c r="F989" s="257" t="s">
        <v>1052</v>
      </c>
      <c r="G989" s="257" t="s">
        <v>1053</v>
      </c>
      <c r="H989" s="257" t="s">
        <v>1054</v>
      </c>
      <c r="I989" s="257" t="s">
        <v>1218</v>
      </c>
      <c r="M989" s="253"/>
      <c r="N989" s="253"/>
      <c r="P989" s="255"/>
    </row>
    <row r="990" spans="1:16" s="258" customFormat="1" ht="71.25">
      <c r="A990" s="257" t="s">
        <v>1049</v>
      </c>
      <c r="B990" s="257" t="s">
        <v>1476</v>
      </c>
      <c r="C990" s="257">
        <v>9</v>
      </c>
      <c r="D990" s="257" t="s">
        <v>1472</v>
      </c>
      <c r="E990" s="257">
        <v>28</v>
      </c>
      <c r="F990" s="257" t="s">
        <v>1052</v>
      </c>
      <c r="G990" s="257" t="s">
        <v>1268</v>
      </c>
      <c r="H990" s="257" t="s">
        <v>1054</v>
      </c>
      <c r="I990" s="257" t="s">
        <v>1218</v>
      </c>
      <c r="M990" s="253"/>
      <c r="N990" s="253"/>
      <c r="P990" s="255"/>
    </row>
    <row r="991" spans="1:16" s="258" customFormat="1" ht="71.25">
      <c r="A991" s="257" t="s">
        <v>1049</v>
      </c>
      <c r="B991" s="257" t="s">
        <v>1476</v>
      </c>
      <c r="C991" s="257">
        <v>9</v>
      </c>
      <c r="D991" s="257" t="s">
        <v>1473</v>
      </c>
      <c r="E991" s="257">
        <v>28</v>
      </c>
      <c r="F991" s="257" t="s">
        <v>1052</v>
      </c>
      <c r="G991" s="257" t="s">
        <v>1268</v>
      </c>
      <c r="H991" s="257" t="s">
        <v>1054</v>
      </c>
      <c r="I991" s="257" t="s">
        <v>1218</v>
      </c>
      <c r="M991" s="253"/>
      <c r="N991" s="253"/>
      <c r="P991" s="255"/>
    </row>
    <row r="992" spans="1:16" s="258" customFormat="1" ht="71.25">
      <c r="A992" s="257" t="s">
        <v>1049</v>
      </c>
      <c r="B992" s="257" t="s">
        <v>1476</v>
      </c>
      <c r="C992" s="257">
        <v>9</v>
      </c>
      <c r="D992" s="257" t="s">
        <v>1474</v>
      </c>
      <c r="E992" s="257">
        <v>28</v>
      </c>
      <c r="F992" s="257" t="s">
        <v>1052</v>
      </c>
      <c r="G992" s="257" t="s">
        <v>1268</v>
      </c>
      <c r="H992" s="257" t="s">
        <v>1054</v>
      </c>
      <c r="I992" s="257" t="s">
        <v>1218</v>
      </c>
      <c r="M992" s="253"/>
      <c r="N992" s="253"/>
      <c r="P992" s="255"/>
    </row>
    <row r="993" spans="1:16" s="258" customFormat="1" ht="71.25">
      <c r="A993" s="257" t="s">
        <v>1049</v>
      </c>
      <c r="B993" s="257" t="s">
        <v>1476</v>
      </c>
      <c r="C993" s="257">
        <v>9</v>
      </c>
      <c r="D993" s="257" t="s">
        <v>1475</v>
      </c>
      <c r="E993" s="257">
        <v>28</v>
      </c>
      <c r="F993" s="257" t="s">
        <v>1052</v>
      </c>
      <c r="G993" s="257" t="s">
        <v>1268</v>
      </c>
      <c r="H993" s="257" t="s">
        <v>1054</v>
      </c>
      <c r="I993" s="257" t="s">
        <v>1218</v>
      </c>
      <c r="M993" s="253"/>
      <c r="N993" s="253"/>
      <c r="P993" s="255"/>
    </row>
    <row r="994" spans="1:16" s="260" customFormat="1" ht="71.25">
      <c r="A994" s="259" t="s">
        <v>1049</v>
      </c>
      <c r="B994" s="259" t="s">
        <v>1477</v>
      </c>
      <c r="C994" s="259">
        <v>2</v>
      </c>
      <c r="D994" s="259" t="s">
        <v>1217</v>
      </c>
      <c r="E994" s="259">
        <v>28</v>
      </c>
      <c r="F994" s="259" t="s">
        <v>1052</v>
      </c>
      <c r="G994" s="259" t="s">
        <v>1057</v>
      </c>
      <c r="H994" s="259" t="s">
        <v>1054</v>
      </c>
      <c r="I994" s="259" t="s">
        <v>1218</v>
      </c>
      <c r="M994" s="253"/>
      <c r="N994" s="253"/>
      <c r="P994" s="255"/>
    </row>
    <row r="995" spans="1:16" s="260" customFormat="1" ht="71.25">
      <c r="A995" s="259" t="s">
        <v>1049</v>
      </c>
      <c r="B995" s="259" t="s">
        <v>1477</v>
      </c>
      <c r="C995" s="259">
        <v>2</v>
      </c>
      <c r="D995" s="259" t="s">
        <v>1219</v>
      </c>
      <c r="E995" s="259">
        <v>28</v>
      </c>
      <c r="F995" s="259" t="s">
        <v>1052</v>
      </c>
      <c r="G995" s="259" t="s">
        <v>1057</v>
      </c>
      <c r="H995" s="259" t="s">
        <v>1054</v>
      </c>
      <c r="I995" s="259" t="s">
        <v>1218</v>
      </c>
      <c r="M995" s="253"/>
      <c r="N995" s="253"/>
      <c r="P995" s="255"/>
    </row>
    <row r="996" spans="1:16" s="260" customFormat="1" ht="71.25">
      <c r="A996" s="259" t="s">
        <v>1049</v>
      </c>
      <c r="B996" s="259" t="s">
        <v>1477</v>
      </c>
      <c r="C996" s="259">
        <v>2</v>
      </c>
      <c r="D996" s="259" t="s">
        <v>1220</v>
      </c>
      <c r="E996" s="259">
        <v>28</v>
      </c>
      <c r="F996" s="259" t="s">
        <v>1052</v>
      </c>
      <c r="G996" s="259" t="s">
        <v>1057</v>
      </c>
      <c r="H996" s="259" t="s">
        <v>1054</v>
      </c>
      <c r="I996" s="259" t="s">
        <v>1218</v>
      </c>
      <c r="M996" s="253"/>
      <c r="N996" s="253"/>
      <c r="P996" s="255"/>
    </row>
    <row r="997" spans="1:16" s="260" customFormat="1" ht="71.25">
      <c r="A997" s="259" t="s">
        <v>1049</v>
      </c>
      <c r="B997" s="259" t="s">
        <v>1477</v>
      </c>
      <c r="C997" s="259">
        <v>2</v>
      </c>
      <c r="D997" s="259" t="s">
        <v>1221</v>
      </c>
      <c r="E997" s="259">
        <v>28</v>
      </c>
      <c r="F997" s="259" t="s">
        <v>1052</v>
      </c>
      <c r="G997" s="259" t="s">
        <v>1057</v>
      </c>
      <c r="H997" s="259" t="s">
        <v>1054</v>
      </c>
      <c r="I997" s="259" t="s">
        <v>1218</v>
      </c>
      <c r="M997" s="253"/>
      <c r="N997" s="253"/>
      <c r="P997" s="255"/>
    </row>
    <row r="998" spans="1:16" s="260" customFormat="1" ht="71.25">
      <c r="A998" s="259" t="s">
        <v>1049</v>
      </c>
      <c r="B998" s="259" t="s">
        <v>1477</v>
      </c>
      <c r="C998" s="259">
        <v>2</v>
      </c>
      <c r="D998" s="259" t="s">
        <v>1222</v>
      </c>
      <c r="E998" s="259">
        <v>28</v>
      </c>
      <c r="F998" s="259" t="s">
        <v>1052</v>
      </c>
      <c r="G998" s="259" t="s">
        <v>1057</v>
      </c>
      <c r="H998" s="259" t="s">
        <v>1054</v>
      </c>
      <c r="I998" s="259" t="s">
        <v>1218</v>
      </c>
      <c r="M998" s="253"/>
      <c r="N998" s="253"/>
      <c r="P998" s="255"/>
    </row>
    <row r="999" spans="1:16" s="260" customFormat="1" ht="71.25">
      <c r="A999" s="259" t="s">
        <v>1049</v>
      </c>
      <c r="B999" s="259" t="s">
        <v>1477</v>
      </c>
      <c r="C999" s="259">
        <v>2</v>
      </c>
      <c r="D999" s="259" t="s">
        <v>1223</v>
      </c>
      <c r="E999" s="259">
        <v>28</v>
      </c>
      <c r="F999" s="259" t="s">
        <v>1052</v>
      </c>
      <c r="G999" s="259" t="s">
        <v>1057</v>
      </c>
      <c r="H999" s="259" t="s">
        <v>1054</v>
      </c>
      <c r="I999" s="259" t="s">
        <v>1218</v>
      </c>
      <c r="M999" s="253"/>
      <c r="N999" s="253"/>
      <c r="P999" s="255"/>
    </row>
    <row r="1000" spans="1:16" s="260" customFormat="1" ht="71.25">
      <c r="A1000" s="259" t="s">
        <v>1049</v>
      </c>
      <c r="B1000" s="259" t="s">
        <v>1477</v>
      </c>
      <c r="C1000" s="259">
        <v>2</v>
      </c>
      <c r="D1000" s="259" t="s">
        <v>1224</v>
      </c>
      <c r="E1000" s="259">
        <v>28</v>
      </c>
      <c r="F1000" s="259" t="s">
        <v>1052</v>
      </c>
      <c r="G1000" s="259" t="s">
        <v>1057</v>
      </c>
      <c r="H1000" s="259" t="s">
        <v>1054</v>
      </c>
      <c r="I1000" s="259" t="s">
        <v>1218</v>
      </c>
      <c r="M1000" s="253"/>
      <c r="N1000" s="253"/>
      <c r="P1000" s="255"/>
    </row>
    <row r="1001" spans="1:16" s="260" customFormat="1" ht="71.25">
      <c r="A1001" s="259" t="s">
        <v>1049</v>
      </c>
      <c r="B1001" s="259" t="s">
        <v>1477</v>
      </c>
      <c r="C1001" s="259">
        <v>2</v>
      </c>
      <c r="D1001" s="259" t="s">
        <v>1225</v>
      </c>
      <c r="E1001" s="259">
        <v>28</v>
      </c>
      <c r="F1001" s="259" t="s">
        <v>1052</v>
      </c>
      <c r="G1001" s="259" t="s">
        <v>1057</v>
      </c>
      <c r="H1001" s="259" t="s">
        <v>1054</v>
      </c>
      <c r="I1001" s="259" t="s">
        <v>1218</v>
      </c>
      <c r="M1001" s="253"/>
      <c r="N1001" s="253"/>
      <c r="P1001" s="255"/>
    </row>
    <row r="1002" spans="1:16" s="260" customFormat="1" ht="71.25">
      <c r="A1002" s="259" t="s">
        <v>1049</v>
      </c>
      <c r="B1002" s="259" t="s">
        <v>1477</v>
      </c>
      <c r="C1002" s="259">
        <v>2</v>
      </c>
      <c r="D1002" s="259" t="s">
        <v>1226</v>
      </c>
      <c r="E1002" s="259">
        <v>28</v>
      </c>
      <c r="F1002" s="259" t="s">
        <v>1052</v>
      </c>
      <c r="G1002" s="259" t="s">
        <v>1057</v>
      </c>
      <c r="H1002" s="259" t="s">
        <v>1054</v>
      </c>
      <c r="I1002" s="259" t="s">
        <v>1218</v>
      </c>
      <c r="M1002" s="253"/>
      <c r="N1002" s="253"/>
      <c r="P1002" s="255"/>
    </row>
    <row r="1003" spans="1:16" s="260" customFormat="1" ht="71.25">
      <c r="A1003" s="259" t="s">
        <v>1049</v>
      </c>
      <c r="B1003" s="259" t="s">
        <v>1477</v>
      </c>
      <c r="C1003" s="259">
        <v>2</v>
      </c>
      <c r="D1003" s="259" t="s">
        <v>1227</v>
      </c>
      <c r="E1003" s="259">
        <v>28</v>
      </c>
      <c r="F1003" s="259" t="s">
        <v>1052</v>
      </c>
      <c r="G1003" s="259" t="s">
        <v>1057</v>
      </c>
      <c r="H1003" s="259" t="s">
        <v>1054</v>
      </c>
      <c r="I1003" s="259" t="s">
        <v>1218</v>
      </c>
      <c r="M1003" s="253"/>
      <c r="N1003" s="253"/>
      <c r="P1003" s="255"/>
    </row>
    <row r="1004" spans="1:16" s="260" customFormat="1" ht="71.25">
      <c r="A1004" s="259" t="s">
        <v>1049</v>
      </c>
      <c r="B1004" s="259" t="s">
        <v>1477</v>
      </c>
      <c r="C1004" s="259">
        <v>2</v>
      </c>
      <c r="D1004" s="259" t="s">
        <v>1228</v>
      </c>
      <c r="E1004" s="259">
        <v>28</v>
      </c>
      <c r="F1004" s="259" t="s">
        <v>1052</v>
      </c>
      <c r="G1004" s="259" t="s">
        <v>1057</v>
      </c>
      <c r="H1004" s="259" t="s">
        <v>1054</v>
      </c>
      <c r="I1004" s="259" t="s">
        <v>1218</v>
      </c>
      <c r="M1004" s="253"/>
      <c r="N1004" s="253"/>
      <c r="P1004" s="255"/>
    </row>
    <row r="1005" spans="1:16" s="260" customFormat="1" ht="71.25">
      <c r="A1005" s="259" t="s">
        <v>1049</v>
      </c>
      <c r="B1005" s="259" t="s">
        <v>1477</v>
      </c>
      <c r="C1005" s="259">
        <v>2</v>
      </c>
      <c r="D1005" s="259" t="s">
        <v>1229</v>
      </c>
      <c r="E1005" s="259">
        <v>28</v>
      </c>
      <c r="F1005" s="259" t="s">
        <v>1052</v>
      </c>
      <c r="G1005" s="259" t="s">
        <v>1053</v>
      </c>
      <c r="H1005" s="259" t="s">
        <v>1054</v>
      </c>
      <c r="I1005" s="259" t="s">
        <v>1218</v>
      </c>
      <c r="M1005" s="253"/>
      <c r="N1005" s="253"/>
      <c r="P1005" s="255"/>
    </row>
    <row r="1006" spans="1:16" s="260" customFormat="1" ht="71.25">
      <c r="A1006" s="259" t="s">
        <v>1049</v>
      </c>
      <c r="B1006" s="259" t="s">
        <v>1477</v>
      </c>
      <c r="C1006" s="259">
        <v>2</v>
      </c>
      <c r="D1006" s="259" t="s">
        <v>1230</v>
      </c>
      <c r="E1006" s="259">
        <v>28</v>
      </c>
      <c r="F1006" s="259" t="s">
        <v>1052</v>
      </c>
      <c r="G1006" s="259" t="s">
        <v>1053</v>
      </c>
      <c r="H1006" s="259" t="s">
        <v>1054</v>
      </c>
      <c r="I1006" s="259" t="s">
        <v>1218</v>
      </c>
      <c r="M1006" s="253"/>
      <c r="N1006" s="253"/>
      <c r="P1006" s="255"/>
    </row>
    <row r="1007" spans="1:16" s="260" customFormat="1" ht="71.25">
      <c r="A1007" s="259" t="s">
        <v>1049</v>
      </c>
      <c r="B1007" s="259" t="s">
        <v>1477</v>
      </c>
      <c r="C1007" s="259">
        <v>2</v>
      </c>
      <c r="D1007" s="259" t="s">
        <v>1231</v>
      </c>
      <c r="E1007" s="259">
        <v>28</v>
      </c>
      <c r="F1007" s="259" t="s">
        <v>1052</v>
      </c>
      <c r="G1007" s="259" t="s">
        <v>1053</v>
      </c>
      <c r="H1007" s="259" t="s">
        <v>1054</v>
      </c>
      <c r="I1007" s="259" t="s">
        <v>1218</v>
      </c>
      <c r="M1007" s="253"/>
      <c r="N1007" s="253"/>
      <c r="P1007" s="255"/>
    </row>
    <row r="1008" spans="1:16" s="260" customFormat="1" ht="71.25">
      <c r="A1008" s="259" t="s">
        <v>1049</v>
      </c>
      <c r="B1008" s="259" t="s">
        <v>1477</v>
      </c>
      <c r="C1008" s="259">
        <v>2</v>
      </c>
      <c r="D1008" s="259" t="s">
        <v>1232</v>
      </c>
      <c r="E1008" s="259">
        <v>28</v>
      </c>
      <c r="F1008" s="259" t="s">
        <v>1052</v>
      </c>
      <c r="G1008" s="259" t="s">
        <v>1053</v>
      </c>
      <c r="H1008" s="259" t="s">
        <v>1054</v>
      </c>
      <c r="I1008" s="259" t="s">
        <v>1218</v>
      </c>
      <c r="M1008" s="253"/>
      <c r="N1008" s="253"/>
      <c r="P1008" s="255"/>
    </row>
    <row r="1009" spans="1:16" s="260" customFormat="1" ht="71.25">
      <c r="A1009" s="259" t="s">
        <v>1049</v>
      </c>
      <c r="B1009" s="259" t="s">
        <v>1477</v>
      </c>
      <c r="C1009" s="259">
        <v>2</v>
      </c>
      <c r="D1009" s="259" t="s">
        <v>1233</v>
      </c>
      <c r="E1009" s="259">
        <v>28</v>
      </c>
      <c r="F1009" s="259" t="s">
        <v>1052</v>
      </c>
      <c r="G1009" s="259" t="s">
        <v>1053</v>
      </c>
      <c r="H1009" s="259" t="s">
        <v>1054</v>
      </c>
      <c r="I1009" s="259" t="s">
        <v>1218</v>
      </c>
      <c r="M1009" s="253"/>
      <c r="N1009" s="253"/>
      <c r="P1009" s="255"/>
    </row>
    <row r="1010" spans="1:16" s="260" customFormat="1" ht="71.25">
      <c r="A1010" s="259" t="s">
        <v>1049</v>
      </c>
      <c r="B1010" s="259" t="s">
        <v>1477</v>
      </c>
      <c r="C1010" s="259">
        <v>2</v>
      </c>
      <c r="D1010" s="259" t="s">
        <v>1234</v>
      </c>
      <c r="E1010" s="259">
        <v>28</v>
      </c>
      <c r="F1010" s="259" t="s">
        <v>1052</v>
      </c>
      <c r="G1010" s="259" t="s">
        <v>1053</v>
      </c>
      <c r="H1010" s="259" t="s">
        <v>1054</v>
      </c>
      <c r="I1010" s="259" t="s">
        <v>1218</v>
      </c>
      <c r="M1010" s="253"/>
      <c r="N1010" s="253"/>
      <c r="P1010" s="255"/>
    </row>
    <row r="1011" spans="1:16" s="260" customFormat="1" ht="71.25">
      <c r="A1011" s="259" t="s">
        <v>1049</v>
      </c>
      <c r="B1011" s="259" t="s">
        <v>1477</v>
      </c>
      <c r="C1011" s="259">
        <v>2</v>
      </c>
      <c r="D1011" s="259" t="s">
        <v>1235</v>
      </c>
      <c r="E1011" s="259">
        <v>28</v>
      </c>
      <c r="F1011" s="259" t="s">
        <v>1052</v>
      </c>
      <c r="G1011" s="259" t="s">
        <v>1053</v>
      </c>
      <c r="H1011" s="259" t="s">
        <v>1054</v>
      </c>
      <c r="I1011" s="259" t="s">
        <v>1218</v>
      </c>
      <c r="M1011" s="253"/>
      <c r="N1011" s="253"/>
      <c r="P1011" s="255"/>
    </row>
    <row r="1012" spans="1:16" s="260" customFormat="1" ht="71.25">
      <c r="A1012" s="259" t="s">
        <v>1049</v>
      </c>
      <c r="B1012" s="259" t="s">
        <v>1477</v>
      </c>
      <c r="C1012" s="259">
        <v>2</v>
      </c>
      <c r="D1012" s="259" t="s">
        <v>1236</v>
      </c>
      <c r="E1012" s="259">
        <v>28</v>
      </c>
      <c r="F1012" s="259" t="s">
        <v>1052</v>
      </c>
      <c r="G1012" s="259" t="s">
        <v>1053</v>
      </c>
      <c r="H1012" s="259" t="s">
        <v>1054</v>
      </c>
      <c r="I1012" s="259" t="s">
        <v>1218</v>
      </c>
      <c r="M1012" s="253"/>
      <c r="N1012" s="253"/>
      <c r="P1012" s="255"/>
    </row>
    <row r="1013" spans="1:16" s="260" customFormat="1" ht="71.25">
      <c r="A1013" s="259" t="s">
        <v>1049</v>
      </c>
      <c r="B1013" s="259" t="s">
        <v>1477</v>
      </c>
      <c r="C1013" s="259">
        <v>2</v>
      </c>
      <c r="D1013" s="259" t="s">
        <v>1237</v>
      </c>
      <c r="E1013" s="259">
        <v>28</v>
      </c>
      <c r="F1013" s="259" t="s">
        <v>1052</v>
      </c>
      <c r="G1013" s="259" t="s">
        <v>1053</v>
      </c>
      <c r="H1013" s="259" t="s">
        <v>1054</v>
      </c>
      <c r="I1013" s="259" t="s">
        <v>1218</v>
      </c>
      <c r="M1013" s="253"/>
      <c r="N1013" s="253"/>
      <c r="P1013" s="255"/>
    </row>
    <row r="1014" spans="1:16" s="260" customFormat="1" ht="71.25">
      <c r="A1014" s="259" t="s">
        <v>1049</v>
      </c>
      <c r="B1014" s="259" t="s">
        <v>1477</v>
      </c>
      <c r="C1014" s="259">
        <v>2</v>
      </c>
      <c r="D1014" s="259" t="s">
        <v>1238</v>
      </c>
      <c r="E1014" s="259">
        <v>28</v>
      </c>
      <c r="F1014" s="259" t="s">
        <v>1052</v>
      </c>
      <c r="G1014" s="259" t="s">
        <v>1053</v>
      </c>
      <c r="H1014" s="259" t="s">
        <v>1054</v>
      </c>
      <c r="I1014" s="259" t="s">
        <v>1218</v>
      </c>
      <c r="M1014" s="253"/>
      <c r="N1014" s="253"/>
      <c r="P1014" s="255"/>
    </row>
    <row r="1015" spans="1:16" s="260" customFormat="1" ht="71.25">
      <c r="A1015" s="259" t="s">
        <v>1049</v>
      </c>
      <c r="B1015" s="259" t="s">
        <v>1477</v>
      </c>
      <c r="C1015" s="259">
        <v>2</v>
      </c>
      <c r="D1015" s="259" t="s">
        <v>1239</v>
      </c>
      <c r="E1015" s="259">
        <v>28</v>
      </c>
      <c r="F1015" s="259" t="s">
        <v>1052</v>
      </c>
      <c r="G1015" s="259" t="s">
        <v>1053</v>
      </c>
      <c r="H1015" s="259" t="s">
        <v>1054</v>
      </c>
      <c r="I1015" s="259" t="s">
        <v>1218</v>
      </c>
      <c r="M1015" s="253"/>
      <c r="N1015" s="253"/>
      <c r="P1015" s="255"/>
    </row>
    <row r="1016" spans="1:16" s="260" customFormat="1" ht="71.25">
      <c r="A1016" s="259" t="s">
        <v>1049</v>
      </c>
      <c r="B1016" s="259" t="s">
        <v>1477</v>
      </c>
      <c r="C1016" s="259">
        <v>2</v>
      </c>
      <c r="D1016" s="259" t="s">
        <v>1240</v>
      </c>
      <c r="E1016" s="259">
        <v>28</v>
      </c>
      <c r="F1016" s="259" t="s">
        <v>1052</v>
      </c>
      <c r="G1016" s="259" t="s">
        <v>1241</v>
      </c>
      <c r="H1016" s="259" t="s">
        <v>1054</v>
      </c>
      <c r="I1016" s="259" t="s">
        <v>1218</v>
      </c>
      <c r="M1016" s="253"/>
      <c r="N1016" s="253"/>
      <c r="P1016" s="255"/>
    </row>
    <row r="1017" spans="1:16" s="260" customFormat="1" ht="71.25">
      <c r="A1017" s="259" t="s">
        <v>1049</v>
      </c>
      <c r="B1017" s="259" t="s">
        <v>1477</v>
      </c>
      <c r="C1017" s="259">
        <v>2</v>
      </c>
      <c r="D1017" s="259" t="s">
        <v>1242</v>
      </c>
      <c r="E1017" s="259">
        <v>28</v>
      </c>
      <c r="F1017" s="259" t="s">
        <v>1052</v>
      </c>
      <c r="G1017" s="259" t="s">
        <v>1241</v>
      </c>
      <c r="H1017" s="259" t="s">
        <v>1054</v>
      </c>
      <c r="I1017" s="259" t="s">
        <v>1218</v>
      </c>
      <c r="M1017" s="253"/>
      <c r="N1017" s="253"/>
      <c r="P1017" s="255"/>
    </row>
    <row r="1018" spans="1:16" s="260" customFormat="1" ht="71.25">
      <c r="A1018" s="259" t="s">
        <v>1049</v>
      </c>
      <c r="B1018" s="259" t="s">
        <v>1477</v>
      </c>
      <c r="C1018" s="259">
        <v>2</v>
      </c>
      <c r="D1018" s="259" t="s">
        <v>1243</v>
      </c>
      <c r="E1018" s="259">
        <v>28</v>
      </c>
      <c r="F1018" s="259" t="s">
        <v>1052</v>
      </c>
      <c r="G1018" s="259" t="s">
        <v>1241</v>
      </c>
      <c r="H1018" s="259" t="s">
        <v>1054</v>
      </c>
      <c r="I1018" s="259" t="s">
        <v>1218</v>
      </c>
      <c r="M1018" s="253"/>
      <c r="N1018" s="253"/>
      <c r="P1018" s="255"/>
    </row>
    <row r="1019" spans="1:16" s="260" customFormat="1" ht="71.25">
      <c r="A1019" s="259" t="s">
        <v>1049</v>
      </c>
      <c r="B1019" s="259" t="s">
        <v>1477</v>
      </c>
      <c r="C1019" s="259">
        <v>2</v>
      </c>
      <c r="D1019" s="259" t="s">
        <v>1244</v>
      </c>
      <c r="E1019" s="259">
        <v>28</v>
      </c>
      <c r="F1019" s="259" t="s">
        <v>1052</v>
      </c>
      <c r="G1019" s="259" t="s">
        <v>1241</v>
      </c>
      <c r="H1019" s="259" t="s">
        <v>1054</v>
      </c>
      <c r="I1019" s="259" t="s">
        <v>1218</v>
      </c>
      <c r="M1019" s="253"/>
      <c r="N1019" s="253"/>
      <c r="P1019" s="255"/>
    </row>
    <row r="1020" spans="1:16" s="260" customFormat="1" ht="71.25">
      <c r="A1020" s="259" t="s">
        <v>1049</v>
      </c>
      <c r="B1020" s="259" t="s">
        <v>1477</v>
      </c>
      <c r="C1020" s="259">
        <v>2</v>
      </c>
      <c r="D1020" s="259" t="s">
        <v>1245</v>
      </c>
      <c r="E1020" s="259">
        <v>28</v>
      </c>
      <c r="F1020" s="259" t="s">
        <v>1052</v>
      </c>
      <c r="G1020" s="259" t="s">
        <v>1057</v>
      </c>
      <c r="H1020" s="259" t="s">
        <v>1054</v>
      </c>
      <c r="I1020" s="259" t="s">
        <v>1218</v>
      </c>
      <c r="M1020" s="253"/>
      <c r="N1020" s="253"/>
      <c r="P1020" s="255"/>
    </row>
    <row r="1021" spans="1:16" s="260" customFormat="1" ht="71.25">
      <c r="A1021" s="259" t="s">
        <v>1049</v>
      </c>
      <c r="B1021" s="259" t="s">
        <v>1477</v>
      </c>
      <c r="C1021" s="259">
        <v>2</v>
      </c>
      <c r="D1021" s="259" t="s">
        <v>1246</v>
      </c>
      <c r="E1021" s="259">
        <v>28</v>
      </c>
      <c r="F1021" s="259" t="s">
        <v>1052</v>
      </c>
      <c r="G1021" s="259" t="s">
        <v>1057</v>
      </c>
      <c r="H1021" s="259" t="s">
        <v>1054</v>
      </c>
      <c r="I1021" s="259" t="s">
        <v>1218</v>
      </c>
      <c r="M1021" s="253"/>
      <c r="N1021" s="253"/>
      <c r="P1021" s="255"/>
    </row>
    <row r="1022" spans="1:16" s="260" customFormat="1" ht="71.25">
      <c r="A1022" s="259" t="s">
        <v>1049</v>
      </c>
      <c r="B1022" s="259" t="s">
        <v>1477</v>
      </c>
      <c r="C1022" s="259">
        <v>2</v>
      </c>
      <c r="D1022" s="259" t="s">
        <v>1247</v>
      </c>
      <c r="E1022" s="259">
        <v>28</v>
      </c>
      <c r="F1022" s="259" t="s">
        <v>1052</v>
      </c>
      <c r="G1022" s="259" t="s">
        <v>1057</v>
      </c>
      <c r="H1022" s="259" t="s">
        <v>1054</v>
      </c>
      <c r="I1022" s="259" t="s">
        <v>1218</v>
      </c>
      <c r="M1022" s="253"/>
      <c r="N1022" s="253"/>
      <c r="P1022" s="255"/>
    </row>
    <row r="1023" spans="1:16" s="260" customFormat="1" ht="71.25">
      <c r="A1023" s="259" t="s">
        <v>1049</v>
      </c>
      <c r="B1023" s="259" t="s">
        <v>1477</v>
      </c>
      <c r="C1023" s="259">
        <v>2</v>
      </c>
      <c r="D1023" s="259" t="s">
        <v>1248</v>
      </c>
      <c r="E1023" s="259">
        <v>28</v>
      </c>
      <c r="F1023" s="259" t="s">
        <v>1052</v>
      </c>
      <c r="G1023" s="259" t="s">
        <v>1057</v>
      </c>
      <c r="H1023" s="259" t="s">
        <v>1054</v>
      </c>
      <c r="I1023" s="259" t="s">
        <v>1218</v>
      </c>
      <c r="M1023" s="253"/>
      <c r="N1023" s="253"/>
      <c r="P1023" s="255"/>
    </row>
    <row r="1024" spans="1:16" s="260" customFormat="1" ht="71.25">
      <c r="A1024" s="259" t="s">
        <v>1049</v>
      </c>
      <c r="B1024" s="259" t="s">
        <v>1477</v>
      </c>
      <c r="C1024" s="259">
        <v>2</v>
      </c>
      <c r="D1024" s="259" t="s">
        <v>1249</v>
      </c>
      <c r="E1024" s="259">
        <v>28</v>
      </c>
      <c r="F1024" s="259" t="s">
        <v>1052</v>
      </c>
      <c r="G1024" s="259" t="s">
        <v>1057</v>
      </c>
      <c r="H1024" s="259" t="s">
        <v>1054</v>
      </c>
      <c r="I1024" s="259" t="s">
        <v>1218</v>
      </c>
      <c r="M1024" s="253"/>
      <c r="N1024" s="253"/>
      <c r="P1024" s="255"/>
    </row>
    <row r="1025" spans="1:16" s="260" customFormat="1" ht="71.25">
      <c r="A1025" s="259" t="s">
        <v>1049</v>
      </c>
      <c r="B1025" s="259" t="s">
        <v>1477</v>
      </c>
      <c r="C1025" s="259">
        <v>2</v>
      </c>
      <c r="D1025" s="259" t="s">
        <v>1250</v>
      </c>
      <c r="E1025" s="259">
        <v>28</v>
      </c>
      <c r="F1025" s="259" t="s">
        <v>1052</v>
      </c>
      <c r="G1025" s="259" t="s">
        <v>1057</v>
      </c>
      <c r="H1025" s="259" t="s">
        <v>1054</v>
      </c>
      <c r="I1025" s="259" t="s">
        <v>1218</v>
      </c>
      <c r="M1025" s="253"/>
      <c r="N1025" s="253"/>
      <c r="P1025" s="255"/>
    </row>
    <row r="1026" spans="1:16" s="260" customFormat="1" ht="71.25">
      <c r="A1026" s="259" t="s">
        <v>1049</v>
      </c>
      <c r="B1026" s="259" t="s">
        <v>1477</v>
      </c>
      <c r="C1026" s="259">
        <v>2</v>
      </c>
      <c r="D1026" s="259" t="s">
        <v>1251</v>
      </c>
      <c r="E1026" s="259">
        <v>28</v>
      </c>
      <c r="F1026" s="259" t="s">
        <v>1052</v>
      </c>
      <c r="G1026" s="259" t="s">
        <v>1057</v>
      </c>
      <c r="H1026" s="259" t="s">
        <v>1054</v>
      </c>
      <c r="I1026" s="259" t="s">
        <v>1218</v>
      </c>
      <c r="M1026" s="253"/>
      <c r="N1026" s="253"/>
      <c r="P1026" s="255"/>
    </row>
    <row r="1027" spans="1:16" s="260" customFormat="1" ht="71.25">
      <c r="A1027" s="259" t="s">
        <v>1049</v>
      </c>
      <c r="B1027" s="259" t="s">
        <v>1477</v>
      </c>
      <c r="C1027" s="259">
        <v>2</v>
      </c>
      <c r="D1027" s="259" t="s">
        <v>1252</v>
      </c>
      <c r="E1027" s="259">
        <v>28</v>
      </c>
      <c r="F1027" s="259" t="s">
        <v>1052</v>
      </c>
      <c r="G1027" s="259" t="s">
        <v>1057</v>
      </c>
      <c r="H1027" s="259" t="s">
        <v>1054</v>
      </c>
      <c r="I1027" s="259" t="s">
        <v>1218</v>
      </c>
      <c r="M1027" s="253"/>
      <c r="N1027" s="253"/>
      <c r="P1027" s="255"/>
    </row>
    <row r="1028" spans="1:16" s="260" customFormat="1" ht="71.25">
      <c r="A1028" s="259" t="s">
        <v>1049</v>
      </c>
      <c r="B1028" s="259" t="s">
        <v>1477</v>
      </c>
      <c r="C1028" s="259">
        <v>2</v>
      </c>
      <c r="D1028" s="259" t="s">
        <v>1253</v>
      </c>
      <c r="E1028" s="259">
        <v>28</v>
      </c>
      <c r="F1028" s="259" t="s">
        <v>1052</v>
      </c>
      <c r="G1028" s="259" t="s">
        <v>1057</v>
      </c>
      <c r="H1028" s="259" t="s">
        <v>1054</v>
      </c>
      <c r="I1028" s="259" t="s">
        <v>1218</v>
      </c>
      <c r="M1028" s="253"/>
      <c r="N1028" s="253"/>
      <c r="P1028" s="255"/>
    </row>
    <row r="1029" spans="1:16" s="260" customFormat="1" ht="71.25">
      <c r="A1029" s="259" t="s">
        <v>1049</v>
      </c>
      <c r="B1029" s="259" t="s">
        <v>1477</v>
      </c>
      <c r="C1029" s="259">
        <v>2</v>
      </c>
      <c r="D1029" s="259" t="s">
        <v>1254</v>
      </c>
      <c r="E1029" s="259">
        <v>28</v>
      </c>
      <c r="F1029" s="259" t="s">
        <v>1052</v>
      </c>
      <c r="G1029" s="259" t="s">
        <v>1057</v>
      </c>
      <c r="H1029" s="259" t="s">
        <v>1054</v>
      </c>
      <c r="I1029" s="259" t="s">
        <v>1218</v>
      </c>
      <c r="M1029" s="253"/>
      <c r="N1029" s="253"/>
      <c r="P1029" s="255"/>
    </row>
    <row r="1030" spans="1:16" s="260" customFormat="1" ht="71.25">
      <c r="A1030" s="259" t="s">
        <v>1049</v>
      </c>
      <c r="B1030" s="259" t="s">
        <v>1477</v>
      </c>
      <c r="C1030" s="259">
        <v>2</v>
      </c>
      <c r="D1030" s="259" t="s">
        <v>1255</v>
      </c>
      <c r="E1030" s="259">
        <v>28</v>
      </c>
      <c r="F1030" s="259" t="s">
        <v>1052</v>
      </c>
      <c r="G1030" s="259" t="s">
        <v>1057</v>
      </c>
      <c r="H1030" s="259" t="s">
        <v>1054</v>
      </c>
      <c r="I1030" s="259" t="s">
        <v>1218</v>
      </c>
      <c r="M1030" s="253"/>
      <c r="N1030" s="253"/>
      <c r="P1030" s="255"/>
    </row>
    <row r="1031" spans="1:16" s="260" customFormat="1" ht="71.25">
      <c r="A1031" s="259" t="s">
        <v>1049</v>
      </c>
      <c r="B1031" s="259" t="s">
        <v>1477</v>
      </c>
      <c r="C1031" s="259">
        <v>2</v>
      </c>
      <c r="D1031" s="259" t="s">
        <v>1256</v>
      </c>
      <c r="E1031" s="259">
        <v>28</v>
      </c>
      <c r="F1031" s="259" t="s">
        <v>1052</v>
      </c>
      <c r="G1031" s="259" t="s">
        <v>1053</v>
      </c>
      <c r="H1031" s="259" t="s">
        <v>1054</v>
      </c>
      <c r="I1031" s="259" t="s">
        <v>1218</v>
      </c>
      <c r="M1031" s="253"/>
      <c r="N1031" s="253"/>
      <c r="P1031" s="255"/>
    </row>
    <row r="1032" spans="1:16" s="260" customFormat="1" ht="71.25">
      <c r="A1032" s="259" t="s">
        <v>1049</v>
      </c>
      <c r="B1032" s="259" t="s">
        <v>1477</v>
      </c>
      <c r="C1032" s="259">
        <v>2</v>
      </c>
      <c r="D1032" s="259" t="s">
        <v>1257</v>
      </c>
      <c r="E1032" s="259">
        <v>28</v>
      </c>
      <c r="F1032" s="259" t="s">
        <v>1052</v>
      </c>
      <c r="G1032" s="259" t="s">
        <v>1053</v>
      </c>
      <c r="H1032" s="259" t="s">
        <v>1054</v>
      </c>
      <c r="I1032" s="259" t="s">
        <v>1218</v>
      </c>
      <c r="M1032" s="253"/>
      <c r="N1032" s="253"/>
      <c r="P1032" s="255"/>
    </row>
    <row r="1033" spans="1:16" s="260" customFormat="1" ht="71.25">
      <c r="A1033" s="259" t="s">
        <v>1049</v>
      </c>
      <c r="B1033" s="259" t="s">
        <v>1477</v>
      </c>
      <c r="C1033" s="259">
        <v>2</v>
      </c>
      <c r="D1033" s="259" t="s">
        <v>1258</v>
      </c>
      <c r="E1033" s="259">
        <v>28</v>
      </c>
      <c r="F1033" s="259" t="s">
        <v>1052</v>
      </c>
      <c r="G1033" s="259" t="s">
        <v>1053</v>
      </c>
      <c r="H1033" s="259" t="s">
        <v>1054</v>
      </c>
      <c r="I1033" s="259" t="s">
        <v>1218</v>
      </c>
      <c r="M1033" s="253"/>
      <c r="N1033" s="253"/>
      <c r="P1033" s="255"/>
    </row>
    <row r="1034" spans="1:16" s="260" customFormat="1" ht="71.25">
      <c r="A1034" s="259" t="s">
        <v>1049</v>
      </c>
      <c r="B1034" s="259" t="s">
        <v>1477</v>
      </c>
      <c r="C1034" s="259">
        <v>2</v>
      </c>
      <c r="D1034" s="259" t="s">
        <v>1259</v>
      </c>
      <c r="E1034" s="259">
        <v>28</v>
      </c>
      <c r="F1034" s="259" t="s">
        <v>1052</v>
      </c>
      <c r="G1034" s="259" t="s">
        <v>1053</v>
      </c>
      <c r="H1034" s="259" t="s">
        <v>1054</v>
      </c>
      <c r="I1034" s="259" t="s">
        <v>1218</v>
      </c>
      <c r="M1034" s="253"/>
      <c r="N1034" s="253"/>
      <c r="P1034" s="255"/>
    </row>
    <row r="1035" spans="1:16" s="260" customFormat="1" ht="71.25">
      <c r="A1035" s="259" t="s">
        <v>1049</v>
      </c>
      <c r="B1035" s="259" t="s">
        <v>1477</v>
      </c>
      <c r="C1035" s="259">
        <v>2</v>
      </c>
      <c r="D1035" s="259" t="s">
        <v>1260</v>
      </c>
      <c r="E1035" s="259">
        <v>28</v>
      </c>
      <c r="F1035" s="259" t="s">
        <v>1052</v>
      </c>
      <c r="G1035" s="259" t="s">
        <v>1053</v>
      </c>
      <c r="H1035" s="259" t="s">
        <v>1054</v>
      </c>
      <c r="I1035" s="259" t="s">
        <v>1218</v>
      </c>
      <c r="M1035" s="253"/>
      <c r="N1035" s="253"/>
      <c r="P1035" s="255"/>
    </row>
    <row r="1036" spans="1:16" s="260" customFormat="1" ht="71.25">
      <c r="A1036" s="259" t="s">
        <v>1049</v>
      </c>
      <c r="B1036" s="259" t="s">
        <v>1477</v>
      </c>
      <c r="C1036" s="259">
        <v>2</v>
      </c>
      <c r="D1036" s="259" t="s">
        <v>1261</v>
      </c>
      <c r="E1036" s="259">
        <v>28</v>
      </c>
      <c r="F1036" s="259" t="s">
        <v>1052</v>
      </c>
      <c r="G1036" s="259" t="s">
        <v>1053</v>
      </c>
      <c r="H1036" s="259" t="s">
        <v>1054</v>
      </c>
      <c r="I1036" s="259" t="s">
        <v>1218</v>
      </c>
      <c r="M1036" s="253"/>
      <c r="N1036" s="253"/>
      <c r="P1036" s="255"/>
    </row>
    <row r="1037" spans="1:16" s="260" customFormat="1" ht="71.25">
      <c r="A1037" s="259" t="s">
        <v>1049</v>
      </c>
      <c r="B1037" s="259" t="s">
        <v>1477</v>
      </c>
      <c r="C1037" s="259">
        <v>2</v>
      </c>
      <c r="D1037" s="259" t="s">
        <v>1262</v>
      </c>
      <c r="E1037" s="259">
        <v>28</v>
      </c>
      <c r="F1037" s="259" t="s">
        <v>1052</v>
      </c>
      <c r="G1037" s="259" t="s">
        <v>1053</v>
      </c>
      <c r="H1037" s="259" t="s">
        <v>1054</v>
      </c>
      <c r="I1037" s="259" t="s">
        <v>1218</v>
      </c>
      <c r="M1037" s="253"/>
      <c r="N1037" s="253"/>
      <c r="P1037" s="255"/>
    </row>
    <row r="1038" spans="1:16" s="260" customFormat="1" ht="71.25">
      <c r="A1038" s="259" t="s">
        <v>1049</v>
      </c>
      <c r="B1038" s="259" t="s">
        <v>1477</v>
      </c>
      <c r="C1038" s="259">
        <v>2</v>
      </c>
      <c r="D1038" s="259" t="s">
        <v>1263</v>
      </c>
      <c r="E1038" s="259">
        <v>28</v>
      </c>
      <c r="F1038" s="259" t="s">
        <v>1052</v>
      </c>
      <c r="G1038" s="259" t="s">
        <v>1053</v>
      </c>
      <c r="H1038" s="259" t="s">
        <v>1054</v>
      </c>
      <c r="I1038" s="259" t="s">
        <v>1218</v>
      </c>
      <c r="M1038" s="253"/>
      <c r="N1038" s="253"/>
      <c r="P1038" s="255"/>
    </row>
    <row r="1039" spans="1:16" s="260" customFormat="1" ht="71.25">
      <c r="A1039" s="259" t="s">
        <v>1049</v>
      </c>
      <c r="B1039" s="259" t="s">
        <v>1477</v>
      </c>
      <c r="C1039" s="259">
        <v>2</v>
      </c>
      <c r="D1039" s="259" t="s">
        <v>1264</v>
      </c>
      <c r="E1039" s="259">
        <v>28</v>
      </c>
      <c r="F1039" s="259" t="s">
        <v>1052</v>
      </c>
      <c r="G1039" s="259" t="s">
        <v>1053</v>
      </c>
      <c r="H1039" s="259" t="s">
        <v>1054</v>
      </c>
      <c r="I1039" s="259" t="s">
        <v>1218</v>
      </c>
      <c r="M1039" s="253"/>
      <c r="N1039" s="253"/>
      <c r="P1039" s="255"/>
    </row>
    <row r="1040" spans="1:16" s="260" customFormat="1" ht="71.25">
      <c r="A1040" s="259" t="s">
        <v>1049</v>
      </c>
      <c r="B1040" s="259" t="s">
        <v>1477</v>
      </c>
      <c r="C1040" s="259">
        <v>2</v>
      </c>
      <c r="D1040" s="259" t="s">
        <v>1265</v>
      </c>
      <c r="E1040" s="259">
        <v>28</v>
      </c>
      <c r="F1040" s="259" t="s">
        <v>1052</v>
      </c>
      <c r="G1040" s="259" t="s">
        <v>1053</v>
      </c>
      <c r="H1040" s="259" t="s">
        <v>1054</v>
      </c>
      <c r="I1040" s="259" t="s">
        <v>1218</v>
      </c>
      <c r="M1040" s="253"/>
      <c r="N1040" s="253"/>
      <c r="P1040" s="255"/>
    </row>
    <row r="1041" spans="1:16" s="260" customFormat="1" ht="71.25">
      <c r="A1041" s="259" t="s">
        <v>1049</v>
      </c>
      <c r="B1041" s="259" t="s">
        <v>1477</v>
      </c>
      <c r="C1041" s="259">
        <v>2</v>
      </c>
      <c r="D1041" s="259" t="s">
        <v>1266</v>
      </c>
      <c r="E1041" s="259">
        <v>28</v>
      </c>
      <c r="F1041" s="259" t="s">
        <v>1052</v>
      </c>
      <c r="G1041" s="259" t="s">
        <v>1053</v>
      </c>
      <c r="H1041" s="259" t="s">
        <v>1054</v>
      </c>
      <c r="I1041" s="259" t="s">
        <v>1218</v>
      </c>
      <c r="M1041" s="253"/>
      <c r="N1041" s="253"/>
      <c r="P1041" s="255"/>
    </row>
    <row r="1042" spans="1:16" s="260" customFormat="1" ht="71.25">
      <c r="A1042" s="259" t="s">
        <v>1049</v>
      </c>
      <c r="B1042" s="259" t="s">
        <v>1477</v>
      </c>
      <c r="C1042" s="259">
        <v>2</v>
      </c>
      <c r="D1042" s="259" t="s">
        <v>1267</v>
      </c>
      <c r="E1042" s="259">
        <v>28</v>
      </c>
      <c r="F1042" s="259" t="s">
        <v>1052</v>
      </c>
      <c r="G1042" s="259" t="s">
        <v>1268</v>
      </c>
      <c r="H1042" s="259" t="s">
        <v>1054</v>
      </c>
      <c r="I1042" s="259" t="s">
        <v>1218</v>
      </c>
      <c r="M1042" s="253"/>
      <c r="N1042" s="253"/>
      <c r="P1042" s="255"/>
    </row>
    <row r="1043" spans="1:16" s="260" customFormat="1" ht="71.25">
      <c r="A1043" s="259" t="s">
        <v>1049</v>
      </c>
      <c r="B1043" s="259" t="s">
        <v>1477</v>
      </c>
      <c r="C1043" s="259">
        <v>2</v>
      </c>
      <c r="D1043" s="259" t="s">
        <v>1269</v>
      </c>
      <c r="E1043" s="259">
        <v>28</v>
      </c>
      <c r="F1043" s="259" t="s">
        <v>1052</v>
      </c>
      <c r="G1043" s="259" t="s">
        <v>1268</v>
      </c>
      <c r="H1043" s="259" t="s">
        <v>1054</v>
      </c>
      <c r="I1043" s="259" t="s">
        <v>1218</v>
      </c>
      <c r="M1043" s="253"/>
      <c r="N1043" s="253"/>
      <c r="P1043" s="255"/>
    </row>
    <row r="1044" spans="1:16" s="260" customFormat="1" ht="71.25">
      <c r="A1044" s="259" t="s">
        <v>1049</v>
      </c>
      <c r="B1044" s="259" t="s">
        <v>1477</v>
      </c>
      <c r="C1044" s="259">
        <v>2</v>
      </c>
      <c r="D1044" s="259" t="s">
        <v>1270</v>
      </c>
      <c r="E1044" s="259">
        <v>28</v>
      </c>
      <c r="F1044" s="259" t="s">
        <v>1052</v>
      </c>
      <c r="G1044" s="259" t="s">
        <v>1268</v>
      </c>
      <c r="H1044" s="259" t="s">
        <v>1054</v>
      </c>
      <c r="I1044" s="259" t="s">
        <v>1218</v>
      </c>
      <c r="M1044" s="253"/>
      <c r="N1044" s="253"/>
      <c r="P1044" s="255"/>
    </row>
    <row r="1045" spans="1:16" s="260" customFormat="1" ht="71.25">
      <c r="A1045" s="259" t="s">
        <v>1049</v>
      </c>
      <c r="B1045" s="259" t="s">
        <v>1477</v>
      </c>
      <c r="C1045" s="259">
        <v>2</v>
      </c>
      <c r="D1045" s="259" t="s">
        <v>1271</v>
      </c>
      <c r="E1045" s="259">
        <v>28</v>
      </c>
      <c r="F1045" s="259" t="s">
        <v>1052</v>
      </c>
      <c r="G1045" s="259" t="s">
        <v>1268</v>
      </c>
      <c r="H1045" s="259" t="s">
        <v>1054</v>
      </c>
      <c r="I1045" s="259" t="s">
        <v>1218</v>
      </c>
      <c r="M1045" s="253"/>
      <c r="N1045" s="253"/>
      <c r="P1045" s="255"/>
    </row>
    <row r="1046" spans="1:16" s="260" customFormat="1" ht="71.25">
      <c r="A1046" s="259" t="s">
        <v>1049</v>
      </c>
      <c r="B1046" s="259" t="s">
        <v>1477</v>
      </c>
      <c r="C1046" s="259">
        <v>3</v>
      </c>
      <c r="D1046" s="259" t="s">
        <v>1051</v>
      </c>
      <c r="E1046" s="259">
        <v>28</v>
      </c>
      <c r="F1046" s="259" t="s">
        <v>1052</v>
      </c>
      <c r="G1046" s="259" t="s">
        <v>1057</v>
      </c>
      <c r="H1046" s="259" t="s">
        <v>1054</v>
      </c>
      <c r="I1046" s="259" t="s">
        <v>1218</v>
      </c>
      <c r="M1046" s="253"/>
      <c r="N1046" s="253"/>
      <c r="P1046" s="255"/>
    </row>
    <row r="1047" spans="1:16" s="260" customFormat="1" ht="71.25">
      <c r="A1047" s="259" t="s">
        <v>1049</v>
      </c>
      <c r="B1047" s="259" t="s">
        <v>1477</v>
      </c>
      <c r="C1047" s="259">
        <v>3</v>
      </c>
      <c r="D1047" s="259" t="s">
        <v>1056</v>
      </c>
      <c r="E1047" s="259">
        <v>28</v>
      </c>
      <c r="F1047" s="259" t="s">
        <v>1052</v>
      </c>
      <c r="G1047" s="259" t="s">
        <v>1057</v>
      </c>
      <c r="H1047" s="259" t="s">
        <v>1054</v>
      </c>
      <c r="I1047" s="259" t="s">
        <v>1218</v>
      </c>
      <c r="M1047" s="253"/>
      <c r="N1047" s="253"/>
      <c r="P1047" s="255"/>
    </row>
    <row r="1048" spans="1:16" s="260" customFormat="1" ht="71.25">
      <c r="A1048" s="259" t="s">
        <v>1049</v>
      </c>
      <c r="B1048" s="259" t="s">
        <v>1477</v>
      </c>
      <c r="C1048" s="259">
        <v>3</v>
      </c>
      <c r="D1048" s="259" t="s">
        <v>1058</v>
      </c>
      <c r="E1048" s="259">
        <v>28</v>
      </c>
      <c r="F1048" s="259" t="s">
        <v>1052</v>
      </c>
      <c r="G1048" s="259" t="s">
        <v>1057</v>
      </c>
      <c r="H1048" s="259" t="s">
        <v>1054</v>
      </c>
      <c r="I1048" s="259" t="s">
        <v>1218</v>
      </c>
      <c r="M1048" s="253"/>
      <c r="N1048" s="253"/>
      <c r="P1048" s="255"/>
    </row>
    <row r="1049" spans="1:16" s="260" customFormat="1" ht="71.25">
      <c r="A1049" s="259" t="s">
        <v>1049</v>
      </c>
      <c r="B1049" s="259" t="s">
        <v>1477</v>
      </c>
      <c r="C1049" s="259">
        <v>3</v>
      </c>
      <c r="D1049" s="259" t="s">
        <v>1059</v>
      </c>
      <c r="E1049" s="259">
        <v>28</v>
      </c>
      <c r="F1049" s="259" t="s">
        <v>1052</v>
      </c>
      <c r="G1049" s="259" t="s">
        <v>1057</v>
      </c>
      <c r="H1049" s="259" t="s">
        <v>1054</v>
      </c>
      <c r="I1049" s="259" t="s">
        <v>1218</v>
      </c>
      <c r="M1049" s="253"/>
      <c r="N1049" s="253"/>
      <c r="P1049" s="255"/>
    </row>
    <row r="1050" spans="1:16" s="260" customFormat="1" ht="71.25">
      <c r="A1050" s="259" t="s">
        <v>1049</v>
      </c>
      <c r="B1050" s="259" t="s">
        <v>1477</v>
      </c>
      <c r="C1050" s="259">
        <v>3</v>
      </c>
      <c r="D1050" s="259" t="s">
        <v>1060</v>
      </c>
      <c r="E1050" s="259">
        <v>28</v>
      </c>
      <c r="F1050" s="259" t="s">
        <v>1052</v>
      </c>
      <c r="G1050" s="259" t="s">
        <v>1057</v>
      </c>
      <c r="H1050" s="259" t="s">
        <v>1054</v>
      </c>
      <c r="I1050" s="259" t="s">
        <v>1218</v>
      </c>
      <c r="M1050" s="253"/>
      <c r="N1050" s="253"/>
      <c r="P1050" s="255"/>
    </row>
    <row r="1051" spans="1:16" s="260" customFormat="1" ht="71.25">
      <c r="A1051" s="259" t="s">
        <v>1049</v>
      </c>
      <c r="B1051" s="259" t="s">
        <v>1477</v>
      </c>
      <c r="C1051" s="259">
        <v>3</v>
      </c>
      <c r="D1051" s="259" t="s">
        <v>1061</v>
      </c>
      <c r="E1051" s="259">
        <v>28</v>
      </c>
      <c r="F1051" s="259" t="s">
        <v>1052</v>
      </c>
      <c r="G1051" s="259" t="s">
        <v>1057</v>
      </c>
      <c r="H1051" s="259" t="s">
        <v>1054</v>
      </c>
      <c r="I1051" s="259" t="s">
        <v>1218</v>
      </c>
      <c r="M1051" s="253"/>
      <c r="N1051" s="253"/>
      <c r="P1051" s="255"/>
    </row>
    <row r="1052" spans="1:16" s="260" customFormat="1" ht="71.25">
      <c r="A1052" s="259" t="s">
        <v>1049</v>
      </c>
      <c r="B1052" s="259" t="s">
        <v>1477</v>
      </c>
      <c r="C1052" s="259">
        <v>3</v>
      </c>
      <c r="D1052" s="259" t="s">
        <v>1062</v>
      </c>
      <c r="E1052" s="259">
        <v>28</v>
      </c>
      <c r="F1052" s="259" t="s">
        <v>1052</v>
      </c>
      <c r="G1052" s="259" t="s">
        <v>1057</v>
      </c>
      <c r="H1052" s="259" t="s">
        <v>1054</v>
      </c>
      <c r="I1052" s="259" t="s">
        <v>1218</v>
      </c>
      <c r="M1052" s="253"/>
      <c r="N1052" s="253"/>
      <c r="P1052" s="255"/>
    </row>
    <row r="1053" spans="1:16" s="260" customFormat="1" ht="71.25">
      <c r="A1053" s="259" t="s">
        <v>1049</v>
      </c>
      <c r="B1053" s="259" t="s">
        <v>1477</v>
      </c>
      <c r="C1053" s="259">
        <v>3</v>
      </c>
      <c r="D1053" s="259" t="s">
        <v>1063</v>
      </c>
      <c r="E1053" s="259">
        <v>28</v>
      </c>
      <c r="F1053" s="259" t="s">
        <v>1052</v>
      </c>
      <c r="G1053" s="259" t="s">
        <v>1057</v>
      </c>
      <c r="H1053" s="259" t="s">
        <v>1054</v>
      </c>
      <c r="I1053" s="259" t="s">
        <v>1218</v>
      </c>
      <c r="M1053" s="253"/>
      <c r="N1053" s="253"/>
      <c r="P1053" s="255"/>
    </row>
    <row r="1054" spans="1:16" s="260" customFormat="1" ht="71.25">
      <c r="A1054" s="259" t="s">
        <v>1049</v>
      </c>
      <c r="B1054" s="259" t="s">
        <v>1477</v>
      </c>
      <c r="C1054" s="259">
        <v>3</v>
      </c>
      <c r="D1054" s="259" t="s">
        <v>1064</v>
      </c>
      <c r="E1054" s="259">
        <v>28</v>
      </c>
      <c r="F1054" s="259" t="s">
        <v>1052</v>
      </c>
      <c r="G1054" s="259" t="s">
        <v>1057</v>
      </c>
      <c r="H1054" s="259" t="s">
        <v>1054</v>
      </c>
      <c r="I1054" s="259" t="s">
        <v>1218</v>
      </c>
      <c r="M1054" s="253"/>
      <c r="N1054" s="253"/>
      <c r="P1054" s="255"/>
    </row>
    <row r="1055" spans="1:16" s="260" customFormat="1" ht="71.25">
      <c r="A1055" s="259" t="s">
        <v>1049</v>
      </c>
      <c r="B1055" s="259" t="s">
        <v>1477</v>
      </c>
      <c r="C1055" s="259">
        <v>3</v>
      </c>
      <c r="D1055" s="259" t="s">
        <v>1065</v>
      </c>
      <c r="E1055" s="259">
        <v>28</v>
      </c>
      <c r="F1055" s="259" t="s">
        <v>1052</v>
      </c>
      <c r="G1055" s="259" t="s">
        <v>1057</v>
      </c>
      <c r="H1055" s="259" t="s">
        <v>1054</v>
      </c>
      <c r="I1055" s="259" t="s">
        <v>1218</v>
      </c>
      <c r="M1055" s="253"/>
      <c r="N1055" s="253"/>
      <c r="P1055" s="255"/>
    </row>
    <row r="1056" spans="1:16" s="260" customFormat="1" ht="71.25">
      <c r="A1056" s="259" t="s">
        <v>1049</v>
      </c>
      <c r="B1056" s="259" t="s">
        <v>1477</v>
      </c>
      <c r="C1056" s="259">
        <v>3</v>
      </c>
      <c r="D1056" s="259" t="s">
        <v>1066</v>
      </c>
      <c r="E1056" s="259">
        <v>28</v>
      </c>
      <c r="F1056" s="259" t="s">
        <v>1052</v>
      </c>
      <c r="G1056" s="259" t="s">
        <v>1057</v>
      </c>
      <c r="H1056" s="259" t="s">
        <v>1054</v>
      </c>
      <c r="I1056" s="259" t="s">
        <v>1218</v>
      </c>
      <c r="M1056" s="253"/>
      <c r="N1056" s="253"/>
      <c r="P1056" s="255"/>
    </row>
    <row r="1057" spans="1:16" s="260" customFormat="1" ht="71.25">
      <c r="A1057" s="259" t="s">
        <v>1049</v>
      </c>
      <c r="B1057" s="259" t="s">
        <v>1477</v>
      </c>
      <c r="C1057" s="259">
        <v>3</v>
      </c>
      <c r="D1057" s="259" t="s">
        <v>1067</v>
      </c>
      <c r="E1057" s="259">
        <v>28</v>
      </c>
      <c r="F1057" s="259" t="s">
        <v>1052</v>
      </c>
      <c r="G1057" s="259" t="s">
        <v>1053</v>
      </c>
      <c r="H1057" s="259" t="s">
        <v>1054</v>
      </c>
      <c r="I1057" s="259" t="s">
        <v>1218</v>
      </c>
      <c r="M1057" s="253"/>
      <c r="N1057" s="253"/>
      <c r="P1057" s="255"/>
    </row>
    <row r="1058" spans="1:16" s="260" customFormat="1" ht="71.25">
      <c r="A1058" s="259" t="s">
        <v>1049</v>
      </c>
      <c r="B1058" s="259" t="s">
        <v>1477</v>
      </c>
      <c r="C1058" s="259">
        <v>3</v>
      </c>
      <c r="D1058" s="259" t="s">
        <v>1068</v>
      </c>
      <c r="E1058" s="259">
        <v>28</v>
      </c>
      <c r="F1058" s="259" t="s">
        <v>1052</v>
      </c>
      <c r="G1058" s="259" t="s">
        <v>1053</v>
      </c>
      <c r="H1058" s="259" t="s">
        <v>1054</v>
      </c>
      <c r="I1058" s="259" t="s">
        <v>1218</v>
      </c>
      <c r="M1058" s="253"/>
      <c r="N1058" s="253"/>
      <c r="P1058" s="255"/>
    </row>
    <row r="1059" spans="1:16" s="260" customFormat="1" ht="71.25">
      <c r="A1059" s="259" t="s">
        <v>1049</v>
      </c>
      <c r="B1059" s="259" t="s">
        <v>1477</v>
      </c>
      <c r="C1059" s="259">
        <v>3</v>
      </c>
      <c r="D1059" s="259" t="s">
        <v>1069</v>
      </c>
      <c r="E1059" s="259">
        <v>28</v>
      </c>
      <c r="F1059" s="259" t="s">
        <v>1052</v>
      </c>
      <c r="G1059" s="259" t="s">
        <v>1053</v>
      </c>
      <c r="H1059" s="259" t="s">
        <v>1054</v>
      </c>
      <c r="I1059" s="259" t="s">
        <v>1218</v>
      </c>
      <c r="M1059" s="253"/>
      <c r="N1059" s="253"/>
      <c r="P1059" s="255"/>
    </row>
    <row r="1060" spans="1:16" s="260" customFormat="1" ht="71.25">
      <c r="A1060" s="259" t="s">
        <v>1049</v>
      </c>
      <c r="B1060" s="259" t="s">
        <v>1477</v>
      </c>
      <c r="C1060" s="259">
        <v>3</v>
      </c>
      <c r="D1060" s="259" t="s">
        <v>1070</v>
      </c>
      <c r="E1060" s="259">
        <v>28</v>
      </c>
      <c r="F1060" s="259" t="s">
        <v>1052</v>
      </c>
      <c r="G1060" s="259" t="s">
        <v>1053</v>
      </c>
      <c r="H1060" s="259" t="s">
        <v>1054</v>
      </c>
      <c r="I1060" s="259" t="s">
        <v>1218</v>
      </c>
      <c r="M1060" s="253"/>
      <c r="N1060" s="253"/>
      <c r="P1060" s="255"/>
    </row>
    <row r="1061" spans="1:16" s="260" customFormat="1" ht="71.25">
      <c r="A1061" s="259" t="s">
        <v>1049</v>
      </c>
      <c r="B1061" s="259" t="s">
        <v>1477</v>
      </c>
      <c r="C1061" s="259">
        <v>3</v>
      </c>
      <c r="D1061" s="259" t="s">
        <v>1071</v>
      </c>
      <c r="E1061" s="259">
        <v>28</v>
      </c>
      <c r="F1061" s="259" t="s">
        <v>1052</v>
      </c>
      <c r="G1061" s="259" t="s">
        <v>1053</v>
      </c>
      <c r="H1061" s="259" t="s">
        <v>1054</v>
      </c>
      <c r="I1061" s="259" t="s">
        <v>1218</v>
      </c>
      <c r="M1061" s="253"/>
      <c r="N1061" s="253"/>
      <c r="P1061" s="255"/>
    </row>
    <row r="1062" spans="1:16" s="260" customFormat="1" ht="71.25">
      <c r="A1062" s="259" t="s">
        <v>1049</v>
      </c>
      <c r="B1062" s="259" t="s">
        <v>1477</v>
      </c>
      <c r="C1062" s="259">
        <v>3</v>
      </c>
      <c r="D1062" s="259" t="s">
        <v>1072</v>
      </c>
      <c r="E1062" s="259">
        <v>28</v>
      </c>
      <c r="F1062" s="259" t="s">
        <v>1052</v>
      </c>
      <c r="G1062" s="259" t="s">
        <v>1053</v>
      </c>
      <c r="H1062" s="259" t="s">
        <v>1054</v>
      </c>
      <c r="I1062" s="259" t="s">
        <v>1218</v>
      </c>
      <c r="M1062" s="253"/>
      <c r="N1062" s="253"/>
      <c r="P1062" s="255"/>
    </row>
    <row r="1063" spans="1:16" s="260" customFormat="1" ht="71.25">
      <c r="A1063" s="259" t="s">
        <v>1049</v>
      </c>
      <c r="B1063" s="259" t="s">
        <v>1477</v>
      </c>
      <c r="C1063" s="259">
        <v>3</v>
      </c>
      <c r="D1063" s="259" t="s">
        <v>1272</v>
      </c>
      <c r="E1063" s="259">
        <v>28</v>
      </c>
      <c r="F1063" s="259" t="s">
        <v>1052</v>
      </c>
      <c r="G1063" s="259" t="s">
        <v>1053</v>
      </c>
      <c r="H1063" s="259" t="s">
        <v>1054</v>
      </c>
      <c r="I1063" s="259" t="s">
        <v>1218</v>
      </c>
      <c r="M1063" s="253"/>
      <c r="N1063" s="253"/>
      <c r="P1063" s="255"/>
    </row>
    <row r="1064" spans="1:16" s="260" customFormat="1" ht="71.25">
      <c r="A1064" s="259" t="s">
        <v>1049</v>
      </c>
      <c r="B1064" s="259" t="s">
        <v>1477</v>
      </c>
      <c r="C1064" s="259">
        <v>3</v>
      </c>
      <c r="D1064" s="259" t="s">
        <v>1073</v>
      </c>
      <c r="E1064" s="259">
        <v>28</v>
      </c>
      <c r="F1064" s="259" t="s">
        <v>1052</v>
      </c>
      <c r="G1064" s="259" t="s">
        <v>1053</v>
      </c>
      <c r="H1064" s="259" t="s">
        <v>1054</v>
      </c>
      <c r="I1064" s="259" t="s">
        <v>1218</v>
      </c>
      <c r="M1064" s="253"/>
      <c r="N1064" s="253"/>
      <c r="P1064" s="255"/>
    </row>
    <row r="1065" spans="1:16" s="260" customFormat="1" ht="71.25">
      <c r="A1065" s="259" t="s">
        <v>1049</v>
      </c>
      <c r="B1065" s="259" t="s">
        <v>1477</v>
      </c>
      <c r="C1065" s="259">
        <v>3</v>
      </c>
      <c r="D1065" s="259" t="s">
        <v>1273</v>
      </c>
      <c r="E1065" s="259">
        <v>28</v>
      </c>
      <c r="F1065" s="259" t="s">
        <v>1052</v>
      </c>
      <c r="G1065" s="259" t="s">
        <v>1053</v>
      </c>
      <c r="H1065" s="259" t="s">
        <v>1054</v>
      </c>
      <c r="I1065" s="259" t="s">
        <v>1218</v>
      </c>
      <c r="M1065" s="253"/>
      <c r="N1065" s="253"/>
      <c r="P1065" s="255"/>
    </row>
    <row r="1066" spans="1:16" s="260" customFormat="1" ht="71.25">
      <c r="A1066" s="259" t="s">
        <v>1049</v>
      </c>
      <c r="B1066" s="259" t="s">
        <v>1477</v>
      </c>
      <c r="C1066" s="259">
        <v>3</v>
      </c>
      <c r="D1066" s="259" t="s">
        <v>1074</v>
      </c>
      <c r="E1066" s="259">
        <v>28</v>
      </c>
      <c r="F1066" s="259" t="s">
        <v>1052</v>
      </c>
      <c r="G1066" s="259" t="s">
        <v>1053</v>
      </c>
      <c r="H1066" s="259" t="s">
        <v>1054</v>
      </c>
      <c r="I1066" s="259" t="s">
        <v>1218</v>
      </c>
      <c r="M1066" s="253"/>
      <c r="N1066" s="253"/>
      <c r="P1066" s="255"/>
    </row>
    <row r="1067" spans="1:16" s="260" customFormat="1" ht="71.25">
      <c r="A1067" s="259" t="s">
        <v>1049</v>
      </c>
      <c r="B1067" s="259" t="s">
        <v>1477</v>
      </c>
      <c r="C1067" s="259">
        <v>3</v>
      </c>
      <c r="D1067" s="259" t="s">
        <v>1274</v>
      </c>
      <c r="E1067" s="259">
        <v>28</v>
      </c>
      <c r="F1067" s="259" t="s">
        <v>1052</v>
      </c>
      <c r="G1067" s="259" t="s">
        <v>1053</v>
      </c>
      <c r="H1067" s="259" t="s">
        <v>1054</v>
      </c>
      <c r="I1067" s="259" t="s">
        <v>1218</v>
      </c>
      <c r="M1067" s="253"/>
      <c r="N1067" s="253"/>
      <c r="P1067" s="255"/>
    </row>
    <row r="1068" spans="1:16" s="260" customFormat="1" ht="71.25">
      <c r="A1068" s="259" t="s">
        <v>1049</v>
      </c>
      <c r="B1068" s="259" t="s">
        <v>1477</v>
      </c>
      <c r="C1068" s="259">
        <v>3</v>
      </c>
      <c r="D1068" s="259" t="s">
        <v>1075</v>
      </c>
      <c r="E1068" s="259">
        <v>28</v>
      </c>
      <c r="F1068" s="259" t="s">
        <v>1052</v>
      </c>
      <c r="G1068" s="259" t="s">
        <v>1241</v>
      </c>
      <c r="H1068" s="259" t="s">
        <v>1054</v>
      </c>
      <c r="I1068" s="259" t="s">
        <v>1218</v>
      </c>
      <c r="M1068" s="253"/>
      <c r="N1068" s="253"/>
      <c r="P1068" s="255"/>
    </row>
    <row r="1069" spans="1:16" s="260" customFormat="1" ht="71.25">
      <c r="A1069" s="259" t="s">
        <v>1049</v>
      </c>
      <c r="B1069" s="259" t="s">
        <v>1477</v>
      </c>
      <c r="C1069" s="259">
        <v>3</v>
      </c>
      <c r="D1069" s="259" t="s">
        <v>1275</v>
      </c>
      <c r="E1069" s="259">
        <v>28</v>
      </c>
      <c r="F1069" s="259" t="s">
        <v>1052</v>
      </c>
      <c r="G1069" s="259" t="s">
        <v>1241</v>
      </c>
      <c r="H1069" s="259" t="s">
        <v>1054</v>
      </c>
      <c r="I1069" s="259" t="s">
        <v>1218</v>
      </c>
      <c r="M1069" s="253"/>
      <c r="N1069" s="253"/>
      <c r="P1069" s="255"/>
    </row>
    <row r="1070" spans="1:16" s="260" customFormat="1" ht="71.25">
      <c r="A1070" s="259" t="s">
        <v>1049</v>
      </c>
      <c r="B1070" s="259" t="s">
        <v>1477</v>
      </c>
      <c r="C1070" s="259">
        <v>3</v>
      </c>
      <c r="D1070" s="259" t="s">
        <v>1276</v>
      </c>
      <c r="E1070" s="259">
        <v>28</v>
      </c>
      <c r="F1070" s="259" t="s">
        <v>1052</v>
      </c>
      <c r="G1070" s="259" t="s">
        <v>1241</v>
      </c>
      <c r="H1070" s="259" t="s">
        <v>1054</v>
      </c>
      <c r="I1070" s="259" t="s">
        <v>1218</v>
      </c>
      <c r="M1070" s="253"/>
      <c r="N1070" s="253"/>
      <c r="P1070" s="255"/>
    </row>
    <row r="1071" spans="1:16" s="260" customFormat="1" ht="71.25">
      <c r="A1071" s="259" t="s">
        <v>1049</v>
      </c>
      <c r="B1071" s="259" t="s">
        <v>1477</v>
      </c>
      <c r="C1071" s="259">
        <v>3</v>
      </c>
      <c r="D1071" s="259" t="s">
        <v>1277</v>
      </c>
      <c r="E1071" s="259">
        <v>28</v>
      </c>
      <c r="F1071" s="259" t="s">
        <v>1052</v>
      </c>
      <c r="G1071" s="259" t="s">
        <v>1241</v>
      </c>
      <c r="H1071" s="259" t="s">
        <v>1054</v>
      </c>
      <c r="I1071" s="259" t="s">
        <v>1218</v>
      </c>
      <c r="M1071" s="253"/>
      <c r="N1071" s="253"/>
      <c r="P1071" s="255"/>
    </row>
    <row r="1072" spans="1:16" s="260" customFormat="1" ht="71.25">
      <c r="A1072" s="259" t="s">
        <v>1049</v>
      </c>
      <c r="B1072" s="259" t="s">
        <v>1477</v>
      </c>
      <c r="C1072" s="259">
        <v>3</v>
      </c>
      <c r="D1072" s="259" t="s">
        <v>1076</v>
      </c>
      <c r="E1072" s="259">
        <v>28</v>
      </c>
      <c r="F1072" s="259" t="s">
        <v>1052</v>
      </c>
      <c r="G1072" s="259" t="s">
        <v>1057</v>
      </c>
      <c r="H1072" s="259" t="s">
        <v>1054</v>
      </c>
      <c r="I1072" s="259" t="s">
        <v>1218</v>
      </c>
      <c r="M1072" s="253"/>
      <c r="N1072" s="253"/>
      <c r="P1072" s="255"/>
    </row>
    <row r="1073" spans="1:16" s="260" customFormat="1" ht="71.25">
      <c r="A1073" s="259" t="s">
        <v>1049</v>
      </c>
      <c r="B1073" s="259" t="s">
        <v>1477</v>
      </c>
      <c r="C1073" s="259">
        <v>3</v>
      </c>
      <c r="D1073" s="259" t="s">
        <v>1077</v>
      </c>
      <c r="E1073" s="259">
        <v>28</v>
      </c>
      <c r="F1073" s="259" t="s">
        <v>1052</v>
      </c>
      <c r="G1073" s="259" t="s">
        <v>1057</v>
      </c>
      <c r="H1073" s="259" t="s">
        <v>1054</v>
      </c>
      <c r="I1073" s="259" t="s">
        <v>1218</v>
      </c>
      <c r="M1073" s="253"/>
      <c r="N1073" s="253"/>
      <c r="P1073" s="255"/>
    </row>
    <row r="1074" spans="1:16" s="260" customFormat="1" ht="71.25">
      <c r="A1074" s="259" t="s">
        <v>1049</v>
      </c>
      <c r="B1074" s="259" t="s">
        <v>1477</v>
      </c>
      <c r="C1074" s="259">
        <v>3</v>
      </c>
      <c r="D1074" s="259" t="s">
        <v>1078</v>
      </c>
      <c r="E1074" s="259">
        <v>28</v>
      </c>
      <c r="F1074" s="259" t="s">
        <v>1052</v>
      </c>
      <c r="G1074" s="259" t="s">
        <v>1057</v>
      </c>
      <c r="H1074" s="259" t="s">
        <v>1054</v>
      </c>
      <c r="I1074" s="259" t="s">
        <v>1218</v>
      </c>
      <c r="M1074" s="253"/>
      <c r="N1074" s="253"/>
      <c r="P1074" s="255"/>
    </row>
    <row r="1075" spans="1:16" s="260" customFormat="1" ht="71.25">
      <c r="A1075" s="259" t="s">
        <v>1049</v>
      </c>
      <c r="B1075" s="259" t="s">
        <v>1477</v>
      </c>
      <c r="C1075" s="259">
        <v>3</v>
      </c>
      <c r="D1075" s="259" t="s">
        <v>1079</v>
      </c>
      <c r="E1075" s="259">
        <v>28</v>
      </c>
      <c r="F1075" s="259" t="s">
        <v>1052</v>
      </c>
      <c r="G1075" s="259" t="s">
        <v>1057</v>
      </c>
      <c r="H1075" s="259" t="s">
        <v>1054</v>
      </c>
      <c r="I1075" s="259" t="s">
        <v>1218</v>
      </c>
      <c r="M1075" s="253"/>
      <c r="N1075" s="253"/>
      <c r="P1075" s="255"/>
    </row>
    <row r="1076" spans="1:16" s="260" customFormat="1" ht="71.25">
      <c r="A1076" s="259" t="s">
        <v>1049</v>
      </c>
      <c r="B1076" s="259" t="s">
        <v>1477</v>
      </c>
      <c r="C1076" s="259">
        <v>3</v>
      </c>
      <c r="D1076" s="259" t="s">
        <v>1080</v>
      </c>
      <c r="E1076" s="259">
        <v>28</v>
      </c>
      <c r="F1076" s="259" t="s">
        <v>1052</v>
      </c>
      <c r="G1076" s="259" t="s">
        <v>1057</v>
      </c>
      <c r="H1076" s="259" t="s">
        <v>1054</v>
      </c>
      <c r="I1076" s="259" t="s">
        <v>1218</v>
      </c>
      <c r="M1076" s="253"/>
      <c r="N1076" s="253"/>
      <c r="P1076" s="255"/>
    </row>
    <row r="1077" spans="1:16" s="260" customFormat="1" ht="71.25">
      <c r="A1077" s="259" t="s">
        <v>1049</v>
      </c>
      <c r="B1077" s="259" t="s">
        <v>1477</v>
      </c>
      <c r="C1077" s="259">
        <v>3</v>
      </c>
      <c r="D1077" s="259" t="s">
        <v>1081</v>
      </c>
      <c r="E1077" s="259">
        <v>28</v>
      </c>
      <c r="F1077" s="259" t="s">
        <v>1052</v>
      </c>
      <c r="G1077" s="259" t="s">
        <v>1057</v>
      </c>
      <c r="H1077" s="259" t="s">
        <v>1054</v>
      </c>
      <c r="I1077" s="259" t="s">
        <v>1218</v>
      </c>
      <c r="M1077" s="253"/>
      <c r="N1077" s="253"/>
      <c r="P1077" s="255"/>
    </row>
    <row r="1078" spans="1:16" s="260" customFormat="1" ht="71.25">
      <c r="A1078" s="259" t="s">
        <v>1049</v>
      </c>
      <c r="B1078" s="259" t="s">
        <v>1477</v>
      </c>
      <c r="C1078" s="259">
        <v>3</v>
      </c>
      <c r="D1078" s="259" t="s">
        <v>1082</v>
      </c>
      <c r="E1078" s="259">
        <v>28</v>
      </c>
      <c r="F1078" s="259" t="s">
        <v>1052</v>
      </c>
      <c r="G1078" s="259" t="s">
        <v>1057</v>
      </c>
      <c r="H1078" s="259" t="s">
        <v>1054</v>
      </c>
      <c r="I1078" s="259" t="s">
        <v>1218</v>
      </c>
      <c r="M1078" s="253"/>
      <c r="N1078" s="253"/>
      <c r="P1078" s="255"/>
    </row>
    <row r="1079" spans="1:16" s="260" customFormat="1" ht="71.25">
      <c r="A1079" s="259" t="s">
        <v>1049</v>
      </c>
      <c r="B1079" s="259" t="s">
        <v>1477</v>
      </c>
      <c r="C1079" s="259">
        <v>3</v>
      </c>
      <c r="D1079" s="259" t="s">
        <v>1083</v>
      </c>
      <c r="E1079" s="259">
        <v>28</v>
      </c>
      <c r="F1079" s="259" t="s">
        <v>1052</v>
      </c>
      <c r="G1079" s="259" t="s">
        <v>1057</v>
      </c>
      <c r="H1079" s="259" t="s">
        <v>1054</v>
      </c>
      <c r="I1079" s="259" t="s">
        <v>1218</v>
      </c>
      <c r="M1079" s="253"/>
      <c r="N1079" s="253"/>
      <c r="P1079" s="255"/>
    </row>
    <row r="1080" spans="1:16" s="260" customFormat="1" ht="71.25">
      <c r="A1080" s="259" t="s">
        <v>1049</v>
      </c>
      <c r="B1080" s="259" t="s">
        <v>1477</v>
      </c>
      <c r="C1080" s="259">
        <v>3</v>
      </c>
      <c r="D1080" s="259" t="s">
        <v>1084</v>
      </c>
      <c r="E1080" s="259">
        <v>28</v>
      </c>
      <c r="F1080" s="259" t="s">
        <v>1052</v>
      </c>
      <c r="G1080" s="259" t="s">
        <v>1057</v>
      </c>
      <c r="H1080" s="259" t="s">
        <v>1054</v>
      </c>
      <c r="I1080" s="259" t="s">
        <v>1218</v>
      </c>
      <c r="M1080" s="253"/>
      <c r="N1080" s="253"/>
      <c r="P1080" s="255"/>
    </row>
    <row r="1081" spans="1:16" s="260" customFormat="1" ht="71.25">
      <c r="A1081" s="259" t="s">
        <v>1049</v>
      </c>
      <c r="B1081" s="259" t="s">
        <v>1477</v>
      </c>
      <c r="C1081" s="259">
        <v>3</v>
      </c>
      <c r="D1081" s="259" t="s">
        <v>1085</v>
      </c>
      <c r="E1081" s="259">
        <v>28</v>
      </c>
      <c r="F1081" s="259" t="s">
        <v>1052</v>
      </c>
      <c r="G1081" s="259" t="s">
        <v>1057</v>
      </c>
      <c r="H1081" s="259" t="s">
        <v>1054</v>
      </c>
      <c r="I1081" s="259" t="s">
        <v>1218</v>
      </c>
      <c r="M1081" s="253"/>
      <c r="N1081" s="253"/>
      <c r="P1081" s="255"/>
    </row>
    <row r="1082" spans="1:16" s="260" customFormat="1" ht="71.25">
      <c r="A1082" s="259" t="s">
        <v>1049</v>
      </c>
      <c r="B1082" s="259" t="s">
        <v>1477</v>
      </c>
      <c r="C1082" s="259">
        <v>3</v>
      </c>
      <c r="D1082" s="259" t="s">
        <v>1086</v>
      </c>
      <c r="E1082" s="259">
        <v>28</v>
      </c>
      <c r="F1082" s="259" t="s">
        <v>1052</v>
      </c>
      <c r="G1082" s="259" t="s">
        <v>1057</v>
      </c>
      <c r="H1082" s="259" t="s">
        <v>1054</v>
      </c>
      <c r="I1082" s="259" t="s">
        <v>1218</v>
      </c>
      <c r="M1082" s="253"/>
      <c r="N1082" s="253"/>
      <c r="P1082" s="255"/>
    </row>
    <row r="1083" spans="1:16" s="260" customFormat="1" ht="71.25">
      <c r="A1083" s="259" t="s">
        <v>1049</v>
      </c>
      <c r="B1083" s="259" t="s">
        <v>1477</v>
      </c>
      <c r="C1083" s="259">
        <v>3</v>
      </c>
      <c r="D1083" s="259" t="s">
        <v>1087</v>
      </c>
      <c r="E1083" s="259">
        <v>28</v>
      </c>
      <c r="F1083" s="259" t="s">
        <v>1052</v>
      </c>
      <c r="G1083" s="259" t="s">
        <v>1053</v>
      </c>
      <c r="H1083" s="259" t="s">
        <v>1054</v>
      </c>
      <c r="I1083" s="259" t="s">
        <v>1218</v>
      </c>
      <c r="M1083" s="253"/>
      <c r="N1083" s="253"/>
      <c r="P1083" s="255"/>
    </row>
    <row r="1084" spans="1:16" s="260" customFormat="1" ht="71.25">
      <c r="A1084" s="259" t="s">
        <v>1049</v>
      </c>
      <c r="B1084" s="259" t="s">
        <v>1477</v>
      </c>
      <c r="C1084" s="259">
        <v>3</v>
      </c>
      <c r="D1084" s="259" t="s">
        <v>1088</v>
      </c>
      <c r="E1084" s="259">
        <v>28</v>
      </c>
      <c r="F1084" s="259" t="s">
        <v>1052</v>
      </c>
      <c r="G1084" s="259" t="s">
        <v>1053</v>
      </c>
      <c r="H1084" s="259" t="s">
        <v>1054</v>
      </c>
      <c r="I1084" s="259" t="s">
        <v>1218</v>
      </c>
      <c r="M1084" s="253"/>
      <c r="N1084" s="253"/>
      <c r="P1084" s="255"/>
    </row>
    <row r="1085" spans="1:16" s="260" customFormat="1" ht="71.25">
      <c r="A1085" s="259" t="s">
        <v>1049</v>
      </c>
      <c r="B1085" s="259" t="s">
        <v>1477</v>
      </c>
      <c r="C1085" s="259">
        <v>3</v>
      </c>
      <c r="D1085" s="259" t="s">
        <v>1089</v>
      </c>
      <c r="E1085" s="259">
        <v>28</v>
      </c>
      <c r="F1085" s="259" t="s">
        <v>1052</v>
      </c>
      <c r="G1085" s="259" t="s">
        <v>1053</v>
      </c>
      <c r="H1085" s="259" t="s">
        <v>1054</v>
      </c>
      <c r="I1085" s="259" t="s">
        <v>1218</v>
      </c>
      <c r="M1085" s="253"/>
      <c r="N1085" s="253"/>
      <c r="P1085" s="255"/>
    </row>
    <row r="1086" spans="1:16" s="260" customFormat="1" ht="71.25">
      <c r="A1086" s="259" t="s">
        <v>1049</v>
      </c>
      <c r="B1086" s="259" t="s">
        <v>1477</v>
      </c>
      <c r="C1086" s="259">
        <v>3</v>
      </c>
      <c r="D1086" s="259" t="s">
        <v>1090</v>
      </c>
      <c r="E1086" s="259">
        <v>28</v>
      </c>
      <c r="F1086" s="259" t="s">
        <v>1052</v>
      </c>
      <c r="G1086" s="259" t="s">
        <v>1053</v>
      </c>
      <c r="H1086" s="259" t="s">
        <v>1054</v>
      </c>
      <c r="I1086" s="259" t="s">
        <v>1218</v>
      </c>
      <c r="M1086" s="253"/>
      <c r="N1086" s="253"/>
      <c r="P1086" s="255"/>
    </row>
    <row r="1087" spans="1:16" s="260" customFormat="1" ht="71.25">
      <c r="A1087" s="259" t="s">
        <v>1049</v>
      </c>
      <c r="B1087" s="259" t="s">
        <v>1477</v>
      </c>
      <c r="C1087" s="259">
        <v>3</v>
      </c>
      <c r="D1087" s="259" t="s">
        <v>1091</v>
      </c>
      <c r="E1087" s="259">
        <v>28</v>
      </c>
      <c r="F1087" s="259" t="s">
        <v>1052</v>
      </c>
      <c r="G1087" s="259" t="s">
        <v>1053</v>
      </c>
      <c r="H1087" s="259" t="s">
        <v>1054</v>
      </c>
      <c r="I1087" s="259" t="s">
        <v>1218</v>
      </c>
      <c r="M1087" s="253"/>
      <c r="N1087" s="253"/>
      <c r="P1087" s="255"/>
    </row>
    <row r="1088" spans="1:16" s="260" customFormat="1" ht="71.25">
      <c r="A1088" s="259" t="s">
        <v>1049</v>
      </c>
      <c r="B1088" s="259" t="s">
        <v>1477</v>
      </c>
      <c r="C1088" s="259">
        <v>3</v>
      </c>
      <c r="D1088" s="259" t="s">
        <v>1092</v>
      </c>
      <c r="E1088" s="259">
        <v>28</v>
      </c>
      <c r="F1088" s="259" t="s">
        <v>1052</v>
      </c>
      <c r="G1088" s="259" t="s">
        <v>1053</v>
      </c>
      <c r="H1088" s="259" t="s">
        <v>1054</v>
      </c>
      <c r="I1088" s="259" t="s">
        <v>1218</v>
      </c>
      <c r="M1088" s="253"/>
      <c r="N1088" s="253"/>
      <c r="P1088" s="255"/>
    </row>
    <row r="1089" spans="1:16" s="260" customFormat="1" ht="71.25">
      <c r="A1089" s="259" t="s">
        <v>1049</v>
      </c>
      <c r="B1089" s="259" t="s">
        <v>1477</v>
      </c>
      <c r="C1089" s="259">
        <v>3</v>
      </c>
      <c r="D1089" s="259" t="s">
        <v>1278</v>
      </c>
      <c r="E1089" s="259">
        <v>28</v>
      </c>
      <c r="F1089" s="259" t="s">
        <v>1052</v>
      </c>
      <c r="G1089" s="259" t="s">
        <v>1053</v>
      </c>
      <c r="H1089" s="259" t="s">
        <v>1054</v>
      </c>
      <c r="I1089" s="259" t="s">
        <v>1218</v>
      </c>
      <c r="M1089" s="253"/>
      <c r="N1089" s="253"/>
      <c r="P1089" s="255"/>
    </row>
    <row r="1090" spans="1:16" s="260" customFormat="1" ht="71.25">
      <c r="A1090" s="259" t="s">
        <v>1049</v>
      </c>
      <c r="B1090" s="259" t="s">
        <v>1477</v>
      </c>
      <c r="C1090" s="259">
        <v>3</v>
      </c>
      <c r="D1090" s="259" t="s">
        <v>1093</v>
      </c>
      <c r="E1090" s="259">
        <v>28</v>
      </c>
      <c r="F1090" s="259" t="s">
        <v>1052</v>
      </c>
      <c r="G1090" s="259" t="s">
        <v>1053</v>
      </c>
      <c r="H1090" s="259" t="s">
        <v>1054</v>
      </c>
      <c r="I1090" s="259" t="s">
        <v>1218</v>
      </c>
      <c r="M1090" s="253"/>
      <c r="N1090" s="253"/>
      <c r="P1090" s="255"/>
    </row>
    <row r="1091" spans="1:16" s="260" customFormat="1" ht="71.25">
      <c r="A1091" s="259" t="s">
        <v>1049</v>
      </c>
      <c r="B1091" s="259" t="s">
        <v>1477</v>
      </c>
      <c r="C1091" s="259">
        <v>3</v>
      </c>
      <c r="D1091" s="259" t="s">
        <v>1279</v>
      </c>
      <c r="E1091" s="259">
        <v>28</v>
      </c>
      <c r="F1091" s="259" t="s">
        <v>1052</v>
      </c>
      <c r="G1091" s="259" t="s">
        <v>1053</v>
      </c>
      <c r="H1091" s="259" t="s">
        <v>1054</v>
      </c>
      <c r="I1091" s="259" t="s">
        <v>1218</v>
      </c>
      <c r="M1091" s="253"/>
      <c r="N1091" s="253"/>
      <c r="P1091" s="255"/>
    </row>
    <row r="1092" spans="1:16" s="260" customFormat="1" ht="71.25">
      <c r="A1092" s="259" t="s">
        <v>1049</v>
      </c>
      <c r="B1092" s="259" t="s">
        <v>1477</v>
      </c>
      <c r="C1092" s="259">
        <v>3</v>
      </c>
      <c r="D1092" s="259" t="s">
        <v>1094</v>
      </c>
      <c r="E1092" s="259">
        <v>28</v>
      </c>
      <c r="F1092" s="259" t="s">
        <v>1052</v>
      </c>
      <c r="G1092" s="259" t="s">
        <v>1053</v>
      </c>
      <c r="H1092" s="259" t="s">
        <v>1054</v>
      </c>
      <c r="I1092" s="259" t="s">
        <v>1218</v>
      </c>
      <c r="M1092" s="253"/>
      <c r="N1092" s="253"/>
      <c r="P1092" s="255"/>
    </row>
    <row r="1093" spans="1:16" s="260" customFormat="1" ht="71.25">
      <c r="A1093" s="259" t="s">
        <v>1049</v>
      </c>
      <c r="B1093" s="259" t="s">
        <v>1477</v>
      </c>
      <c r="C1093" s="259">
        <v>3</v>
      </c>
      <c r="D1093" s="259" t="s">
        <v>1280</v>
      </c>
      <c r="E1093" s="259">
        <v>28</v>
      </c>
      <c r="F1093" s="259" t="s">
        <v>1052</v>
      </c>
      <c r="G1093" s="259" t="s">
        <v>1053</v>
      </c>
      <c r="H1093" s="259" t="s">
        <v>1054</v>
      </c>
      <c r="I1093" s="259" t="s">
        <v>1218</v>
      </c>
      <c r="M1093" s="253"/>
      <c r="N1093" s="253"/>
      <c r="P1093" s="255"/>
    </row>
    <row r="1094" spans="1:16" s="260" customFormat="1" ht="71.25">
      <c r="A1094" s="259" t="s">
        <v>1049</v>
      </c>
      <c r="B1094" s="259" t="s">
        <v>1477</v>
      </c>
      <c r="C1094" s="259">
        <v>3</v>
      </c>
      <c r="D1094" s="259" t="s">
        <v>1095</v>
      </c>
      <c r="E1094" s="259">
        <v>28</v>
      </c>
      <c r="F1094" s="259" t="s">
        <v>1052</v>
      </c>
      <c r="G1094" s="259" t="s">
        <v>1268</v>
      </c>
      <c r="H1094" s="259" t="s">
        <v>1054</v>
      </c>
      <c r="I1094" s="259" t="s">
        <v>1218</v>
      </c>
      <c r="M1094" s="253"/>
      <c r="N1094" s="253"/>
      <c r="P1094" s="255"/>
    </row>
    <row r="1095" spans="1:16" s="260" customFormat="1" ht="71.25">
      <c r="A1095" s="259" t="s">
        <v>1049</v>
      </c>
      <c r="B1095" s="259" t="s">
        <v>1477</v>
      </c>
      <c r="C1095" s="259">
        <v>3</v>
      </c>
      <c r="D1095" s="259" t="s">
        <v>1281</v>
      </c>
      <c r="E1095" s="259">
        <v>28</v>
      </c>
      <c r="F1095" s="259" t="s">
        <v>1052</v>
      </c>
      <c r="G1095" s="259" t="s">
        <v>1268</v>
      </c>
      <c r="H1095" s="259" t="s">
        <v>1054</v>
      </c>
      <c r="I1095" s="259" t="s">
        <v>1218</v>
      </c>
      <c r="M1095" s="253"/>
      <c r="N1095" s="253"/>
      <c r="P1095" s="255"/>
    </row>
    <row r="1096" spans="1:16" s="260" customFormat="1" ht="71.25">
      <c r="A1096" s="259" t="s">
        <v>1049</v>
      </c>
      <c r="B1096" s="259" t="s">
        <v>1477</v>
      </c>
      <c r="C1096" s="259">
        <v>3</v>
      </c>
      <c r="D1096" s="259" t="s">
        <v>1282</v>
      </c>
      <c r="E1096" s="259">
        <v>28</v>
      </c>
      <c r="F1096" s="259" t="s">
        <v>1052</v>
      </c>
      <c r="G1096" s="259" t="s">
        <v>1268</v>
      </c>
      <c r="H1096" s="259" t="s">
        <v>1054</v>
      </c>
      <c r="I1096" s="259" t="s">
        <v>1218</v>
      </c>
      <c r="M1096" s="253"/>
      <c r="N1096" s="253"/>
      <c r="P1096" s="255"/>
    </row>
    <row r="1097" spans="1:16" s="260" customFormat="1" ht="71.25">
      <c r="A1097" s="259" t="s">
        <v>1049</v>
      </c>
      <c r="B1097" s="259" t="s">
        <v>1477</v>
      </c>
      <c r="C1097" s="259">
        <v>3</v>
      </c>
      <c r="D1097" s="259" t="s">
        <v>1283</v>
      </c>
      <c r="E1097" s="259">
        <v>28</v>
      </c>
      <c r="F1097" s="259" t="s">
        <v>1052</v>
      </c>
      <c r="G1097" s="259" t="s">
        <v>1268</v>
      </c>
      <c r="H1097" s="259" t="s">
        <v>1054</v>
      </c>
      <c r="I1097" s="259" t="s">
        <v>1218</v>
      </c>
      <c r="M1097" s="253"/>
      <c r="N1097" s="253"/>
      <c r="P1097" s="255"/>
    </row>
    <row r="1098" spans="1:16" s="260" customFormat="1" ht="71.25">
      <c r="A1098" s="259" t="s">
        <v>1049</v>
      </c>
      <c r="B1098" s="259" t="s">
        <v>1477</v>
      </c>
      <c r="C1098" s="259">
        <v>4</v>
      </c>
      <c r="D1098" s="259" t="s">
        <v>1096</v>
      </c>
      <c r="E1098" s="259">
        <v>28</v>
      </c>
      <c r="F1098" s="259" t="s">
        <v>1052</v>
      </c>
      <c r="G1098" s="259" t="s">
        <v>1057</v>
      </c>
      <c r="H1098" s="259" t="s">
        <v>1054</v>
      </c>
      <c r="I1098" s="259" t="s">
        <v>1218</v>
      </c>
      <c r="M1098" s="253"/>
      <c r="N1098" s="253"/>
      <c r="P1098" s="255"/>
    </row>
    <row r="1099" spans="1:16" s="260" customFormat="1" ht="71.25">
      <c r="A1099" s="259" t="s">
        <v>1049</v>
      </c>
      <c r="B1099" s="259" t="s">
        <v>1477</v>
      </c>
      <c r="C1099" s="259">
        <v>4</v>
      </c>
      <c r="D1099" s="259" t="s">
        <v>1097</v>
      </c>
      <c r="E1099" s="259">
        <v>28</v>
      </c>
      <c r="F1099" s="259" t="s">
        <v>1052</v>
      </c>
      <c r="G1099" s="259" t="s">
        <v>1057</v>
      </c>
      <c r="H1099" s="259" t="s">
        <v>1054</v>
      </c>
      <c r="I1099" s="259" t="s">
        <v>1218</v>
      </c>
      <c r="M1099" s="253"/>
      <c r="N1099" s="253"/>
      <c r="P1099" s="255"/>
    </row>
    <row r="1100" spans="1:16" s="260" customFormat="1" ht="71.25">
      <c r="A1100" s="259" t="s">
        <v>1049</v>
      </c>
      <c r="B1100" s="259" t="s">
        <v>1477</v>
      </c>
      <c r="C1100" s="259">
        <v>4</v>
      </c>
      <c r="D1100" s="259" t="s">
        <v>1098</v>
      </c>
      <c r="E1100" s="259">
        <v>28</v>
      </c>
      <c r="F1100" s="259" t="s">
        <v>1052</v>
      </c>
      <c r="G1100" s="259" t="s">
        <v>1057</v>
      </c>
      <c r="H1100" s="259" t="s">
        <v>1054</v>
      </c>
      <c r="I1100" s="259" t="s">
        <v>1218</v>
      </c>
      <c r="M1100" s="253"/>
      <c r="N1100" s="253"/>
      <c r="P1100" s="255"/>
    </row>
    <row r="1101" spans="1:16" s="260" customFormat="1" ht="71.25">
      <c r="A1101" s="259" t="s">
        <v>1049</v>
      </c>
      <c r="B1101" s="259" t="s">
        <v>1477</v>
      </c>
      <c r="C1101" s="259">
        <v>4</v>
      </c>
      <c r="D1101" s="259" t="s">
        <v>1099</v>
      </c>
      <c r="E1101" s="259">
        <v>28</v>
      </c>
      <c r="F1101" s="259" t="s">
        <v>1052</v>
      </c>
      <c r="G1101" s="259" t="s">
        <v>1057</v>
      </c>
      <c r="H1101" s="259" t="s">
        <v>1054</v>
      </c>
      <c r="I1101" s="259" t="s">
        <v>1218</v>
      </c>
      <c r="M1101" s="253"/>
      <c r="N1101" s="253"/>
      <c r="P1101" s="255"/>
    </row>
    <row r="1102" spans="1:16" s="260" customFormat="1" ht="71.25">
      <c r="A1102" s="259" t="s">
        <v>1049</v>
      </c>
      <c r="B1102" s="259" t="s">
        <v>1477</v>
      </c>
      <c r="C1102" s="259">
        <v>4</v>
      </c>
      <c r="D1102" s="259" t="s">
        <v>1100</v>
      </c>
      <c r="E1102" s="259">
        <v>28</v>
      </c>
      <c r="F1102" s="259" t="s">
        <v>1052</v>
      </c>
      <c r="G1102" s="259" t="s">
        <v>1057</v>
      </c>
      <c r="H1102" s="259" t="s">
        <v>1054</v>
      </c>
      <c r="I1102" s="259" t="s">
        <v>1218</v>
      </c>
      <c r="M1102" s="253"/>
      <c r="N1102" s="253"/>
      <c r="P1102" s="255"/>
    </row>
    <row r="1103" spans="1:16" s="260" customFormat="1" ht="71.25">
      <c r="A1103" s="259" t="s">
        <v>1049</v>
      </c>
      <c r="B1103" s="259" t="s">
        <v>1477</v>
      </c>
      <c r="C1103" s="259">
        <v>4</v>
      </c>
      <c r="D1103" s="259" t="s">
        <v>1101</v>
      </c>
      <c r="E1103" s="259">
        <v>28</v>
      </c>
      <c r="F1103" s="259" t="s">
        <v>1052</v>
      </c>
      <c r="G1103" s="259" t="s">
        <v>1057</v>
      </c>
      <c r="H1103" s="259" t="s">
        <v>1054</v>
      </c>
      <c r="I1103" s="259" t="s">
        <v>1218</v>
      </c>
      <c r="M1103" s="253"/>
      <c r="N1103" s="253"/>
      <c r="P1103" s="255"/>
    </row>
    <row r="1104" spans="1:16" s="260" customFormat="1" ht="71.25">
      <c r="A1104" s="259" t="s">
        <v>1049</v>
      </c>
      <c r="B1104" s="259" t="s">
        <v>1477</v>
      </c>
      <c r="C1104" s="259">
        <v>4</v>
      </c>
      <c r="D1104" s="259" t="s">
        <v>1102</v>
      </c>
      <c r="E1104" s="259">
        <v>28</v>
      </c>
      <c r="F1104" s="259" t="s">
        <v>1052</v>
      </c>
      <c r="G1104" s="259" t="s">
        <v>1057</v>
      </c>
      <c r="H1104" s="259" t="s">
        <v>1054</v>
      </c>
      <c r="I1104" s="259" t="s">
        <v>1218</v>
      </c>
      <c r="M1104" s="253"/>
      <c r="N1104" s="253"/>
      <c r="P1104" s="255"/>
    </row>
    <row r="1105" spans="1:16" s="260" customFormat="1" ht="71.25">
      <c r="A1105" s="259" t="s">
        <v>1049</v>
      </c>
      <c r="B1105" s="259" t="s">
        <v>1477</v>
      </c>
      <c r="C1105" s="259">
        <v>4</v>
      </c>
      <c r="D1105" s="259" t="s">
        <v>1103</v>
      </c>
      <c r="E1105" s="259">
        <v>28</v>
      </c>
      <c r="F1105" s="259" t="s">
        <v>1052</v>
      </c>
      <c r="G1105" s="259" t="s">
        <v>1057</v>
      </c>
      <c r="H1105" s="259" t="s">
        <v>1054</v>
      </c>
      <c r="I1105" s="259" t="s">
        <v>1218</v>
      </c>
      <c r="M1105" s="253"/>
      <c r="N1105" s="253"/>
      <c r="P1105" s="255"/>
    </row>
    <row r="1106" spans="1:16" s="260" customFormat="1" ht="71.25">
      <c r="A1106" s="259" t="s">
        <v>1049</v>
      </c>
      <c r="B1106" s="259" t="s">
        <v>1477</v>
      </c>
      <c r="C1106" s="259">
        <v>4</v>
      </c>
      <c r="D1106" s="259" t="s">
        <v>1104</v>
      </c>
      <c r="E1106" s="259">
        <v>28</v>
      </c>
      <c r="F1106" s="259" t="s">
        <v>1052</v>
      </c>
      <c r="G1106" s="259" t="s">
        <v>1057</v>
      </c>
      <c r="H1106" s="259" t="s">
        <v>1054</v>
      </c>
      <c r="I1106" s="259" t="s">
        <v>1218</v>
      </c>
      <c r="M1106" s="253"/>
      <c r="N1106" s="253"/>
      <c r="P1106" s="255"/>
    </row>
    <row r="1107" spans="1:16" s="260" customFormat="1" ht="71.25">
      <c r="A1107" s="259" t="s">
        <v>1049</v>
      </c>
      <c r="B1107" s="259" t="s">
        <v>1477</v>
      </c>
      <c r="C1107" s="259">
        <v>4</v>
      </c>
      <c r="D1107" s="259" t="s">
        <v>1105</v>
      </c>
      <c r="E1107" s="259">
        <v>28</v>
      </c>
      <c r="F1107" s="259" t="s">
        <v>1052</v>
      </c>
      <c r="G1107" s="259" t="s">
        <v>1057</v>
      </c>
      <c r="H1107" s="259" t="s">
        <v>1054</v>
      </c>
      <c r="I1107" s="259" t="s">
        <v>1218</v>
      </c>
      <c r="M1107" s="253"/>
      <c r="N1107" s="253"/>
      <c r="P1107" s="255"/>
    </row>
    <row r="1108" spans="1:16" s="260" customFormat="1" ht="71.25">
      <c r="A1108" s="259" t="s">
        <v>1049</v>
      </c>
      <c r="B1108" s="259" t="s">
        <v>1477</v>
      </c>
      <c r="C1108" s="259">
        <v>4</v>
      </c>
      <c r="D1108" s="259" t="s">
        <v>1106</v>
      </c>
      <c r="E1108" s="259">
        <v>28</v>
      </c>
      <c r="F1108" s="259" t="s">
        <v>1052</v>
      </c>
      <c r="G1108" s="259" t="s">
        <v>1057</v>
      </c>
      <c r="H1108" s="259" t="s">
        <v>1054</v>
      </c>
      <c r="I1108" s="259" t="s">
        <v>1218</v>
      </c>
      <c r="M1108" s="253"/>
      <c r="N1108" s="253"/>
      <c r="P1108" s="255"/>
    </row>
    <row r="1109" spans="1:16" s="260" customFormat="1" ht="71.25">
      <c r="A1109" s="259" t="s">
        <v>1049</v>
      </c>
      <c r="B1109" s="259" t="s">
        <v>1477</v>
      </c>
      <c r="C1109" s="259">
        <v>4</v>
      </c>
      <c r="D1109" s="259" t="s">
        <v>1107</v>
      </c>
      <c r="E1109" s="259">
        <v>28</v>
      </c>
      <c r="F1109" s="259" t="s">
        <v>1052</v>
      </c>
      <c r="G1109" s="259" t="s">
        <v>1053</v>
      </c>
      <c r="H1109" s="259" t="s">
        <v>1054</v>
      </c>
      <c r="I1109" s="259" t="s">
        <v>1218</v>
      </c>
      <c r="M1109" s="253"/>
      <c r="N1109" s="253"/>
      <c r="P1109" s="255"/>
    </row>
    <row r="1110" spans="1:16" s="260" customFormat="1" ht="71.25">
      <c r="A1110" s="259" t="s">
        <v>1049</v>
      </c>
      <c r="B1110" s="259" t="s">
        <v>1477</v>
      </c>
      <c r="C1110" s="259">
        <v>4</v>
      </c>
      <c r="D1110" s="259" t="s">
        <v>1108</v>
      </c>
      <c r="E1110" s="259">
        <v>28</v>
      </c>
      <c r="F1110" s="259" t="s">
        <v>1052</v>
      </c>
      <c r="G1110" s="259" t="s">
        <v>1053</v>
      </c>
      <c r="H1110" s="259" t="s">
        <v>1054</v>
      </c>
      <c r="I1110" s="259" t="s">
        <v>1218</v>
      </c>
      <c r="M1110" s="253"/>
      <c r="N1110" s="253"/>
      <c r="P1110" s="255"/>
    </row>
    <row r="1111" spans="1:16" s="260" customFormat="1" ht="71.25">
      <c r="A1111" s="259" t="s">
        <v>1049</v>
      </c>
      <c r="B1111" s="259" t="s">
        <v>1477</v>
      </c>
      <c r="C1111" s="259">
        <v>4</v>
      </c>
      <c r="D1111" s="259" t="s">
        <v>1109</v>
      </c>
      <c r="E1111" s="259">
        <v>28</v>
      </c>
      <c r="F1111" s="259" t="s">
        <v>1052</v>
      </c>
      <c r="G1111" s="259" t="s">
        <v>1053</v>
      </c>
      <c r="H1111" s="259" t="s">
        <v>1054</v>
      </c>
      <c r="I1111" s="259" t="s">
        <v>1218</v>
      </c>
      <c r="M1111" s="253"/>
      <c r="N1111" s="253"/>
      <c r="P1111" s="255"/>
    </row>
    <row r="1112" spans="1:16" s="260" customFormat="1" ht="71.25">
      <c r="A1112" s="259" t="s">
        <v>1049</v>
      </c>
      <c r="B1112" s="259" t="s">
        <v>1477</v>
      </c>
      <c r="C1112" s="259">
        <v>4</v>
      </c>
      <c r="D1112" s="259" t="s">
        <v>1110</v>
      </c>
      <c r="E1112" s="259">
        <v>28</v>
      </c>
      <c r="F1112" s="259" t="s">
        <v>1052</v>
      </c>
      <c r="G1112" s="259" t="s">
        <v>1053</v>
      </c>
      <c r="H1112" s="259" t="s">
        <v>1054</v>
      </c>
      <c r="I1112" s="259" t="s">
        <v>1218</v>
      </c>
      <c r="M1112" s="253"/>
      <c r="N1112" s="253"/>
      <c r="P1112" s="255"/>
    </row>
    <row r="1113" spans="1:16" s="260" customFormat="1" ht="71.25">
      <c r="A1113" s="259" t="s">
        <v>1049</v>
      </c>
      <c r="B1113" s="259" t="s">
        <v>1477</v>
      </c>
      <c r="C1113" s="259">
        <v>4</v>
      </c>
      <c r="D1113" s="259" t="s">
        <v>1111</v>
      </c>
      <c r="E1113" s="259">
        <v>28</v>
      </c>
      <c r="F1113" s="259" t="s">
        <v>1052</v>
      </c>
      <c r="G1113" s="259" t="s">
        <v>1053</v>
      </c>
      <c r="H1113" s="259" t="s">
        <v>1054</v>
      </c>
      <c r="I1113" s="259" t="s">
        <v>1218</v>
      </c>
      <c r="M1113" s="253"/>
      <c r="N1113" s="253"/>
      <c r="P1113" s="255"/>
    </row>
    <row r="1114" spans="1:16" s="260" customFormat="1" ht="71.25">
      <c r="A1114" s="259" t="s">
        <v>1049</v>
      </c>
      <c r="B1114" s="259" t="s">
        <v>1477</v>
      </c>
      <c r="C1114" s="259">
        <v>4</v>
      </c>
      <c r="D1114" s="259" t="s">
        <v>1112</v>
      </c>
      <c r="E1114" s="259">
        <v>28</v>
      </c>
      <c r="F1114" s="259" t="s">
        <v>1052</v>
      </c>
      <c r="G1114" s="259" t="s">
        <v>1053</v>
      </c>
      <c r="H1114" s="259" t="s">
        <v>1054</v>
      </c>
      <c r="I1114" s="259" t="s">
        <v>1218</v>
      </c>
      <c r="M1114" s="253"/>
      <c r="N1114" s="253"/>
      <c r="P1114" s="255"/>
    </row>
    <row r="1115" spans="1:16" s="260" customFormat="1" ht="71.25">
      <c r="A1115" s="259" t="s">
        <v>1049</v>
      </c>
      <c r="B1115" s="259" t="s">
        <v>1477</v>
      </c>
      <c r="C1115" s="259">
        <v>4</v>
      </c>
      <c r="D1115" s="259" t="s">
        <v>1284</v>
      </c>
      <c r="E1115" s="259">
        <v>28</v>
      </c>
      <c r="F1115" s="259" t="s">
        <v>1052</v>
      </c>
      <c r="G1115" s="259" t="s">
        <v>1053</v>
      </c>
      <c r="H1115" s="259" t="s">
        <v>1054</v>
      </c>
      <c r="I1115" s="259" t="s">
        <v>1218</v>
      </c>
      <c r="M1115" s="253"/>
      <c r="N1115" s="253"/>
      <c r="P1115" s="255"/>
    </row>
    <row r="1116" spans="1:16" s="260" customFormat="1" ht="71.25">
      <c r="A1116" s="259" t="s">
        <v>1049</v>
      </c>
      <c r="B1116" s="259" t="s">
        <v>1477</v>
      </c>
      <c r="C1116" s="259">
        <v>4</v>
      </c>
      <c r="D1116" s="259" t="s">
        <v>1113</v>
      </c>
      <c r="E1116" s="259">
        <v>28</v>
      </c>
      <c r="F1116" s="259" t="s">
        <v>1052</v>
      </c>
      <c r="G1116" s="259" t="s">
        <v>1053</v>
      </c>
      <c r="H1116" s="259" t="s">
        <v>1054</v>
      </c>
      <c r="I1116" s="259" t="s">
        <v>1218</v>
      </c>
      <c r="M1116" s="253"/>
      <c r="N1116" s="253"/>
      <c r="P1116" s="255"/>
    </row>
    <row r="1117" spans="1:16" s="260" customFormat="1" ht="71.25">
      <c r="A1117" s="259" t="s">
        <v>1049</v>
      </c>
      <c r="B1117" s="259" t="s">
        <v>1477</v>
      </c>
      <c r="C1117" s="259">
        <v>4</v>
      </c>
      <c r="D1117" s="259" t="s">
        <v>1285</v>
      </c>
      <c r="E1117" s="259">
        <v>28</v>
      </c>
      <c r="F1117" s="259" t="s">
        <v>1052</v>
      </c>
      <c r="G1117" s="259" t="s">
        <v>1053</v>
      </c>
      <c r="H1117" s="259" t="s">
        <v>1054</v>
      </c>
      <c r="I1117" s="259" t="s">
        <v>1218</v>
      </c>
      <c r="M1117" s="253"/>
      <c r="N1117" s="253"/>
      <c r="P1117" s="255"/>
    </row>
    <row r="1118" spans="1:16" s="260" customFormat="1" ht="71.25">
      <c r="A1118" s="259" t="s">
        <v>1049</v>
      </c>
      <c r="B1118" s="259" t="s">
        <v>1477</v>
      </c>
      <c r="C1118" s="259">
        <v>4</v>
      </c>
      <c r="D1118" s="259" t="s">
        <v>1114</v>
      </c>
      <c r="E1118" s="259">
        <v>28</v>
      </c>
      <c r="F1118" s="259" t="s">
        <v>1052</v>
      </c>
      <c r="G1118" s="259" t="s">
        <v>1053</v>
      </c>
      <c r="H1118" s="259" t="s">
        <v>1054</v>
      </c>
      <c r="I1118" s="259" t="s">
        <v>1218</v>
      </c>
      <c r="M1118" s="253"/>
      <c r="N1118" s="253"/>
      <c r="P1118" s="255"/>
    </row>
    <row r="1119" spans="1:16" s="260" customFormat="1" ht="71.25">
      <c r="A1119" s="259" t="s">
        <v>1049</v>
      </c>
      <c r="B1119" s="259" t="s">
        <v>1477</v>
      </c>
      <c r="C1119" s="259">
        <v>4</v>
      </c>
      <c r="D1119" s="259" t="s">
        <v>1286</v>
      </c>
      <c r="E1119" s="259">
        <v>28</v>
      </c>
      <c r="F1119" s="259" t="s">
        <v>1052</v>
      </c>
      <c r="G1119" s="259" t="s">
        <v>1053</v>
      </c>
      <c r="H1119" s="259" t="s">
        <v>1054</v>
      </c>
      <c r="I1119" s="259" t="s">
        <v>1218</v>
      </c>
      <c r="M1119" s="253"/>
      <c r="N1119" s="253"/>
      <c r="P1119" s="255"/>
    </row>
    <row r="1120" spans="1:16" s="260" customFormat="1" ht="71.25">
      <c r="A1120" s="259" t="s">
        <v>1049</v>
      </c>
      <c r="B1120" s="259" t="s">
        <v>1477</v>
      </c>
      <c r="C1120" s="259">
        <v>4</v>
      </c>
      <c r="D1120" s="259" t="s">
        <v>1115</v>
      </c>
      <c r="E1120" s="259">
        <v>28</v>
      </c>
      <c r="F1120" s="259" t="s">
        <v>1052</v>
      </c>
      <c r="G1120" s="259" t="s">
        <v>1241</v>
      </c>
      <c r="H1120" s="259" t="s">
        <v>1054</v>
      </c>
      <c r="I1120" s="259" t="s">
        <v>1218</v>
      </c>
      <c r="M1120" s="253"/>
      <c r="N1120" s="253"/>
      <c r="P1120" s="255"/>
    </row>
    <row r="1121" spans="1:16" s="260" customFormat="1" ht="71.25">
      <c r="A1121" s="259" t="s">
        <v>1049</v>
      </c>
      <c r="B1121" s="259" t="s">
        <v>1477</v>
      </c>
      <c r="C1121" s="259">
        <v>4</v>
      </c>
      <c r="D1121" s="259" t="s">
        <v>1287</v>
      </c>
      <c r="E1121" s="259">
        <v>28</v>
      </c>
      <c r="F1121" s="259" t="s">
        <v>1052</v>
      </c>
      <c r="G1121" s="259" t="s">
        <v>1241</v>
      </c>
      <c r="H1121" s="259" t="s">
        <v>1054</v>
      </c>
      <c r="I1121" s="259" t="s">
        <v>1218</v>
      </c>
      <c r="M1121" s="253"/>
      <c r="N1121" s="253"/>
      <c r="P1121" s="255"/>
    </row>
    <row r="1122" spans="1:16" s="260" customFormat="1" ht="71.25">
      <c r="A1122" s="259" t="s">
        <v>1049</v>
      </c>
      <c r="B1122" s="259" t="s">
        <v>1477</v>
      </c>
      <c r="C1122" s="259">
        <v>4</v>
      </c>
      <c r="D1122" s="259" t="s">
        <v>1288</v>
      </c>
      <c r="E1122" s="259">
        <v>28</v>
      </c>
      <c r="F1122" s="259" t="s">
        <v>1052</v>
      </c>
      <c r="G1122" s="259" t="s">
        <v>1241</v>
      </c>
      <c r="H1122" s="259" t="s">
        <v>1054</v>
      </c>
      <c r="I1122" s="259" t="s">
        <v>1218</v>
      </c>
      <c r="M1122" s="253"/>
      <c r="N1122" s="253"/>
      <c r="P1122" s="255"/>
    </row>
    <row r="1123" spans="1:16" s="260" customFormat="1" ht="71.25">
      <c r="A1123" s="259" t="s">
        <v>1049</v>
      </c>
      <c r="B1123" s="259" t="s">
        <v>1477</v>
      </c>
      <c r="C1123" s="259">
        <v>4</v>
      </c>
      <c r="D1123" s="259" t="s">
        <v>1289</v>
      </c>
      <c r="E1123" s="259">
        <v>28</v>
      </c>
      <c r="F1123" s="259" t="s">
        <v>1052</v>
      </c>
      <c r="G1123" s="259" t="s">
        <v>1241</v>
      </c>
      <c r="H1123" s="259" t="s">
        <v>1054</v>
      </c>
      <c r="I1123" s="259" t="s">
        <v>1218</v>
      </c>
      <c r="M1123" s="253"/>
      <c r="N1123" s="253"/>
      <c r="P1123" s="255"/>
    </row>
    <row r="1124" spans="1:16" s="260" customFormat="1" ht="71.25">
      <c r="A1124" s="259" t="s">
        <v>1049</v>
      </c>
      <c r="B1124" s="259" t="s">
        <v>1477</v>
      </c>
      <c r="C1124" s="259">
        <v>4</v>
      </c>
      <c r="D1124" s="259" t="s">
        <v>1116</v>
      </c>
      <c r="E1124" s="259">
        <v>28</v>
      </c>
      <c r="F1124" s="259" t="s">
        <v>1052</v>
      </c>
      <c r="G1124" s="259" t="s">
        <v>1057</v>
      </c>
      <c r="H1124" s="259" t="s">
        <v>1054</v>
      </c>
      <c r="I1124" s="259" t="s">
        <v>1218</v>
      </c>
      <c r="M1124" s="253"/>
      <c r="N1124" s="253"/>
      <c r="P1124" s="255"/>
    </row>
    <row r="1125" spans="1:16" s="260" customFormat="1" ht="71.25">
      <c r="A1125" s="259" t="s">
        <v>1049</v>
      </c>
      <c r="B1125" s="259" t="s">
        <v>1477</v>
      </c>
      <c r="C1125" s="259">
        <v>4</v>
      </c>
      <c r="D1125" s="259" t="s">
        <v>1117</v>
      </c>
      <c r="E1125" s="259">
        <v>28</v>
      </c>
      <c r="F1125" s="259" t="s">
        <v>1052</v>
      </c>
      <c r="G1125" s="259" t="s">
        <v>1057</v>
      </c>
      <c r="H1125" s="259" t="s">
        <v>1054</v>
      </c>
      <c r="I1125" s="259" t="s">
        <v>1218</v>
      </c>
      <c r="M1125" s="253"/>
      <c r="N1125" s="253"/>
      <c r="P1125" s="255"/>
    </row>
    <row r="1126" spans="1:16" s="260" customFormat="1" ht="71.25">
      <c r="A1126" s="259" t="s">
        <v>1049</v>
      </c>
      <c r="B1126" s="259" t="s">
        <v>1477</v>
      </c>
      <c r="C1126" s="259">
        <v>4</v>
      </c>
      <c r="D1126" s="259" t="s">
        <v>1118</v>
      </c>
      <c r="E1126" s="259">
        <v>28</v>
      </c>
      <c r="F1126" s="259" t="s">
        <v>1052</v>
      </c>
      <c r="G1126" s="259" t="s">
        <v>1057</v>
      </c>
      <c r="H1126" s="259" t="s">
        <v>1054</v>
      </c>
      <c r="I1126" s="259" t="s">
        <v>1218</v>
      </c>
      <c r="M1126" s="253"/>
      <c r="N1126" s="253"/>
      <c r="P1126" s="255"/>
    </row>
    <row r="1127" spans="1:16" s="260" customFormat="1" ht="71.25">
      <c r="A1127" s="259" t="s">
        <v>1049</v>
      </c>
      <c r="B1127" s="259" t="s">
        <v>1477</v>
      </c>
      <c r="C1127" s="259">
        <v>4</v>
      </c>
      <c r="D1127" s="259" t="s">
        <v>1119</v>
      </c>
      <c r="E1127" s="259">
        <v>28</v>
      </c>
      <c r="F1127" s="259" t="s">
        <v>1052</v>
      </c>
      <c r="G1127" s="259" t="s">
        <v>1057</v>
      </c>
      <c r="H1127" s="259" t="s">
        <v>1054</v>
      </c>
      <c r="I1127" s="259" t="s">
        <v>1218</v>
      </c>
      <c r="M1127" s="253"/>
      <c r="N1127" s="253"/>
      <c r="P1127" s="255"/>
    </row>
    <row r="1128" spans="1:16" s="260" customFormat="1" ht="71.25">
      <c r="A1128" s="259" t="s">
        <v>1049</v>
      </c>
      <c r="B1128" s="259" t="s">
        <v>1477</v>
      </c>
      <c r="C1128" s="259">
        <v>4</v>
      </c>
      <c r="D1128" s="259" t="s">
        <v>1120</v>
      </c>
      <c r="E1128" s="259">
        <v>28</v>
      </c>
      <c r="F1128" s="259" t="s">
        <v>1052</v>
      </c>
      <c r="G1128" s="259" t="s">
        <v>1057</v>
      </c>
      <c r="H1128" s="259" t="s">
        <v>1054</v>
      </c>
      <c r="I1128" s="259" t="s">
        <v>1218</v>
      </c>
      <c r="M1128" s="253"/>
      <c r="N1128" s="253"/>
      <c r="P1128" s="255"/>
    </row>
    <row r="1129" spans="1:16" s="260" customFormat="1" ht="71.25">
      <c r="A1129" s="259" t="s">
        <v>1049</v>
      </c>
      <c r="B1129" s="259" t="s">
        <v>1477</v>
      </c>
      <c r="C1129" s="259">
        <v>4</v>
      </c>
      <c r="D1129" s="259" t="s">
        <v>1121</v>
      </c>
      <c r="E1129" s="259">
        <v>28</v>
      </c>
      <c r="F1129" s="259" t="s">
        <v>1052</v>
      </c>
      <c r="G1129" s="259" t="s">
        <v>1057</v>
      </c>
      <c r="H1129" s="259" t="s">
        <v>1054</v>
      </c>
      <c r="I1129" s="259" t="s">
        <v>1218</v>
      </c>
      <c r="M1129" s="253"/>
      <c r="N1129" s="253"/>
      <c r="P1129" s="255"/>
    </row>
    <row r="1130" spans="1:16" s="260" customFormat="1" ht="71.25">
      <c r="A1130" s="259" t="s">
        <v>1049</v>
      </c>
      <c r="B1130" s="259" t="s">
        <v>1477</v>
      </c>
      <c r="C1130" s="259">
        <v>4</v>
      </c>
      <c r="D1130" s="259" t="s">
        <v>1122</v>
      </c>
      <c r="E1130" s="259">
        <v>28</v>
      </c>
      <c r="F1130" s="259" t="s">
        <v>1052</v>
      </c>
      <c r="G1130" s="259" t="s">
        <v>1057</v>
      </c>
      <c r="H1130" s="259" t="s">
        <v>1054</v>
      </c>
      <c r="I1130" s="259" t="s">
        <v>1218</v>
      </c>
      <c r="M1130" s="253"/>
      <c r="N1130" s="253"/>
      <c r="P1130" s="255"/>
    </row>
    <row r="1131" spans="1:16" s="260" customFormat="1" ht="71.25">
      <c r="A1131" s="259" t="s">
        <v>1049</v>
      </c>
      <c r="B1131" s="259" t="s">
        <v>1477</v>
      </c>
      <c r="C1131" s="259">
        <v>4</v>
      </c>
      <c r="D1131" s="259" t="s">
        <v>1123</v>
      </c>
      <c r="E1131" s="259">
        <v>28</v>
      </c>
      <c r="F1131" s="259" t="s">
        <v>1052</v>
      </c>
      <c r="G1131" s="259" t="s">
        <v>1057</v>
      </c>
      <c r="H1131" s="259" t="s">
        <v>1054</v>
      </c>
      <c r="I1131" s="259" t="s">
        <v>1218</v>
      </c>
      <c r="M1131" s="253"/>
      <c r="N1131" s="253"/>
      <c r="P1131" s="255"/>
    </row>
    <row r="1132" spans="1:16" s="260" customFormat="1" ht="71.25">
      <c r="A1132" s="259" t="s">
        <v>1049</v>
      </c>
      <c r="B1132" s="259" t="s">
        <v>1477</v>
      </c>
      <c r="C1132" s="259">
        <v>4</v>
      </c>
      <c r="D1132" s="259" t="s">
        <v>1124</v>
      </c>
      <c r="E1132" s="259">
        <v>28</v>
      </c>
      <c r="F1132" s="259" t="s">
        <v>1052</v>
      </c>
      <c r="G1132" s="259" t="s">
        <v>1057</v>
      </c>
      <c r="H1132" s="259" t="s">
        <v>1054</v>
      </c>
      <c r="I1132" s="259" t="s">
        <v>1218</v>
      </c>
      <c r="M1132" s="253"/>
      <c r="N1132" s="253"/>
      <c r="P1132" s="255"/>
    </row>
    <row r="1133" spans="1:16" s="260" customFormat="1" ht="71.25">
      <c r="A1133" s="259" t="s">
        <v>1049</v>
      </c>
      <c r="B1133" s="259" t="s">
        <v>1477</v>
      </c>
      <c r="C1133" s="259">
        <v>4</v>
      </c>
      <c r="D1133" s="259" t="s">
        <v>1125</v>
      </c>
      <c r="E1133" s="259">
        <v>28</v>
      </c>
      <c r="F1133" s="259" t="s">
        <v>1052</v>
      </c>
      <c r="G1133" s="259" t="s">
        <v>1057</v>
      </c>
      <c r="H1133" s="259" t="s">
        <v>1054</v>
      </c>
      <c r="I1133" s="259" t="s">
        <v>1218</v>
      </c>
      <c r="M1133" s="253"/>
      <c r="N1133" s="253"/>
      <c r="P1133" s="255"/>
    </row>
    <row r="1134" spans="1:16" s="260" customFormat="1" ht="71.25">
      <c r="A1134" s="259" t="s">
        <v>1049</v>
      </c>
      <c r="B1134" s="259" t="s">
        <v>1477</v>
      </c>
      <c r="C1134" s="259">
        <v>4</v>
      </c>
      <c r="D1134" s="259" t="s">
        <v>1126</v>
      </c>
      <c r="E1134" s="259">
        <v>28</v>
      </c>
      <c r="F1134" s="259" t="s">
        <v>1052</v>
      </c>
      <c r="G1134" s="259" t="s">
        <v>1057</v>
      </c>
      <c r="H1134" s="259" t="s">
        <v>1054</v>
      </c>
      <c r="I1134" s="259" t="s">
        <v>1218</v>
      </c>
      <c r="M1134" s="253"/>
      <c r="N1134" s="253"/>
      <c r="P1134" s="255"/>
    </row>
    <row r="1135" spans="1:16" s="260" customFormat="1" ht="71.25">
      <c r="A1135" s="259" t="s">
        <v>1049</v>
      </c>
      <c r="B1135" s="259" t="s">
        <v>1477</v>
      </c>
      <c r="C1135" s="259">
        <v>4</v>
      </c>
      <c r="D1135" s="259" t="s">
        <v>1127</v>
      </c>
      <c r="E1135" s="259">
        <v>28</v>
      </c>
      <c r="F1135" s="259" t="s">
        <v>1052</v>
      </c>
      <c r="G1135" s="259" t="s">
        <v>1053</v>
      </c>
      <c r="H1135" s="259" t="s">
        <v>1054</v>
      </c>
      <c r="I1135" s="259" t="s">
        <v>1218</v>
      </c>
      <c r="M1135" s="253"/>
      <c r="N1135" s="253"/>
      <c r="P1135" s="255"/>
    </row>
    <row r="1136" spans="1:16" s="260" customFormat="1" ht="71.25">
      <c r="A1136" s="259" t="s">
        <v>1049</v>
      </c>
      <c r="B1136" s="259" t="s">
        <v>1477</v>
      </c>
      <c r="C1136" s="259">
        <v>4</v>
      </c>
      <c r="D1136" s="259" t="s">
        <v>1128</v>
      </c>
      <c r="E1136" s="259">
        <v>28</v>
      </c>
      <c r="F1136" s="259" t="s">
        <v>1052</v>
      </c>
      <c r="G1136" s="259" t="s">
        <v>1053</v>
      </c>
      <c r="H1136" s="259" t="s">
        <v>1054</v>
      </c>
      <c r="I1136" s="259" t="s">
        <v>1218</v>
      </c>
      <c r="M1136" s="253"/>
      <c r="N1136" s="253"/>
      <c r="P1136" s="255"/>
    </row>
    <row r="1137" spans="1:16" s="260" customFormat="1" ht="71.25">
      <c r="A1137" s="259" t="s">
        <v>1049</v>
      </c>
      <c r="B1137" s="259" t="s">
        <v>1477</v>
      </c>
      <c r="C1137" s="259">
        <v>4</v>
      </c>
      <c r="D1137" s="259" t="s">
        <v>1129</v>
      </c>
      <c r="E1137" s="259">
        <v>28</v>
      </c>
      <c r="F1137" s="259" t="s">
        <v>1052</v>
      </c>
      <c r="G1137" s="259" t="s">
        <v>1053</v>
      </c>
      <c r="H1137" s="259" t="s">
        <v>1054</v>
      </c>
      <c r="I1137" s="259" t="s">
        <v>1218</v>
      </c>
      <c r="M1137" s="253"/>
      <c r="N1137" s="253"/>
      <c r="P1137" s="255"/>
    </row>
    <row r="1138" spans="1:16" s="260" customFormat="1" ht="71.25">
      <c r="A1138" s="259" t="s">
        <v>1049</v>
      </c>
      <c r="B1138" s="259" t="s">
        <v>1477</v>
      </c>
      <c r="C1138" s="259">
        <v>4</v>
      </c>
      <c r="D1138" s="259" t="s">
        <v>1130</v>
      </c>
      <c r="E1138" s="259">
        <v>28</v>
      </c>
      <c r="F1138" s="259" t="s">
        <v>1052</v>
      </c>
      <c r="G1138" s="259" t="s">
        <v>1053</v>
      </c>
      <c r="H1138" s="259" t="s">
        <v>1054</v>
      </c>
      <c r="I1138" s="259" t="s">
        <v>1218</v>
      </c>
      <c r="M1138" s="253"/>
      <c r="N1138" s="253"/>
      <c r="P1138" s="255"/>
    </row>
    <row r="1139" spans="1:16" s="260" customFormat="1" ht="71.25">
      <c r="A1139" s="259" t="s">
        <v>1049</v>
      </c>
      <c r="B1139" s="259" t="s">
        <v>1477</v>
      </c>
      <c r="C1139" s="259">
        <v>4</v>
      </c>
      <c r="D1139" s="259" t="s">
        <v>1131</v>
      </c>
      <c r="E1139" s="259">
        <v>28</v>
      </c>
      <c r="F1139" s="259" t="s">
        <v>1052</v>
      </c>
      <c r="G1139" s="259" t="s">
        <v>1053</v>
      </c>
      <c r="H1139" s="259" t="s">
        <v>1054</v>
      </c>
      <c r="I1139" s="259" t="s">
        <v>1218</v>
      </c>
      <c r="M1139" s="253"/>
      <c r="N1139" s="253"/>
      <c r="P1139" s="255"/>
    </row>
    <row r="1140" spans="1:16" s="260" customFormat="1" ht="71.25">
      <c r="A1140" s="259" t="s">
        <v>1049</v>
      </c>
      <c r="B1140" s="259" t="s">
        <v>1477</v>
      </c>
      <c r="C1140" s="259">
        <v>4</v>
      </c>
      <c r="D1140" s="259" t="s">
        <v>1132</v>
      </c>
      <c r="E1140" s="259">
        <v>28</v>
      </c>
      <c r="F1140" s="259" t="s">
        <v>1052</v>
      </c>
      <c r="G1140" s="259" t="s">
        <v>1053</v>
      </c>
      <c r="H1140" s="259" t="s">
        <v>1054</v>
      </c>
      <c r="I1140" s="259" t="s">
        <v>1218</v>
      </c>
      <c r="M1140" s="253"/>
      <c r="N1140" s="253"/>
      <c r="P1140" s="255"/>
    </row>
    <row r="1141" spans="1:16" s="260" customFormat="1" ht="71.25">
      <c r="A1141" s="259" t="s">
        <v>1049</v>
      </c>
      <c r="B1141" s="259" t="s">
        <v>1477</v>
      </c>
      <c r="C1141" s="259">
        <v>4</v>
      </c>
      <c r="D1141" s="259" t="s">
        <v>1290</v>
      </c>
      <c r="E1141" s="259">
        <v>28</v>
      </c>
      <c r="F1141" s="259" t="s">
        <v>1052</v>
      </c>
      <c r="G1141" s="259" t="s">
        <v>1053</v>
      </c>
      <c r="H1141" s="259" t="s">
        <v>1054</v>
      </c>
      <c r="I1141" s="259" t="s">
        <v>1218</v>
      </c>
      <c r="M1141" s="253"/>
      <c r="N1141" s="253"/>
      <c r="P1141" s="255"/>
    </row>
    <row r="1142" spans="1:16" s="260" customFormat="1" ht="71.25">
      <c r="A1142" s="259" t="s">
        <v>1049</v>
      </c>
      <c r="B1142" s="259" t="s">
        <v>1477</v>
      </c>
      <c r="C1142" s="259">
        <v>4</v>
      </c>
      <c r="D1142" s="259" t="s">
        <v>1133</v>
      </c>
      <c r="E1142" s="259">
        <v>28</v>
      </c>
      <c r="F1142" s="259" t="s">
        <v>1052</v>
      </c>
      <c r="G1142" s="259" t="s">
        <v>1053</v>
      </c>
      <c r="H1142" s="259" t="s">
        <v>1054</v>
      </c>
      <c r="I1142" s="259" t="s">
        <v>1218</v>
      </c>
      <c r="M1142" s="253"/>
      <c r="N1142" s="253"/>
      <c r="P1142" s="255"/>
    </row>
    <row r="1143" spans="1:16" s="260" customFormat="1" ht="71.25">
      <c r="A1143" s="259" t="s">
        <v>1049</v>
      </c>
      <c r="B1143" s="259" t="s">
        <v>1477</v>
      </c>
      <c r="C1143" s="259">
        <v>4</v>
      </c>
      <c r="D1143" s="259" t="s">
        <v>1291</v>
      </c>
      <c r="E1143" s="259">
        <v>28</v>
      </c>
      <c r="F1143" s="259" t="s">
        <v>1052</v>
      </c>
      <c r="G1143" s="259" t="s">
        <v>1053</v>
      </c>
      <c r="H1143" s="259" t="s">
        <v>1054</v>
      </c>
      <c r="I1143" s="259" t="s">
        <v>1218</v>
      </c>
      <c r="M1143" s="253"/>
      <c r="N1143" s="253"/>
      <c r="P1143" s="255"/>
    </row>
    <row r="1144" spans="1:16" s="260" customFormat="1" ht="71.25">
      <c r="A1144" s="259" t="s">
        <v>1049</v>
      </c>
      <c r="B1144" s="259" t="s">
        <v>1477</v>
      </c>
      <c r="C1144" s="259">
        <v>4</v>
      </c>
      <c r="D1144" s="259" t="s">
        <v>1134</v>
      </c>
      <c r="E1144" s="259">
        <v>28</v>
      </c>
      <c r="F1144" s="259" t="s">
        <v>1052</v>
      </c>
      <c r="G1144" s="259" t="s">
        <v>1053</v>
      </c>
      <c r="H1144" s="259" t="s">
        <v>1054</v>
      </c>
      <c r="I1144" s="259" t="s">
        <v>1218</v>
      </c>
      <c r="M1144" s="253"/>
      <c r="N1144" s="253"/>
      <c r="P1144" s="255"/>
    </row>
    <row r="1145" spans="1:16" s="260" customFormat="1" ht="71.25">
      <c r="A1145" s="259" t="s">
        <v>1049</v>
      </c>
      <c r="B1145" s="259" t="s">
        <v>1477</v>
      </c>
      <c r="C1145" s="259">
        <v>4</v>
      </c>
      <c r="D1145" s="259" t="s">
        <v>1292</v>
      </c>
      <c r="E1145" s="259">
        <v>28</v>
      </c>
      <c r="F1145" s="259" t="s">
        <v>1052</v>
      </c>
      <c r="G1145" s="259" t="s">
        <v>1053</v>
      </c>
      <c r="H1145" s="259" t="s">
        <v>1054</v>
      </c>
      <c r="I1145" s="259" t="s">
        <v>1218</v>
      </c>
      <c r="M1145" s="253"/>
      <c r="N1145" s="253"/>
      <c r="P1145" s="255"/>
    </row>
    <row r="1146" spans="1:16" s="260" customFormat="1" ht="71.25">
      <c r="A1146" s="259" t="s">
        <v>1049</v>
      </c>
      <c r="B1146" s="259" t="s">
        <v>1477</v>
      </c>
      <c r="C1146" s="259">
        <v>4</v>
      </c>
      <c r="D1146" s="259" t="s">
        <v>1135</v>
      </c>
      <c r="E1146" s="259">
        <v>28</v>
      </c>
      <c r="F1146" s="259" t="s">
        <v>1052</v>
      </c>
      <c r="G1146" s="259" t="s">
        <v>1268</v>
      </c>
      <c r="H1146" s="259" t="s">
        <v>1054</v>
      </c>
      <c r="I1146" s="259" t="s">
        <v>1218</v>
      </c>
      <c r="M1146" s="253"/>
      <c r="N1146" s="253"/>
      <c r="P1146" s="255"/>
    </row>
    <row r="1147" spans="1:16" s="260" customFormat="1" ht="71.25">
      <c r="A1147" s="259" t="s">
        <v>1049</v>
      </c>
      <c r="B1147" s="259" t="s">
        <v>1477</v>
      </c>
      <c r="C1147" s="259">
        <v>4</v>
      </c>
      <c r="D1147" s="259" t="s">
        <v>1293</v>
      </c>
      <c r="E1147" s="259">
        <v>28</v>
      </c>
      <c r="F1147" s="259" t="s">
        <v>1052</v>
      </c>
      <c r="G1147" s="259" t="s">
        <v>1268</v>
      </c>
      <c r="H1147" s="259" t="s">
        <v>1054</v>
      </c>
      <c r="I1147" s="259" t="s">
        <v>1218</v>
      </c>
      <c r="M1147" s="253"/>
      <c r="N1147" s="253"/>
      <c r="P1147" s="255"/>
    </row>
    <row r="1148" spans="1:16" s="260" customFormat="1" ht="71.25">
      <c r="A1148" s="259" t="s">
        <v>1049</v>
      </c>
      <c r="B1148" s="259" t="s">
        <v>1477</v>
      </c>
      <c r="C1148" s="259">
        <v>4</v>
      </c>
      <c r="D1148" s="259" t="s">
        <v>1294</v>
      </c>
      <c r="E1148" s="259">
        <v>28</v>
      </c>
      <c r="F1148" s="259" t="s">
        <v>1052</v>
      </c>
      <c r="G1148" s="259" t="s">
        <v>1268</v>
      </c>
      <c r="H1148" s="259" t="s">
        <v>1054</v>
      </c>
      <c r="I1148" s="259" t="s">
        <v>1218</v>
      </c>
      <c r="M1148" s="253"/>
      <c r="N1148" s="253"/>
      <c r="P1148" s="255"/>
    </row>
    <row r="1149" spans="1:16" s="260" customFormat="1" ht="71.25">
      <c r="A1149" s="259" t="s">
        <v>1049</v>
      </c>
      <c r="B1149" s="259" t="s">
        <v>1477</v>
      </c>
      <c r="C1149" s="259">
        <v>4</v>
      </c>
      <c r="D1149" s="259" t="s">
        <v>1295</v>
      </c>
      <c r="E1149" s="259">
        <v>28</v>
      </c>
      <c r="F1149" s="259" t="s">
        <v>1052</v>
      </c>
      <c r="G1149" s="259" t="s">
        <v>1268</v>
      </c>
      <c r="H1149" s="259" t="s">
        <v>1054</v>
      </c>
      <c r="I1149" s="259" t="s">
        <v>1218</v>
      </c>
      <c r="M1149" s="253"/>
      <c r="N1149" s="253"/>
      <c r="P1149" s="255"/>
    </row>
    <row r="1150" spans="1:16" s="260" customFormat="1" ht="71.25">
      <c r="A1150" s="259" t="s">
        <v>1049</v>
      </c>
      <c r="B1150" s="259" t="s">
        <v>1477</v>
      </c>
      <c r="C1150" s="259">
        <v>5</v>
      </c>
      <c r="D1150" s="259" t="s">
        <v>1136</v>
      </c>
      <c r="E1150" s="259">
        <v>28</v>
      </c>
      <c r="F1150" s="259" t="s">
        <v>1052</v>
      </c>
      <c r="G1150" s="259" t="s">
        <v>1057</v>
      </c>
      <c r="H1150" s="259" t="s">
        <v>1054</v>
      </c>
      <c r="I1150" s="259" t="s">
        <v>1218</v>
      </c>
      <c r="M1150" s="253"/>
      <c r="N1150" s="253"/>
      <c r="P1150" s="255"/>
    </row>
    <row r="1151" spans="1:16" s="260" customFormat="1" ht="71.25">
      <c r="A1151" s="259" t="s">
        <v>1049</v>
      </c>
      <c r="B1151" s="259" t="s">
        <v>1477</v>
      </c>
      <c r="C1151" s="259">
        <v>5</v>
      </c>
      <c r="D1151" s="259" t="s">
        <v>1137</v>
      </c>
      <c r="E1151" s="259">
        <v>28</v>
      </c>
      <c r="F1151" s="259" t="s">
        <v>1052</v>
      </c>
      <c r="G1151" s="259" t="s">
        <v>1057</v>
      </c>
      <c r="H1151" s="259" t="s">
        <v>1054</v>
      </c>
      <c r="I1151" s="259" t="s">
        <v>1218</v>
      </c>
      <c r="M1151" s="253"/>
      <c r="N1151" s="253"/>
      <c r="P1151" s="255"/>
    </row>
    <row r="1152" spans="1:16" s="260" customFormat="1" ht="71.25">
      <c r="A1152" s="259" t="s">
        <v>1049</v>
      </c>
      <c r="B1152" s="259" t="s">
        <v>1477</v>
      </c>
      <c r="C1152" s="259">
        <v>5</v>
      </c>
      <c r="D1152" s="259" t="s">
        <v>1138</v>
      </c>
      <c r="E1152" s="259">
        <v>28</v>
      </c>
      <c r="F1152" s="259" t="s">
        <v>1052</v>
      </c>
      <c r="G1152" s="259" t="s">
        <v>1057</v>
      </c>
      <c r="H1152" s="259" t="s">
        <v>1054</v>
      </c>
      <c r="I1152" s="259" t="s">
        <v>1218</v>
      </c>
      <c r="M1152" s="253"/>
      <c r="N1152" s="253"/>
      <c r="P1152" s="255"/>
    </row>
    <row r="1153" spans="1:16" s="260" customFormat="1" ht="71.25">
      <c r="A1153" s="259" t="s">
        <v>1049</v>
      </c>
      <c r="B1153" s="259" t="s">
        <v>1477</v>
      </c>
      <c r="C1153" s="259">
        <v>5</v>
      </c>
      <c r="D1153" s="259" t="s">
        <v>1139</v>
      </c>
      <c r="E1153" s="259">
        <v>28</v>
      </c>
      <c r="F1153" s="259" t="s">
        <v>1052</v>
      </c>
      <c r="G1153" s="259" t="s">
        <v>1057</v>
      </c>
      <c r="H1153" s="259" t="s">
        <v>1054</v>
      </c>
      <c r="I1153" s="259" t="s">
        <v>1218</v>
      </c>
      <c r="M1153" s="253"/>
      <c r="N1153" s="253"/>
      <c r="P1153" s="255"/>
    </row>
    <row r="1154" spans="1:16" s="260" customFormat="1" ht="71.25">
      <c r="A1154" s="259" t="s">
        <v>1049</v>
      </c>
      <c r="B1154" s="259" t="s">
        <v>1477</v>
      </c>
      <c r="C1154" s="259">
        <v>5</v>
      </c>
      <c r="D1154" s="259" t="s">
        <v>1140</v>
      </c>
      <c r="E1154" s="259">
        <v>28</v>
      </c>
      <c r="F1154" s="259" t="s">
        <v>1052</v>
      </c>
      <c r="G1154" s="259" t="s">
        <v>1057</v>
      </c>
      <c r="H1154" s="259" t="s">
        <v>1054</v>
      </c>
      <c r="I1154" s="259" t="s">
        <v>1218</v>
      </c>
      <c r="M1154" s="253"/>
      <c r="N1154" s="253"/>
      <c r="P1154" s="255"/>
    </row>
    <row r="1155" spans="1:16" s="260" customFormat="1" ht="71.25">
      <c r="A1155" s="259" t="s">
        <v>1049</v>
      </c>
      <c r="B1155" s="259" t="s">
        <v>1477</v>
      </c>
      <c r="C1155" s="259">
        <v>5</v>
      </c>
      <c r="D1155" s="259" t="s">
        <v>1141</v>
      </c>
      <c r="E1155" s="259">
        <v>28</v>
      </c>
      <c r="F1155" s="259" t="s">
        <v>1052</v>
      </c>
      <c r="G1155" s="259" t="s">
        <v>1057</v>
      </c>
      <c r="H1155" s="259" t="s">
        <v>1054</v>
      </c>
      <c r="I1155" s="259" t="s">
        <v>1218</v>
      </c>
      <c r="M1155" s="253"/>
      <c r="N1155" s="253"/>
      <c r="P1155" s="255"/>
    </row>
    <row r="1156" spans="1:16" s="260" customFormat="1" ht="71.25">
      <c r="A1156" s="259" t="s">
        <v>1049</v>
      </c>
      <c r="B1156" s="259" t="s">
        <v>1477</v>
      </c>
      <c r="C1156" s="259">
        <v>5</v>
      </c>
      <c r="D1156" s="259" t="s">
        <v>1142</v>
      </c>
      <c r="E1156" s="259">
        <v>28</v>
      </c>
      <c r="F1156" s="259" t="s">
        <v>1052</v>
      </c>
      <c r="G1156" s="259" t="s">
        <v>1057</v>
      </c>
      <c r="H1156" s="259" t="s">
        <v>1054</v>
      </c>
      <c r="I1156" s="259" t="s">
        <v>1218</v>
      </c>
      <c r="M1156" s="253"/>
      <c r="N1156" s="253"/>
      <c r="P1156" s="255"/>
    </row>
    <row r="1157" spans="1:16" s="260" customFormat="1" ht="71.25">
      <c r="A1157" s="259" t="s">
        <v>1049</v>
      </c>
      <c r="B1157" s="259" t="s">
        <v>1477</v>
      </c>
      <c r="C1157" s="259">
        <v>5</v>
      </c>
      <c r="D1157" s="259" t="s">
        <v>1143</v>
      </c>
      <c r="E1157" s="259">
        <v>28</v>
      </c>
      <c r="F1157" s="259" t="s">
        <v>1052</v>
      </c>
      <c r="G1157" s="259" t="s">
        <v>1057</v>
      </c>
      <c r="H1157" s="259" t="s">
        <v>1054</v>
      </c>
      <c r="I1157" s="259" t="s">
        <v>1218</v>
      </c>
      <c r="M1157" s="253"/>
      <c r="N1157" s="253"/>
      <c r="P1157" s="255"/>
    </row>
    <row r="1158" spans="1:16" s="260" customFormat="1" ht="71.25">
      <c r="A1158" s="259" t="s">
        <v>1049</v>
      </c>
      <c r="B1158" s="259" t="s">
        <v>1477</v>
      </c>
      <c r="C1158" s="259">
        <v>5</v>
      </c>
      <c r="D1158" s="259" t="s">
        <v>1144</v>
      </c>
      <c r="E1158" s="259">
        <v>28</v>
      </c>
      <c r="F1158" s="259" t="s">
        <v>1052</v>
      </c>
      <c r="G1158" s="259" t="s">
        <v>1057</v>
      </c>
      <c r="H1158" s="259" t="s">
        <v>1054</v>
      </c>
      <c r="I1158" s="259" t="s">
        <v>1218</v>
      </c>
      <c r="M1158" s="253"/>
      <c r="N1158" s="253"/>
      <c r="P1158" s="255"/>
    </row>
    <row r="1159" spans="1:16" s="260" customFormat="1" ht="71.25">
      <c r="A1159" s="259" t="s">
        <v>1049</v>
      </c>
      <c r="B1159" s="259" t="s">
        <v>1477</v>
      </c>
      <c r="C1159" s="259">
        <v>5</v>
      </c>
      <c r="D1159" s="259" t="s">
        <v>1145</v>
      </c>
      <c r="E1159" s="259">
        <v>28</v>
      </c>
      <c r="F1159" s="259" t="s">
        <v>1052</v>
      </c>
      <c r="G1159" s="259" t="s">
        <v>1057</v>
      </c>
      <c r="H1159" s="259" t="s">
        <v>1054</v>
      </c>
      <c r="I1159" s="259" t="s">
        <v>1218</v>
      </c>
      <c r="M1159" s="253"/>
      <c r="N1159" s="253"/>
      <c r="P1159" s="255"/>
    </row>
    <row r="1160" spans="1:16" s="260" customFormat="1" ht="71.25">
      <c r="A1160" s="259" t="s">
        <v>1049</v>
      </c>
      <c r="B1160" s="259" t="s">
        <v>1477</v>
      </c>
      <c r="C1160" s="259">
        <v>5</v>
      </c>
      <c r="D1160" s="259" t="s">
        <v>1146</v>
      </c>
      <c r="E1160" s="259">
        <v>28</v>
      </c>
      <c r="F1160" s="259" t="s">
        <v>1052</v>
      </c>
      <c r="G1160" s="259" t="s">
        <v>1057</v>
      </c>
      <c r="H1160" s="259" t="s">
        <v>1054</v>
      </c>
      <c r="I1160" s="259" t="s">
        <v>1218</v>
      </c>
      <c r="M1160" s="253"/>
      <c r="N1160" s="253"/>
      <c r="P1160" s="255"/>
    </row>
    <row r="1161" spans="1:16" s="260" customFormat="1" ht="71.25">
      <c r="A1161" s="259" t="s">
        <v>1049</v>
      </c>
      <c r="B1161" s="259" t="s">
        <v>1477</v>
      </c>
      <c r="C1161" s="259">
        <v>5</v>
      </c>
      <c r="D1161" s="259" t="s">
        <v>1147</v>
      </c>
      <c r="E1161" s="259">
        <v>28</v>
      </c>
      <c r="F1161" s="259" t="s">
        <v>1052</v>
      </c>
      <c r="G1161" s="259" t="s">
        <v>1053</v>
      </c>
      <c r="H1161" s="259" t="s">
        <v>1054</v>
      </c>
      <c r="I1161" s="259" t="s">
        <v>1218</v>
      </c>
      <c r="M1161" s="253"/>
      <c r="N1161" s="253"/>
      <c r="P1161" s="255"/>
    </row>
    <row r="1162" spans="1:16" s="260" customFormat="1" ht="71.25">
      <c r="A1162" s="259" t="s">
        <v>1049</v>
      </c>
      <c r="B1162" s="259" t="s">
        <v>1477</v>
      </c>
      <c r="C1162" s="259">
        <v>5</v>
      </c>
      <c r="D1162" s="259" t="s">
        <v>1148</v>
      </c>
      <c r="E1162" s="259">
        <v>28</v>
      </c>
      <c r="F1162" s="259" t="s">
        <v>1052</v>
      </c>
      <c r="G1162" s="259" t="s">
        <v>1053</v>
      </c>
      <c r="H1162" s="259" t="s">
        <v>1054</v>
      </c>
      <c r="I1162" s="259" t="s">
        <v>1218</v>
      </c>
      <c r="M1162" s="253"/>
      <c r="N1162" s="253"/>
      <c r="P1162" s="255"/>
    </row>
    <row r="1163" spans="1:16" s="260" customFormat="1" ht="71.25">
      <c r="A1163" s="259" t="s">
        <v>1049</v>
      </c>
      <c r="B1163" s="259" t="s">
        <v>1477</v>
      </c>
      <c r="C1163" s="259">
        <v>5</v>
      </c>
      <c r="D1163" s="259" t="s">
        <v>1149</v>
      </c>
      <c r="E1163" s="259">
        <v>28</v>
      </c>
      <c r="F1163" s="259" t="s">
        <v>1052</v>
      </c>
      <c r="G1163" s="259" t="s">
        <v>1053</v>
      </c>
      <c r="H1163" s="259" t="s">
        <v>1054</v>
      </c>
      <c r="I1163" s="259" t="s">
        <v>1218</v>
      </c>
      <c r="M1163" s="253"/>
      <c r="N1163" s="253"/>
      <c r="P1163" s="255"/>
    </row>
    <row r="1164" spans="1:16" s="260" customFormat="1" ht="71.25">
      <c r="A1164" s="259" t="s">
        <v>1049</v>
      </c>
      <c r="B1164" s="259" t="s">
        <v>1477</v>
      </c>
      <c r="C1164" s="259">
        <v>5</v>
      </c>
      <c r="D1164" s="259" t="s">
        <v>1150</v>
      </c>
      <c r="E1164" s="259">
        <v>28</v>
      </c>
      <c r="F1164" s="259" t="s">
        <v>1052</v>
      </c>
      <c r="G1164" s="259" t="s">
        <v>1053</v>
      </c>
      <c r="H1164" s="259" t="s">
        <v>1054</v>
      </c>
      <c r="I1164" s="259" t="s">
        <v>1218</v>
      </c>
      <c r="M1164" s="253"/>
      <c r="N1164" s="253"/>
      <c r="P1164" s="255"/>
    </row>
    <row r="1165" spans="1:16" s="260" customFormat="1" ht="71.25">
      <c r="A1165" s="259" t="s">
        <v>1049</v>
      </c>
      <c r="B1165" s="259" t="s">
        <v>1477</v>
      </c>
      <c r="C1165" s="259">
        <v>5</v>
      </c>
      <c r="D1165" s="259" t="s">
        <v>1151</v>
      </c>
      <c r="E1165" s="259">
        <v>28</v>
      </c>
      <c r="F1165" s="259" t="s">
        <v>1052</v>
      </c>
      <c r="G1165" s="259" t="s">
        <v>1053</v>
      </c>
      <c r="H1165" s="259" t="s">
        <v>1054</v>
      </c>
      <c r="I1165" s="259" t="s">
        <v>1218</v>
      </c>
      <c r="M1165" s="253"/>
      <c r="N1165" s="253"/>
      <c r="P1165" s="255"/>
    </row>
    <row r="1166" spans="1:16" s="260" customFormat="1" ht="71.25">
      <c r="A1166" s="259" t="s">
        <v>1049</v>
      </c>
      <c r="B1166" s="259" t="s">
        <v>1477</v>
      </c>
      <c r="C1166" s="259">
        <v>5</v>
      </c>
      <c r="D1166" s="259" t="s">
        <v>1152</v>
      </c>
      <c r="E1166" s="259">
        <v>28</v>
      </c>
      <c r="F1166" s="259" t="s">
        <v>1052</v>
      </c>
      <c r="G1166" s="259" t="s">
        <v>1053</v>
      </c>
      <c r="H1166" s="259" t="s">
        <v>1054</v>
      </c>
      <c r="I1166" s="259" t="s">
        <v>1218</v>
      </c>
      <c r="M1166" s="253"/>
      <c r="N1166" s="253"/>
      <c r="P1166" s="255"/>
    </row>
    <row r="1167" spans="1:16" s="260" customFormat="1" ht="71.25">
      <c r="A1167" s="259" t="s">
        <v>1049</v>
      </c>
      <c r="B1167" s="259" t="s">
        <v>1477</v>
      </c>
      <c r="C1167" s="259">
        <v>5</v>
      </c>
      <c r="D1167" s="259" t="s">
        <v>1296</v>
      </c>
      <c r="E1167" s="259">
        <v>28</v>
      </c>
      <c r="F1167" s="259" t="s">
        <v>1052</v>
      </c>
      <c r="G1167" s="259" t="s">
        <v>1053</v>
      </c>
      <c r="H1167" s="259" t="s">
        <v>1054</v>
      </c>
      <c r="I1167" s="259" t="s">
        <v>1218</v>
      </c>
      <c r="M1167" s="253"/>
      <c r="N1167" s="253"/>
      <c r="P1167" s="255"/>
    </row>
    <row r="1168" spans="1:16" s="260" customFormat="1" ht="71.25">
      <c r="A1168" s="259" t="s">
        <v>1049</v>
      </c>
      <c r="B1168" s="259" t="s">
        <v>1477</v>
      </c>
      <c r="C1168" s="259">
        <v>5</v>
      </c>
      <c r="D1168" s="259" t="s">
        <v>1153</v>
      </c>
      <c r="E1168" s="259">
        <v>28</v>
      </c>
      <c r="F1168" s="259" t="s">
        <v>1052</v>
      </c>
      <c r="G1168" s="259" t="s">
        <v>1053</v>
      </c>
      <c r="H1168" s="259" t="s">
        <v>1054</v>
      </c>
      <c r="I1168" s="259" t="s">
        <v>1218</v>
      </c>
      <c r="M1168" s="253"/>
      <c r="N1168" s="253"/>
      <c r="P1168" s="255"/>
    </row>
    <row r="1169" spans="1:16" s="260" customFormat="1" ht="71.25">
      <c r="A1169" s="259" t="s">
        <v>1049</v>
      </c>
      <c r="B1169" s="259" t="s">
        <v>1477</v>
      </c>
      <c r="C1169" s="259">
        <v>5</v>
      </c>
      <c r="D1169" s="259" t="s">
        <v>1297</v>
      </c>
      <c r="E1169" s="259">
        <v>28</v>
      </c>
      <c r="F1169" s="259" t="s">
        <v>1052</v>
      </c>
      <c r="G1169" s="259" t="s">
        <v>1053</v>
      </c>
      <c r="H1169" s="259" t="s">
        <v>1054</v>
      </c>
      <c r="I1169" s="259" t="s">
        <v>1218</v>
      </c>
      <c r="M1169" s="253"/>
      <c r="N1169" s="253"/>
      <c r="P1169" s="255"/>
    </row>
    <row r="1170" spans="1:16" s="260" customFormat="1" ht="71.25">
      <c r="A1170" s="259" t="s">
        <v>1049</v>
      </c>
      <c r="B1170" s="259" t="s">
        <v>1477</v>
      </c>
      <c r="C1170" s="259">
        <v>5</v>
      </c>
      <c r="D1170" s="259" t="s">
        <v>1154</v>
      </c>
      <c r="E1170" s="259">
        <v>28</v>
      </c>
      <c r="F1170" s="259" t="s">
        <v>1052</v>
      </c>
      <c r="G1170" s="259" t="s">
        <v>1053</v>
      </c>
      <c r="H1170" s="259" t="s">
        <v>1054</v>
      </c>
      <c r="I1170" s="259" t="s">
        <v>1218</v>
      </c>
      <c r="M1170" s="253"/>
      <c r="N1170" s="253"/>
      <c r="P1170" s="255"/>
    </row>
    <row r="1171" spans="1:16" s="260" customFormat="1" ht="71.25">
      <c r="A1171" s="259" t="s">
        <v>1049</v>
      </c>
      <c r="B1171" s="259" t="s">
        <v>1477</v>
      </c>
      <c r="C1171" s="259">
        <v>5</v>
      </c>
      <c r="D1171" s="259" t="s">
        <v>1298</v>
      </c>
      <c r="E1171" s="259">
        <v>28</v>
      </c>
      <c r="F1171" s="259" t="s">
        <v>1052</v>
      </c>
      <c r="G1171" s="259" t="s">
        <v>1053</v>
      </c>
      <c r="H1171" s="259" t="s">
        <v>1054</v>
      </c>
      <c r="I1171" s="259" t="s">
        <v>1218</v>
      </c>
      <c r="M1171" s="253"/>
      <c r="N1171" s="253"/>
      <c r="P1171" s="255"/>
    </row>
    <row r="1172" spans="1:16" s="260" customFormat="1" ht="71.25">
      <c r="A1172" s="259" t="s">
        <v>1049</v>
      </c>
      <c r="B1172" s="259" t="s">
        <v>1477</v>
      </c>
      <c r="C1172" s="259">
        <v>5</v>
      </c>
      <c r="D1172" s="259" t="s">
        <v>1155</v>
      </c>
      <c r="E1172" s="259">
        <v>28</v>
      </c>
      <c r="F1172" s="259" t="s">
        <v>1052</v>
      </c>
      <c r="G1172" s="259" t="s">
        <v>1241</v>
      </c>
      <c r="H1172" s="259" t="s">
        <v>1054</v>
      </c>
      <c r="I1172" s="259" t="s">
        <v>1218</v>
      </c>
      <c r="M1172" s="253"/>
      <c r="N1172" s="253"/>
      <c r="P1172" s="255"/>
    </row>
    <row r="1173" spans="1:16" s="260" customFormat="1" ht="71.25">
      <c r="A1173" s="259" t="s">
        <v>1049</v>
      </c>
      <c r="B1173" s="259" t="s">
        <v>1477</v>
      </c>
      <c r="C1173" s="259">
        <v>5</v>
      </c>
      <c r="D1173" s="259" t="s">
        <v>1299</v>
      </c>
      <c r="E1173" s="259">
        <v>28</v>
      </c>
      <c r="F1173" s="259" t="s">
        <v>1052</v>
      </c>
      <c r="G1173" s="259" t="s">
        <v>1241</v>
      </c>
      <c r="H1173" s="259" t="s">
        <v>1054</v>
      </c>
      <c r="I1173" s="259" t="s">
        <v>1218</v>
      </c>
      <c r="M1173" s="253"/>
      <c r="N1173" s="253"/>
      <c r="P1173" s="255"/>
    </row>
    <row r="1174" spans="1:16" s="260" customFormat="1" ht="71.25">
      <c r="A1174" s="259" t="s">
        <v>1049</v>
      </c>
      <c r="B1174" s="259" t="s">
        <v>1477</v>
      </c>
      <c r="C1174" s="259">
        <v>5</v>
      </c>
      <c r="D1174" s="259" t="s">
        <v>1300</v>
      </c>
      <c r="E1174" s="259">
        <v>28</v>
      </c>
      <c r="F1174" s="259" t="s">
        <v>1052</v>
      </c>
      <c r="G1174" s="259" t="s">
        <v>1241</v>
      </c>
      <c r="H1174" s="259" t="s">
        <v>1054</v>
      </c>
      <c r="I1174" s="259" t="s">
        <v>1218</v>
      </c>
      <c r="M1174" s="253"/>
      <c r="N1174" s="253"/>
      <c r="P1174" s="255"/>
    </row>
    <row r="1175" spans="1:16" s="260" customFormat="1" ht="71.25">
      <c r="A1175" s="259" t="s">
        <v>1049</v>
      </c>
      <c r="B1175" s="259" t="s">
        <v>1477</v>
      </c>
      <c r="C1175" s="259">
        <v>5</v>
      </c>
      <c r="D1175" s="259" t="s">
        <v>1301</v>
      </c>
      <c r="E1175" s="259">
        <v>28</v>
      </c>
      <c r="F1175" s="259" t="s">
        <v>1052</v>
      </c>
      <c r="G1175" s="259" t="s">
        <v>1241</v>
      </c>
      <c r="H1175" s="259" t="s">
        <v>1054</v>
      </c>
      <c r="I1175" s="259" t="s">
        <v>1218</v>
      </c>
      <c r="M1175" s="253"/>
      <c r="N1175" s="253"/>
      <c r="P1175" s="255"/>
    </row>
    <row r="1176" spans="1:16" s="260" customFormat="1" ht="71.25">
      <c r="A1176" s="259" t="s">
        <v>1049</v>
      </c>
      <c r="B1176" s="259" t="s">
        <v>1477</v>
      </c>
      <c r="C1176" s="259">
        <v>5</v>
      </c>
      <c r="D1176" s="259" t="s">
        <v>1156</v>
      </c>
      <c r="E1176" s="259">
        <v>28</v>
      </c>
      <c r="F1176" s="259" t="s">
        <v>1052</v>
      </c>
      <c r="G1176" s="259" t="s">
        <v>1057</v>
      </c>
      <c r="H1176" s="259" t="s">
        <v>1054</v>
      </c>
      <c r="I1176" s="259" t="s">
        <v>1218</v>
      </c>
      <c r="M1176" s="253"/>
      <c r="N1176" s="253"/>
      <c r="P1176" s="255"/>
    </row>
    <row r="1177" spans="1:16" s="260" customFormat="1" ht="71.25">
      <c r="A1177" s="259" t="s">
        <v>1049</v>
      </c>
      <c r="B1177" s="259" t="s">
        <v>1477</v>
      </c>
      <c r="C1177" s="259">
        <v>5</v>
      </c>
      <c r="D1177" s="259" t="s">
        <v>1157</v>
      </c>
      <c r="E1177" s="259">
        <v>28</v>
      </c>
      <c r="F1177" s="259" t="s">
        <v>1052</v>
      </c>
      <c r="G1177" s="259" t="s">
        <v>1057</v>
      </c>
      <c r="H1177" s="259" t="s">
        <v>1054</v>
      </c>
      <c r="I1177" s="259" t="s">
        <v>1218</v>
      </c>
      <c r="M1177" s="253"/>
      <c r="N1177" s="253"/>
      <c r="P1177" s="255"/>
    </row>
    <row r="1178" spans="1:16" s="260" customFormat="1" ht="71.25">
      <c r="A1178" s="259" t="s">
        <v>1049</v>
      </c>
      <c r="B1178" s="259" t="s">
        <v>1477</v>
      </c>
      <c r="C1178" s="259">
        <v>5</v>
      </c>
      <c r="D1178" s="259" t="s">
        <v>1158</v>
      </c>
      <c r="E1178" s="259">
        <v>28</v>
      </c>
      <c r="F1178" s="259" t="s">
        <v>1052</v>
      </c>
      <c r="G1178" s="259" t="s">
        <v>1057</v>
      </c>
      <c r="H1178" s="259" t="s">
        <v>1054</v>
      </c>
      <c r="I1178" s="259" t="s">
        <v>1218</v>
      </c>
      <c r="M1178" s="253"/>
      <c r="N1178" s="253"/>
      <c r="P1178" s="255"/>
    </row>
    <row r="1179" spans="1:16" s="260" customFormat="1" ht="71.25">
      <c r="A1179" s="259" t="s">
        <v>1049</v>
      </c>
      <c r="B1179" s="259" t="s">
        <v>1477</v>
      </c>
      <c r="C1179" s="259">
        <v>5</v>
      </c>
      <c r="D1179" s="259" t="s">
        <v>1159</v>
      </c>
      <c r="E1179" s="259">
        <v>28</v>
      </c>
      <c r="F1179" s="259" t="s">
        <v>1052</v>
      </c>
      <c r="G1179" s="259" t="s">
        <v>1057</v>
      </c>
      <c r="H1179" s="259" t="s">
        <v>1054</v>
      </c>
      <c r="I1179" s="259" t="s">
        <v>1218</v>
      </c>
      <c r="M1179" s="253"/>
      <c r="N1179" s="253"/>
      <c r="P1179" s="255"/>
    </row>
    <row r="1180" spans="1:16" s="260" customFormat="1" ht="71.25">
      <c r="A1180" s="259" t="s">
        <v>1049</v>
      </c>
      <c r="B1180" s="259" t="s">
        <v>1477</v>
      </c>
      <c r="C1180" s="259">
        <v>5</v>
      </c>
      <c r="D1180" s="259" t="s">
        <v>1160</v>
      </c>
      <c r="E1180" s="259">
        <v>28</v>
      </c>
      <c r="F1180" s="259" t="s">
        <v>1052</v>
      </c>
      <c r="G1180" s="259" t="s">
        <v>1057</v>
      </c>
      <c r="H1180" s="259" t="s">
        <v>1054</v>
      </c>
      <c r="I1180" s="259" t="s">
        <v>1218</v>
      </c>
      <c r="M1180" s="253"/>
      <c r="N1180" s="253"/>
      <c r="P1180" s="255"/>
    </row>
    <row r="1181" spans="1:16" s="260" customFormat="1" ht="71.25">
      <c r="A1181" s="259" t="s">
        <v>1049</v>
      </c>
      <c r="B1181" s="259" t="s">
        <v>1477</v>
      </c>
      <c r="C1181" s="259">
        <v>5</v>
      </c>
      <c r="D1181" s="259" t="s">
        <v>1161</v>
      </c>
      <c r="E1181" s="259">
        <v>28</v>
      </c>
      <c r="F1181" s="259" t="s">
        <v>1052</v>
      </c>
      <c r="G1181" s="259" t="s">
        <v>1057</v>
      </c>
      <c r="H1181" s="259" t="s">
        <v>1054</v>
      </c>
      <c r="I1181" s="259" t="s">
        <v>1218</v>
      </c>
      <c r="M1181" s="253"/>
      <c r="N1181" s="253"/>
      <c r="P1181" s="255"/>
    </row>
    <row r="1182" spans="1:16" s="260" customFormat="1" ht="71.25">
      <c r="A1182" s="259" t="s">
        <v>1049</v>
      </c>
      <c r="B1182" s="259" t="s">
        <v>1477</v>
      </c>
      <c r="C1182" s="259">
        <v>5</v>
      </c>
      <c r="D1182" s="259" t="s">
        <v>1162</v>
      </c>
      <c r="E1182" s="259">
        <v>28</v>
      </c>
      <c r="F1182" s="259" t="s">
        <v>1052</v>
      </c>
      <c r="G1182" s="259" t="s">
        <v>1057</v>
      </c>
      <c r="H1182" s="259" t="s">
        <v>1054</v>
      </c>
      <c r="I1182" s="259" t="s">
        <v>1218</v>
      </c>
      <c r="M1182" s="253"/>
      <c r="N1182" s="253"/>
      <c r="P1182" s="255"/>
    </row>
    <row r="1183" spans="1:16" s="260" customFormat="1" ht="71.25">
      <c r="A1183" s="259" t="s">
        <v>1049</v>
      </c>
      <c r="B1183" s="259" t="s">
        <v>1477</v>
      </c>
      <c r="C1183" s="259">
        <v>5</v>
      </c>
      <c r="D1183" s="259" t="s">
        <v>1163</v>
      </c>
      <c r="E1183" s="259">
        <v>28</v>
      </c>
      <c r="F1183" s="259" t="s">
        <v>1052</v>
      </c>
      <c r="G1183" s="259" t="s">
        <v>1057</v>
      </c>
      <c r="H1183" s="259" t="s">
        <v>1054</v>
      </c>
      <c r="I1183" s="259" t="s">
        <v>1218</v>
      </c>
      <c r="M1183" s="253"/>
      <c r="N1183" s="253"/>
      <c r="P1183" s="255"/>
    </row>
    <row r="1184" spans="1:16" s="260" customFormat="1" ht="71.25">
      <c r="A1184" s="259" t="s">
        <v>1049</v>
      </c>
      <c r="B1184" s="259" t="s">
        <v>1477</v>
      </c>
      <c r="C1184" s="259">
        <v>5</v>
      </c>
      <c r="D1184" s="259" t="s">
        <v>1164</v>
      </c>
      <c r="E1184" s="259">
        <v>28</v>
      </c>
      <c r="F1184" s="259" t="s">
        <v>1052</v>
      </c>
      <c r="G1184" s="259" t="s">
        <v>1057</v>
      </c>
      <c r="H1184" s="259" t="s">
        <v>1054</v>
      </c>
      <c r="I1184" s="259" t="s">
        <v>1218</v>
      </c>
      <c r="M1184" s="253"/>
      <c r="N1184" s="253"/>
      <c r="P1184" s="255"/>
    </row>
    <row r="1185" spans="1:16" s="260" customFormat="1" ht="71.25">
      <c r="A1185" s="259" t="s">
        <v>1049</v>
      </c>
      <c r="B1185" s="259" t="s">
        <v>1477</v>
      </c>
      <c r="C1185" s="259">
        <v>5</v>
      </c>
      <c r="D1185" s="259" t="s">
        <v>1165</v>
      </c>
      <c r="E1185" s="259">
        <v>28</v>
      </c>
      <c r="F1185" s="259" t="s">
        <v>1052</v>
      </c>
      <c r="G1185" s="259" t="s">
        <v>1057</v>
      </c>
      <c r="H1185" s="259" t="s">
        <v>1054</v>
      </c>
      <c r="I1185" s="259" t="s">
        <v>1218</v>
      </c>
      <c r="M1185" s="253"/>
      <c r="N1185" s="253"/>
      <c r="P1185" s="255"/>
    </row>
    <row r="1186" spans="1:16" s="260" customFormat="1" ht="71.25">
      <c r="A1186" s="259" t="s">
        <v>1049</v>
      </c>
      <c r="B1186" s="259" t="s">
        <v>1477</v>
      </c>
      <c r="C1186" s="259">
        <v>5</v>
      </c>
      <c r="D1186" s="259" t="s">
        <v>1166</v>
      </c>
      <c r="E1186" s="259">
        <v>28</v>
      </c>
      <c r="F1186" s="259" t="s">
        <v>1052</v>
      </c>
      <c r="G1186" s="259" t="s">
        <v>1057</v>
      </c>
      <c r="H1186" s="259" t="s">
        <v>1054</v>
      </c>
      <c r="I1186" s="259" t="s">
        <v>1218</v>
      </c>
      <c r="M1186" s="253"/>
      <c r="N1186" s="253"/>
      <c r="P1186" s="255"/>
    </row>
    <row r="1187" spans="1:16" s="260" customFormat="1" ht="71.25">
      <c r="A1187" s="259" t="s">
        <v>1049</v>
      </c>
      <c r="B1187" s="259" t="s">
        <v>1477</v>
      </c>
      <c r="C1187" s="259">
        <v>5</v>
      </c>
      <c r="D1187" s="259" t="s">
        <v>1167</v>
      </c>
      <c r="E1187" s="259">
        <v>28</v>
      </c>
      <c r="F1187" s="259" t="s">
        <v>1052</v>
      </c>
      <c r="G1187" s="259" t="s">
        <v>1053</v>
      </c>
      <c r="H1187" s="259" t="s">
        <v>1054</v>
      </c>
      <c r="I1187" s="259" t="s">
        <v>1218</v>
      </c>
      <c r="M1187" s="253"/>
      <c r="N1187" s="253"/>
      <c r="P1187" s="255"/>
    </row>
    <row r="1188" spans="1:16" s="260" customFormat="1" ht="71.25">
      <c r="A1188" s="259" t="s">
        <v>1049</v>
      </c>
      <c r="B1188" s="259" t="s">
        <v>1477</v>
      </c>
      <c r="C1188" s="259">
        <v>5</v>
      </c>
      <c r="D1188" s="259" t="s">
        <v>1168</v>
      </c>
      <c r="E1188" s="259">
        <v>28</v>
      </c>
      <c r="F1188" s="259" t="s">
        <v>1052</v>
      </c>
      <c r="G1188" s="259" t="s">
        <v>1053</v>
      </c>
      <c r="H1188" s="259" t="s">
        <v>1054</v>
      </c>
      <c r="I1188" s="259" t="s">
        <v>1218</v>
      </c>
      <c r="M1188" s="253"/>
      <c r="N1188" s="253"/>
      <c r="P1188" s="255"/>
    </row>
    <row r="1189" spans="1:16" s="260" customFormat="1" ht="71.25">
      <c r="A1189" s="259" t="s">
        <v>1049</v>
      </c>
      <c r="B1189" s="259" t="s">
        <v>1477</v>
      </c>
      <c r="C1189" s="259">
        <v>5</v>
      </c>
      <c r="D1189" s="259" t="s">
        <v>1169</v>
      </c>
      <c r="E1189" s="259">
        <v>28</v>
      </c>
      <c r="F1189" s="259" t="s">
        <v>1052</v>
      </c>
      <c r="G1189" s="259" t="s">
        <v>1053</v>
      </c>
      <c r="H1189" s="259" t="s">
        <v>1054</v>
      </c>
      <c r="I1189" s="259" t="s">
        <v>1218</v>
      </c>
      <c r="M1189" s="253"/>
      <c r="N1189" s="253"/>
      <c r="P1189" s="255"/>
    </row>
    <row r="1190" spans="1:16" s="260" customFormat="1" ht="71.25">
      <c r="A1190" s="259" t="s">
        <v>1049</v>
      </c>
      <c r="B1190" s="259" t="s">
        <v>1477</v>
      </c>
      <c r="C1190" s="259">
        <v>5</v>
      </c>
      <c r="D1190" s="259" t="s">
        <v>1170</v>
      </c>
      <c r="E1190" s="259">
        <v>28</v>
      </c>
      <c r="F1190" s="259" t="s">
        <v>1052</v>
      </c>
      <c r="G1190" s="259" t="s">
        <v>1053</v>
      </c>
      <c r="H1190" s="259" t="s">
        <v>1054</v>
      </c>
      <c r="I1190" s="259" t="s">
        <v>1218</v>
      </c>
      <c r="M1190" s="253"/>
      <c r="N1190" s="253"/>
      <c r="P1190" s="255"/>
    </row>
    <row r="1191" spans="1:16" s="260" customFormat="1" ht="71.25">
      <c r="A1191" s="259" t="s">
        <v>1049</v>
      </c>
      <c r="B1191" s="259" t="s">
        <v>1477</v>
      </c>
      <c r="C1191" s="259">
        <v>5</v>
      </c>
      <c r="D1191" s="259" t="s">
        <v>1171</v>
      </c>
      <c r="E1191" s="259">
        <v>28</v>
      </c>
      <c r="F1191" s="259" t="s">
        <v>1052</v>
      </c>
      <c r="G1191" s="259" t="s">
        <v>1053</v>
      </c>
      <c r="H1191" s="259" t="s">
        <v>1054</v>
      </c>
      <c r="I1191" s="259" t="s">
        <v>1218</v>
      </c>
      <c r="M1191" s="253"/>
      <c r="N1191" s="253"/>
      <c r="P1191" s="255"/>
    </row>
    <row r="1192" spans="1:16" s="260" customFormat="1" ht="71.25">
      <c r="A1192" s="259" t="s">
        <v>1049</v>
      </c>
      <c r="B1192" s="259" t="s">
        <v>1477</v>
      </c>
      <c r="C1192" s="259">
        <v>5</v>
      </c>
      <c r="D1192" s="259" t="s">
        <v>1172</v>
      </c>
      <c r="E1192" s="259">
        <v>28</v>
      </c>
      <c r="F1192" s="259" t="s">
        <v>1052</v>
      </c>
      <c r="G1192" s="259" t="s">
        <v>1053</v>
      </c>
      <c r="H1192" s="259" t="s">
        <v>1054</v>
      </c>
      <c r="I1192" s="259" t="s">
        <v>1218</v>
      </c>
      <c r="M1192" s="253"/>
      <c r="N1192" s="253"/>
      <c r="P1192" s="255"/>
    </row>
    <row r="1193" spans="1:16" s="260" customFormat="1" ht="71.25">
      <c r="A1193" s="259" t="s">
        <v>1049</v>
      </c>
      <c r="B1193" s="259" t="s">
        <v>1477</v>
      </c>
      <c r="C1193" s="259">
        <v>5</v>
      </c>
      <c r="D1193" s="259" t="s">
        <v>1302</v>
      </c>
      <c r="E1193" s="259">
        <v>28</v>
      </c>
      <c r="F1193" s="259" t="s">
        <v>1052</v>
      </c>
      <c r="G1193" s="259" t="s">
        <v>1053</v>
      </c>
      <c r="H1193" s="259" t="s">
        <v>1054</v>
      </c>
      <c r="I1193" s="259" t="s">
        <v>1218</v>
      </c>
      <c r="M1193" s="253"/>
      <c r="N1193" s="253"/>
      <c r="P1193" s="255"/>
    </row>
    <row r="1194" spans="1:16" s="260" customFormat="1" ht="71.25">
      <c r="A1194" s="259" t="s">
        <v>1049</v>
      </c>
      <c r="B1194" s="259" t="s">
        <v>1477</v>
      </c>
      <c r="C1194" s="259">
        <v>5</v>
      </c>
      <c r="D1194" s="259" t="s">
        <v>1173</v>
      </c>
      <c r="E1194" s="259">
        <v>28</v>
      </c>
      <c r="F1194" s="259" t="s">
        <v>1052</v>
      </c>
      <c r="G1194" s="259" t="s">
        <v>1053</v>
      </c>
      <c r="H1194" s="259" t="s">
        <v>1054</v>
      </c>
      <c r="I1194" s="259" t="s">
        <v>1218</v>
      </c>
      <c r="M1194" s="253"/>
      <c r="N1194" s="253"/>
      <c r="P1194" s="255"/>
    </row>
    <row r="1195" spans="1:16" s="260" customFormat="1" ht="71.25">
      <c r="A1195" s="259" t="s">
        <v>1049</v>
      </c>
      <c r="B1195" s="259" t="s">
        <v>1477</v>
      </c>
      <c r="C1195" s="259">
        <v>5</v>
      </c>
      <c r="D1195" s="259" t="s">
        <v>1303</v>
      </c>
      <c r="E1195" s="259">
        <v>28</v>
      </c>
      <c r="F1195" s="259" t="s">
        <v>1052</v>
      </c>
      <c r="G1195" s="259" t="s">
        <v>1053</v>
      </c>
      <c r="H1195" s="259" t="s">
        <v>1054</v>
      </c>
      <c r="I1195" s="259" t="s">
        <v>1218</v>
      </c>
      <c r="M1195" s="253"/>
      <c r="N1195" s="253"/>
      <c r="P1195" s="255"/>
    </row>
    <row r="1196" spans="1:16" s="260" customFormat="1" ht="71.25">
      <c r="A1196" s="259" t="s">
        <v>1049</v>
      </c>
      <c r="B1196" s="259" t="s">
        <v>1477</v>
      </c>
      <c r="C1196" s="259">
        <v>5</v>
      </c>
      <c r="D1196" s="259" t="s">
        <v>1174</v>
      </c>
      <c r="E1196" s="259">
        <v>28</v>
      </c>
      <c r="F1196" s="259" t="s">
        <v>1052</v>
      </c>
      <c r="G1196" s="259" t="s">
        <v>1053</v>
      </c>
      <c r="H1196" s="259" t="s">
        <v>1054</v>
      </c>
      <c r="I1196" s="259" t="s">
        <v>1218</v>
      </c>
      <c r="M1196" s="253"/>
      <c r="N1196" s="253"/>
      <c r="P1196" s="255"/>
    </row>
    <row r="1197" spans="1:16" s="260" customFormat="1" ht="71.25">
      <c r="A1197" s="259" t="s">
        <v>1049</v>
      </c>
      <c r="B1197" s="259" t="s">
        <v>1477</v>
      </c>
      <c r="C1197" s="259">
        <v>5</v>
      </c>
      <c r="D1197" s="259" t="s">
        <v>1304</v>
      </c>
      <c r="E1197" s="259">
        <v>28</v>
      </c>
      <c r="F1197" s="259" t="s">
        <v>1052</v>
      </c>
      <c r="G1197" s="259" t="s">
        <v>1053</v>
      </c>
      <c r="H1197" s="259" t="s">
        <v>1054</v>
      </c>
      <c r="I1197" s="259" t="s">
        <v>1218</v>
      </c>
      <c r="M1197" s="253"/>
      <c r="N1197" s="253"/>
      <c r="P1197" s="255"/>
    </row>
    <row r="1198" spans="1:16" s="260" customFormat="1" ht="71.25">
      <c r="A1198" s="259" t="s">
        <v>1049</v>
      </c>
      <c r="B1198" s="259" t="s">
        <v>1477</v>
      </c>
      <c r="C1198" s="259">
        <v>5</v>
      </c>
      <c r="D1198" s="259" t="s">
        <v>1175</v>
      </c>
      <c r="E1198" s="259">
        <v>28</v>
      </c>
      <c r="F1198" s="259" t="s">
        <v>1052</v>
      </c>
      <c r="G1198" s="259" t="s">
        <v>1268</v>
      </c>
      <c r="H1198" s="259" t="s">
        <v>1054</v>
      </c>
      <c r="I1198" s="259" t="s">
        <v>1218</v>
      </c>
      <c r="M1198" s="253"/>
      <c r="N1198" s="253"/>
      <c r="P1198" s="255"/>
    </row>
    <row r="1199" spans="1:16" s="260" customFormat="1" ht="71.25">
      <c r="A1199" s="259" t="s">
        <v>1049</v>
      </c>
      <c r="B1199" s="259" t="s">
        <v>1477</v>
      </c>
      <c r="C1199" s="259">
        <v>5</v>
      </c>
      <c r="D1199" s="259" t="s">
        <v>1305</v>
      </c>
      <c r="E1199" s="259">
        <v>28</v>
      </c>
      <c r="F1199" s="259" t="s">
        <v>1052</v>
      </c>
      <c r="G1199" s="259" t="s">
        <v>1268</v>
      </c>
      <c r="H1199" s="259" t="s">
        <v>1054</v>
      </c>
      <c r="I1199" s="259" t="s">
        <v>1218</v>
      </c>
      <c r="M1199" s="253"/>
      <c r="N1199" s="253"/>
      <c r="P1199" s="255"/>
    </row>
    <row r="1200" spans="1:16" s="260" customFormat="1" ht="71.25">
      <c r="A1200" s="259" t="s">
        <v>1049</v>
      </c>
      <c r="B1200" s="259" t="s">
        <v>1477</v>
      </c>
      <c r="C1200" s="259">
        <v>5</v>
      </c>
      <c r="D1200" s="259" t="s">
        <v>1306</v>
      </c>
      <c r="E1200" s="259">
        <v>28</v>
      </c>
      <c r="F1200" s="259" t="s">
        <v>1052</v>
      </c>
      <c r="G1200" s="259" t="s">
        <v>1268</v>
      </c>
      <c r="H1200" s="259" t="s">
        <v>1054</v>
      </c>
      <c r="I1200" s="259" t="s">
        <v>1218</v>
      </c>
      <c r="M1200" s="253"/>
      <c r="N1200" s="253"/>
      <c r="P1200" s="255"/>
    </row>
    <row r="1201" spans="1:16" s="260" customFormat="1" ht="71.25">
      <c r="A1201" s="259" t="s">
        <v>1049</v>
      </c>
      <c r="B1201" s="259" t="s">
        <v>1477</v>
      </c>
      <c r="C1201" s="259">
        <v>5</v>
      </c>
      <c r="D1201" s="259" t="s">
        <v>1307</v>
      </c>
      <c r="E1201" s="259">
        <v>28</v>
      </c>
      <c r="F1201" s="259" t="s">
        <v>1052</v>
      </c>
      <c r="G1201" s="259" t="s">
        <v>1268</v>
      </c>
      <c r="H1201" s="259" t="s">
        <v>1054</v>
      </c>
      <c r="I1201" s="259" t="s">
        <v>1218</v>
      </c>
      <c r="M1201" s="253"/>
      <c r="N1201" s="253"/>
      <c r="P1201" s="255"/>
    </row>
    <row r="1202" spans="1:16" s="260" customFormat="1" ht="71.25">
      <c r="A1202" s="259" t="s">
        <v>1049</v>
      </c>
      <c r="B1202" s="259" t="s">
        <v>1477</v>
      </c>
      <c r="C1202" s="259">
        <v>6</v>
      </c>
      <c r="D1202" s="259" t="s">
        <v>1176</v>
      </c>
      <c r="E1202" s="259">
        <v>28</v>
      </c>
      <c r="F1202" s="259" t="s">
        <v>1052</v>
      </c>
      <c r="G1202" s="259" t="s">
        <v>1057</v>
      </c>
      <c r="H1202" s="259" t="s">
        <v>1054</v>
      </c>
      <c r="I1202" s="259" t="s">
        <v>1218</v>
      </c>
      <c r="M1202" s="253"/>
      <c r="N1202" s="253"/>
      <c r="P1202" s="255"/>
    </row>
    <row r="1203" spans="1:16" s="260" customFormat="1" ht="71.25">
      <c r="A1203" s="259" t="s">
        <v>1049</v>
      </c>
      <c r="B1203" s="259" t="s">
        <v>1477</v>
      </c>
      <c r="C1203" s="259">
        <v>6</v>
      </c>
      <c r="D1203" s="259" t="s">
        <v>1177</v>
      </c>
      <c r="E1203" s="259">
        <v>28</v>
      </c>
      <c r="F1203" s="259" t="s">
        <v>1052</v>
      </c>
      <c r="G1203" s="259" t="s">
        <v>1057</v>
      </c>
      <c r="H1203" s="259" t="s">
        <v>1054</v>
      </c>
      <c r="I1203" s="259" t="s">
        <v>1218</v>
      </c>
      <c r="M1203" s="253"/>
      <c r="N1203" s="253"/>
      <c r="P1203" s="255"/>
    </row>
    <row r="1204" spans="1:16" s="260" customFormat="1" ht="71.25">
      <c r="A1204" s="259" t="s">
        <v>1049</v>
      </c>
      <c r="B1204" s="259" t="s">
        <v>1477</v>
      </c>
      <c r="C1204" s="259">
        <v>6</v>
      </c>
      <c r="D1204" s="259" t="s">
        <v>1178</v>
      </c>
      <c r="E1204" s="259">
        <v>28</v>
      </c>
      <c r="F1204" s="259" t="s">
        <v>1052</v>
      </c>
      <c r="G1204" s="259" t="s">
        <v>1057</v>
      </c>
      <c r="H1204" s="259" t="s">
        <v>1054</v>
      </c>
      <c r="I1204" s="259" t="s">
        <v>1218</v>
      </c>
      <c r="M1204" s="253"/>
      <c r="N1204" s="253"/>
      <c r="P1204" s="255"/>
    </row>
    <row r="1205" spans="1:16" s="260" customFormat="1" ht="71.25">
      <c r="A1205" s="259" t="s">
        <v>1049</v>
      </c>
      <c r="B1205" s="259" t="s">
        <v>1477</v>
      </c>
      <c r="C1205" s="259">
        <v>6</v>
      </c>
      <c r="D1205" s="259" t="s">
        <v>1179</v>
      </c>
      <c r="E1205" s="259">
        <v>28</v>
      </c>
      <c r="F1205" s="259" t="s">
        <v>1052</v>
      </c>
      <c r="G1205" s="259" t="s">
        <v>1057</v>
      </c>
      <c r="H1205" s="259" t="s">
        <v>1054</v>
      </c>
      <c r="I1205" s="259" t="s">
        <v>1218</v>
      </c>
      <c r="M1205" s="253"/>
      <c r="N1205" s="253"/>
      <c r="P1205" s="255"/>
    </row>
    <row r="1206" spans="1:16" s="260" customFormat="1" ht="71.25">
      <c r="A1206" s="259" t="s">
        <v>1049</v>
      </c>
      <c r="B1206" s="259" t="s">
        <v>1477</v>
      </c>
      <c r="C1206" s="259">
        <v>6</v>
      </c>
      <c r="D1206" s="259" t="s">
        <v>1180</v>
      </c>
      <c r="E1206" s="259">
        <v>28</v>
      </c>
      <c r="F1206" s="259" t="s">
        <v>1052</v>
      </c>
      <c r="G1206" s="259" t="s">
        <v>1057</v>
      </c>
      <c r="H1206" s="259" t="s">
        <v>1054</v>
      </c>
      <c r="I1206" s="259" t="s">
        <v>1218</v>
      </c>
      <c r="M1206" s="253"/>
      <c r="N1206" s="253"/>
      <c r="P1206" s="255"/>
    </row>
    <row r="1207" spans="1:16" s="260" customFormat="1" ht="71.25">
      <c r="A1207" s="259" t="s">
        <v>1049</v>
      </c>
      <c r="B1207" s="259" t="s">
        <v>1477</v>
      </c>
      <c r="C1207" s="259">
        <v>6</v>
      </c>
      <c r="D1207" s="259" t="s">
        <v>1181</v>
      </c>
      <c r="E1207" s="259">
        <v>28</v>
      </c>
      <c r="F1207" s="259" t="s">
        <v>1052</v>
      </c>
      <c r="G1207" s="259" t="s">
        <v>1057</v>
      </c>
      <c r="H1207" s="259" t="s">
        <v>1054</v>
      </c>
      <c r="I1207" s="259" t="s">
        <v>1218</v>
      </c>
      <c r="M1207" s="253"/>
      <c r="N1207" s="253"/>
      <c r="P1207" s="255"/>
    </row>
    <row r="1208" spans="1:16" s="260" customFormat="1" ht="71.25">
      <c r="A1208" s="259" t="s">
        <v>1049</v>
      </c>
      <c r="B1208" s="259" t="s">
        <v>1477</v>
      </c>
      <c r="C1208" s="259">
        <v>6</v>
      </c>
      <c r="D1208" s="259" t="s">
        <v>1182</v>
      </c>
      <c r="E1208" s="259">
        <v>28</v>
      </c>
      <c r="F1208" s="259" t="s">
        <v>1052</v>
      </c>
      <c r="G1208" s="259" t="s">
        <v>1057</v>
      </c>
      <c r="H1208" s="259" t="s">
        <v>1054</v>
      </c>
      <c r="I1208" s="259" t="s">
        <v>1218</v>
      </c>
      <c r="M1208" s="253"/>
      <c r="N1208" s="253"/>
      <c r="P1208" s="255"/>
    </row>
    <row r="1209" spans="1:16" s="260" customFormat="1" ht="71.25">
      <c r="A1209" s="259" t="s">
        <v>1049</v>
      </c>
      <c r="B1209" s="259" t="s">
        <v>1477</v>
      </c>
      <c r="C1209" s="259">
        <v>6</v>
      </c>
      <c r="D1209" s="259" t="s">
        <v>1183</v>
      </c>
      <c r="E1209" s="259">
        <v>28</v>
      </c>
      <c r="F1209" s="259" t="s">
        <v>1052</v>
      </c>
      <c r="G1209" s="259" t="s">
        <v>1057</v>
      </c>
      <c r="H1209" s="259" t="s">
        <v>1054</v>
      </c>
      <c r="I1209" s="259" t="s">
        <v>1218</v>
      </c>
      <c r="M1209" s="253"/>
      <c r="N1209" s="253"/>
      <c r="P1209" s="255"/>
    </row>
    <row r="1210" spans="1:16" s="260" customFormat="1" ht="71.25">
      <c r="A1210" s="259" t="s">
        <v>1049</v>
      </c>
      <c r="B1210" s="259" t="s">
        <v>1477</v>
      </c>
      <c r="C1210" s="259">
        <v>6</v>
      </c>
      <c r="D1210" s="259" t="s">
        <v>1184</v>
      </c>
      <c r="E1210" s="259">
        <v>28</v>
      </c>
      <c r="F1210" s="259" t="s">
        <v>1052</v>
      </c>
      <c r="G1210" s="259" t="s">
        <v>1057</v>
      </c>
      <c r="H1210" s="259" t="s">
        <v>1054</v>
      </c>
      <c r="I1210" s="259" t="s">
        <v>1218</v>
      </c>
      <c r="M1210" s="253"/>
      <c r="N1210" s="253"/>
      <c r="P1210" s="255"/>
    </row>
    <row r="1211" spans="1:16" s="260" customFormat="1" ht="71.25">
      <c r="A1211" s="259" t="s">
        <v>1049</v>
      </c>
      <c r="B1211" s="259" t="s">
        <v>1477</v>
      </c>
      <c r="C1211" s="259">
        <v>6</v>
      </c>
      <c r="D1211" s="259" t="s">
        <v>1185</v>
      </c>
      <c r="E1211" s="259">
        <v>28</v>
      </c>
      <c r="F1211" s="259" t="s">
        <v>1052</v>
      </c>
      <c r="G1211" s="259" t="s">
        <v>1057</v>
      </c>
      <c r="H1211" s="259" t="s">
        <v>1054</v>
      </c>
      <c r="I1211" s="259" t="s">
        <v>1218</v>
      </c>
      <c r="M1211" s="253"/>
      <c r="N1211" s="253"/>
      <c r="P1211" s="255"/>
    </row>
    <row r="1212" spans="1:16" s="260" customFormat="1" ht="71.25">
      <c r="A1212" s="259" t="s">
        <v>1049</v>
      </c>
      <c r="B1212" s="259" t="s">
        <v>1477</v>
      </c>
      <c r="C1212" s="259">
        <v>6</v>
      </c>
      <c r="D1212" s="259" t="s">
        <v>1186</v>
      </c>
      <c r="E1212" s="259">
        <v>28</v>
      </c>
      <c r="F1212" s="259" t="s">
        <v>1052</v>
      </c>
      <c r="G1212" s="259" t="s">
        <v>1057</v>
      </c>
      <c r="H1212" s="259" t="s">
        <v>1054</v>
      </c>
      <c r="I1212" s="259" t="s">
        <v>1218</v>
      </c>
      <c r="M1212" s="253"/>
      <c r="N1212" s="253"/>
      <c r="P1212" s="255"/>
    </row>
    <row r="1213" spans="1:16" s="260" customFormat="1" ht="71.25">
      <c r="A1213" s="259" t="s">
        <v>1049</v>
      </c>
      <c r="B1213" s="259" t="s">
        <v>1477</v>
      </c>
      <c r="C1213" s="259">
        <v>6</v>
      </c>
      <c r="D1213" s="259" t="s">
        <v>1187</v>
      </c>
      <c r="E1213" s="259">
        <v>28</v>
      </c>
      <c r="F1213" s="259" t="s">
        <v>1052</v>
      </c>
      <c r="G1213" s="259" t="s">
        <v>1053</v>
      </c>
      <c r="H1213" s="259" t="s">
        <v>1054</v>
      </c>
      <c r="I1213" s="259" t="s">
        <v>1218</v>
      </c>
      <c r="M1213" s="253"/>
      <c r="N1213" s="253"/>
      <c r="P1213" s="255"/>
    </row>
    <row r="1214" spans="1:16" s="260" customFormat="1" ht="71.25">
      <c r="A1214" s="259" t="s">
        <v>1049</v>
      </c>
      <c r="B1214" s="259" t="s">
        <v>1477</v>
      </c>
      <c r="C1214" s="259">
        <v>6</v>
      </c>
      <c r="D1214" s="259" t="s">
        <v>1188</v>
      </c>
      <c r="E1214" s="259">
        <v>28</v>
      </c>
      <c r="F1214" s="259" t="s">
        <v>1052</v>
      </c>
      <c r="G1214" s="259" t="s">
        <v>1053</v>
      </c>
      <c r="H1214" s="259" t="s">
        <v>1054</v>
      </c>
      <c r="I1214" s="259" t="s">
        <v>1218</v>
      </c>
      <c r="M1214" s="253"/>
      <c r="N1214" s="253"/>
      <c r="P1214" s="255"/>
    </row>
    <row r="1215" spans="1:16" s="260" customFormat="1" ht="71.25">
      <c r="A1215" s="259" t="s">
        <v>1049</v>
      </c>
      <c r="B1215" s="259" t="s">
        <v>1477</v>
      </c>
      <c r="C1215" s="259">
        <v>6</v>
      </c>
      <c r="D1215" s="259" t="s">
        <v>1189</v>
      </c>
      <c r="E1215" s="259">
        <v>28</v>
      </c>
      <c r="F1215" s="259" t="s">
        <v>1052</v>
      </c>
      <c r="G1215" s="259" t="s">
        <v>1053</v>
      </c>
      <c r="H1215" s="259" t="s">
        <v>1054</v>
      </c>
      <c r="I1215" s="259" t="s">
        <v>1218</v>
      </c>
      <c r="M1215" s="253"/>
      <c r="N1215" s="253"/>
      <c r="P1215" s="255"/>
    </row>
    <row r="1216" spans="1:16" s="260" customFormat="1" ht="71.25">
      <c r="A1216" s="259" t="s">
        <v>1049</v>
      </c>
      <c r="B1216" s="259" t="s">
        <v>1477</v>
      </c>
      <c r="C1216" s="259">
        <v>6</v>
      </c>
      <c r="D1216" s="259" t="s">
        <v>1190</v>
      </c>
      <c r="E1216" s="259">
        <v>28</v>
      </c>
      <c r="F1216" s="259" t="s">
        <v>1052</v>
      </c>
      <c r="G1216" s="259" t="s">
        <v>1053</v>
      </c>
      <c r="H1216" s="259" t="s">
        <v>1054</v>
      </c>
      <c r="I1216" s="259" t="s">
        <v>1218</v>
      </c>
      <c r="M1216" s="253"/>
      <c r="N1216" s="253"/>
      <c r="P1216" s="255"/>
    </row>
    <row r="1217" spans="1:16" s="260" customFormat="1" ht="71.25">
      <c r="A1217" s="259" t="s">
        <v>1049</v>
      </c>
      <c r="B1217" s="259" t="s">
        <v>1477</v>
      </c>
      <c r="C1217" s="259">
        <v>6</v>
      </c>
      <c r="D1217" s="259" t="s">
        <v>1191</v>
      </c>
      <c r="E1217" s="259">
        <v>28</v>
      </c>
      <c r="F1217" s="259" t="s">
        <v>1052</v>
      </c>
      <c r="G1217" s="259" t="s">
        <v>1053</v>
      </c>
      <c r="H1217" s="259" t="s">
        <v>1054</v>
      </c>
      <c r="I1217" s="259" t="s">
        <v>1218</v>
      </c>
      <c r="M1217" s="253"/>
      <c r="N1217" s="253"/>
      <c r="P1217" s="255"/>
    </row>
    <row r="1218" spans="1:16" s="260" customFormat="1" ht="71.25">
      <c r="A1218" s="259" t="s">
        <v>1049</v>
      </c>
      <c r="B1218" s="259" t="s">
        <v>1477</v>
      </c>
      <c r="C1218" s="259">
        <v>6</v>
      </c>
      <c r="D1218" s="259" t="s">
        <v>1192</v>
      </c>
      <c r="E1218" s="259">
        <v>28</v>
      </c>
      <c r="F1218" s="259" t="s">
        <v>1052</v>
      </c>
      <c r="G1218" s="259" t="s">
        <v>1053</v>
      </c>
      <c r="H1218" s="259" t="s">
        <v>1054</v>
      </c>
      <c r="I1218" s="259" t="s">
        <v>1218</v>
      </c>
      <c r="M1218" s="253"/>
      <c r="N1218" s="253"/>
      <c r="P1218" s="255"/>
    </row>
    <row r="1219" spans="1:16" s="260" customFormat="1" ht="71.25">
      <c r="A1219" s="259" t="s">
        <v>1049</v>
      </c>
      <c r="B1219" s="259" t="s">
        <v>1477</v>
      </c>
      <c r="C1219" s="259">
        <v>6</v>
      </c>
      <c r="D1219" s="259" t="s">
        <v>1308</v>
      </c>
      <c r="E1219" s="259">
        <v>28</v>
      </c>
      <c r="F1219" s="259" t="s">
        <v>1052</v>
      </c>
      <c r="G1219" s="259" t="s">
        <v>1053</v>
      </c>
      <c r="H1219" s="259" t="s">
        <v>1054</v>
      </c>
      <c r="I1219" s="259" t="s">
        <v>1218</v>
      </c>
      <c r="M1219" s="253"/>
      <c r="N1219" s="253"/>
      <c r="P1219" s="255"/>
    </row>
    <row r="1220" spans="1:16" s="260" customFormat="1" ht="71.25">
      <c r="A1220" s="259" t="s">
        <v>1049</v>
      </c>
      <c r="B1220" s="259" t="s">
        <v>1477</v>
      </c>
      <c r="C1220" s="259">
        <v>6</v>
      </c>
      <c r="D1220" s="259" t="s">
        <v>1193</v>
      </c>
      <c r="E1220" s="259">
        <v>28</v>
      </c>
      <c r="F1220" s="259" t="s">
        <v>1052</v>
      </c>
      <c r="G1220" s="259" t="s">
        <v>1053</v>
      </c>
      <c r="H1220" s="259" t="s">
        <v>1054</v>
      </c>
      <c r="I1220" s="259" t="s">
        <v>1218</v>
      </c>
      <c r="M1220" s="253"/>
      <c r="N1220" s="253"/>
      <c r="P1220" s="255"/>
    </row>
    <row r="1221" spans="1:16" s="260" customFormat="1" ht="71.25">
      <c r="A1221" s="259" t="s">
        <v>1049</v>
      </c>
      <c r="B1221" s="259" t="s">
        <v>1477</v>
      </c>
      <c r="C1221" s="259">
        <v>6</v>
      </c>
      <c r="D1221" s="259" t="s">
        <v>1309</v>
      </c>
      <c r="E1221" s="259">
        <v>28</v>
      </c>
      <c r="F1221" s="259" t="s">
        <v>1052</v>
      </c>
      <c r="G1221" s="259" t="s">
        <v>1053</v>
      </c>
      <c r="H1221" s="259" t="s">
        <v>1054</v>
      </c>
      <c r="I1221" s="259" t="s">
        <v>1218</v>
      </c>
      <c r="M1221" s="253"/>
      <c r="N1221" s="253"/>
      <c r="P1221" s="255"/>
    </row>
    <row r="1222" spans="1:16" s="260" customFormat="1" ht="71.25">
      <c r="A1222" s="259" t="s">
        <v>1049</v>
      </c>
      <c r="B1222" s="259" t="s">
        <v>1477</v>
      </c>
      <c r="C1222" s="259">
        <v>6</v>
      </c>
      <c r="D1222" s="259" t="s">
        <v>1194</v>
      </c>
      <c r="E1222" s="259">
        <v>28</v>
      </c>
      <c r="F1222" s="259" t="s">
        <v>1052</v>
      </c>
      <c r="G1222" s="259" t="s">
        <v>1053</v>
      </c>
      <c r="H1222" s="259" t="s">
        <v>1054</v>
      </c>
      <c r="I1222" s="259" t="s">
        <v>1218</v>
      </c>
      <c r="M1222" s="253"/>
      <c r="N1222" s="253"/>
      <c r="P1222" s="255"/>
    </row>
    <row r="1223" spans="1:16" s="260" customFormat="1" ht="71.25">
      <c r="A1223" s="259" t="s">
        <v>1049</v>
      </c>
      <c r="B1223" s="259" t="s">
        <v>1477</v>
      </c>
      <c r="C1223" s="259">
        <v>6</v>
      </c>
      <c r="D1223" s="259" t="s">
        <v>1310</v>
      </c>
      <c r="E1223" s="259">
        <v>28</v>
      </c>
      <c r="F1223" s="259" t="s">
        <v>1052</v>
      </c>
      <c r="G1223" s="259" t="s">
        <v>1053</v>
      </c>
      <c r="H1223" s="259" t="s">
        <v>1054</v>
      </c>
      <c r="I1223" s="259" t="s">
        <v>1218</v>
      </c>
      <c r="M1223" s="253"/>
      <c r="N1223" s="253"/>
      <c r="P1223" s="255"/>
    </row>
    <row r="1224" spans="1:16" s="260" customFormat="1" ht="71.25">
      <c r="A1224" s="259" t="s">
        <v>1049</v>
      </c>
      <c r="B1224" s="259" t="s">
        <v>1477</v>
      </c>
      <c r="C1224" s="259">
        <v>6</v>
      </c>
      <c r="D1224" s="259" t="s">
        <v>1195</v>
      </c>
      <c r="E1224" s="259">
        <v>28</v>
      </c>
      <c r="F1224" s="259" t="s">
        <v>1052</v>
      </c>
      <c r="G1224" s="259" t="s">
        <v>1241</v>
      </c>
      <c r="H1224" s="259" t="s">
        <v>1054</v>
      </c>
      <c r="I1224" s="259" t="s">
        <v>1218</v>
      </c>
      <c r="M1224" s="253"/>
      <c r="N1224" s="253"/>
      <c r="P1224" s="255"/>
    </row>
    <row r="1225" spans="1:16" s="260" customFormat="1" ht="71.25">
      <c r="A1225" s="259" t="s">
        <v>1049</v>
      </c>
      <c r="B1225" s="259" t="s">
        <v>1477</v>
      </c>
      <c r="C1225" s="259">
        <v>6</v>
      </c>
      <c r="D1225" s="259" t="s">
        <v>1311</v>
      </c>
      <c r="E1225" s="259">
        <v>28</v>
      </c>
      <c r="F1225" s="259" t="s">
        <v>1052</v>
      </c>
      <c r="G1225" s="259" t="s">
        <v>1241</v>
      </c>
      <c r="H1225" s="259" t="s">
        <v>1054</v>
      </c>
      <c r="I1225" s="259" t="s">
        <v>1218</v>
      </c>
      <c r="M1225" s="253"/>
      <c r="N1225" s="253"/>
      <c r="P1225" s="255"/>
    </row>
    <row r="1226" spans="1:16" s="260" customFormat="1" ht="71.25">
      <c r="A1226" s="259" t="s">
        <v>1049</v>
      </c>
      <c r="B1226" s="259" t="s">
        <v>1477</v>
      </c>
      <c r="C1226" s="259">
        <v>6</v>
      </c>
      <c r="D1226" s="259" t="s">
        <v>1312</v>
      </c>
      <c r="E1226" s="259">
        <v>28</v>
      </c>
      <c r="F1226" s="259" t="s">
        <v>1052</v>
      </c>
      <c r="G1226" s="259" t="s">
        <v>1241</v>
      </c>
      <c r="H1226" s="259" t="s">
        <v>1054</v>
      </c>
      <c r="I1226" s="259" t="s">
        <v>1218</v>
      </c>
      <c r="M1226" s="253"/>
      <c r="N1226" s="253"/>
      <c r="P1226" s="255"/>
    </row>
    <row r="1227" spans="1:16" s="260" customFormat="1" ht="71.25">
      <c r="A1227" s="259" t="s">
        <v>1049</v>
      </c>
      <c r="B1227" s="259" t="s">
        <v>1477</v>
      </c>
      <c r="C1227" s="259">
        <v>6</v>
      </c>
      <c r="D1227" s="259" t="s">
        <v>1313</v>
      </c>
      <c r="E1227" s="259">
        <v>28</v>
      </c>
      <c r="F1227" s="259" t="s">
        <v>1052</v>
      </c>
      <c r="G1227" s="259" t="s">
        <v>1241</v>
      </c>
      <c r="H1227" s="259" t="s">
        <v>1054</v>
      </c>
      <c r="I1227" s="259" t="s">
        <v>1218</v>
      </c>
      <c r="M1227" s="253"/>
      <c r="N1227" s="253"/>
      <c r="P1227" s="255"/>
    </row>
    <row r="1228" spans="1:16" s="260" customFormat="1" ht="71.25">
      <c r="A1228" s="259" t="s">
        <v>1049</v>
      </c>
      <c r="B1228" s="259" t="s">
        <v>1477</v>
      </c>
      <c r="C1228" s="259">
        <v>6</v>
      </c>
      <c r="D1228" s="259" t="s">
        <v>1196</v>
      </c>
      <c r="E1228" s="259">
        <v>28</v>
      </c>
      <c r="F1228" s="259" t="s">
        <v>1052</v>
      </c>
      <c r="G1228" s="259" t="s">
        <v>1057</v>
      </c>
      <c r="H1228" s="259" t="s">
        <v>1054</v>
      </c>
      <c r="I1228" s="259" t="s">
        <v>1218</v>
      </c>
      <c r="M1228" s="253"/>
      <c r="N1228" s="253"/>
      <c r="P1228" s="255"/>
    </row>
    <row r="1229" spans="1:16" s="260" customFormat="1" ht="71.25">
      <c r="A1229" s="259" t="s">
        <v>1049</v>
      </c>
      <c r="B1229" s="259" t="s">
        <v>1477</v>
      </c>
      <c r="C1229" s="259">
        <v>6</v>
      </c>
      <c r="D1229" s="259" t="s">
        <v>1197</v>
      </c>
      <c r="E1229" s="259">
        <v>28</v>
      </c>
      <c r="F1229" s="259" t="s">
        <v>1052</v>
      </c>
      <c r="G1229" s="259" t="s">
        <v>1057</v>
      </c>
      <c r="H1229" s="259" t="s">
        <v>1054</v>
      </c>
      <c r="I1229" s="259" t="s">
        <v>1218</v>
      </c>
      <c r="M1229" s="253"/>
      <c r="N1229" s="253"/>
      <c r="P1229" s="255"/>
    </row>
    <row r="1230" spans="1:16" s="260" customFormat="1" ht="71.25">
      <c r="A1230" s="259" t="s">
        <v>1049</v>
      </c>
      <c r="B1230" s="259" t="s">
        <v>1477</v>
      </c>
      <c r="C1230" s="259">
        <v>6</v>
      </c>
      <c r="D1230" s="259" t="s">
        <v>1198</v>
      </c>
      <c r="E1230" s="259">
        <v>28</v>
      </c>
      <c r="F1230" s="259" t="s">
        <v>1052</v>
      </c>
      <c r="G1230" s="259" t="s">
        <v>1057</v>
      </c>
      <c r="H1230" s="259" t="s">
        <v>1054</v>
      </c>
      <c r="I1230" s="259" t="s">
        <v>1218</v>
      </c>
      <c r="M1230" s="253"/>
      <c r="N1230" s="253"/>
      <c r="P1230" s="255"/>
    </row>
    <row r="1231" spans="1:16" s="260" customFormat="1" ht="71.25">
      <c r="A1231" s="259" t="s">
        <v>1049</v>
      </c>
      <c r="B1231" s="259" t="s">
        <v>1477</v>
      </c>
      <c r="C1231" s="259">
        <v>6</v>
      </c>
      <c r="D1231" s="259" t="s">
        <v>1199</v>
      </c>
      <c r="E1231" s="259">
        <v>28</v>
      </c>
      <c r="F1231" s="259" t="s">
        <v>1052</v>
      </c>
      <c r="G1231" s="259" t="s">
        <v>1057</v>
      </c>
      <c r="H1231" s="259" t="s">
        <v>1054</v>
      </c>
      <c r="I1231" s="259" t="s">
        <v>1218</v>
      </c>
      <c r="M1231" s="253"/>
      <c r="N1231" s="253"/>
      <c r="P1231" s="255"/>
    </row>
    <row r="1232" spans="1:16" s="260" customFormat="1" ht="71.25">
      <c r="A1232" s="259" t="s">
        <v>1049</v>
      </c>
      <c r="B1232" s="259" t="s">
        <v>1477</v>
      </c>
      <c r="C1232" s="259">
        <v>6</v>
      </c>
      <c r="D1232" s="259" t="s">
        <v>1200</v>
      </c>
      <c r="E1232" s="259">
        <v>28</v>
      </c>
      <c r="F1232" s="259" t="s">
        <v>1052</v>
      </c>
      <c r="G1232" s="259" t="s">
        <v>1057</v>
      </c>
      <c r="H1232" s="259" t="s">
        <v>1054</v>
      </c>
      <c r="I1232" s="259" t="s">
        <v>1218</v>
      </c>
      <c r="M1232" s="253"/>
      <c r="N1232" s="253"/>
      <c r="P1232" s="255"/>
    </row>
    <row r="1233" spans="1:16" s="260" customFormat="1" ht="71.25">
      <c r="A1233" s="259" t="s">
        <v>1049</v>
      </c>
      <c r="B1233" s="259" t="s">
        <v>1477</v>
      </c>
      <c r="C1233" s="259">
        <v>6</v>
      </c>
      <c r="D1233" s="259" t="s">
        <v>1201</v>
      </c>
      <c r="E1233" s="259">
        <v>28</v>
      </c>
      <c r="F1233" s="259" t="s">
        <v>1052</v>
      </c>
      <c r="G1233" s="259" t="s">
        <v>1057</v>
      </c>
      <c r="H1233" s="259" t="s">
        <v>1054</v>
      </c>
      <c r="I1233" s="259" t="s">
        <v>1218</v>
      </c>
      <c r="M1233" s="253"/>
      <c r="N1233" s="253"/>
      <c r="P1233" s="255"/>
    </row>
    <row r="1234" spans="1:16" s="260" customFormat="1" ht="71.25">
      <c r="A1234" s="259" t="s">
        <v>1049</v>
      </c>
      <c r="B1234" s="259" t="s">
        <v>1477</v>
      </c>
      <c r="C1234" s="259">
        <v>6</v>
      </c>
      <c r="D1234" s="259" t="s">
        <v>1202</v>
      </c>
      <c r="E1234" s="259">
        <v>28</v>
      </c>
      <c r="F1234" s="259" t="s">
        <v>1052</v>
      </c>
      <c r="G1234" s="259" t="s">
        <v>1057</v>
      </c>
      <c r="H1234" s="259" t="s">
        <v>1054</v>
      </c>
      <c r="I1234" s="259" t="s">
        <v>1218</v>
      </c>
      <c r="M1234" s="253"/>
      <c r="N1234" s="253"/>
      <c r="P1234" s="255"/>
    </row>
    <row r="1235" spans="1:16" s="260" customFormat="1" ht="71.25">
      <c r="A1235" s="259" t="s">
        <v>1049</v>
      </c>
      <c r="B1235" s="259" t="s">
        <v>1477</v>
      </c>
      <c r="C1235" s="259">
        <v>6</v>
      </c>
      <c r="D1235" s="259" t="s">
        <v>1203</v>
      </c>
      <c r="E1235" s="259">
        <v>28</v>
      </c>
      <c r="F1235" s="259" t="s">
        <v>1052</v>
      </c>
      <c r="G1235" s="259" t="s">
        <v>1057</v>
      </c>
      <c r="H1235" s="259" t="s">
        <v>1054</v>
      </c>
      <c r="I1235" s="259" t="s">
        <v>1218</v>
      </c>
      <c r="M1235" s="253"/>
      <c r="N1235" s="253"/>
      <c r="P1235" s="255"/>
    </row>
    <row r="1236" spans="1:16" s="260" customFormat="1" ht="71.25">
      <c r="A1236" s="259" t="s">
        <v>1049</v>
      </c>
      <c r="B1236" s="259" t="s">
        <v>1477</v>
      </c>
      <c r="C1236" s="259">
        <v>6</v>
      </c>
      <c r="D1236" s="259" t="s">
        <v>1204</v>
      </c>
      <c r="E1236" s="259">
        <v>28</v>
      </c>
      <c r="F1236" s="259" t="s">
        <v>1052</v>
      </c>
      <c r="G1236" s="259" t="s">
        <v>1057</v>
      </c>
      <c r="H1236" s="259" t="s">
        <v>1054</v>
      </c>
      <c r="I1236" s="259" t="s">
        <v>1218</v>
      </c>
      <c r="M1236" s="253"/>
      <c r="N1236" s="253"/>
      <c r="P1236" s="255"/>
    </row>
    <row r="1237" spans="1:16" s="260" customFormat="1" ht="71.25">
      <c r="A1237" s="259" t="s">
        <v>1049</v>
      </c>
      <c r="B1237" s="259" t="s">
        <v>1477</v>
      </c>
      <c r="C1237" s="259">
        <v>6</v>
      </c>
      <c r="D1237" s="259" t="s">
        <v>1205</v>
      </c>
      <c r="E1237" s="259">
        <v>28</v>
      </c>
      <c r="F1237" s="259" t="s">
        <v>1052</v>
      </c>
      <c r="G1237" s="259" t="s">
        <v>1057</v>
      </c>
      <c r="H1237" s="259" t="s">
        <v>1054</v>
      </c>
      <c r="I1237" s="259" t="s">
        <v>1218</v>
      </c>
      <c r="M1237" s="253"/>
      <c r="N1237" s="253"/>
      <c r="P1237" s="255"/>
    </row>
    <row r="1238" spans="1:16" s="260" customFormat="1" ht="71.25">
      <c r="A1238" s="259" t="s">
        <v>1049</v>
      </c>
      <c r="B1238" s="259" t="s">
        <v>1477</v>
      </c>
      <c r="C1238" s="259">
        <v>6</v>
      </c>
      <c r="D1238" s="259" t="s">
        <v>1206</v>
      </c>
      <c r="E1238" s="259">
        <v>28</v>
      </c>
      <c r="F1238" s="259" t="s">
        <v>1052</v>
      </c>
      <c r="G1238" s="259" t="s">
        <v>1057</v>
      </c>
      <c r="H1238" s="259" t="s">
        <v>1054</v>
      </c>
      <c r="I1238" s="259" t="s">
        <v>1218</v>
      </c>
      <c r="M1238" s="253"/>
      <c r="N1238" s="253"/>
      <c r="P1238" s="255"/>
    </row>
    <row r="1239" spans="1:16" s="260" customFormat="1" ht="71.25">
      <c r="A1239" s="259" t="s">
        <v>1049</v>
      </c>
      <c r="B1239" s="259" t="s">
        <v>1477</v>
      </c>
      <c r="C1239" s="259">
        <v>6</v>
      </c>
      <c r="D1239" s="259" t="s">
        <v>1207</v>
      </c>
      <c r="E1239" s="259">
        <v>28</v>
      </c>
      <c r="F1239" s="259" t="s">
        <v>1052</v>
      </c>
      <c r="G1239" s="259" t="s">
        <v>1053</v>
      </c>
      <c r="H1239" s="259" t="s">
        <v>1054</v>
      </c>
      <c r="I1239" s="259" t="s">
        <v>1218</v>
      </c>
      <c r="M1239" s="253"/>
      <c r="N1239" s="253"/>
      <c r="P1239" s="255"/>
    </row>
    <row r="1240" spans="1:16" s="260" customFormat="1" ht="71.25">
      <c r="A1240" s="259" t="s">
        <v>1049</v>
      </c>
      <c r="B1240" s="259" t="s">
        <v>1477</v>
      </c>
      <c r="C1240" s="259">
        <v>6</v>
      </c>
      <c r="D1240" s="259" t="s">
        <v>1208</v>
      </c>
      <c r="E1240" s="259">
        <v>28</v>
      </c>
      <c r="F1240" s="259" t="s">
        <v>1052</v>
      </c>
      <c r="G1240" s="259" t="s">
        <v>1053</v>
      </c>
      <c r="H1240" s="259" t="s">
        <v>1054</v>
      </c>
      <c r="I1240" s="259" t="s">
        <v>1218</v>
      </c>
      <c r="M1240" s="253"/>
      <c r="N1240" s="253"/>
      <c r="P1240" s="255"/>
    </row>
    <row r="1241" spans="1:16" s="260" customFormat="1" ht="71.25">
      <c r="A1241" s="259" t="s">
        <v>1049</v>
      </c>
      <c r="B1241" s="259" t="s">
        <v>1477</v>
      </c>
      <c r="C1241" s="259">
        <v>6</v>
      </c>
      <c r="D1241" s="259" t="s">
        <v>1209</v>
      </c>
      <c r="E1241" s="259">
        <v>28</v>
      </c>
      <c r="F1241" s="259" t="s">
        <v>1052</v>
      </c>
      <c r="G1241" s="259" t="s">
        <v>1053</v>
      </c>
      <c r="H1241" s="259" t="s">
        <v>1054</v>
      </c>
      <c r="I1241" s="259" t="s">
        <v>1218</v>
      </c>
      <c r="M1241" s="253"/>
      <c r="N1241" s="253"/>
      <c r="P1241" s="255"/>
    </row>
    <row r="1242" spans="1:16" s="260" customFormat="1" ht="71.25">
      <c r="A1242" s="259" t="s">
        <v>1049</v>
      </c>
      <c r="B1242" s="259" t="s">
        <v>1477</v>
      </c>
      <c r="C1242" s="259">
        <v>6</v>
      </c>
      <c r="D1242" s="259" t="s">
        <v>1210</v>
      </c>
      <c r="E1242" s="259">
        <v>28</v>
      </c>
      <c r="F1242" s="259" t="s">
        <v>1052</v>
      </c>
      <c r="G1242" s="259" t="s">
        <v>1053</v>
      </c>
      <c r="H1242" s="259" t="s">
        <v>1054</v>
      </c>
      <c r="I1242" s="259" t="s">
        <v>1218</v>
      </c>
      <c r="M1242" s="253"/>
      <c r="N1242" s="253"/>
      <c r="P1242" s="255"/>
    </row>
    <row r="1243" spans="1:16" s="260" customFormat="1" ht="71.25">
      <c r="A1243" s="259" t="s">
        <v>1049</v>
      </c>
      <c r="B1243" s="259" t="s">
        <v>1477</v>
      </c>
      <c r="C1243" s="259">
        <v>6</v>
      </c>
      <c r="D1243" s="259" t="s">
        <v>1211</v>
      </c>
      <c r="E1243" s="259">
        <v>28</v>
      </c>
      <c r="F1243" s="259" t="s">
        <v>1052</v>
      </c>
      <c r="G1243" s="259" t="s">
        <v>1053</v>
      </c>
      <c r="H1243" s="259" t="s">
        <v>1054</v>
      </c>
      <c r="I1243" s="259" t="s">
        <v>1218</v>
      </c>
      <c r="M1243" s="253"/>
      <c r="N1243" s="253"/>
      <c r="P1243" s="255"/>
    </row>
    <row r="1244" spans="1:16" s="260" customFormat="1" ht="71.25">
      <c r="A1244" s="259" t="s">
        <v>1049</v>
      </c>
      <c r="B1244" s="259" t="s">
        <v>1477</v>
      </c>
      <c r="C1244" s="259">
        <v>6</v>
      </c>
      <c r="D1244" s="259" t="s">
        <v>1212</v>
      </c>
      <c r="E1244" s="259">
        <v>28</v>
      </c>
      <c r="F1244" s="259" t="s">
        <v>1052</v>
      </c>
      <c r="G1244" s="259" t="s">
        <v>1053</v>
      </c>
      <c r="H1244" s="259" t="s">
        <v>1054</v>
      </c>
      <c r="I1244" s="259" t="s">
        <v>1218</v>
      </c>
      <c r="M1244" s="253"/>
      <c r="N1244" s="253"/>
      <c r="P1244" s="255"/>
    </row>
    <row r="1245" spans="1:16" s="260" customFormat="1" ht="71.25">
      <c r="A1245" s="259" t="s">
        <v>1049</v>
      </c>
      <c r="B1245" s="259" t="s">
        <v>1477</v>
      </c>
      <c r="C1245" s="259">
        <v>6</v>
      </c>
      <c r="D1245" s="259" t="s">
        <v>1314</v>
      </c>
      <c r="E1245" s="259">
        <v>28</v>
      </c>
      <c r="F1245" s="259" t="s">
        <v>1052</v>
      </c>
      <c r="G1245" s="259" t="s">
        <v>1053</v>
      </c>
      <c r="H1245" s="259" t="s">
        <v>1054</v>
      </c>
      <c r="I1245" s="259" t="s">
        <v>1218</v>
      </c>
      <c r="M1245" s="253"/>
      <c r="N1245" s="253"/>
      <c r="P1245" s="255"/>
    </row>
    <row r="1246" spans="1:16" s="260" customFormat="1" ht="71.25">
      <c r="A1246" s="259" t="s">
        <v>1049</v>
      </c>
      <c r="B1246" s="259" t="s">
        <v>1477</v>
      </c>
      <c r="C1246" s="259">
        <v>6</v>
      </c>
      <c r="D1246" s="259" t="s">
        <v>1213</v>
      </c>
      <c r="E1246" s="259">
        <v>28</v>
      </c>
      <c r="F1246" s="259" t="s">
        <v>1052</v>
      </c>
      <c r="G1246" s="259" t="s">
        <v>1053</v>
      </c>
      <c r="H1246" s="259" t="s">
        <v>1054</v>
      </c>
      <c r="I1246" s="259" t="s">
        <v>1218</v>
      </c>
      <c r="M1246" s="253"/>
      <c r="N1246" s="253"/>
      <c r="P1246" s="255"/>
    </row>
    <row r="1247" spans="1:16" s="260" customFormat="1" ht="71.25">
      <c r="A1247" s="259" t="s">
        <v>1049</v>
      </c>
      <c r="B1247" s="259" t="s">
        <v>1477</v>
      </c>
      <c r="C1247" s="259">
        <v>6</v>
      </c>
      <c r="D1247" s="259" t="s">
        <v>1315</v>
      </c>
      <c r="E1247" s="259">
        <v>28</v>
      </c>
      <c r="F1247" s="259" t="s">
        <v>1052</v>
      </c>
      <c r="G1247" s="259" t="s">
        <v>1053</v>
      </c>
      <c r="H1247" s="259" t="s">
        <v>1054</v>
      </c>
      <c r="I1247" s="259" t="s">
        <v>1218</v>
      </c>
      <c r="M1247" s="253"/>
      <c r="N1247" s="253"/>
      <c r="P1247" s="255"/>
    </row>
    <row r="1248" spans="1:16" s="260" customFormat="1" ht="71.25">
      <c r="A1248" s="259" t="s">
        <v>1049</v>
      </c>
      <c r="B1248" s="259" t="s">
        <v>1477</v>
      </c>
      <c r="C1248" s="259">
        <v>6</v>
      </c>
      <c r="D1248" s="259" t="s">
        <v>1214</v>
      </c>
      <c r="E1248" s="259">
        <v>28</v>
      </c>
      <c r="F1248" s="259" t="s">
        <v>1052</v>
      </c>
      <c r="G1248" s="259" t="s">
        <v>1053</v>
      </c>
      <c r="H1248" s="259" t="s">
        <v>1054</v>
      </c>
      <c r="I1248" s="259" t="s">
        <v>1218</v>
      </c>
      <c r="M1248" s="253"/>
      <c r="N1248" s="253"/>
      <c r="P1248" s="255"/>
    </row>
    <row r="1249" spans="1:16" s="260" customFormat="1" ht="71.25">
      <c r="A1249" s="259" t="s">
        <v>1049</v>
      </c>
      <c r="B1249" s="259" t="s">
        <v>1477</v>
      </c>
      <c r="C1249" s="259">
        <v>6</v>
      </c>
      <c r="D1249" s="259" t="s">
        <v>1316</v>
      </c>
      <c r="E1249" s="259">
        <v>28</v>
      </c>
      <c r="F1249" s="259" t="s">
        <v>1052</v>
      </c>
      <c r="G1249" s="259" t="s">
        <v>1053</v>
      </c>
      <c r="H1249" s="259" t="s">
        <v>1054</v>
      </c>
      <c r="I1249" s="259" t="s">
        <v>1218</v>
      </c>
      <c r="M1249" s="253"/>
      <c r="N1249" s="253"/>
      <c r="P1249" s="255"/>
    </row>
    <row r="1250" spans="1:16" s="260" customFormat="1" ht="71.25">
      <c r="A1250" s="259" t="s">
        <v>1049</v>
      </c>
      <c r="B1250" s="259" t="s">
        <v>1477</v>
      </c>
      <c r="C1250" s="259">
        <v>6</v>
      </c>
      <c r="D1250" s="259" t="s">
        <v>1215</v>
      </c>
      <c r="E1250" s="259">
        <v>28</v>
      </c>
      <c r="F1250" s="259" t="s">
        <v>1052</v>
      </c>
      <c r="G1250" s="259" t="s">
        <v>1268</v>
      </c>
      <c r="H1250" s="259" t="s">
        <v>1054</v>
      </c>
      <c r="I1250" s="259" t="s">
        <v>1218</v>
      </c>
      <c r="M1250" s="253"/>
      <c r="N1250" s="253"/>
      <c r="P1250" s="255"/>
    </row>
    <row r="1251" spans="1:16" s="260" customFormat="1" ht="71.25">
      <c r="A1251" s="259" t="s">
        <v>1049</v>
      </c>
      <c r="B1251" s="259" t="s">
        <v>1477</v>
      </c>
      <c r="C1251" s="259">
        <v>6</v>
      </c>
      <c r="D1251" s="259" t="s">
        <v>1317</v>
      </c>
      <c r="E1251" s="259">
        <v>28</v>
      </c>
      <c r="F1251" s="259" t="s">
        <v>1052</v>
      </c>
      <c r="G1251" s="259" t="s">
        <v>1268</v>
      </c>
      <c r="H1251" s="259" t="s">
        <v>1054</v>
      </c>
      <c r="I1251" s="259" t="s">
        <v>1218</v>
      </c>
      <c r="M1251" s="253"/>
      <c r="N1251" s="253"/>
      <c r="P1251" s="255"/>
    </row>
    <row r="1252" spans="1:16" s="260" customFormat="1" ht="71.25">
      <c r="A1252" s="259" t="s">
        <v>1049</v>
      </c>
      <c r="B1252" s="259" t="s">
        <v>1477</v>
      </c>
      <c r="C1252" s="259">
        <v>6</v>
      </c>
      <c r="D1252" s="259" t="s">
        <v>1318</v>
      </c>
      <c r="E1252" s="259">
        <v>28</v>
      </c>
      <c r="F1252" s="259" t="s">
        <v>1052</v>
      </c>
      <c r="G1252" s="259" t="s">
        <v>1268</v>
      </c>
      <c r="H1252" s="259" t="s">
        <v>1054</v>
      </c>
      <c r="I1252" s="259" t="s">
        <v>1218</v>
      </c>
      <c r="M1252" s="253"/>
      <c r="N1252" s="253"/>
      <c r="P1252" s="255"/>
    </row>
    <row r="1253" spans="1:16" s="260" customFormat="1" ht="71.25">
      <c r="A1253" s="259" t="s">
        <v>1049</v>
      </c>
      <c r="B1253" s="259" t="s">
        <v>1477</v>
      </c>
      <c r="C1253" s="259">
        <v>6</v>
      </c>
      <c r="D1253" s="259" t="s">
        <v>1319</v>
      </c>
      <c r="E1253" s="259">
        <v>28</v>
      </c>
      <c r="F1253" s="259" t="s">
        <v>1052</v>
      </c>
      <c r="G1253" s="259" t="s">
        <v>1268</v>
      </c>
      <c r="H1253" s="259" t="s">
        <v>1054</v>
      </c>
      <c r="I1253" s="259" t="s">
        <v>1218</v>
      </c>
      <c r="M1253" s="253"/>
      <c r="N1253" s="253"/>
      <c r="P1253" s="255"/>
    </row>
    <row r="1254" spans="1:16" s="260" customFormat="1" ht="71.25">
      <c r="A1254" s="259" t="s">
        <v>1049</v>
      </c>
      <c r="B1254" s="259" t="s">
        <v>1477</v>
      </c>
      <c r="C1254" s="259">
        <v>7</v>
      </c>
      <c r="D1254" s="259" t="s">
        <v>1320</v>
      </c>
      <c r="E1254" s="259">
        <v>28</v>
      </c>
      <c r="F1254" s="259" t="s">
        <v>1052</v>
      </c>
      <c r="G1254" s="259" t="s">
        <v>1057</v>
      </c>
      <c r="H1254" s="259" t="s">
        <v>1054</v>
      </c>
      <c r="I1254" s="259" t="s">
        <v>1218</v>
      </c>
      <c r="M1254" s="253"/>
      <c r="N1254" s="253"/>
      <c r="P1254" s="255"/>
    </row>
    <row r="1255" spans="1:16" s="260" customFormat="1" ht="71.25">
      <c r="A1255" s="259" t="s">
        <v>1049</v>
      </c>
      <c r="B1255" s="259" t="s">
        <v>1477</v>
      </c>
      <c r="C1255" s="259">
        <v>7</v>
      </c>
      <c r="D1255" s="259" t="s">
        <v>1321</v>
      </c>
      <c r="E1255" s="259">
        <v>28</v>
      </c>
      <c r="F1255" s="259" t="s">
        <v>1052</v>
      </c>
      <c r="G1255" s="259" t="s">
        <v>1057</v>
      </c>
      <c r="H1255" s="259" t="s">
        <v>1054</v>
      </c>
      <c r="I1255" s="259" t="s">
        <v>1218</v>
      </c>
      <c r="M1255" s="253"/>
      <c r="N1255" s="253"/>
      <c r="P1255" s="255"/>
    </row>
    <row r="1256" spans="1:16" s="260" customFormat="1" ht="71.25">
      <c r="A1256" s="259" t="s">
        <v>1049</v>
      </c>
      <c r="B1256" s="259" t="s">
        <v>1477</v>
      </c>
      <c r="C1256" s="259">
        <v>7</v>
      </c>
      <c r="D1256" s="259" t="s">
        <v>1322</v>
      </c>
      <c r="E1256" s="259">
        <v>28</v>
      </c>
      <c r="F1256" s="259" t="s">
        <v>1052</v>
      </c>
      <c r="G1256" s="259" t="s">
        <v>1057</v>
      </c>
      <c r="H1256" s="259" t="s">
        <v>1054</v>
      </c>
      <c r="I1256" s="259" t="s">
        <v>1218</v>
      </c>
      <c r="M1256" s="253"/>
      <c r="N1256" s="253"/>
      <c r="P1256" s="255"/>
    </row>
    <row r="1257" spans="1:16" s="260" customFormat="1" ht="71.25">
      <c r="A1257" s="259" t="s">
        <v>1049</v>
      </c>
      <c r="B1257" s="259" t="s">
        <v>1477</v>
      </c>
      <c r="C1257" s="259">
        <v>7</v>
      </c>
      <c r="D1257" s="259" t="s">
        <v>1323</v>
      </c>
      <c r="E1257" s="259">
        <v>28</v>
      </c>
      <c r="F1257" s="259" t="s">
        <v>1052</v>
      </c>
      <c r="G1257" s="259" t="s">
        <v>1057</v>
      </c>
      <c r="H1257" s="259" t="s">
        <v>1054</v>
      </c>
      <c r="I1257" s="259" t="s">
        <v>1218</v>
      </c>
      <c r="M1257" s="253"/>
      <c r="N1257" s="253"/>
      <c r="P1257" s="255"/>
    </row>
    <row r="1258" spans="1:16" s="260" customFormat="1" ht="71.25">
      <c r="A1258" s="259" t="s">
        <v>1049</v>
      </c>
      <c r="B1258" s="259" t="s">
        <v>1477</v>
      </c>
      <c r="C1258" s="259">
        <v>7</v>
      </c>
      <c r="D1258" s="259" t="s">
        <v>1324</v>
      </c>
      <c r="E1258" s="259">
        <v>28</v>
      </c>
      <c r="F1258" s="259" t="s">
        <v>1052</v>
      </c>
      <c r="G1258" s="259" t="s">
        <v>1057</v>
      </c>
      <c r="H1258" s="259" t="s">
        <v>1054</v>
      </c>
      <c r="I1258" s="259" t="s">
        <v>1218</v>
      </c>
      <c r="M1258" s="253"/>
      <c r="N1258" s="253"/>
      <c r="P1258" s="255"/>
    </row>
    <row r="1259" spans="1:16" s="260" customFormat="1" ht="71.25">
      <c r="A1259" s="259" t="s">
        <v>1049</v>
      </c>
      <c r="B1259" s="259" t="s">
        <v>1477</v>
      </c>
      <c r="C1259" s="259">
        <v>7</v>
      </c>
      <c r="D1259" s="259" t="s">
        <v>1325</v>
      </c>
      <c r="E1259" s="259">
        <v>28</v>
      </c>
      <c r="F1259" s="259" t="s">
        <v>1052</v>
      </c>
      <c r="G1259" s="259" t="s">
        <v>1057</v>
      </c>
      <c r="H1259" s="259" t="s">
        <v>1054</v>
      </c>
      <c r="I1259" s="259" t="s">
        <v>1218</v>
      </c>
      <c r="M1259" s="253"/>
      <c r="N1259" s="253"/>
      <c r="P1259" s="255"/>
    </row>
    <row r="1260" spans="1:16" s="260" customFormat="1" ht="71.25">
      <c r="A1260" s="259" t="s">
        <v>1049</v>
      </c>
      <c r="B1260" s="259" t="s">
        <v>1477</v>
      </c>
      <c r="C1260" s="259">
        <v>7</v>
      </c>
      <c r="D1260" s="259" t="s">
        <v>1326</v>
      </c>
      <c r="E1260" s="259">
        <v>28</v>
      </c>
      <c r="F1260" s="259" t="s">
        <v>1052</v>
      </c>
      <c r="G1260" s="259" t="s">
        <v>1057</v>
      </c>
      <c r="H1260" s="259" t="s">
        <v>1054</v>
      </c>
      <c r="I1260" s="259" t="s">
        <v>1218</v>
      </c>
      <c r="M1260" s="253"/>
      <c r="N1260" s="253"/>
      <c r="P1260" s="255"/>
    </row>
    <row r="1261" spans="1:16" s="260" customFormat="1" ht="71.25">
      <c r="A1261" s="259" t="s">
        <v>1049</v>
      </c>
      <c r="B1261" s="259" t="s">
        <v>1477</v>
      </c>
      <c r="C1261" s="259">
        <v>7</v>
      </c>
      <c r="D1261" s="259" t="s">
        <v>1327</v>
      </c>
      <c r="E1261" s="259">
        <v>28</v>
      </c>
      <c r="F1261" s="259" t="s">
        <v>1052</v>
      </c>
      <c r="G1261" s="259" t="s">
        <v>1057</v>
      </c>
      <c r="H1261" s="259" t="s">
        <v>1054</v>
      </c>
      <c r="I1261" s="259" t="s">
        <v>1218</v>
      </c>
      <c r="M1261" s="253"/>
      <c r="N1261" s="253"/>
      <c r="P1261" s="255"/>
    </row>
    <row r="1262" spans="1:16" s="260" customFormat="1" ht="71.25">
      <c r="A1262" s="259" t="s">
        <v>1049</v>
      </c>
      <c r="B1262" s="259" t="s">
        <v>1477</v>
      </c>
      <c r="C1262" s="259">
        <v>7</v>
      </c>
      <c r="D1262" s="259" t="s">
        <v>1328</v>
      </c>
      <c r="E1262" s="259">
        <v>28</v>
      </c>
      <c r="F1262" s="259" t="s">
        <v>1052</v>
      </c>
      <c r="G1262" s="259" t="s">
        <v>1057</v>
      </c>
      <c r="H1262" s="259" t="s">
        <v>1054</v>
      </c>
      <c r="I1262" s="259" t="s">
        <v>1218</v>
      </c>
      <c r="M1262" s="253"/>
      <c r="N1262" s="253"/>
      <c r="P1262" s="255"/>
    </row>
    <row r="1263" spans="1:16" s="260" customFormat="1" ht="71.25">
      <c r="A1263" s="259" t="s">
        <v>1049</v>
      </c>
      <c r="B1263" s="259" t="s">
        <v>1477</v>
      </c>
      <c r="C1263" s="259">
        <v>7</v>
      </c>
      <c r="D1263" s="259" t="s">
        <v>1329</v>
      </c>
      <c r="E1263" s="259">
        <v>28</v>
      </c>
      <c r="F1263" s="259" t="s">
        <v>1052</v>
      </c>
      <c r="G1263" s="259" t="s">
        <v>1057</v>
      </c>
      <c r="H1263" s="259" t="s">
        <v>1054</v>
      </c>
      <c r="I1263" s="259" t="s">
        <v>1218</v>
      </c>
      <c r="M1263" s="253"/>
      <c r="N1263" s="253"/>
      <c r="P1263" s="255"/>
    </row>
    <row r="1264" spans="1:16" s="260" customFormat="1" ht="71.25">
      <c r="A1264" s="259" t="s">
        <v>1049</v>
      </c>
      <c r="B1264" s="259" t="s">
        <v>1477</v>
      </c>
      <c r="C1264" s="259">
        <v>7</v>
      </c>
      <c r="D1264" s="259" t="s">
        <v>1330</v>
      </c>
      <c r="E1264" s="259">
        <v>28</v>
      </c>
      <c r="F1264" s="259" t="s">
        <v>1052</v>
      </c>
      <c r="G1264" s="259" t="s">
        <v>1057</v>
      </c>
      <c r="H1264" s="259" t="s">
        <v>1054</v>
      </c>
      <c r="I1264" s="259" t="s">
        <v>1218</v>
      </c>
      <c r="M1264" s="253"/>
      <c r="N1264" s="253"/>
      <c r="P1264" s="255"/>
    </row>
    <row r="1265" spans="1:16" s="260" customFormat="1" ht="71.25">
      <c r="A1265" s="259" t="s">
        <v>1049</v>
      </c>
      <c r="B1265" s="259" t="s">
        <v>1477</v>
      </c>
      <c r="C1265" s="259">
        <v>7</v>
      </c>
      <c r="D1265" s="259" t="s">
        <v>1331</v>
      </c>
      <c r="E1265" s="259">
        <v>28</v>
      </c>
      <c r="F1265" s="259" t="s">
        <v>1052</v>
      </c>
      <c r="G1265" s="259" t="s">
        <v>1053</v>
      </c>
      <c r="H1265" s="259" t="s">
        <v>1054</v>
      </c>
      <c r="I1265" s="259" t="s">
        <v>1218</v>
      </c>
      <c r="M1265" s="253"/>
      <c r="N1265" s="253"/>
      <c r="P1265" s="255"/>
    </row>
    <row r="1266" spans="1:16" s="260" customFormat="1" ht="71.25">
      <c r="A1266" s="259" t="s">
        <v>1049</v>
      </c>
      <c r="B1266" s="259" t="s">
        <v>1477</v>
      </c>
      <c r="C1266" s="259">
        <v>7</v>
      </c>
      <c r="D1266" s="259" t="s">
        <v>1332</v>
      </c>
      <c r="E1266" s="259">
        <v>28</v>
      </c>
      <c r="F1266" s="259" t="s">
        <v>1052</v>
      </c>
      <c r="G1266" s="259" t="s">
        <v>1053</v>
      </c>
      <c r="H1266" s="259" t="s">
        <v>1054</v>
      </c>
      <c r="I1266" s="259" t="s">
        <v>1218</v>
      </c>
      <c r="M1266" s="253"/>
      <c r="N1266" s="253"/>
      <c r="P1266" s="255"/>
    </row>
    <row r="1267" spans="1:16" s="260" customFormat="1" ht="71.25">
      <c r="A1267" s="259" t="s">
        <v>1049</v>
      </c>
      <c r="B1267" s="259" t="s">
        <v>1477</v>
      </c>
      <c r="C1267" s="259">
        <v>7</v>
      </c>
      <c r="D1267" s="259" t="s">
        <v>1333</v>
      </c>
      <c r="E1267" s="259">
        <v>28</v>
      </c>
      <c r="F1267" s="259" t="s">
        <v>1052</v>
      </c>
      <c r="G1267" s="259" t="s">
        <v>1053</v>
      </c>
      <c r="H1267" s="259" t="s">
        <v>1054</v>
      </c>
      <c r="I1267" s="259" t="s">
        <v>1218</v>
      </c>
      <c r="M1267" s="253"/>
      <c r="N1267" s="253"/>
      <c r="P1267" s="255"/>
    </row>
    <row r="1268" spans="1:16" s="260" customFormat="1" ht="71.25">
      <c r="A1268" s="259" t="s">
        <v>1049</v>
      </c>
      <c r="B1268" s="259" t="s">
        <v>1477</v>
      </c>
      <c r="C1268" s="259">
        <v>7</v>
      </c>
      <c r="D1268" s="259" t="s">
        <v>1334</v>
      </c>
      <c r="E1268" s="259">
        <v>28</v>
      </c>
      <c r="F1268" s="259" t="s">
        <v>1052</v>
      </c>
      <c r="G1268" s="259" t="s">
        <v>1053</v>
      </c>
      <c r="H1268" s="259" t="s">
        <v>1054</v>
      </c>
      <c r="I1268" s="259" t="s">
        <v>1218</v>
      </c>
      <c r="M1268" s="253"/>
      <c r="N1268" s="253"/>
      <c r="P1268" s="255"/>
    </row>
    <row r="1269" spans="1:16" s="260" customFormat="1" ht="71.25">
      <c r="A1269" s="259" t="s">
        <v>1049</v>
      </c>
      <c r="B1269" s="259" t="s">
        <v>1477</v>
      </c>
      <c r="C1269" s="259">
        <v>7</v>
      </c>
      <c r="D1269" s="259" t="s">
        <v>1335</v>
      </c>
      <c r="E1269" s="259">
        <v>28</v>
      </c>
      <c r="F1269" s="259" t="s">
        <v>1052</v>
      </c>
      <c r="G1269" s="259" t="s">
        <v>1053</v>
      </c>
      <c r="H1269" s="259" t="s">
        <v>1054</v>
      </c>
      <c r="I1269" s="259" t="s">
        <v>1218</v>
      </c>
      <c r="M1269" s="253"/>
      <c r="N1269" s="253"/>
      <c r="P1269" s="255"/>
    </row>
    <row r="1270" spans="1:16" s="260" customFormat="1" ht="71.25">
      <c r="A1270" s="259" t="s">
        <v>1049</v>
      </c>
      <c r="B1270" s="259" t="s">
        <v>1477</v>
      </c>
      <c r="C1270" s="259">
        <v>7</v>
      </c>
      <c r="D1270" s="259" t="s">
        <v>1336</v>
      </c>
      <c r="E1270" s="259">
        <v>28</v>
      </c>
      <c r="F1270" s="259" t="s">
        <v>1052</v>
      </c>
      <c r="G1270" s="259" t="s">
        <v>1053</v>
      </c>
      <c r="H1270" s="259" t="s">
        <v>1054</v>
      </c>
      <c r="I1270" s="259" t="s">
        <v>1218</v>
      </c>
      <c r="M1270" s="253"/>
      <c r="N1270" s="253"/>
      <c r="P1270" s="255"/>
    </row>
    <row r="1271" spans="1:16" s="260" customFormat="1" ht="71.25">
      <c r="A1271" s="259" t="s">
        <v>1049</v>
      </c>
      <c r="B1271" s="259" t="s">
        <v>1477</v>
      </c>
      <c r="C1271" s="259">
        <v>7</v>
      </c>
      <c r="D1271" s="259" t="s">
        <v>1337</v>
      </c>
      <c r="E1271" s="259">
        <v>28</v>
      </c>
      <c r="F1271" s="259" t="s">
        <v>1052</v>
      </c>
      <c r="G1271" s="259" t="s">
        <v>1053</v>
      </c>
      <c r="H1271" s="259" t="s">
        <v>1054</v>
      </c>
      <c r="I1271" s="259" t="s">
        <v>1218</v>
      </c>
      <c r="M1271" s="253"/>
      <c r="N1271" s="253"/>
      <c r="P1271" s="255"/>
    </row>
    <row r="1272" spans="1:16" s="260" customFormat="1" ht="71.25">
      <c r="A1272" s="259" t="s">
        <v>1049</v>
      </c>
      <c r="B1272" s="259" t="s">
        <v>1477</v>
      </c>
      <c r="C1272" s="259">
        <v>7</v>
      </c>
      <c r="D1272" s="259" t="s">
        <v>1338</v>
      </c>
      <c r="E1272" s="259">
        <v>28</v>
      </c>
      <c r="F1272" s="259" t="s">
        <v>1052</v>
      </c>
      <c r="G1272" s="259" t="s">
        <v>1053</v>
      </c>
      <c r="H1272" s="259" t="s">
        <v>1054</v>
      </c>
      <c r="I1272" s="259" t="s">
        <v>1218</v>
      </c>
      <c r="M1272" s="253"/>
      <c r="N1272" s="253"/>
      <c r="P1272" s="255"/>
    </row>
    <row r="1273" spans="1:16" s="260" customFormat="1" ht="71.25">
      <c r="A1273" s="259" t="s">
        <v>1049</v>
      </c>
      <c r="B1273" s="259" t="s">
        <v>1477</v>
      </c>
      <c r="C1273" s="259">
        <v>7</v>
      </c>
      <c r="D1273" s="259" t="s">
        <v>1339</v>
      </c>
      <c r="E1273" s="259">
        <v>28</v>
      </c>
      <c r="F1273" s="259" t="s">
        <v>1052</v>
      </c>
      <c r="G1273" s="259" t="s">
        <v>1053</v>
      </c>
      <c r="H1273" s="259" t="s">
        <v>1054</v>
      </c>
      <c r="I1273" s="259" t="s">
        <v>1218</v>
      </c>
      <c r="M1273" s="253"/>
      <c r="N1273" s="253"/>
      <c r="P1273" s="255"/>
    </row>
    <row r="1274" spans="1:16" s="260" customFormat="1" ht="71.25">
      <c r="A1274" s="259" t="s">
        <v>1049</v>
      </c>
      <c r="B1274" s="259" t="s">
        <v>1477</v>
      </c>
      <c r="C1274" s="259">
        <v>7</v>
      </c>
      <c r="D1274" s="259" t="s">
        <v>1340</v>
      </c>
      <c r="E1274" s="259">
        <v>28</v>
      </c>
      <c r="F1274" s="259" t="s">
        <v>1052</v>
      </c>
      <c r="G1274" s="259" t="s">
        <v>1053</v>
      </c>
      <c r="H1274" s="259" t="s">
        <v>1054</v>
      </c>
      <c r="I1274" s="259" t="s">
        <v>1218</v>
      </c>
      <c r="M1274" s="253"/>
      <c r="N1274" s="253"/>
      <c r="P1274" s="255"/>
    </row>
    <row r="1275" spans="1:16" s="260" customFormat="1" ht="71.25">
      <c r="A1275" s="259" t="s">
        <v>1049</v>
      </c>
      <c r="B1275" s="259" t="s">
        <v>1477</v>
      </c>
      <c r="C1275" s="259">
        <v>7</v>
      </c>
      <c r="D1275" s="259" t="s">
        <v>1341</v>
      </c>
      <c r="E1275" s="259">
        <v>28</v>
      </c>
      <c r="F1275" s="259" t="s">
        <v>1052</v>
      </c>
      <c r="G1275" s="259" t="s">
        <v>1053</v>
      </c>
      <c r="H1275" s="259" t="s">
        <v>1054</v>
      </c>
      <c r="I1275" s="259" t="s">
        <v>1218</v>
      </c>
      <c r="M1275" s="253"/>
      <c r="N1275" s="253"/>
      <c r="P1275" s="255"/>
    </row>
    <row r="1276" spans="1:16" s="260" customFormat="1" ht="71.25">
      <c r="A1276" s="259" t="s">
        <v>1049</v>
      </c>
      <c r="B1276" s="259" t="s">
        <v>1477</v>
      </c>
      <c r="C1276" s="259">
        <v>7</v>
      </c>
      <c r="D1276" s="259" t="s">
        <v>1342</v>
      </c>
      <c r="E1276" s="259">
        <v>28</v>
      </c>
      <c r="F1276" s="259" t="s">
        <v>1052</v>
      </c>
      <c r="G1276" s="259" t="s">
        <v>1241</v>
      </c>
      <c r="H1276" s="259" t="s">
        <v>1054</v>
      </c>
      <c r="I1276" s="259" t="s">
        <v>1218</v>
      </c>
      <c r="M1276" s="253"/>
      <c r="N1276" s="253"/>
      <c r="P1276" s="255"/>
    </row>
    <row r="1277" spans="1:16" s="260" customFormat="1" ht="71.25">
      <c r="A1277" s="259" t="s">
        <v>1049</v>
      </c>
      <c r="B1277" s="259" t="s">
        <v>1477</v>
      </c>
      <c r="C1277" s="259">
        <v>7</v>
      </c>
      <c r="D1277" s="259" t="s">
        <v>1343</v>
      </c>
      <c r="E1277" s="259">
        <v>28</v>
      </c>
      <c r="F1277" s="259" t="s">
        <v>1052</v>
      </c>
      <c r="G1277" s="259" t="s">
        <v>1241</v>
      </c>
      <c r="H1277" s="259" t="s">
        <v>1054</v>
      </c>
      <c r="I1277" s="259" t="s">
        <v>1218</v>
      </c>
      <c r="M1277" s="253"/>
      <c r="N1277" s="253"/>
      <c r="P1277" s="255"/>
    </row>
    <row r="1278" spans="1:16" s="260" customFormat="1" ht="71.25">
      <c r="A1278" s="259" t="s">
        <v>1049</v>
      </c>
      <c r="B1278" s="259" t="s">
        <v>1477</v>
      </c>
      <c r="C1278" s="259">
        <v>7</v>
      </c>
      <c r="D1278" s="259" t="s">
        <v>1344</v>
      </c>
      <c r="E1278" s="259">
        <v>28</v>
      </c>
      <c r="F1278" s="259" t="s">
        <v>1052</v>
      </c>
      <c r="G1278" s="259" t="s">
        <v>1241</v>
      </c>
      <c r="H1278" s="259" t="s">
        <v>1054</v>
      </c>
      <c r="I1278" s="259" t="s">
        <v>1218</v>
      </c>
      <c r="M1278" s="253"/>
      <c r="N1278" s="253"/>
      <c r="P1278" s="255"/>
    </row>
    <row r="1279" spans="1:16" s="260" customFormat="1" ht="71.25">
      <c r="A1279" s="259" t="s">
        <v>1049</v>
      </c>
      <c r="B1279" s="259" t="s">
        <v>1477</v>
      </c>
      <c r="C1279" s="259">
        <v>7</v>
      </c>
      <c r="D1279" s="259" t="s">
        <v>1345</v>
      </c>
      <c r="E1279" s="259">
        <v>28</v>
      </c>
      <c r="F1279" s="259" t="s">
        <v>1052</v>
      </c>
      <c r="G1279" s="259" t="s">
        <v>1241</v>
      </c>
      <c r="H1279" s="259" t="s">
        <v>1054</v>
      </c>
      <c r="I1279" s="259" t="s">
        <v>1218</v>
      </c>
      <c r="M1279" s="253"/>
      <c r="N1279" s="253"/>
      <c r="P1279" s="255"/>
    </row>
    <row r="1280" spans="1:16" s="260" customFormat="1" ht="71.25">
      <c r="A1280" s="259" t="s">
        <v>1049</v>
      </c>
      <c r="B1280" s="259" t="s">
        <v>1477</v>
      </c>
      <c r="C1280" s="259">
        <v>7</v>
      </c>
      <c r="D1280" s="259" t="s">
        <v>1346</v>
      </c>
      <c r="E1280" s="259">
        <v>28</v>
      </c>
      <c r="F1280" s="259" t="s">
        <v>1052</v>
      </c>
      <c r="G1280" s="259" t="s">
        <v>1057</v>
      </c>
      <c r="H1280" s="259" t="s">
        <v>1054</v>
      </c>
      <c r="I1280" s="259" t="s">
        <v>1218</v>
      </c>
      <c r="M1280" s="253"/>
      <c r="N1280" s="253"/>
      <c r="P1280" s="255"/>
    </row>
    <row r="1281" spans="1:16" s="260" customFormat="1" ht="71.25">
      <c r="A1281" s="259" t="s">
        <v>1049</v>
      </c>
      <c r="B1281" s="259" t="s">
        <v>1477</v>
      </c>
      <c r="C1281" s="259">
        <v>7</v>
      </c>
      <c r="D1281" s="259" t="s">
        <v>1347</v>
      </c>
      <c r="E1281" s="259">
        <v>28</v>
      </c>
      <c r="F1281" s="259" t="s">
        <v>1052</v>
      </c>
      <c r="G1281" s="259" t="s">
        <v>1057</v>
      </c>
      <c r="H1281" s="259" t="s">
        <v>1054</v>
      </c>
      <c r="I1281" s="259" t="s">
        <v>1218</v>
      </c>
      <c r="M1281" s="253"/>
      <c r="N1281" s="253"/>
      <c r="P1281" s="255"/>
    </row>
    <row r="1282" spans="1:16" s="260" customFormat="1" ht="71.25">
      <c r="A1282" s="259" t="s">
        <v>1049</v>
      </c>
      <c r="B1282" s="259" t="s">
        <v>1477</v>
      </c>
      <c r="C1282" s="259">
        <v>7</v>
      </c>
      <c r="D1282" s="259" t="s">
        <v>1348</v>
      </c>
      <c r="E1282" s="259">
        <v>28</v>
      </c>
      <c r="F1282" s="259" t="s">
        <v>1052</v>
      </c>
      <c r="G1282" s="259" t="s">
        <v>1057</v>
      </c>
      <c r="H1282" s="259" t="s">
        <v>1054</v>
      </c>
      <c r="I1282" s="259" t="s">
        <v>1218</v>
      </c>
      <c r="M1282" s="253"/>
      <c r="N1282" s="253"/>
      <c r="P1282" s="255"/>
    </row>
    <row r="1283" spans="1:16" s="260" customFormat="1" ht="71.25">
      <c r="A1283" s="259" t="s">
        <v>1049</v>
      </c>
      <c r="B1283" s="259" t="s">
        <v>1477</v>
      </c>
      <c r="C1283" s="259">
        <v>7</v>
      </c>
      <c r="D1283" s="259" t="s">
        <v>1349</v>
      </c>
      <c r="E1283" s="259">
        <v>28</v>
      </c>
      <c r="F1283" s="259" t="s">
        <v>1052</v>
      </c>
      <c r="G1283" s="259" t="s">
        <v>1057</v>
      </c>
      <c r="H1283" s="259" t="s">
        <v>1054</v>
      </c>
      <c r="I1283" s="259" t="s">
        <v>1218</v>
      </c>
      <c r="M1283" s="253"/>
      <c r="N1283" s="253"/>
      <c r="P1283" s="255"/>
    </row>
    <row r="1284" spans="1:16" s="260" customFormat="1" ht="71.25">
      <c r="A1284" s="259" t="s">
        <v>1049</v>
      </c>
      <c r="B1284" s="259" t="s">
        <v>1477</v>
      </c>
      <c r="C1284" s="259">
        <v>7</v>
      </c>
      <c r="D1284" s="259" t="s">
        <v>1350</v>
      </c>
      <c r="E1284" s="259">
        <v>28</v>
      </c>
      <c r="F1284" s="259" t="s">
        <v>1052</v>
      </c>
      <c r="G1284" s="259" t="s">
        <v>1057</v>
      </c>
      <c r="H1284" s="259" t="s">
        <v>1054</v>
      </c>
      <c r="I1284" s="259" t="s">
        <v>1218</v>
      </c>
      <c r="M1284" s="253"/>
      <c r="N1284" s="253"/>
      <c r="P1284" s="255"/>
    </row>
    <row r="1285" spans="1:16" s="260" customFormat="1" ht="71.25">
      <c r="A1285" s="259" t="s">
        <v>1049</v>
      </c>
      <c r="B1285" s="259" t="s">
        <v>1477</v>
      </c>
      <c r="C1285" s="259">
        <v>7</v>
      </c>
      <c r="D1285" s="259" t="s">
        <v>1351</v>
      </c>
      <c r="E1285" s="259">
        <v>28</v>
      </c>
      <c r="F1285" s="259" t="s">
        <v>1052</v>
      </c>
      <c r="G1285" s="259" t="s">
        <v>1057</v>
      </c>
      <c r="H1285" s="259" t="s">
        <v>1054</v>
      </c>
      <c r="I1285" s="259" t="s">
        <v>1218</v>
      </c>
      <c r="M1285" s="253"/>
      <c r="N1285" s="253"/>
      <c r="P1285" s="255"/>
    </row>
    <row r="1286" spans="1:16" s="260" customFormat="1" ht="71.25">
      <c r="A1286" s="259" t="s">
        <v>1049</v>
      </c>
      <c r="B1286" s="259" t="s">
        <v>1477</v>
      </c>
      <c r="C1286" s="259">
        <v>7</v>
      </c>
      <c r="D1286" s="259" t="s">
        <v>1352</v>
      </c>
      <c r="E1286" s="259">
        <v>28</v>
      </c>
      <c r="F1286" s="259" t="s">
        <v>1052</v>
      </c>
      <c r="G1286" s="259" t="s">
        <v>1057</v>
      </c>
      <c r="H1286" s="259" t="s">
        <v>1054</v>
      </c>
      <c r="I1286" s="259" t="s">
        <v>1218</v>
      </c>
      <c r="M1286" s="253"/>
      <c r="N1286" s="253"/>
      <c r="P1286" s="255"/>
    </row>
    <row r="1287" spans="1:16" s="260" customFormat="1" ht="71.25">
      <c r="A1287" s="259" t="s">
        <v>1049</v>
      </c>
      <c r="B1287" s="259" t="s">
        <v>1477</v>
      </c>
      <c r="C1287" s="259">
        <v>7</v>
      </c>
      <c r="D1287" s="259" t="s">
        <v>1353</v>
      </c>
      <c r="E1287" s="259">
        <v>28</v>
      </c>
      <c r="F1287" s="259" t="s">
        <v>1052</v>
      </c>
      <c r="G1287" s="259" t="s">
        <v>1057</v>
      </c>
      <c r="H1287" s="259" t="s">
        <v>1054</v>
      </c>
      <c r="I1287" s="259" t="s">
        <v>1218</v>
      </c>
      <c r="M1287" s="253"/>
      <c r="N1287" s="253"/>
      <c r="P1287" s="255"/>
    </row>
    <row r="1288" spans="1:16" s="260" customFormat="1" ht="71.25">
      <c r="A1288" s="259" t="s">
        <v>1049</v>
      </c>
      <c r="B1288" s="259" t="s">
        <v>1477</v>
      </c>
      <c r="C1288" s="259">
        <v>7</v>
      </c>
      <c r="D1288" s="259" t="s">
        <v>1354</v>
      </c>
      <c r="E1288" s="259">
        <v>28</v>
      </c>
      <c r="F1288" s="259" t="s">
        <v>1052</v>
      </c>
      <c r="G1288" s="259" t="s">
        <v>1057</v>
      </c>
      <c r="H1288" s="259" t="s">
        <v>1054</v>
      </c>
      <c r="I1288" s="259" t="s">
        <v>1218</v>
      </c>
      <c r="M1288" s="253"/>
      <c r="N1288" s="253"/>
      <c r="P1288" s="255"/>
    </row>
    <row r="1289" spans="1:16" s="260" customFormat="1" ht="71.25">
      <c r="A1289" s="259" t="s">
        <v>1049</v>
      </c>
      <c r="B1289" s="259" t="s">
        <v>1477</v>
      </c>
      <c r="C1289" s="259">
        <v>7</v>
      </c>
      <c r="D1289" s="259" t="s">
        <v>1355</v>
      </c>
      <c r="E1289" s="259">
        <v>28</v>
      </c>
      <c r="F1289" s="259" t="s">
        <v>1052</v>
      </c>
      <c r="G1289" s="259" t="s">
        <v>1057</v>
      </c>
      <c r="H1289" s="259" t="s">
        <v>1054</v>
      </c>
      <c r="I1289" s="259" t="s">
        <v>1218</v>
      </c>
      <c r="M1289" s="253"/>
      <c r="N1289" s="253"/>
      <c r="P1289" s="255"/>
    </row>
    <row r="1290" spans="1:16" s="260" customFormat="1" ht="71.25">
      <c r="A1290" s="259" t="s">
        <v>1049</v>
      </c>
      <c r="B1290" s="259" t="s">
        <v>1477</v>
      </c>
      <c r="C1290" s="259">
        <v>7</v>
      </c>
      <c r="D1290" s="259" t="s">
        <v>1356</v>
      </c>
      <c r="E1290" s="259">
        <v>28</v>
      </c>
      <c r="F1290" s="259" t="s">
        <v>1052</v>
      </c>
      <c r="G1290" s="259" t="s">
        <v>1057</v>
      </c>
      <c r="H1290" s="259" t="s">
        <v>1054</v>
      </c>
      <c r="I1290" s="259" t="s">
        <v>1218</v>
      </c>
      <c r="M1290" s="253"/>
      <c r="N1290" s="253"/>
      <c r="P1290" s="255"/>
    </row>
    <row r="1291" spans="1:16" s="260" customFormat="1" ht="71.25">
      <c r="A1291" s="259" t="s">
        <v>1049</v>
      </c>
      <c r="B1291" s="259" t="s">
        <v>1477</v>
      </c>
      <c r="C1291" s="259">
        <v>7</v>
      </c>
      <c r="D1291" s="259" t="s">
        <v>1357</v>
      </c>
      <c r="E1291" s="259">
        <v>28</v>
      </c>
      <c r="F1291" s="259" t="s">
        <v>1052</v>
      </c>
      <c r="G1291" s="259" t="s">
        <v>1053</v>
      </c>
      <c r="H1291" s="259" t="s">
        <v>1054</v>
      </c>
      <c r="I1291" s="259" t="s">
        <v>1218</v>
      </c>
      <c r="M1291" s="253"/>
      <c r="N1291" s="253"/>
      <c r="P1291" s="255"/>
    </row>
    <row r="1292" spans="1:16" s="260" customFormat="1" ht="71.25">
      <c r="A1292" s="259" t="s">
        <v>1049</v>
      </c>
      <c r="B1292" s="259" t="s">
        <v>1477</v>
      </c>
      <c r="C1292" s="259">
        <v>7</v>
      </c>
      <c r="D1292" s="259" t="s">
        <v>1358</v>
      </c>
      <c r="E1292" s="259">
        <v>28</v>
      </c>
      <c r="F1292" s="259" t="s">
        <v>1052</v>
      </c>
      <c r="G1292" s="259" t="s">
        <v>1053</v>
      </c>
      <c r="H1292" s="259" t="s">
        <v>1054</v>
      </c>
      <c r="I1292" s="259" t="s">
        <v>1218</v>
      </c>
      <c r="M1292" s="253"/>
      <c r="N1292" s="253"/>
      <c r="P1292" s="255"/>
    </row>
    <row r="1293" spans="1:16" s="260" customFormat="1" ht="71.25">
      <c r="A1293" s="259" t="s">
        <v>1049</v>
      </c>
      <c r="B1293" s="259" t="s">
        <v>1477</v>
      </c>
      <c r="C1293" s="259">
        <v>7</v>
      </c>
      <c r="D1293" s="259" t="s">
        <v>1359</v>
      </c>
      <c r="E1293" s="259">
        <v>28</v>
      </c>
      <c r="F1293" s="259" t="s">
        <v>1052</v>
      </c>
      <c r="G1293" s="259" t="s">
        <v>1053</v>
      </c>
      <c r="H1293" s="259" t="s">
        <v>1054</v>
      </c>
      <c r="I1293" s="259" t="s">
        <v>1218</v>
      </c>
      <c r="M1293" s="253"/>
      <c r="N1293" s="253"/>
      <c r="P1293" s="255"/>
    </row>
    <row r="1294" spans="1:16" s="260" customFormat="1" ht="71.25">
      <c r="A1294" s="259" t="s">
        <v>1049</v>
      </c>
      <c r="B1294" s="259" t="s">
        <v>1477</v>
      </c>
      <c r="C1294" s="259">
        <v>7</v>
      </c>
      <c r="D1294" s="259" t="s">
        <v>1360</v>
      </c>
      <c r="E1294" s="259">
        <v>28</v>
      </c>
      <c r="F1294" s="259" t="s">
        <v>1052</v>
      </c>
      <c r="G1294" s="259" t="s">
        <v>1053</v>
      </c>
      <c r="H1294" s="259" t="s">
        <v>1054</v>
      </c>
      <c r="I1294" s="259" t="s">
        <v>1218</v>
      </c>
      <c r="M1294" s="253"/>
      <c r="N1294" s="253"/>
      <c r="P1294" s="255"/>
    </row>
    <row r="1295" spans="1:16" s="260" customFormat="1" ht="71.25">
      <c r="A1295" s="259" t="s">
        <v>1049</v>
      </c>
      <c r="B1295" s="259" t="s">
        <v>1477</v>
      </c>
      <c r="C1295" s="259">
        <v>7</v>
      </c>
      <c r="D1295" s="259" t="s">
        <v>1361</v>
      </c>
      <c r="E1295" s="259">
        <v>28</v>
      </c>
      <c r="F1295" s="259" t="s">
        <v>1052</v>
      </c>
      <c r="G1295" s="259" t="s">
        <v>1053</v>
      </c>
      <c r="H1295" s="259" t="s">
        <v>1054</v>
      </c>
      <c r="I1295" s="259" t="s">
        <v>1218</v>
      </c>
      <c r="M1295" s="253"/>
      <c r="N1295" s="253"/>
      <c r="P1295" s="255"/>
    </row>
    <row r="1296" spans="1:16" s="260" customFormat="1" ht="71.25">
      <c r="A1296" s="259" t="s">
        <v>1049</v>
      </c>
      <c r="B1296" s="259" t="s">
        <v>1477</v>
      </c>
      <c r="C1296" s="259">
        <v>7</v>
      </c>
      <c r="D1296" s="259" t="s">
        <v>1362</v>
      </c>
      <c r="E1296" s="259">
        <v>28</v>
      </c>
      <c r="F1296" s="259" t="s">
        <v>1052</v>
      </c>
      <c r="G1296" s="259" t="s">
        <v>1053</v>
      </c>
      <c r="H1296" s="259" t="s">
        <v>1054</v>
      </c>
      <c r="I1296" s="259" t="s">
        <v>1218</v>
      </c>
      <c r="M1296" s="253"/>
      <c r="N1296" s="253"/>
      <c r="P1296" s="255"/>
    </row>
    <row r="1297" spans="1:16" s="260" customFormat="1" ht="71.25">
      <c r="A1297" s="259" t="s">
        <v>1049</v>
      </c>
      <c r="B1297" s="259" t="s">
        <v>1477</v>
      </c>
      <c r="C1297" s="259">
        <v>7</v>
      </c>
      <c r="D1297" s="259" t="s">
        <v>1363</v>
      </c>
      <c r="E1297" s="259">
        <v>28</v>
      </c>
      <c r="F1297" s="259" t="s">
        <v>1052</v>
      </c>
      <c r="G1297" s="259" t="s">
        <v>1053</v>
      </c>
      <c r="H1297" s="259" t="s">
        <v>1054</v>
      </c>
      <c r="I1297" s="259" t="s">
        <v>1218</v>
      </c>
      <c r="M1297" s="253"/>
      <c r="N1297" s="253"/>
      <c r="P1297" s="255"/>
    </row>
    <row r="1298" spans="1:16" s="260" customFormat="1" ht="71.25">
      <c r="A1298" s="259" t="s">
        <v>1049</v>
      </c>
      <c r="B1298" s="259" t="s">
        <v>1477</v>
      </c>
      <c r="C1298" s="259">
        <v>7</v>
      </c>
      <c r="D1298" s="259" t="s">
        <v>1364</v>
      </c>
      <c r="E1298" s="259">
        <v>28</v>
      </c>
      <c r="F1298" s="259" t="s">
        <v>1052</v>
      </c>
      <c r="G1298" s="259" t="s">
        <v>1053</v>
      </c>
      <c r="H1298" s="259" t="s">
        <v>1054</v>
      </c>
      <c r="I1298" s="259" t="s">
        <v>1218</v>
      </c>
      <c r="M1298" s="253"/>
      <c r="N1298" s="253"/>
      <c r="P1298" s="255"/>
    </row>
    <row r="1299" spans="1:16" s="260" customFormat="1" ht="71.25">
      <c r="A1299" s="259" t="s">
        <v>1049</v>
      </c>
      <c r="B1299" s="259" t="s">
        <v>1477</v>
      </c>
      <c r="C1299" s="259">
        <v>7</v>
      </c>
      <c r="D1299" s="259" t="s">
        <v>1365</v>
      </c>
      <c r="E1299" s="259">
        <v>28</v>
      </c>
      <c r="F1299" s="259" t="s">
        <v>1052</v>
      </c>
      <c r="G1299" s="259" t="s">
        <v>1053</v>
      </c>
      <c r="H1299" s="259" t="s">
        <v>1054</v>
      </c>
      <c r="I1299" s="259" t="s">
        <v>1218</v>
      </c>
      <c r="M1299" s="253"/>
      <c r="N1299" s="253"/>
      <c r="P1299" s="255"/>
    </row>
    <row r="1300" spans="1:16" s="260" customFormat="1" ht="71.25">
      <c r="A1300" s="259" t="s">
        <v>1049</v>
      </c>
      <c r="B1300" s="259" t="s">
        <v>1477</v>
      </c>
      <c r="C1300" s="259">
        <v>7</v>
      </c>
      <c r="D1300" s="259" t="s">
        <v>1366</v>
      </c>
      <c r="E1300" s="259">
        <v>28</v>
      </c>
      <c r="F1300" s="259" t="s">
        <v>1052</v>
      </c>
      <c r="G1300" s="259" t="s">
        <v>1053</v>
      </c>
      <c r="H1300" s="259" t="s">
        <v>1054</v>
      </c>
      <c r="I1300" s="259" t="s">
        <v>1218</v>
      </c>
      <c r="M1300" s="253"/>
      <c r="N1300" s="253"/>
      <c r="P1300" s="255"/>
    </row>
    <row r="1301" spans="1:16" s="260" customFormat="1" ht="71.25">
      <c r="A1301" s="259" t="s">
        <v>1049</v>
      </c>
      <c r="B1301" s="259" t="s">
        <v>1477</v>
      </c>
      <c r="C1301" s="259">
        <v>7</v>
      </c>
      <c r="D1301" s="259" t="s">
        <v>1367</v>
      </c>
      <c r="E1301" s="259">
        <v>28</v>
      </c>
      <c r="F1301" s="259" t="s">
        <v>1052</v>
      </c>
      <c r="G1301" s="259" t="s">
        <v>1053</v>
      </c>
      <c r="H1301" s="259" t="s">
        <v>1054</v>
      </c>
      <c r="I1301" s="259" t="s">
        <v>1218</v>
      </c>
      <c r="M1301" s="253"/>
      <c r="N1301" s="253"/>
      <c r="P1301" s="255"/>
    </row>
    <row r="1302" spans="1:16" s="260" customFormat="1" ht="71.25">
      <c r="A1302" s="259" t="s">
        <v>1049</v>
      </c>
      <c r="B1302" s="259" t="s">
        <v>1477</v>
      </c>
      <c r="C1302" s="259">
        <v>7</v>
      </c>
      <c r="D1302" s="259" t="s">
        <v>1368</v>
      </c>
      <c r="E1302" s="259">
        <v>28</v>
      </c>
      <c r="F1302" s="259" t="s">
        <v>1052</v>
      </c>
      <c r="G1302" s="259" t="s">
        <v>1268</v>
      </c>
      <c r="H1302" s="259" t="s">
        <v>1054</v>
      </c>
      <c r="I1302" s="259" t="s">
        <v>1218</v>
      </c>
      <c r="M1302" s="253"/>
      <c r="N1302" s="253"/>
      <c r="P1302" s="255"/>
    </row>
    <row r="1303" spans="1:16" s="260" customFormat="1" ht="71.25">
      <c r="A1303" s="259" t="s">
        <v>1049</v>
      </c>
      <c r="B1303" s="259" t="s">
        <v>1477</v>
      </c>
      <c r="C1303" s="259">
        <v>7</v>
      </c>
      <c r="D1303" s="259" t="s">
        <v>1369</v>
      </c>
      <c r="E1303" s="259">
        <v>28</v>
      </c>
      <c r="F1303" s="259" t="s">
        <v>1052</v>
      </c>
      <c r="G1303" s="259" t="s">
        <v>1268</v>
      </c>
      <c r="H1303" s="259" t="s">
        <v>1054</v>
      </c>
      <c r="I1303" s="259" t="s">
        <v>1218</v>
      </c>
      <c r="M1303" s="253"/>
      <c r="N1303" s="253"/>
      <c r="P1303" s="255"/>
    </row>
    <row r="1304" spans="1:16" s="260" customFormat="1" ht="71.25">
      <c r="A1304" s="259" t="s">
        <v>1049</v>
      </c>
      <c r="B1304" s="259" t="s">
        <v>1477</v>
      </c>
      <c r="C1304" s="259">
        <v>7</v>
      </c>
      <c r="D1304" s="259" t="s">
        <v>1370</v>
      </c>
      <c r="E1304" s="259">
        <v>28</v>
      </c>
      <c r="F1304" s="259" t="s">
        <v>1052</v>
      </c>
      <c r="G1304" s="259" t="s">
        <v>1268</v>
      </c>
      <c r="H1304" s="259" t="s">
        <v>1054</v>
      </c>
      <c r="I1304" s="259" t="s">
        <v>1218</v>
      </c>
      <c r="M1304" s="253"/>
      <c r="N1304" s="253"/>
      <c r="P1304" s="255"/>
    </row>
    <row r="1305" spans="1:16" s="260" customFormat="1" ht="71.25">
      <c r="A1305" s="259" t="s">
        <v>1049</v>
      </c>
      <c r="B1305" s="259" t="s">
        <v>1477</v>
      </c>
      <c r="C1305" s="259">
        <v>7</v>
      </c>
      <c r="D1305" s="259" t="s">
        <v>1371</v>
      </c>
      <c r="E1305" s="259">
        <v>28</v>
      </c>
      <c r="F1305" s="259" t="s">
        <v>1052</v>
      </c>
      <c r="G1305" s="259" t="s">
        <v>1268</v>
      </c>
      <c r="H1305" s="259" t="s">
        <v>1054</v>
      </c>
      <c r="I1305" s="259" t="s">
        <v>1218</v>
      </c>
      <c r="M1305" s="253"/>
      <c r="N1305" s="253"/>
      <c r="P1305" s="255"/>
    </row>
    <row r="1306" spans="1:16" s="260" customFormat="1" ht="71.25">
      <c r="A1306" s="259" t="s">
        <v>1049</v>
      </c>
      <c r="B1306" s="259" t="s">
        <v>1477</v>
      </c>
      <c r="C1306" s="259">
        <v>8</v>
      </c>
      <c r="D1306" s="259" t="s">
        <v>1372</v>
      </c>
      <c r="E1306" s="259">
        <v>28</v>
      </c>
      <c r="F1306" s="259" t="s">
        <v>1052</v>
      </c>
      <c r="G1306" s="259" t="s">
        <v>1057</v>
      </c>
      <c r="H1306" s="259" t="s">
        <v>1054</v>
      </c>
      <c r="I1306" s="259" t="s">
        <v>1218</v>
      </c>
      <c r="M1306" s="253"/>
      <c r="N1306" s="253"/>
      <c r="P1306" s="255"/>
    </row>
    <row r="1307" spans="1:16" s="260" customFormat="1" ht="71.25">
      <c r="A1307" s="259" t="s">
        <v>1049</v>
      </c>
      <c r="B1307" s="259" t="s">
        <v>1477</v>
      </c>
      <c r="C1307" s="259">
        <v>8</v>
      </c>
      <c r="D1307" s="259" t="s">
        <v>1373</v>
      </c>
      <c r="E1307" s="259">
        <v>28</v>
      </c>
      <c r="F1307" s="259" t="s">
        <v>1052</v>
      </c>
      <c r="G1307" s="259" t="s">
        <v>1057</v>
      </c>
      <c r="H1307" s="259" t="s">
        <v>1054</v>
      </c>
      <c r="I1307" s="259" t="s">
        <v>1218</v>
      </c>
      <c r="M1307" s="253"/>
      <c r="N1307" s="253"/>
      <c r="P1307" s="255"/>
    </row>
    <row r="1308" spans="1:16" s="260" customFormat="1" ht="71.25">
      <c r="A1308" s="259" t="s">
        <v>1049</v>
      </c>
      <c r="B1308" s="259" t="s">
        <v>1477</v>
      </c>
      <c r="C1308" s="259">
        <v>8</v>
      </c>
      <c r="D1308" s="259" t="s">
        <v>1374</v>
      </c>
      <c r="E1308" s="259">
        <v>28</v>
      </c>
      <c r="F1308" s="259" t="s">
        <v>1052</v>
      </c>
      <c r="G1308" s="259" t="s">
        <v>1057</v>
      </c>
      <c r="H1308" s="259" t="s">
        <v>1054</v>
      </c>
      <c r="I1308" s="259" t="s">
        <v>1218</v>
      </c>
      <c r="M1308" s="253"/>
      <c r="N1308" s="253"/>
      <c r="P1308" s="255"/>
    </row>
    <row r="1309" spans="1:16" s="260" customFormat="1" ht="71.25">
      <c r="A1309" s="259" t="s">
        <v>1049</v>
      </c>
      <c r="B1309" s="259" t="s">
        <v>1477</v>
      </c>
      <c r="C1309" s="259">
        <v>8</v>
      </c>
      <c r="D1309" s="259" t="s">
        <v>1375</v>
      </c>
      <c r="E1309" s="259">
        <v>28</v>
      </c>
      <c r="F1309" s="259" t="s">
        <v>1052</v>
      </c>
      <c r="G1309" s="259" t="s">
        <v>1057</v>
      </c>
      <c r="H1309" s="259" t="s">
        <v>1054</v>
      </c>
      <c r="I1309" s="259" t="s">
        <v>1218</v>
      </c>
      <c r="M1309" s="253"/>
      <c r="N1309" s="253"/>
      <c r="P1309" s="255"/>
    </row>
    <row r="1310" spans="1:16" s="260" customFormat="1" ht="71.25">
      <c r="A1310" s="259" t="s">
        <v>1049</v>
      </c>
      <c r="B1310" s="259" t="s">
        <v>1477</v>
      </c>
      <c r="C1310" s="259">
        <v>8</v>
      </c>
      <c r="D1310" s="259" t="s">
        <v>1376</v>
      </c>
      <c r="E1310" s="259">
        <v>28</v>
      </c>
      <c r="F1310" s="259" t="s">
        <v>1052</v>
      </c>
      <c r="G1310" s="259" t="s">
        <v>1057</v>
      </c>
      <c r="H1310" s="259" t="s">
        <v>1054</v>
      </c>
      <c r="I1310" s="259" t="s">
        <v>1218</v>
      </c>
      <c r="M1310" s="253"/>
      <c r="N1310" s="253"/>
      <c r="P1310" s="255"/>
    </row>
    <row r="1311" spans="1:16" s="260" customFormat="1" ht="71.25">
      <c r="A1311" s="259" t="s">
        <v>1049</v>
      </c>
      <c r="B1311" s="259" t="s">
        <v>1477</v>
      </c>
      <c r="C1311" s="259">
        <v>8</v>
      </c>
      <c r="D1311" s="259" t="s">
        <v>1377</v>
      </c>
      <c r="E1311" s="259">
        <v>28</v>
      </c>
      <c r="F1311" s="259" t="s">
        <v>1052</v>
      </c>
      <c r="G1311" s="259" t="s">
        <v>1057</v>
      </c>
      <c r="H1311" s="259" t="s">
        <v>1054</v>
      </c>
      <c r="I1311" s="259" t="s">
        <v>1218</v>
      </c>
      <c r="M1311" s="253"/>
      <c r="N1311" s="253"/>
      <c r="P1311" s="255"/>
    </row>
    <row r="1312" spans="1:16" s="260" customFormat="1" ht="71.25">
      <c r="A1312" s="259" t="s">
        <v>1049</v>
      </c>
      <c r="B1312" s="259" t="s">
        <v>1477</v>
      </c>
      <c r="C1312" s="259">
        <v>8</v>
      </c>
      <c r="D1312" s="259" t="s">
        <v>1378</v>
      </c>
      <c r="E1312" s="259">
        <v>28</v>
      </c>
      <c r="F1312" s="259" t="s">
        <v>1052</v>
      </c>
      <c r="G1312" s="259" t="s">
        <v>1057</v>
      </c>
      <c r="H1312" s="259" t="s">
        <v>1054</v>
      </c>
      <c r="I1312" s="259" t="s">
        <v>1218</v>
      </c>
      <c r="M1312" s="253"/>
      <c r="N1312" s="253"/>
      <c r="P1312" s="255"/>
    </row>
    <row r="1313" spans="1:16" s="260" customFormat="1" ht="71.25">
      <c r="A1313" s="259" t="s">
        <v>1049</v>
      </c>
      <c r="B1313" s="259" t="s">
        <v>1477</v>
      </c>
      <c r="C1313" s="259">
        <v>8</v>
      </c>
      <c r="D1313" s="259" t="s">
        <v>1379</v>
      </c>
      <c r="E1313" s="259">
        <v>28</v>
      </c>
      <c r="F1313" s="259" t="s">
        <v>1052</v>
      </c>
      <c r="G1313" s="259" t="s">
        <v>1057</v>
      </c>
      <c r="H1313" s="259" t="s">
        <v>1054</v>
      </c>
      <c r="I1313" s="259" t="s">
        <v>1218</v>
      </c>
      <c r="M1313" s="253"/>
      <c r="N1313" s="253"/>
      <c r="P1313" s="255"/>
    </row>
    <row r="1314" spans="1:16" s="260" customFormat="1" ht="71.25">
      <c r="A1314" s="259" t="s">
        <v>1049</v>
      </c>
      <c r="B1314" s="259" t="s">
        <v>1477</v>
      </c>
      <c r="C1314" s="259">
        <v>8</v>
      </c>
      <c r="D1314" s="259" t="s">
        <v>1380</v>
      </c>
      <c r="E1314" s="259">
        <v>28</v>
      </c>
      <c r="F1314" s="259" t="s">
        <v>1052</v>
      </c>
      <c r="G1314" s="259" t="s">
        <v>1057</v>
      </c>
      <c r="H1314" s="259" t="s">
        <v>1054</v>
      </c>
      <c r="I1314" s="259" t="s">
        <v>1218</v>
      </c>
      <c r="M1314" s="253"/>
      <c r="N1314" s="253"/>
      <c r="P1314" s="255"/>
    </row>
    <row r="1315" spans="1:16" s="260" customFormat="1" ht="71.25">
      <c r="A1315" s="259" t="s">
        <v>1049</v>
      </c>
      <c r="B1315" s="259" t="s">
        <v>1477</v>
      </c>
      <c r="C1315" s="259">
        <v>8</v>
      </c>
      <c r="D1315" s="259" t="s">
        <v>1381</v>
      </c>
      <c r="E1315" s="259">
        <v>28</v>
      </c>
      <c r="F1315" s="259" t="s">
        <v>1052</v>
      </c>
      <c r="G1315" s="259" t="s">
        <v>1057</v>
      </c>
      <c r="H1315" s="259" t="s">
        <v>1054</v>
      </c>
      <c r="I1315" s="259" t="s">
        <v>1218</v>
      </c>
      <c r="M1315" s="253"/>
      <c r="N1315" s="253"/>
      <c r="P1315" s="255"/>
    </row>
    <row r="1316" spans="1:16" s="260" customFormat="1" ht="71.25">
      <c r="A1316" s="259" t="s">
        <v>1049</v>
      </c>
      <c r="B1316" s="259" t="s">
        <v>1477</v>
      </c>
      <c r="C1316" s="259">
        <v>8</v>
      </c>
      <c r="D1316" s="259" t="s">
        <v>1382</v>
      </c>
      <c r="E1316" s="259">
        <v>28</v>
      </c>
      <c r="F1316" s="259" t="s">
        <v>1052</v>
      </c>
      <c r="G1316" s="259" t="s">
        <v>1057</v>
      </c>
      <c r="H1316" s="259" t="s">
        <v>1054</v>
      </c>
      <c r="I1316" s="259" t="s">
        <v>1218</v>
      </c>
      <c r="M1316" s="253"/>
      <c r="N1316" s="253"/>
      <c r="P1316" s="255"/>
    </row>
    <row r="1317" spans="1:16" s="260" customFormat="1" ht="71.25">
      <c r="A1317" s="259" t="s">
        <v>1049</v>
      </c>
      <c r="B1317" s="259" t="s">
        <v>1477</v>
      </c>
      <c r="C1317" s="259">
        <v>8</v>
      </c>
      <c r="D1317" s="259" t="s">
        <v>1383</v>
      </c>
      <c r="E1317" s="259">
        <v>28</v>
      </c>
      <c r="F1317" s="259" t="s">
        <v>1052</v>
      </c>
      <c r="G1317" s="259" t="s">
        <v>1053</v>
      </c>
      <c r="H1317" s="259" t="s">
        <v>1054</v>
      </c>
      <c r="I1317" s="259" t="s">
        <v>1218</v>
      </c>
      <c r="M1317" s="253"/>
      <c r="N1317" s="253"/>
      <c r="P1317" s="255"/>
    </row>
    <row r="1318" spans="1:16" s="260" customFormat="1" ht="71.25">
      <c r="A1318" s="259" t="s">
        <v>1049</v>
      </c>
      <c r="B1318" s="259" t="s">
        <v>1477</v>
      </c>
      <c r="C1318" s="259">
        <v>8</v>
      </c>
      <c r="D1318" s="259" t="s">
        <v>1384</v>
      </c>
      <c r="E1318" s="259">
        <v>28</v>
      </c>
      <c r="F1318" s="259" t="s">
        <v>1052</v>
      </c>
      <c r="G1318" s="259" t="s">
        <v>1053</v>
      </c>
      <c r="H1318" s="259" t="s">
        <v>1054</v>
      </c>
      <c r="I1318" s="259" t="s">
        <v>1218</v>
      </c>
      <c r="M1318" s="253"/>
      <c r="N1318" s="253"/>
      <c r="P1318" s="255"/>
    </row>
    <row r="1319" spans="1:16" s="260" customFormat="1" ht="71.25">
      <c r="A1319" s="259" t="s">
        <v>1049</v>
      </c>
      <c r="B1319" s="259" t="s">
        <v>1477</v>
      </c>
      <c r="C1319" s="259">
        <v>8</v>
      </c>
      <c r="D1319" s="259" t="s">
        <v>1385</v>
      </c>
      <c r="E1319" s="259">
        <v>28</v>
      </c>
      <c r="F1319" s="259" t="s">
        <v>1052</v>
      </c>
      <c r="G1319" s="259" t="s">
        <v>1053</v>
      </c>
      <c r="H1319" s="259" t="s">
        <v>1054</v>
      </c>
      <c r="I1319" s="259" t="s">
        <v>1218</v>
      </c>
      <c r="M1319" s="253"/>
      <c r="N1319" s="253"/>
      <c r="P1319" s="255"/>
    </row>
    <row r="1320" spans="1:16" s="260" customFormat="1" ht="71.25">
      <c r="A1320" s="259" t="s">
        <v>1049</v>
      </c>
      <c r="B1320" s="259" t="s">
        <v>1477</v>
      </c>
      <c r="C1320" s="259">
        <v>8</v>
      </c>
      <c r="D1320" s="259" t="s">
        <v>1386</v>
      </c>
      <c r="E1320" s="259">
        <v>28</v>
      </c>
      <c r="F1320" s="259" t="s">
        <v>1052</v>
      </c>
      <c r="G1320" s="259" t="s">
        <v>1053</v>
      </c>
      <c r="H1320" s="259" t="s">
        <v>1054</v>
      </c>
      <c r="I1320" s="259" t="s">
        <v>1218</v>
      </c>
      <c r="M1320" s="253"/>
      <c r="N1320" s="253"/>
      <c r="P1320" s="255"/>
    </row>
    <row r="1321" spans="1:16" s="260" customFormat="1" ht="71.25">
      <c r="A1321" s="259" t="s">
        <v>1049</v>
      </c>
      <c r="B1321" s="259" t="s">
        <v>1477</v>
      </c>
      <c r="C1321" s="259">
        <v>8</v>
      </c>
      <c r="D1321" s="259" t="s">
        <v>1387</v>
      </c>
      <c r="E1321" s="259">
        <v>28</v>
      </c>
      <c r="F1321" s="259" t="s">
        <v>1052</v>
      </c>
      <c r="G1321" s="259" t="s">
        <v>1053</v>
      </c>
      <c r="H1321" s="259" t="s">
        <v>1054</v>
      </c>
      <c r="I1321" s="259" t="s">
        <v>1218</v>
      </c>
      <c r="M1321" s="253"/>
      <c r="N1321" s="253"/>
      <c r="P1321" s="255"/>
    </row>
    <row r="1322" spans="1:16" s="260" customFormat="1" ht="71.25">
      <c r="A1322" s="259" t="s">
        <v>1049</v>
      </c>
      <c r="B1322" s="259" t="s">
        <v>1477</v>
      </c>
      <c r="C1322" s="259">
        <v>8</v>
      </c>
      <c r="D1322" s="259" t="s">
        <v>1388</v>
      </c>
      <c r="E1322" s="259">
        <v>28</v>
      </c>
      <c r="F1322" s="259" t="s">
        <v>1052</v>
      </c>
      <c r="G1322" s="259" t="s">
        <v>1053</v>
      </c>
      <c r="H1322" s="259" t="s">
        <v>1054</v>
      </c>
      <c r="I1322" s="259" t="s">
        <v>1218</v>
      </c>
      <c r="M1322" s="253"/>
      <c r="N1322" s="253"/>
      <c r="P1322" s="255"/>
    </row>
    <row r="1323" spans="1:16" s="260" customFormat="1" ht="71.25">
      <c r="A1323" s="259" t="s">
        <v>1049</v>
      </c>
      <c r="B1323" s="259" t="s">
        <v>1477</v>
      </c>
      <c r="C1323" s="259">
        <v>8</v>
      </c>
      <c r="D1323" s="259" t="s">
        <v>1389</v>
      </c>
      <c r="E1323" s="259">
        <v>28</v>
      </c>
      <c r="F1323" s="259" t="s">
        <v>1052</v>
      </c>
      <c r="G1323" s="259" t="s">
        <v>1053</v>
      </c>
      <c r="H1323" s="259" t="s">
        <v>1054</v>
      </c>
      <c r="I1323" s="259" t="s">
        <v>1218</v>
      </c>
      <c r="M1323" s="253"/>
      <c r="N1323" s="253"/>
      <c r="P1323" s="255"/>
    </row>
    <row r="1324" spans="1:16" s="260" customFormat="1" ht="71.25">
      <c r="A1324" s="259" t="s">
        <v>1049</v>
      </c>
      <c r="B1324" s="259" t="s">
        <v>1477</v>
      </c>
      <c r="C1324" s="259">
        <v>8</v>
      </c>
      <c r="D1324" s="259" t="s">
        <v>1390</v>
      </c>
      <c r="E1324" s="259">
        <v>28</v>
      </c>
      <c r="F1324" s="259" t="s">
        <v>1052</v>
      </c>
      <c r="G1324" s="259" t="s">
        <v>1053</v>
      </c>
      <c r="H1324" s="259" t="s">
        <v>1054</v>
      </c>
      <c r="I1324" s="259" t="s">
        <v>1218</v>
      </c>
      <c r="M1324" s="253"/>
      <c r="N1324" s="253"/>
      <c r="P1324" s="255"/>
    </row>
    <row r="1325" spans="1:16" s="260" customFormat="1" ht="71.25">
      <c r="A1325" s="259" t="s">
        <v>1049</v>
      </c>
      <c r="B1325" s="259" t="s">
        <v>1477</v>
      </c>
      <c r="C1325" s="259">
        <v>8</v>
      </c>
      <c r="D1325" s="259" t="s">
        <v>1391</v>
      </c>
      <c r="E1325" s="259">
        <v>28</v>
      </c>
      <c r="F1325" s="259" t="s">
        <v>1052</v>
      </c>
      <c r="G1325" s="259" t="s">
        <v>1053</v>
      </c>
      <c r="H1325" s="259" t="s">
        <v>1054</v>
      </c>
      <c r="I1325" s="259" t="s">
        <v>1218</v>
      </c>
      <c r="M1325" s="253"/>
      <c r="N1325" s="253"/>
      <c r="P1325" s="255"/>
    </row>
    <row r="1326" spans="1:16" s="260" customFormat="1" ht="71.25">
      <c r="A1326" s="259" t="s">
        <v>1049</v>
      </c>
      <c r="B1326" s="259" t="s">
        <v>1477</v>
      </c>
      <c r="C1326" s="259">
        <v>8</v>
      </c>
      <c r="D1326" s="259" t="s">
        <v>1392</v>
      </c>
      <c r="E1326" s="259">
        <v>28</v>
      </c>
      <c r="F1326" s="259" t="s">
        <v>1052</v>
      </c>
      <c r="G1326" s="259" t="s">
        <v>1053</v>
      </c>
      <c r="H1326" s="259" t="s">
        <v>1054</v>
      </c>
      <c r="I1326" s="259" t="s">
        <v>1218</v>
      </c>
      <c r="M1326" s="253"/>
      <c r="N1326" s="253"/>
      <c r="P1326" s="255"/>
    </row>
    <row r="1327" spans="1:16" s="260" customFormat="1" ht="71.25">
      <c r="A1327" s="259" t="s">
        <v>1049</v>
      </c>
      <c r="B1327" s="259" t="s">
        <v>1477</v>
      </c>
      <c r="C1327" s="259">
        <v>8</v>
      </c>
      <c r="D1327" s="259" t="s">
        <v>1393</v>
      </c>
      <c r="E1327" s="259">
        <v>28</v>
      </c>
      <c r="F1327" s="259" t="s">
        <v>1052</v>
      </c>
      <c r="G1327" s="259" t="s">
        <v>1053</v>
      </c>
      <c r="H1327" s="259" t="s">
        <v>1054</v>
      </c>
      <c r="I1327" s="259" t="s">
        <v>1218</v>
      </c>
      <c r="M1327" s="253"/>
      <c r="N1327" s="253"/>
      <c r="P1327" s="255"/>
    </row>
    <row r="1328" spans="1:16" s="260" customFormat="1" ht="71.25">
      <c r="A1328" s="259" t="s">
        <v>1049</v>
      </c>
      <c r="B1328" s="259" t="s">
        <v>1477</v>
      </c>
      <c r="C1328" s="259">
        <v>8</v>
      </c>
      <c r="D1328" s="259" t="s">
        <v>1394</v>
      </c>
      <c r="E1328" s="259">
        <v>28</v>
      </c>
      <c r="F1328" s="259" t="s">
        <v>1052</v>
      </c>
      <c r="G1328" s="259" t="s">
        <v>1241</v>
      </c>
      <c r="H1328" s="259" t="s">
        <v>1054</v>
      </c>
      <c r="I1328" s="259" t="s">
        <v>1218</v>
      </c>
      <c r="M1328" s="253"/>
      <c r="N1328" s="253"/>
      <c r="P1328" s="255"/>
    </row>
    <row r="1329" spans="1:16" s="260" customFormat="1" ht="71.25">
      <c r="A1329" s="259" t="s">
        <v>1049</v>
      </c>
      <c r="B1329" s="259" t="s">
        <v>1477</v>
      </c>
      <c r="C1329" s="259">
        <v>8</v>
      </c>
      <c r="D1329" s="259" t="s">
        <v>1395</v>
      </c>
      <c r="E1329" s="259">
        <v>28</v>
      </c>
      <c r="F1329" s="259" t="s">
        <v>1052</v>
      </c>
      <c r="G1329" s="259" t="s">
        <v>1241</v>
      </c>
      <c r="H1329" s="259" t="s">
        <v>1054</v>
      </c>
      <c r="I1329" s="259" t="s">
        <v>1218</v>
      </c>
      <c r="M1329" s="253"/>
      <c r="N1329" s="253"/>
      <c r="P1329" s="255"/>
    </row>
    <row r="1330" spans="1:16" s="260" customFormat="1" ht="71.25">
      <c r="A1330" s="259" t="s">
        <v>1049</v>
      </c>
      <c r="B1330" s="259" t="s">
        <v>1477</v>
      </c>
      <c r="C1330" s="259">
        <v>8</v>
      </c>
      <c r="D1330" s="259" t="s">
        <v>1396</v>
      </c>
      <c r="E1330" s="259">
        <v>28</v>
      </c>
      <c r="F1330" s="259" t="s">
        <v>1052</v>
      </c>
      <c r="G1330" s="259" t="s">
        <v>1241</v>
      </c>
      <c r="H1330" s="259" t="s">
        <v>1054</v>
      </c>
      <c r="I1330" s="259" t="s">
        <v>1218</v>
      </c>
      <c r="M1330" s="253"/>
      <c r="N1330" s="253"/>
      <c r="P1330" s="255"/>
    </row>
    <row r="1331" spans="1:16" s="260" customFormat="1" ht="71.25">
      <c r="A1331" s="259" t="s">
        <v>1049</v>
      </c>
      <c r="B1331" s="259" t="s">
        <v>1477</v>
      </c>
      <c r="C1331" s="259">
        <v>8</v>
      </c>
      <c r="D1331" s="259" t="s">
        <v>1397</v>
      </c>
      <c r="E1331" s="259">
        <v>28</v>
      </c>
      <c r="F1331" s="259" t="s">
        <v>1052</v>
      </c>
      <c r="G1331" s="259" t="s">
        <v>1241</v>
      </c>
      <c r="H1331" s="259" t="s">
        <v>1054</v>
      </c>
      <c r="I1331" s="259" t="s">
        <v>1218</v>
      </c>
      <c r="M1331" s="253"/>
      <c r="N1331" s="253"/>
      <c r="P1331" s="255"/>
    </row>
    <row r="1332" spans="1:16" s="260" customFormat="1" ht="71.25">
      <c r="A1332" s="259" t="s">
        <v>1049</v>
      </c>
      <c r="B1332" s="259" t="s">
        <v>1477</v>
      </c>
      <c r="C1332" s="259">
        <v>8</v>
      </c>
      <c r="D1332" s="259" t="s">
        <v>1398</v>
      </c>
      <c r="E1332" s="259">
        <v>28</v>
      </c>
      <c r="F1332" s="259" t="s">
        <v>1052</v>
      </c>
      <c r="G1332" s="259" t="s">
        <v>1057</v>
      </c>
      <c r="H1332" s="259" t="s">
        <v>1054</v>
      </c>
      <c r="I1332" s="259" t="s">
        <v>1218</v>
      </c>
      <c r="M1332" s="253"/>
      <c r="N1332" s="253"/>
      <c r="P1332" s="255"/>
    </row>
    <row r="1333" spans="1:16" s="260" customFormat="1" ht="71.25">
      <c r="A1333" s="259" t="s">
        <v>1049</v>
      </c>
      <c r="B1333" s="259" t="s">
        <v>1477</v>
      </c>
      <c r="C1333" s="259">
        <v>8</v>
      </c>
      <c r="D1333" s="259" t="s">
        <v>1399</v>
      </c>
      <c r="E1333" s="259">
        <v>28</v>
      </c>
      <c r="F1333" s="259" t="s">
        <v>1052</v>
      </c>
      <c r="G1333" s="259" t="s">
        <v>1057</v>
      </c>
      <c r="H1333" s="259" t="s">
        <v>1054</v>
      </c>
      <c r="I1333" s="259" t="s">
        <v>1218</v>
      </c>
      <c r="M1333" s="253"/>
      <c r="N1333" s="253"/>
      <c r="P1333" s="255"/>
    </row>
    <row r="1334" spans="1:16" s="260" customFormat="1" ht="71.25">
      <c r="A1334" s="259" t="s">
        <v>1049</v>
      </c>
      <c r="B1334" s="259" t="s">
        <v>1477</v>
      </c>
      <c r="C1334" s="259">
        <v>8</v>
      </c>
      <c r="D1334" s="259" t="s">
        <v>1400</v>
      </c>
      <c r="E1334" s="259">
        <v>28</v>
      </c>
      <c r="F1334" s="259" t="s">
        <v>1052</v>
      </c>
      <c r="G1334" s="259" t="s">
        <v>1057</v>
      </c>
      <c r="H1334" s="259" t="s">
        <v>1054</v>
      </c>
      <c r="I1334" s="259" t="s">
        <v>1218</v>
      </c>
      <c r="M1334" s="253"/>
      <c r="N1334" s="253"/>
      <c r="P1334" s="255"/>
    </row>
    <row r="1335" spans="1:16" s="260" customFormat="1" ht="71.25">
      <c r="A1335" s="259" t="s">
        <v>1049</v>
      </c>
      <c r="B1335" s="259" t="s">
        <v>1477</v>
      </c>
      <c r="C1335" s="259">
        <v>8</v>
      </c>
      <c r="D1335" s="259" t="s">
        <v>1401</v>
      </c>
      <c r="E1335" s="259">
        <v>28</v>
      </c>
      <c r="F1335" s="259" t="s">
        <v>1052</v>
      </c>
      <c r="G1335" s="259" t="s">
        <v>1057</v>
      </c>
      <c r="H1335" s="259" t="s">
        <v>1054</v>
      </c>
      <c r="I1335" s="259" t="s">
        <v>1218</v>
      </c>
      <c r="M1335" s="253"/>
      <c r="N1335" s="253"/>
      <c r="P1335" s="255"/>
    </row>
    <row r="1336" spans="1:16" s="260" customFormat="1" ht="71.25">
      <c r="A1336" s="259" t="s">
        <v>1049</v>
      </c>
      <c r="B1336" s="259" t="s">
        <v>1477</v>
      </c>
      <c r="C1336" s="259">
        <v>8</v>
      </c>
      <c r="D1336" s="259" t="s">
        <v>1402</v>
      </c>
      <c r="E1336" s="259">
        <v>28</v>
      </c>
      <c r="F1336" s="259" t="s">
        <v>1052</v>
      </c>
      <c r="G1336" s="259" t="s">
        <v>1057</v>
      </c>
      <c r="H1336" s="259" t="s">
        <v>1054</v>
      </c>
      <c r="I1336" s="259" t="s">
        <v>1218</v>
      </c>
      <c r="M1336" s="253"/>
      <c r="N1336" s="253"/>
      <c r="P1336" s="255"/>
    </row>
    <row r="1337" spans="1:16" s="260" customFormat="1" ht="71.25">
      <c r="A1337" s="259" t="s">
        <v>1049</v>
      </c>
      <c r="B1337" s="259" t="s">
        <v>1477</v>
      </c>
      <c r="C1337" s="259">
        <v>8</v>
      </c>
      <c r="D1337" s="259" t="s">
        <v>1403</v>
      </c>
      <c r="E1337" s="259">
        <v>28</v>
      </c>
      <c r="F1337" s="259" t="s">
        <v>1052</v>
      </c>
      <c r="G1337" s="259" t="s">
        <v>1057</v>
      </c>
      <c r="H1337" s="259" t="s">
        <v>1054</v>
      </c>
      <c r="I1337" s="259" t="s">
        <v>1218</v>
      </c>
      <c r="M1337" s="253"/>
      <c r="N1337" s="253"/>
      <c r="P1337" s="255"/>
    </row>
    <row r="1338" spans="1:16" s="260" customFormat="1" ht="71.25">
      <c r="A1338" s="259" t="s">
        <v>1049</v>
      </c>
      <c r="B1338" s="259" t="s">
        <v>1477</v>
      </c>
      <c r="C1338" s="259">
        <v>8</v>
      </c>
      <c r="D1338" s="259" t="s">
        <v>1404</v>
      </c>
      <c r="E1338" s="259">
        <v>28</v>
      </c>
      <c r="F1338" s="259" t="s">
        <v>1052</v>
      </c>
      <c r="G1338" s="259" t="s">
        <v>1057</v>
      </c>
      <c r="H1338" s="259" t="s">
        <v>1054</v>
      </c>
      <c r="I1338" s="259" t="s">
        <v>1218</v>
      </c>
      <c r="M1338" s="253"/>
      <c r="N1338" s="253"/>
      <c r="P1338" s="255"/>
    </row>
    <row r="1339" spans="1:16" s="260" customFormat="1" ht="71.25">
      <c r="A1339" s="259" t="s">
        <v>1049</v>
      </c>
      <c r="B1339" s="259" t="s">
        <v>1477</v>
      </c>
      <c r="C1339" s="259">
        <v>8</v>
      </c>
      <c r="D1339" s="259" t="s">
        <v>1405</v>
      </c>
      <c r="E1339" s="259">
        <v>28</v>
      </c>
      <c r="F1339" s="259" t="s">
        <v>1052</v>
      </c>
      <c r="G1339" s="259" t="s">
        <v>1057</v>
      </c>
      <c r="H1339" s="259" t="s">
        <v>1054</v>
      </c>
      <c r="I1339" s="259" t="s">
        <v>1218</v>
      </c>
      <c r="M1339" s="253"/>
      <c r="N1339" s="253"/>
      <c r="P1339" s="255"/>
    </row>
    <row r="1340" spans="1:16" s="260" customFormat="1" ht="71.25">
      <c r="A1340" s="259" t="s">
        <v>1049</v>
      </c>
      <c r="B1340" s="259" t="s">
        <v>1477</v>
      </c>
      <c r="C1340" s="259">
        <v>8</v>
      </c>
      <c r="D1340" s="259" t="s">
        <v>1406</v>
      </c>
      <c r="E1340" s="259">
        <v>28</v>
      </c>
      <c r="F1340" s="259" t="s">
        <v>1052</v>
      </c>
      <c r="G1340" s="259" t="s">
        <v>1057</v>
      </c>
      <c r="H1340" s="259" t="s">
        <v>1054</v>
      </c>
      <c r="I1340" s="259" t="s">
        <v>1218</v>
      </c>
      <c r="M1340" s="253"/>
      <c r="N1340" s="253"/>
      <c r="P1340" s="255"/>
    </row>
    <row r="1341" spans="1:16" s="260" customFormat="1" ht="71.25">
      <c r="A1341" s="259" t="s">
        <v>1049</v>
      </c>
      <c r="B1341" s="259" t="s">
        <v>1477</v>
      </c>
      <c r="C1341" s="259">
        <v>8</v>
      </c>
      <c r="D1341" s="259" t="s">
        <v>1407</v>
      </c>
      <c r="E1341" s="259">
        <v>28</v>
      </c>
      <c r="F1341" s="259" t="s">
        <v>1052</v>
      </c>
      <c r="G1341" s="259" t="s">
        <v>1057</v>
      </c>
      <c r="H1341" s="259" t="s">
        <v>1054</v>
      </c>
      <c r="I1341" s="259" t="s">
        <v>1218</v>
      </c>
      <c r="M1341" s="253"/>
      <c r="N1341" s="253"/>
      <c r="P1341" s="255"/>
    </row>
    <row r="1342" spans="1:16" s="260" customFormat="1" ht="71.25">
      <c r="A1342" s="259" t="s">
        <v>1049</v>
      </c>
      <c r="B1342" s="259" t="s">
        <v>1477</v>
      </c>
      <c r="C1342" s="259">
        <v>8</v>
      </c>
      <c r="D1342" s="259" t="s">
        <v>1408</v>
      </c>
      <c r="E1342" s="259">
        <v>28</v>
      </c>
      <c r="F1342" s="259" t="s">
        <v>1052</v>
      </c>
      <c r="G1342" s="259" t="s">
        <v>1057</v>
      </c>
      <c r="H1342" s="259" t="s">
        <v>1054</v>
      </c>
      <c r="I1342" s="259" t="s">
        <v>1218</v>
      </c>
      <c r="M1342" s="253"/>
      <c r="N1342" s="253"/>
      <c r="P1342" s="255"/>
    </row>
    <row r="1343" spans="1:16" s="260" customFormat="1" ht="71.25">
      <c r="A1343" s="259" t="s">
        <v>1049</v>
      </c>
      <c r="B1343" s="259" t="s">
        <v>1477</v>
      </c>
      <c r="C1343" s="259">
        <v>8</v>
      </c>
      <c r="D1343" s="259" t="s">
        <v>1409</v>
      </c>
      <c r="E1343" s="259">
        <v>28</v>
      </c>
      <c r="F1343" s="259" t="s">
        <v>1052</v>
      </c>
      <c r="G1343" s="259" t="s">
        <v>1053</v>
      </c>
      <c r="H1343" s="259" t="s">
        <v>1054</v>
      </c>
      <c r="I1343" s="259" t="s">
        <v>1218</v>
      </c>
      <c r="M1343" s="253"/>
      <c r="N1343" s="253"/>
      <c r="P1343" s="255"/>
    </row>
    <row r="1344" spans="1:16" s="260" customFormat="1" ht="71.25">
      <c r="A1344" s="259" t="s">
        <v>1049</v>
      </c>
      <c r="B1344" s="259" t="s">
        <v>1477</v>
      </c>
      <c r="C1344" s="259">
        <v>8</v>
      </c>
      <c r="D1344" s="259" t="s">
        <v>1410</v>
      </c>
      <c r="E1344" s="259">
        <v>28</v>
      </c>
      <c r="F1344" s="259" t="s">
        <v>1052</v>
      </c>
      <c r="G1344" s="259" t="s">
        <v>1053</v>
      </c>
      <c r="H1344" s="259" t="s">
        <v>1054</v>
      </c>
      <c r="I1344" s="259" t="s">
        <v>1218</v>
      </c>
      <c r="M1344" s="253"/>
      <c r="N1344" s="253"/>
      <c r="P1344" s="255"/>
    </row>
    <row r="1345" spans="1:16" s="260" customFormat="1" ht="71.25">
      <c r="A1345" s="259" t="s">
        <v>1049</v>
      </c>
      <c r="B1345" s="259" t="s">
        <v>1477</v>
      </c>
      <c r="C1345" s="259">
        <v>8</v>
      </c>
      <c r="D1345" s="259" t="s">
        <v>1411</v>
      </c>
      <c r="E1345" s="259">
        <v>28</v>
      </c>
      <c r="F1345" s="259" t="s">
        <v>1052</v>
      </c>
      <c r="G1345" s="259" t="s">
        <v>1053</v>
      </c>
      <c r="H1345" s="259" t="s">
        <v>1054</v>
      </c>
      <c r="I1345" s="259" t="s">
        <v>1218</v>
      </c>
      <c r="M1345" s="253"/>
      <c r="N1345" s="253"/>
      <c r="P1345" s="255"/>
    </row>
    <row r="1346" spans="1:16" s="260" customFormat="1" ht="71.25">
      <c r="A1346" s="259" t="s">
        <v>1049</v>
      </c>
      <c r="B1346" s="259" t="s">
        <v>1477</v>
      </c>
      <c r="C1346" s="259">
        <v>8</v>
      </c>
      <c r="D1346" s="259" t="s">
        <v>1412</v>
      </c>
      <c r="E1346" s="259">
        <v>28</v>
      </c>
      <c r="F1346" s="259" t="s">
        <v>1052</v>
      </c>
      <c r="G1346" s="259" t="s">
        <v>1053</v>
      </c>
      <c r="H1346" s="259" t="s">
        <v>1054</v>
      </c>
      <c r="I1346" s="259" t="s">
        <v>1218</v>
      </c>
      <c r="M1346" s="253"/>
      <c r="N1346" s="253"/>
      <c r="P1346" s="255"/>
    </row>
    <row r="1347" spans="1:16" s="260" customFormat="1" ht="71.25">
      <c r="A1347" s="259" t="s">
        <v>1049</v>
      </c>
      <c r="B1347" s="259" t="s">
        <v>1477</v>
      </c>
      <c r="C1347" s="259">
        <v>8</v>
      </c>
      <c r="D1347" s="259" t="s">
        <v>1413</v>
      </c>
      <c r="E1347" s="259">
        <v>28</v>
      </c>
      <c r="F1347" s="259" t="s">
        <v>1052</v>
      </c>
      <c r="G1347" s="259" t="s">
        <v>1053</v>
      </c>
      <c r="H1347" s="259" t="s">
        <v>1054</v>
      </c>
      <c r="I1347" s="259" t="s">
        <v>1218</v>
      </c>
      <c r="M1347" s="253"/>
      <c r="N1347" s="253"/>
      <c r="P1347" s="255"/>
    </row>
    <row r="1348" spans="1:16" s="260" customFormat="1" ht="71.25">
      <c r="A1348" s="259" t="s">
        <v>1049</v>
      </c>
      <c r="B1348" s="259" t="s">
        <v>1477</v>
      </c>
      <c r="C1348" s="259">
        <v>8</v>
      </c>
      <c r="D1348" s="259" t="s">
        <v>1414</v>
      </c>
      <c r="E1348" s="259">
        <v>28</v>
      </c>
      <c r="F1348" s="259" t="s">
        <v>1052</v>
      </c>
      <c r="G1348" s="259" t="s">
        <v>1053</v>
      </c>
      <c r="H1348" s="259" t="s">
        <v>1054</v>
      </c>
      <c r="I1348" s="259" t="s">
        <v>1218</v>
      </c>
      <c r="M1348" s="253"/>
      <c r="N1348" s="253"/>
      <c r="P1348" s="255"/>
    </row>
    <row r="1349" spans="1:16" s="260" customFormat="1" ht="71.25">
      <c r="A1349" s="259" t="s">
        <v>1049</v>
      </c>
      <c r="B1349" s="259" t="s">
        <v>1477</v>
      </c>
      <c r="C1349" s="259">
        <v>8</v>
      </c>
      <c r="D1349" s="259" t="s">
        <v>1415</v>
      </c>
      <c r="E1349" s="259">
        <v>28</v>
      </c>
      <c r="F1349" s="259" t="s">
        <v>1052</v>
      </c>
      <c r="G1349" s="259" t="s">
        <v>1053</v>
      </c>
      <c r="H1349" s="259" t="s">
        <v>1054</v>
      </c>
      <c r="I1349" s="259" t="s">
        <v>1218</v>
      </c>
      <c r="M1349" s="253"/>
      <c r="N1349" s="253"/>
      <c r="P1349" s="255"/>
    </row>
    <row r="1350" spans="1:16" s="260" customFormat="1" ht="71.25">
      <c r="A1350" s="259" t="s">
        <v>1049</v>
      </c>
      <c r="B1350" s="259" t="s">
        <v>1477</v>
      </c>
      <c r="C1350" s="259">
        <v>8</v>
      </c>
      <c r="D1350" s="259" t="s">
        <v>1416</v>
      </c>
      <c r="E1350" s="259">
        <v>28</v>
      </c>
      <c r="F1350" s="259" t="s">
        <v>1052</v>
      </c>
      <c r="G1350" s="259" t="s">
        <v>1053</v>
      </c>
      <c r="H1350" s="259" t="s">
        <v>1054</v>
      </c>
      <c r="I1350" s="259" t="s">
        <v>1218</v>
      </c>
      <c r="M1350" s="253"/>
      <c r="N1350" s="253"/>
      <c r="P1350" s="255"/>
    </row>
    <row r="1351" spans="1:16" s="260" customFormat="1" ht="71.25">
      <c r="A1351" s="259" t="s">
        <v>1049</v>
      </c>
      <c r="B1351" s="259" t="s">
        <v>1477</v>
      </c>
      <c r="C1351" s="259">
        <v>8</v>
      </c>
      <c r="D1351" s="259" t="s">
        <v>1417</v>
      </c>
      <c r="E1351" s="259">
        <v>28</v>
      </c>
      <c r="F1351" s="259" t="s">
        <v>1052</v>
      </c>
      <c r="G1351" s="259" t="s">
        <v>1053</v>
      </c>
      <c r="H1351" s="259" t="s">
        <v>1054</v>
      </c>
      <c r="I1351" s="259" t="s">
        <v>1218</v>
      </c>
      <c r="M1351" s="253"/>
      <c r="N1351" s="253"/>
      <c r="P1351" s="255"/>
    </row>
    <row r="1352" spans="1:16" s="260" customFormat="1" ht="71.25">
      <c r="A1352" s="259" t="s">
        <v>1049</v>
      </c>
      <c r="B1352" s="259" t="s">
        <v>1477</v>
      </c>
      <c r="C1352" s="259">
        <v>8</v>
      </c>
      <c r="D1352" s="259" t="s">
        <v>1418</v>
      </c>
      <c r="E1352" s="259">
        <v>28</v>
      </c>
      <c r="F1352" s="259" t="s">
        <v>1052</v>
      </c>
      <c r="G1352" s="259" t="s">
        <v>1053</v>
      </c>
      <c r="H1352" s="259" t="s">
        <v>1054</v>
      </c>
      <c r="I1352" s="259" t="s">
        <v>1218</v>
      </c>
      <c r="M1352" s="253"/>
      <c r="N1352" s="253"/>
      <c r="P1352" s="255"/>
    </row>
    <row r="1353" spans="1:16" s="260" customFormat="1" ht="71.25">
      <c r="A1353" s="259" t="s">
        <v>1049</v>
      </c>
      <c r="B1353" s="259" t="s">
        <v>1477</v>
      </c>
      <c r="C1353" s="259">
        <v>8</v>
      </c>
      <c r="D1353" s="259" t="s">
        <v>1419</v>
      </c>
      <c r="E1353" s="259">
        <v>28</v>
      </c>
      <c r="F1353" s="259" t="s">
        <v>1052</v>
      </c>
      <c r="G1353" s="259" t="s">
        <v>1053</v>
      </c>
      <c r="H1353" s="259" t="s">
        <v>1054</v>
      </c>
      <c r="I1353" s="259" t="s">
        <v>1218</v>
      </c>
      <c r="M1353" s="253"/>
      <c r="N1353" s="253"/>
      <c r="P1353" s="255"/>
    </row>
    <row r="1354" spans="1:16" s="260" customFormat="1" ht="71.25">
      <c r="A1354" s="259" t="s">
        <v>1049</v>
      </c>
      <c r="B1354" s="259" t="s">
        <v>1477</v>
      </c>
      <c r="C1354" s="259">
        <v>8</v>
      </c>
      <c r="D1354" s="259" t="s">
        <v>1420</v>
      </c>
      <c r="E1354" s="259">
        <v>28</v>
      </c>
      <c r="F1354" s="259" t="s">
        <v>1052</v>
      </c>
      <c r="G1354" s="259" t="s">
        <v>1268</v>
      </c>
      <c r="H1354" s="259" t="s">
        <v>1054</v>
      </c>
      <c r="I1354" s="259" t="s">
        <v>1218</v>
      </c>
      <c r="M1354" s="253"/>
      <c r="N1354" s="253"/>
      <c r="P1354" s="255"/>
    </row>
    <row r="1355" spans="1:16" s="260" customFormat="1" ht="71.25">
      <c r="A1355" s="259" t="s">
        <v>1049</v>
      </c>
      <c r="B1355" s="259" t="s">
        <v>1477</v>
      </c>
      <c r="C1355" s="259">
        <v>8</v>
      </c>
      <c r="D1355" s="259" t="s">
        <v>1421</v>
      </c>
      <c r="E1355" s="259">
        <v>28</v>
      </c>
      <c r="F1355" s="259" t="s">
        <v>1052</v>
      </c>
      <c r="G1355" s="259" t="s">
        <v>1268</v>
      </c>
      <c r="H1355" s="259" t="s">
        <v>1054</v>
      </c>
      <c r="I1355" s="259" t="s">
        <v>1218</v>
      </c>
      <c r="M1355" s="253"/>
      <c r="N1355" s="253"/>
      <c r="P1355" s="255"/>
    </row>
    <row r="1356" spans="1:16" s="260" customFormat="1" ht="71.25">
      <c r="A1356" s="259" t="s">
        <v>1049</v>
      </c>
      <c r="B1356" s="259" t="s">
        <v>1477</v>
      </c>
      <c r="C1356" s="259">
        <v>8</v>
      </c>
      <c r="D1356" s="259" t="s">
        <v>1422</v>
      </c>
      <c r="E1356" s="259">
        <v>28</v>
      </c>
      <c r="F1356" s="259" t="s">
        <v>1052</v>
      </c>
      <c r="G1356" s="259" t="s">
        <v>1268</v>
      </c>
      <c r="H1356" s="259" t="s">
        <v>1054</v>
      </c>
      <c r="I1356" s="259" t="s">
        <v>1218</v>
      </c>
      <c r="M1356" s="253"/>
      <c r="N1356" s="253"/>
      <c r="P1356" s="255"/>
    </row>
    <row r="1357" spans="1:16" s="260" customFormat="1" ht="71.25">
      <c r="A1357" s="259" t="s">
        <v>1049</v>
      </c>
      <c r="B1357" s="259" t="s">
        <v>1477</v>
      </c>
      <c r="C1357" s="259">
        <v>8</v>
      </c>
      <c r="D1357" s="259" t="s">
        <v>1423</v>
      </c>
      <c r="E1357" s="259">
        <v>28</v>
      </c>
      <c r="F1357" s="259" t="s">
        <v>1052</v>
      </c>
      <c r="G1357" s="259" t="s">
        <v>1268</v>
      </c>
      <c r="H1357" s="259" t="s">
        <v>1054</v>
      </c>
      <c r="I1357" s="259" t="s">
        <v>1218</v>
      </c>
      <c r="M1357" s="253"/>
      <c r="N1357" s="253"/>
      <c r="P1357" s="255"/>
    </row>
    <row r="1358" spans="1:16" s="260" customFormat="1" ht="71.25">
      <c r="A1358" s="259" t="s">
        <v>1049</v>
      </c>
      <c r="B1358" s="259" t="s">
        <v>1477</v>
      </c>
      <c r="C1358" s="259">
        <v>9</v>
      </c>
      <c r="D1358" s="259" t="s">
        <v>1424</v>
      </c>
      <c r="E1358" s="259">
        <v>28</v>
      </c>
      <c r="F1358" s="259" t="s">
        <v>1052</v>
      </c>
      <c r="G1358" s="259" t="s">
        <v>1057</v>
      </c>
      <c r="H1358" s="259" t="s">
        <v>1054</v>
      </c>
      <c r="I1358" s="259" t="s">
        <v>1218</v>
      </c>
      <c r="M1358" s="253"/>
      <c r="N1358" s="253"/>
      <c r="P1358" s="255"/>
    </row>
    <row r="1359" spans="1:16" s="260" customFormat="1" ht="71.25">
      <c r="A1359" s="259" t="s">
        <v>1049</v>
      </c>
      <c r="B1359" s="259" t="s">
        <v>1477</v>
      </c>
      <c r="C1359" s="259">
        <v>9</v>
      </c>
      <c r="D1359" s="259" t="s">
        <v>1425</v>
      </c>
      <c r="E1359" s="259">
        <v>28</v>
      </c>
      <c r="F1359" s="259" t="s">
        <v>1052</v>
      </c>
      <c r="G1359" s="259" t="s">
        <v>1057</v>
      </c>
      <c r="H1359" s="259" t="s">
        <v>1054</v>
      </c>
      <c r="I1359" s="259" t="s">
        <v>1218</v>
      </c>
      <c r="M1359" s="253"/>
      <c r="N1359" s="253"/>
      <c r="P1359" s="255"/>
    </row>
    <row r="1360" spans="1:16" s="260" customFormat="1" ht="71.25">
      <c r="A1360" s="259" t="s">
        <v>1049</v>
      </c>
      <c r="B1360" s="259" t="s">
        <v>1477</v>
      </c>
      <c r="C1360" s="259">
        <v>9</v>
      </c>
      <c r="D1360" s="259" t="s">
        <v>1426</v>
      </c>
      <c r="E1360" s="259">
        <v>28</v>
      </c>
      <c r="F1360" s="259" t="s">
        <v>1052</v>
      </c>
      <c r="G1360" s="259" t="s">
        <v>1057</v>
      </c>
      <c r="H1360" s="259" t="s">
        <v>1054</v>
      </c>
      <c r="I1360" s="259" t="s">
        <v>1218</v>
      </c>
      <c r="M1360" s="253"/>
      <c r="N1360" s="253"/>
      <c r="P1360" s="255"/>
    </row>
    <row r="1361" spans="1:16" s="260" customFormat="1" ht="71.25">
      <c r="A1361" s="259" t="s">
        <v>1049</v>
      </c>
      <c r="B1361" s="259" t="s">
        <v>1477</v>
      </c>
      <c r="C1361" s="259">
        <v>9</v>
      </c>
      <c r="D1361" s="259" t="s">
        <v>1427</v>
      </c>
      <c r="E1361" s="259">
        <v>28</v>
      </c>
      <c r="F1361" s="259" t="s">
        <v>1052</v>
      </c>
      <c r="G1361" s="259" t="s">
        <v>1057</v>
      </c>
      <c r="H1361" s="259" t="s">
        <v>1054</v>
      </c>
      <c r="I1361" s="259" t="s">
        <v>1218</v>
      </c>
      <c r="M1361" s="253"/>
      <c r="N1361" s="253"/>
      <c r="P1361" s="255"/>
    </row>
    <row r="1362" spans="1:16" s="260" customFormat="1" ht="71.25">
      <c r="A1362" s="259" t="s">
        <v>1049</v>
      </c>
      <c r="B1362" s="259" t="s">
        <v>1477</v>
      </c>
      <c r="C1362" s="259">
        <v>9</v>
      </c>
      <c r="D1362" s="259" t="s">
        <v>1428</v>
      </c>
      <c r="E1362" s="259">
        <v>28</v>
      </c>
      <c r="F1362" s="259" t="s">
        <v>1052</v>
      </c>
      <c r="G1362" s="259" t="s">
        <v>1057</v>
      </c>
      <c r="H1362" s="259" t="s">
        <v>1054</v>
      </c>
      <c r="I1362" s="259" t="s">
        <v>1218</v>
      </c>
      <c r="M1362" s="253"/>
      <c r="N1362" s="253"/>
      <c r="P1362" s="255"/>
    </row>
    <row r="1363" spans="1:16" s="260" customFormat="1" ht="71.25">
      <c r="A1363" s="259" t="s">
        <v>1049</v>
      </c>
      <c r="B1363" s="259" t="s">
        <v>1477</v>
      </c>
      <c r="C1363" s="259">
        <v>9</v>
      </c>
      <c r="D1363" s="259" t="s">
        <v>1429</v>
      </c>
      <c r="E1363" s="259">
        <v>28</v>
      </c>
      <c r="F1363" s="259" t="s">
        <v>1052</v>
      </c>
      <c r="G1363" s="259" t="s">
        <v>1057</v>
      </c>
      <c r="H1363" s="259" t="s">
        <v>1054</v>
      </c>
      <c r="I1363" s="259" t="s">
        <v>1218</v>
      </c>
      <c r="M1363" s="253"/>
      <c r="N1363" s="253"/>
      <c r="P1363" s="255"/>
    </row>
    <row r="1364" spans="1:16" s="260" customFormat="1" ht="71.25">
      <c r="A1364" s="259" t="s">
        <v>1049</v>
      </c>
      <c r="B1364" s="259" t="s">
        <v>1477</v>
      </c>
      <c r="C1364" s="259">
        <v>9</v>
      </c>
      <c r="D1364" s="259" t="s">
        <v>1430</v>
      </c>
      <c r="E1364" s="259">
        <v>28</v>
      </c>
      <c r="F1364" s="259" t="s">
        <v>1052</v>
      </c>
      <c r="G1364" s="259" t="s">
        <v>1057</v>
      </c>
      <c r="H1364" s="259" t="s">
        <v>1054</v>
      </c>
      <c r="I1364" s="259" t="s">
        <v>1218</v>
      </c>
      <c r="M1364" s="253"/>
      <c r="N1364" s="253"/>
      <c r="P1364" s="255"/>
    </row>
    <row r="1365" spans="1:16" s="260" customFormat="1" ht="71.25">
      <c r="A1365" s="259" t="s">
        <v>1049</v>
      </c>
      <c r="B1365" s="259" t="s">
        <v>1477</v>
      </c>
      <c r="C1365" s="259">
        <v>9</v>
      </c>
      <c r="D1365" s="259" t="s">
        <v>1431</v>
      </c>
      <c r="E1365" s="259">
        <v>28</v>
      </c>
      <c r="F1365" s="259" t="s">
        <v>1052</v>
      </c>
      <c r="G1365" s="259" t="s">
        <v>1057</v>
      </c>
      <c r="H1365" s="259" t="s">
        <v>1054</v>
      </c>
      <c r="I1365" s="259" t="s">
        <v>1218</v>
      </c>
      <c r="M1365" s="253"/>
      <c r="N1365" s="253"/>
      <c r="P1365" s="255"/>
    </row>
    <row r="1366" spans="1:16" s="260" customFormat="1" ht="71.25">
      <c r="A1366" s="259" t="s">
        <v>1049</v>
      </c>
      <c r="B1366" s="259" t="s">
        <v>1477</v>
      </c>
      <c r="C1366" s="259">
        <v>9</v>
      </c>
      <c r="D1366" s="259" t="s">
        <v>1432</v>
      </c>
      <c r="E1366" s="259">
        <v>28</v>
      </c>
      <c r="F1366" s="259" t="s">
        <v>1052</v>
      </c>
      <c r="G1366" s="259" t="s">
        <v>1057</v>
      </c>
      <c r="H1366" s="259" t="s">
        <v>1054</v>
      </c>
      <c r="I1366" s="259" t="s">
        <v>1218</v>
      </c>
      <c r="M1366" s="253"/>
      <c r="N1366" s="253"/>
      <c r="P1366" s="255"/>
    </row>
    <row r="1367" spans="1:16" s="260" customFormat="1" ht="71.25">
      <c r="A1367" s="259" t="s">
        <v>1049</v>
      </c>
      <c r="B1367" s="259" t="s">
        <v>1477</v>
      </c>
      <c r="C1367" s="259">
        <v>9</v>
      </c>
      <c r="D1367" s="259" t="s">
        <v>1433</v>
      </c>
      <c r="E1367" s="259">
        <v>28</v>
      </c>
      <c r="F1367" s="259" t="s">
        <v>1052</v>
      </c>
      <c r="G1367" s="259" t="s">
        <v>1057</v>
      </c>
      <c r="H1367" s="259" t="s">
        <v>1054</v>
      </c>
      <c r="I1367" s="259" t="s">
        <v>1218</v>
      </c>
      <c r="M1367" s="253"/>
      <c r="N1367" s="253"/>
      <c r="P1367" s="255"/>
    </row>
    <row r="1368" spans="1:16" s="260" customFormat="1" ht="71.25">
      <c r="A1368" s="259" t="s">
        <v>1049</v>
      </c>
      <c r="B1368" s="259" t="s">
        <v>1477</v>
      </c>
      <c r="C1368" s="259">
        <v>9</v>
      </c>
      <c r="D1368" s="259" t="s">
        <v>1434</v>
      </c>
      <c r="E1368" s="259">
        <v>28</v>
      </c>
      <c r="F1368" s="259" t="s">
        <v>1052</v>
      </c>
      <c r="G1368" s="259" t="s">
        <v>1057</v>
      </c>
      <c r="H1368" s="259" t="s">
        <v>1054</v>
      </c>
      <c r="I1368" s="259" t="s">
        <v>1218</v>
      </c>
      <c r="M1368" s="253"/>
      <c r="N1368" s="253"/>
      <c r="P1368" s="255"/>
    </row>
    <row r="1369" spans="1:16" s="260" customFormat="1" ht="71.25">
      <c r="A1369" s="259" t="s">
        <v>1049</v>
      </c>
      <c r="B1369" s="259" t="s">
        <v>1477</v>
      </c>
      <c r="C1369" s="259">
        <v>9</v>
      </c>
      <c r="D1369" s="259" t="s">
        <v>1435</v>
      </c>
      <c r="E1369" s="259">
        <v>28</v>
      </c>
      <c r="F1369" s="259" t="s">
        <v>1052</v>
      </c>
      <c r="G1369" s="259" t="s">
        <v>1053</v>
      </c>
      <c r="H1369" s="259" t="s">
        <v>1054</v>
      </c>
      <c r="I1369" s="259" t="s">
        <v>1218</v>
      </c>
      <c r="M1369" s="253"/>
      <c r="N1369" s="253"/>
      <c r="P1369" s="255"/>
    </row>
    <row r="1370" spans="1:16" s="260" customFormat="1" ht="71.25">
      <c r="A1370" s="259" t="s">
        <v>1049</v>
      </c>
      <c r="B1370" s="259" t="s">
        <v>1477</v>
      </c>
      <c r="C1370" s="259">
        <v>9</v>
      </c>
      <c r="D1370" s="259" t="s">
        <v>1436</v>
      </c>
      <c r="E1370" s="259">
        <v>28</v>
      </c>
      <c r="F1370" s="259" t="s">
        <v>1052</v>
      </c>
      <c r="G1370" s="259" t="s">
        <v>1053</v>
      </c>
      <c r="H1370" s="259" t="s">
        <v>1054</v>
      </c>
      <c r="I1370" s="259" t="s">
        <v>1218</v>
      </c>
      <c r="M1370" s="253"/>
      <c r="N1370" s="253"/>
      <c r="P1370" s="255"/>
    </row>
    <row r="1371" spans="1:16" s="260" customFormat="1" ht="71.25">
      <c r="A1371" s="259" t="s">
        <v>1049</v>
      </c>
      <c r="B1371" s="259" t="s">
        <v>1477</v>
      </c>
      <c r="C1371" s="259">
        <v>9</v>
      </c>
      <c r="D1371" s="259" t="s">
        <v>1437</v>
      </c>
      <c r="E1371" s="259">
        <v>28</v>
      </c>
      <c r="F1371" s="259" t="s">
        <v>1052</v>
      </c>
      <c r="G1371" s="259" t="s">
        <v>1053</v>
      </c>
      <c r="H1371" s="259" t="s">
        <v>1054</v>
      </c>
      <c r="I1371" s="259" t="s">
        <v>1218</v>
      </c>
      <c r="M1371" s="253"/>
      <c r="N1371" s="253"/>
      <c r="P1371" s="255"/>
    </row>
    <row r="1372" spans="1:16" s="260" customFormat="1" ht="71.25">
      <c r="A1372" s="259" t="s">
        <v>1049</v>
      </c>
      <c r="B1372" s="259" t="s">
        <v>1477</v>
      </c>
      <c r="C1372" s="259">
        <v>9</v>
      </c>
      <c r="D1372" s="259" t="s">
        <v>1438</v>
      </c>
      <c r="E1372" s="259">
        <v>28</v>
      </c>
      <c r="F1372" s="259" t="s">
        <v>1052</v>
      </c>
      <c r="G1372" s="259" t="s">
        <v>1053</v>
      </c>
      <c r="H1372" s="259" t="s">
        <v>1054</v>
      </c>
      <c r="I1372" s="259" t="s">
        <v>1218</v>
      </c>
      <c r="M1372" s="253"/>
      <c r="N1372" s="253"/>
      <c r="P1372" s="255"/>
    </row>
    <row r="1373" spans="1:16" s="260" customFormat="1" ht="71.25">
      <c r="A1373" s="259" t="s">
        <v>1049</v>
      </c>
      <c r="B1373" s="259" t="s">
        <v>1477</v>
      </c>
      <c r="C1373" s="259">
        <v>9</v>
      </c>
      <c r="D1373" s="259" t="s">
        <v>1439</v>
      </c>
      <c r="E1373" s="259">
        <v>28</v>
      </c>
      <c r="F1373" s="259" t="s">
        <v>1052</v>
      </c>
      <c r="G1373" s="259" t="s">
        <v>1053</v>
      </c>
      <c r="H1373" s="259" t="s">
        <v>1054</v>
      </c>
      <c r="I1373" s="259" t="s">
        <v>1218</v>
      </c>
      <c r="M1373" s="253"/>
      <c r="N1373" s="253"/>
      <c r="P1373" s="255"/>
    </row>
    <row r="1374" spans="1:16" s="260" customFormat="1" ht="71.25">
      <c r="A1374" s="259" t="s">
        <v>1049</v>
      </c>
      <c r="B1374" s="259" t="s">
        <v>1477</v>
      </c>
      <c r="C1374" s="259">
        <v>9</v>
      </c>
      <c r="D1374" s="259" t="s">
        <v>1440</v>
      </c>
      <c r="E1374" s="259">
        <v>28</v>
      </c>
      <c r="F1374" s="259" t="s">
        <v>1052</v>
      </c>
      <c r="G1374" s="259" t="s">
        <v>1053</v>
      </c>
      <c r="H1374" s="259" t="s">
        <v>1054</v>
      </c>
      <c r="I1374" s="259" t="s">
        <v>1218</v>
      </c>
      <c r="M1374" s="253"/>
      <c r="N1374" s="253"/>
      <c r="P1374" s="255"/>
    </row>
    <row r="1375" spans="1:16" s="260" customFormat="1" ht="71.25">
      <c r="A1375" s="259" t="s">
        <v>1049</v>
      </c>
      <c r="B1375" s="259" t="s">
        <v>1477</v>
      </c>
      <c r="C1375" s="259">
        <v>9</v>
      </c>
      <c r="D1375" s="259" t="s">
        <v>1441</v>
      </c>
      <c r="E1375" s="259">
        <v>28</v>
      </c>
      <c r="F1375" s="259" t="s">
        <v>1052</v>
      </c>
      <c r="G1375" s="259" t="s">
        <v>1053</v>
      </c>
      <c r="H1375" s="259" t="s">
        <v>1054</v>
      </c>
      <c r="I1375" s="259" t="s">
        <v>1218</v>
      </c>
      <c r="M1375" s="253"/>
      <c r="N1375" s="253"/>
      <c r="P1375" s="255"/>
    </row>
    <row r="1376" spans="1:16" s="260" customFormat="1" ht="71.25">
      <c r="A1376" s="259" t="s">
        <v>1049</v>
      </c>
      <c r="B1376" s="259" t="s">
        <v>1477</v>
      </c>
      <c r="C1376" s="259">
        <v>9</v>
      </c>
      <c r="D1376" s="259" t="s">
        <v>1442</v>
      </c>
      <c r="E1376" s="259">
        <v>28</v>
      </c>
      <c r="F1376" s="259" t="s">
        <v>1052</v>
      </c>
      <c r="G1376" s="259" t="s">
        <v>1053</v>
      </c>
      <c r="H1376" s="259" t="s">
        <v>1054</v>
      </c>
      <c r="I1376" s="259" t="s">
        <v>1218</v>
      </c>
      <c r="M1376" s="253"/>
      <c r="N1376" s="253"/>
      <c r="P1376" s="255"/>
    </row>
    <row r="1377" spans="1:16" s="260" customFormat="1" ht="71.25">
      <c r="A1377" s="259" t="s">
        <v>1049</v>
      </c>
      <c r="B1377" s="259" t="s">
        <v>1477</v>
      </c>
      <c r="C1377" s="259">
        <v>9</v>
      </c>
      <c r="D1377" s="259" t="s">
        <v>1443</v>
      </c>
      <c r="E1377" s="259">
        <v>28</v>
      </c>
      <c r="F1377" s="259" t="s">
        <v>1052</v>
      </c>
      <c r="G1377" s="259" t="s">
        <v>1053</v>
      </c>
      <c r="H1377" s="259" t="s">
        <v>1054</v>
      </c>
      <c r="I1377" s="259" t="s">
        <v>1218</v>
      </c>
      <c r="M1377" s="253"/>
      <c r="N1377" s="253"/>
      <c r="P1377" s="255"/>
    </row>
    <row r="1378" spans="1:16" s="260" customFormat="1" ht="71.25">
      <c r="A1378" s="259" t="s">
        <v>1049</v>
      </c>
      <c r="B1378" s="259" t="s">
        <v>1477</v>
      </c>
      <c r="C1378" s="259">
        <v>9</v>
      </c>
      <c r="D1378" s="259" t="s">
        <v>1444</v>
      </c>
      <c r="E1378" s="259">
        <v>28</v>
      </c>
      <c r="F1378" s="259" t="s">
        <v>1052</v>
      </c>
      <c r="G1378" s="259" t="s">
        <v>1053</v>
      </c>
      <c r="H1378" s="259" t="s">
        <v>1054</v>
      </c>
      <c r="I1378" s="259" t="s">
        <v>1218</v>
      </c>
      <c r="M1378" s="253"/>
      <c r="N1378" s="253"/>
      <c r="P1378" s="255"/>
    </row>
    <row r="1379" spans="1:16" s="260" customFormat="1" ht="71.25">
      <c r="A1379" s="259" t="s">
        <v>1049</v>
      </c>
      <c r="B1379" s="259" t="s">
        <v>1477</v>
      </c>
      <c r="C1379" s="259">
        <v>9</v>
      </c>
      <c r="D1379" s="259" t="s">
        <v>1445</v>
      </c>
      <c r="E1379" s="259">
        <v>28</v>
      </c>
      <c r="F1379" s="259" t="s">
        <v>1052</v>
      </c>
      <c r="G1379" s="259" t="s">
        <v>1053</v>
      </c>
      <c r="H1379" s="259" t="s">
        <v>1054</v>
      </c>
      <c r="I1379" s="259" t="s">
        <v>1218</v>
      </c>
      <c r="M1379" s="253"/>
      <c r="N1379" s="253"/>
      <c r="P1379" s="255"/>
    </row>
    <row r="1380" spans="1:16" s="260" customFormat="1" ht="71.25">
      <c r="A1380" s="259" t="s">
        <v>1049</v>
      </c>
      <c r="B1380" s="259" t="s">
        <v>1477</v>
      </c>
      <c r="C1380" s="259">
        <v>9</v>
      </c>
      <c r="D1380" s="259" t="s">
        <v>1446</v>
      </c>
      <c r="E1380" s="259">
        <v>28</v>
      </c>
      <c r="F1380" s="259" t="s">
        <v>1052</v>
      </c>
      <c r="G1380" s="259" t="s">
        <v>1241</v>
      </c>
      <c r="H1380" s="259" t="s">
        <v>1054</v>
      </c>
      <c r="I1380" s="259" t="s">
        <v>1218</v>
      </c>
      <c r="M1380" s="253"/>
      <c r="N1380" s="253"/>
      <c r="P1380" s="255"/>
    </row>
    <row r="1381" spans="1:16" s="260" customFormat="1" ht="71.25">
      <c r="A1381" s="259" t="s">
        <v>1049</v>
      </c>
      <c r="B1381" s="259" t="s">
        <v>1477</v>
      </c>
      <c r="C1381" s="259">
        <v>9</v>
      </c>
      <c r="D1381" s="259" t="s">
        <v>1447</v>
      </c>
      <c r="E1381" s="259">
        <v>28</v>
      </c>
      <c r="F1381" s="259" t="s">
        <v>1052</v>
      </c>
      <c r="G1381" s="259" t="s">
        <v>1241</v>
      </c>
      <c r="H1381" s="259" t="s">
        <v>1054</v>
      </c>
      <c r="I1381" s="259" t="s">
        <v>1218</v>
      </c>
      <c r="M1381" s="253"/>
      <c r="N1381" s="253"/>
      <c r="P1381" s="255"/>
    </row>
    <row r="1382" spans="1:16" s="260" customFormat="1" ht="71.25">
      <c r="A1382" s="259" t="s">
        <v>1049</v>
      </c>
      <c r="B1382" s="259" t="s">
        <v>1477</v>
      </c>
      <c r="C1382" s="259">
        <v>9</v>
      </c>
      <c r="D1382" s="259" t="s">
        <v>1448</v>
      </c>
      <c r="E1382" s="259">
        <v>28</v>
      </c>
      <c r="F1382" s="259" t="s">
        <v>1052</v>
      </c>
      <c r="G1382" s="259" t="s">
        <v>1241</v>
      </c>
      <c r="H1382" s="259" t="s">
        <v>1054</v>
      </c>
      <c r="I1382" s="259" t="s">
        <v>1218</v>
      </c>
      <c r="M1382" s="253"/>
      <c r="N1382" s="253"/>
      <c r="P1382" s="255"/>
    </row>
    <row r="1383" spans="1:16" s="260" customFormat="1" ht="71.25">
      <c r="A1383" s="259" t="s">
        <v>1049</v>
      </c>
      <c r="B1383" s="259" t="s">
        <v>1477</v>
      </c>
      <c r="C1383" s="259">
        <v>9</v>
      </c>
      <c r="D1383" s="259" t="s">
        <v>1449</v>
      </c>
      <c r="E1383" s="259">
        <v>28</v>
      </c>
      <c r="F1383" s="259" t="s">
        <v>1052</v>
      </c>
      <c r="G1383" s="259" t="s">
        <v>1241</v>
      </c>
      <c r="H1383" s="259" t="s">
        <v>1054</v>
      </c>
      <c r="I1383" s="259" t="s">
        <v>1218</v>
      </c>
      <c r="M1383" s="253"/>
      <c r="N1383" s="253"/>
      <c r="P1383" s="255"/>
    </row>
    <row r="1384" spans="1:16" s="260" customFormat="1" ht="71.25">
      <c r="A1384" s="259" t="s">
        <v>1049</v>
      </c>
      <c r="B1384" s="259" t="s">
        <v>1477</v>
      </c>
      <c r="C1384" s="259">
        <v>9</v>
      </c>
      <c r="D1384" s="259" t="s">
        <v>1450</v>
      </c>
      <c r="E1384" s="259">
        <v>28</v>
      </c>
      <c r="F1384" s="259" t="s">
        <v>1052</v>
      </c>
      <c r="G1384" s="259" t="s">
        <v>1057</v>
      </c>
      <c r="H1384" s="259" t="s">
        <v>1054</v>
      </c>
      <c r="I1384" s="259" t="s">
        <v>1218</v>
      </c>
      <c r="M1384" s="253"/>
      <c r="N1384" s="253"/>
      <c r="P1384" s="255"/>
    </row>
    <row r="1385" spans="1:16" s="260" customFormat="1" ht="71.25">
      <c r="A1385" s="259" t="s">
        <v>1049</v>
      </c>
      <c r="B1385" s="259" t="s">
        <v>1477</v>
      </c>
      <c r="C1385" s="259">
        <v>9</v>
      </c>
      <c r="D1385" s="259" t="s">
        <v>1451</v>
      </c>
      <c r="E1385" s="259">
        <v>28</v>
      </c>
      <c r="F1385" s="259" t="s">
        <v>1052</v>
      </c>
      <c r="G1385" s="259" t="s">
        <v>1057</v>
      </c>
      <c r="H1385" s="259" t="s">
        <v>1054</v>
      </c>
      <c r="I1385" s="259" t="s">
        <v>1218</v>
      </c>
      <c r="M1385" s="253"/>
      <c r="N1385" s="253"/>
      <c r="P1385" s="255"/>
    </row>
    <row r="1386" spans="1:16" s="260" customFormat="1" ht="71.25">
      <c r="A1386" s="259" t="s">
        <v>1049</v>
      </c>
      <c r="B1386" s="259" t="s">
        <v>1477</v>
      </c>
      <c r="C1386" s="259">
        <v>9</v>
      </c>
      <c r="D1386" s="259" t="s">
        <v>1452</v>
      </c>
      <c r="E1386" s="259">
        <v>28</v>
      </c>
      <c r="F1386" s="259" t="s">
        <v>1052</v>
      </c>
      <c r="G1386" s="259" t="s">
        <v>1057</v>
      </c>
      <c r="H1386" s="259" t="s">
        <v>1054</v>
      </c>
      <c r="I1386" s="259" t="s">
        <v>1218</v>
      </c>
      <c r="M1386" s="253"/>
      <c r="N1386" s="253"/>
      <c r="P1386" s="255"/>
    </row>
    <row r="1387" spans="1:16" s="260" customFormat="1" ht="71.25">
      <c r="A1387" s="259" t="s">
        <v>1049</v>
      </c>
      <c r="B1387" s="259" t="s">
        <v>1477</v>
      </c>
      <c r="C1387" s="259">
        <v>9</v>
      </c>
      <c r="D1387" s="259" t="s">
        <v>1453</v>
      </c>
      <c r="E1387" s="259">
        <v>28</v>
      </c>
      <c r="F1387" s="259" t="s">
        <v>1052</v>
      </c>
      <c r="G1387" s="259" t="s">
        <v>1057</v>
      </c>
      <c r="H1387" s="259" t="s">
        <v>1054</v>
      </c>
      <c r="I1387" s="259" t="s">
        <v>1218</v>
      </c>
      <c r="M1387" s="253"/>
      <c r="N1387" s="253"/>
      <c r="P1387" s="255"/>
    </row>
    <row r="1388" spans="1:16" s="260" customFormat="1" ht="71.25">
      <c r="A1388" s="259" t="s">
        <v>1049</v>
      </c>
      <c r="B1388" s="259" t="s">
        <v>1477</v>
      </c>
      <c r="C1388" s="259">
        <v>9</v>
      </c>
      <c r="D1388" s="259" t="s">
        <v>1454</v>
      </c>
      <c r="E1388" s="259">
        <v>28</v>
      </c>
      <c r="F1388" s="259" t="s">
        <v>1052</v>
      </c>
      <c r="G1388" s="259" t="s">
        <v>1057</v>
      </c>
      <c r="H1388" s="259" t="s">
        <v>1054</v>
      </c>
      <c r="I1388" s="259" t="s">
        <v>1218</v>
      </c>
      <c r="M1388" s="253"/>
      <c r="N1388" s="253"/>
      <c r="P1388" s="255"/>
    </row>
    <row r="1389" spans="1:16" s="260" customFormat="1" ht="71.25">
      <c r="A1389" s="259" t="s">
        <v>1049</v>
      </c>
      <c r="B1389" s="259" t="s">
        <v>1477</v>
      </c>
      <c r="C1389" s="259">
        <v>9</v>
      </c>
      <c r="D1389" s="259" t="s">
        <v>1455</v>
      </c>
      <c r="E1389" s="259">
        <v>28</v>
      </c>
      <c r="F1389" s="259" t="s">
        <v>1052</v>
      </c>
      <c r="G1389" s="259" t="s">
        <v>1057</v>
      </c>
      <c r="H1389" s="259" t="s">
        <v>1054</v>
      </c>
      <c r="I1389" s="259" t="s">
        <v>1218</v>
      </c>
      <c r="M1389" s="253"/>
      <c r="N1389" s="253"/>
      <c r="P1389" s="255"/>
    </row>
    <row r="1390" spans="1:16" s="260" customFormat="1" ht="71.25">
      <c r="A1390" s="259" t="s">
        <v>1049</v>
      </c>
      <c r="B1390" s="259" t="s">
        <v>1477</v>
      </c>
      <c r="C1390" s="259">
        <v>9</v>
      </c>
      <c r="D1390" s="259" t="s">
        <v>1456</v>
      </c>
      <c r="E1390" s="259">
        <v>28</v>
      </c>
      <c r="F1390" s="259" t="s">
        <v>1052</v>
      </c>
      <c r="G1390" s="259" t="s">
        <v>1057</v>
      </c>
      <c r="H1390" s="259" t="s">
        <v>1054</v>
      </c>
      <c r="I1390" s="259" t="s">
        <v>1218</v>
      </c>
      <c r="M1390" s="253"/>
      <c r="N1390" s="253"/>
      <c r="P1390" s="255"/>
    </row>
    <row r="1391" spans="1:16" s="260" customFormat="1" ht="71.25">
      <c r="A1391" s="259" t="s">
        <v>1049</v>
      </c>
      <c r="B1391" s="259" t="s">
        <v>1477</v>
      </c>
      <c r="C1391" s="259">
        <v>9</v>
      </c>
      <c r="D1391" s="259" t="s">
        <v>1457</v>
      </c>
      <c r="E1391" s="259">
        <v>28</v>
      </c>
      <c r="F1391" s="259" t="s">
        <v>1052</v>
      </c>
      <c r="G1391" s="259" t="s">
        <v>1057</v>
      </c>
      <c r="H1391" s="259" t="s">
        <v>1054</v>
      </c>
      <c r="I1391" s="259" t="s">
        <v>1218</v>
      </c>
      <c r="M1391" s="253"/>
      <c r="N1391" s="253"/>
      <c r="P1391" s="255"/>
    </row>
    <row r="1392" spans="1:16" s="260" customFormat="1" ht="71.25">
      <c r="A1392" s="259" t="s">
        <v>1049</v>
      </c>
      <c r="B1392" s="259" t="s">
        <v>1477</v>
      </c>
      <c r="C1392" s="259">
        <v>9</v>
      </c>
      <c r="D1392" s="259" t="s">
        <v>1458</v>
      </c>
      <c r="E1392" s="259">
        <v>28</v>
      </c>
      <c r="F1392" s="259" t="s">
        <v>1052</v>
      </c>
      <c r="G1392" s="259" t="s">
        <v>1057</v>
      </c>
      <c r="H1392" s="259" t="s">
        <v>1054</v>
      </c>
      <c r="I1392" s="259" t="s">
        <v>1218</v>
      </c>
      <c r="M1392" s="253"/>
      <c r="N1392" s="253"/>
      <c r="P1392" s="255"/>
    </row>
    <row r="1393" spans="1:16" s="260" customFormat="1" ht="71.25">
      <c r="A1393" s="259" t="s">
        <v>1049</v>
      </c>
      <c r="B1393" s="259" t="s">
        <v>1477</v>
      </c>
      <c r="C1393" s="259">
        <v>9</v>
      </c>
      <c r="D1393" s="259" t="s">
        <v>1459</v>
      </c>
      <c r="E1393" s="259">
        <v>28</v>
      </c>
      <c r="F1393" s="259" t="s">
        <v>1052</v>
      </c>
      <c r="G1393" s="259" t="s">
        <v>1057</v>
      </c>
      <c r="H1393" s="259" t="s">
        <v>1054</v>
      </c>
      <c r="I1393" s="259" t="s">
        <v>1218</v>
      </c>
      <c r="M1393" s="253"/>
      <c r="N1393" s="253"/>
      <c r="P1393" s="255"/>
    </row>
    <row r="1394" spans="1:16" s="260" customFormat="1" ht="71.25">
      <c r="A1394" s="259" t="s">
        <v>1049</v>
      </c>
      <c r="B1394" s="259" t="s">
        <v>1477</v>
      </c>
      <c r="C1394" s="259">
        <v>9</v>
      </c>
      <c r="D1394" s="259" t="s">
        <v>1460</v>
      </c>
      <c r="E1394" s="259">
        <v>28</v>
      </c>
      <c r="F1394" s="259" t="s">
        <v>1052</v>
      </c>
      <c r="G1394" s="259" t="s">
        <v>1057</v>
      </c>
      <c r="H1394" s="259" t="s">
        <v>1054</v>
      </c>
      <c r="I1394" s="259" t="s">
        <v>1218</v>
      </c>
      <c r="M1394" s="253"/>
      <c r="N1394" s="253"/>
      <c r="P1394" s="255"/>
    </row>
    <row r="1395" spans="1:16" s="260" customFormat="1" ht="71.25">
      <c r="A1395" s="259" t="s">
        <v>1049</v>
      </c>
      <c r="B1395" s="259" t="s">
        <v>1477</v>
      </c>
      <c r="C1395" s="259">
        <v>9</v>
      </c>
      <c r="D1395" s="259" t="s">
        <v>1461</v>
      </c>
      <c r="E1395" s="259">
        <v>28</v>
      </c>
      <c r="F1395" s="259" t="s">
        <v>1052</v>
      </c>
      <c r="G1395" s="259" t="s">
        <v>1053</v>
      </c>
      <c r="H1395" s="259" t="s">
        <v>1054</v>
      </c>
      <c r="I1395" s="259" t="s">
        <v>1218</v>
      </c>
      <c r="M1395" s="253"/>
      <c r="N1395" s="253"/>
      <c r="P1395" s="255"/>
    </row>
    <row r="1396" spans="1:16" s="260" customFormat="1" ht="71.25">
      <c r="A1396" s="259" t="s">
        <v>1049</v>
      </c>
      <c r="B1396" s="259" t="s">
        <v>1477</v>
      </c>
      <c r="C1396" s="259">
        <v>9</v>
      </c>
      <c r="D1396" s="259" t="s">
        <v>1462</v>
      </c>
      <c r="E1396" s="259">
        <v>28</v>
      </c>
      <c r="F1396" s="259" t="s">
        <v>1052</v>
      </c>
      <c r="G1396" s="259" t="s">
        <v>1053</v>
      </c>
      <c r="H1396" s="259" t="s">
        <v>1054</v>
      </c>
      <c r="I1396" s="259" t="s">
        <v>1218</v>
      </c>
      <c r="M1396" s="253"/>
      <c r="N1396" s="253"/>
      <c r="P1396" s="255"/>
    </row>
    <row r="1397" spans="1:16" s="260" customFormat="1" ht="71.25">
      <c r="A1397" s="259" t="s">
        <v>1049</v>
      </c>
      <c r="B1397" s="259" t="s">
        <v>1477</v>
      </c>
      <c r="C1397" s="259">
        <v>9</v>
      </c>
      <c r="D1397" s="259" t="s">
        <v>1463</v>
      </c>
      <c r="E1397" s="259">
        <v>28</v>
      </c>
      <c r="F1397" s="259" t="s">
        <v>1052</v>
      </c>
      <c r="G1397" s="259" t="s">
        <v>1053</v>
      </c>
      <c r="H1397" s="259" t="s">
        <v>1054</v>
      </c>
      <c r="I1397" s="259" t="s">
        <v>1218</v>
      </c>
      <c r="M1397" s="253"/>
      <c r="N1397" s="253"/>
      <c r="P1397" s="255"/>
    </row>
    <row r="1398" spans="1:16" s="260" customFormat="1" ht="71.25">
      <c r="A1398" s="259" t="s">
        <v>1049</v>
      </c>
      <c r="B1398" s="259" t="s">
        <v>1477</v>
      </c>
      <c r="C1398" s="259">
        <v>9</v>
      </c>
      <c r="D1398" s="259" t="s">
        <v>1464</v>
      </c>
      <c r="E1398" s="259">
        <v>28</v>
      </c>
      <c r="F1398" s="259" t="s">
        <v>1052</v>
      </c>
      <c r="G1398" s="259" t="s">
        <v>1053</v>
      </c>
      <c r="H1398" s="259" t="s">
        <v>1054</v>
      </c>
      <c r="I1398" s="259" t="s">
        <v>1218</v>
      </c>
      <c r="M1398" s="253"/>
      <c r="N1398" s="253"/>
      <c r="P1398" s="255"/>
    </row>
    <row r="1399" spans="1:16" s="260" customFormat="1" ht="71.25">
      <c r="A1399" s="259" t="s">
        <v>1049</v>
      </c>
      <c r="B1399" s="259" t="s">
        <v>1477</v>
      </c>
      <c r="C1399" s="259">
        <v>9</v>
      </c>
      <c r="D1399" s="259" t="s">
        <v>1465</v>
      </c>
      <c r="E1399" s="259">
        <v>28</v>
      </c>
      <c r="F1399" s="259" t="s">
        <v>1052</v>
      </c>
      <c r="G1399" s="259" t="s">
        <v>1053</v>
      </c>
      <c r="H1399" s="259" t="s">
        <v>1054</v>
      </c>
      <c r="I1399" s="259" t="s">
        <v>1218</v>
      </c>
      <c r="M1399" s="253"/>
      <c r="N1399" s="253"/>
      <c r="P1399" s="255"/>
    </row>
    <row r="1400" spans="1:16" s="260" customFormat="1" ht="71.25">
      <c r="A1400" s="259" t="s">
        <v>1049</v>
      </c>
      <c r="B1400" s="259" t="s">
        <v>1477</v>
      </c>
      <c r="C1400" s="259">
        <v>9</v>
      </c>
      <c r="D1400" s="259" t="s">
        <v>1466</v>
      </c>
      <c r="E1400" s="259">
        <v>28</v>
      </c>
      <c r="F1400" s="259" t="s">
        <v>1052</v>
      </c>
      <c r="G1400" s="259" t="s">
        <v>1053</v>
      </c>
      <c r="H1400" s="259" t="s">
        <v>1054</v>
      </c>
      <c r="I1400" s="259" t="s">
        <v>1218</v>
      </c>
      <c r="M1400" s="253"/>
      <c r="N1400" s="253"/>
      <c r="P1400" s="255"/>
    </row>
    <row r="1401" spans="1:16" s="260" customFormat="1" ht="71.25">
      <c r="A1401" s="259" t="s">
        <v>1049</v>
      </c>
      <c r="B1401" s="259" t="s">
        <v>1477</v>
      </c>
      <c r="C1401" s="259">
        <v>9</v>
      </c>
      <c r="D1401" s="259" t="s">
        <v>1467</v>
      </c>
      <c r="E1401" s="259">
        <v>28</v>
      </c>
      <c r="F1401" s="259" t="s">
        <v>1052</v>
      </c>
      <c r="G1401" s="259" t="s">
        <v>1053</v>
      </c>
      <c r="H1401" s="259" t="s">
        <v>1054</v>
      </c>
      <c r="I1401" s="259" t="s">
        <v>1218</v>
      </c>
      <c r="M1401" s="253"/>
      <c r="N1401" s="253"/>
      <c r="P1401" s="255"/>
    </row>
    <row r="1402" spans="1:16" s="260" customFormat="1" ht="71.25">
      <c r="A1402" s="259" t="s">
        <v>1049</v>
      </c>
      <c r="B1402" s="259" t="s">
        <v>1477</v>
      </c>
      <c r="C1402" s="259">
        <v>9</v>
      </c>
      <c r="D1402" s="259" t="s">
        <v>1468</v>
      </c>
      <c r="E1402" s="259">
        <v>28</v>
      </c>
      <c r="F1402" s="259" t="s">
        <v>1052</v>
      </c>
      <c r="G1402" s="259" t="s">
        <v>1053</v>
      </c>
      <c r="H1402" s="259" t="s">
        <v>1054</v>
      </c>
      <c r="I1402" s="259" t="s">
        <v>1218</v>
      </c>
      <c r="M1402" s="253"/>
      <c r="N1402" s="253"/>
      <c r="P1402" s="255"/>
    </row>
    <row r="1403" spans="1:16" s="260" customFormat="1" ht="71.25">
      <c r="A1403" s="259" t="s">
        <v>1049</v>
      </c>
      <c r="B1403" s="259" t="s">
        <v>1477</v>
      </c>
      <c r="C1403" s="259">
        <v>9</v>
      </c>
      <c r="D1403" s="259" t="s">
        <v>1469</v>
      </c>
      <c r="E1403" s="259">
        <v>28</v>
      </c>
      <c r="F1403" s="259" t="s">
        <v>1052</v>
      </c>
      <c r="G1403" s="259" t="s">
        <v>1053</v>
      </c>
      <c r="H1403" s="259" t="s">
        <v>1054</v>
      </c>
      <c r="I1403" s="259" t="s">
        <v>1218</v>
      </c>
      <c r="M1403" s="253"/>
      <c r="N1403" s="253"/>
      <c r="P1403" s="255"/>
    </row>
    <row r="1404" spans="1:16" s="260" customFormat="1" ht="71.25">
      <c r="A1404" s="259" t="s">
        <v>1049</v>
      </c>
      <c r="B1404" s="259" t="s">
        <v>1477</v>
      </c>
      <c r="C1404" s="259">
        <v>9</v>
      </c>
      <c r="D1404" s="259" t="s">
        <v>1470</v>
      </c>
      <c r="E1404" s="259">
        <v>28</v>
      </c>
      <c r="F1404" s="259" t="s">
        <v>1052</v>
      </c>
      <c r="G1404" s="259" t="s">
        <v>1053</v>
      </c>
      <c r="H1404" s="259" t="s">
        <v>1054</v>
      </c>
      <c r="I1404" s="259" t="s">
        <v>1218</v>
      </c>
      <c r="M1404" s="253"/>
      <c r="N1404" s="253"/>
      <c r="P1404" s="255"/>
    </row>
    <row r="1405" spans="1:16" s="260" customFormat="1" ht="71.25">
      <c r="A1405" s="259" t="s">
        <v>1049</v>
      </c>
      <c r="B1405" s="259" t="s">
        <v>1477</v>
      </c>
      <c r="C1405" s="259">
        <v>9</v>
      </c>
      <c r="D1405" s="259" t="s">
        <v>1471</v>
      </c>
      <c r="E1405" s="259">
        <v>28</v>
      </c>
      <c r="F1405" s="259" t="s">
        <v>1052</v>
      </c>
      <c r="G1405" s="259" t="s">
        <v>1053</v>
      </c>
      <c r="H1405" s="259" t="s">
        <v>1054</v>
      </c>
      <c r="I1405" s="259" t="s">
        <v>1218</v>
      </c>
      <c r="M1405" s="253"/>
      <c r="N1405" s="253"/>
      <c r="P1405" s="255"/>
    </row>
    <row r="1406" spans="1:16" s="260" customFormat="1" ht="71.25">
      <c r="A1406" s="259" t="s">
        <v>1049</v>
      </c>
      <c r="B1406" s="259" t="s">
        <v>1477</v>
      </c>
      <c r="C1406" s="259">
        <v>9</v>
      </c>
      <c r="D1406" s="259" t="s">
        <v>1472</v>
      </c>
      <c r="E1406" s="259">
        <v>28</v>
      </c>
      <c r="F1406" s="259" t="s">
        <v>1052</v>
      </c>
      <c r="G1406" s="259" t="s">
        <v>1268</v>
      </c>
      <c r="H1406" s="259" t="s">
        <v>1054</v>
      </c>
      <c r="I1406" s="259" t="s">
        <v>1218</v>
      </c>
      <c r="M1406" s="253"/>
      <c r="N1406" s="253"/>
      <c r="P1406" s="255"/>
    </row>
    <row r="1407" spans="1:16" s="260" customFormat="1" ht="71.25">
      <c r="A1407" s="259" t="s">
        <v>1049</v>
      </c>
      <c r="B1407" s="259" t="s">
        <v>1477</v>
      </c>
      <c r="C1407" s="259">
        <v>9</v>
      </c>
      <c r="D1407" s="259" t="s">
        <v>1473</v>
      </c>
      <c r="E1407" s="259">
        <v>28</v>
      </c>
      <c r="F1407" s="259" t="s">
        <v>1052</v>
      </c>
      <c r="G1407" s="259" t="s">
        <v>1268</v>
      </c>
      <c r="H1407" s="259" t="s">
        <v>1054</v>
      </c>
      <c r="I1407" s="259" t="s">
        <v>1218</v>
      </c>
      <c r="M1407" s="253"/>
      <c r="N1407" s="253"/>
      <c r="P1407" s="255"/>
    </row>
    <row r="1408" spans="1:16" s="260" customFormat="1" ht="71.25">
      <c r="A1408" s="259" t="s">
        <v>1049</v>
      </c>
      <c r="B1408" s="259" t="s">
        <v>1477</v>
      </c>
      <c r="C1408" s="259">
        <v>9</v>
      </c>
      <c r="D1408" s="259" t="s">
        <v>1474</v>
      </c>
      <c r="E1408" s="259">
        <v>28</v>
      </c>
      <c r="F1408" s="259" t="s">
        <v>1052</v>
      </c>
      <c r="G1408" s="259" t="s">
        <v>1268</v>
      </c>
      <c r="H1408" s="259" t="s">
        <v>1054</v>
      </c>
      <c r="I1408" s="259" t="s">
        <v>1218</v>
      </c>
      <c r="M1408" s="253"/>
      <c r="N1408" s="253"/>
      <c r="P1408" s="255"/>
    </row>
    <row r="1409" spans="1:16" s="260" customFormat="1" ht="71.25">
      <c r="A1409" s="259" t="s">
        <v>1049</v>
      </c>
      <c r="B1409" s="259" t="s">
        <v>1477</v>
      </c>
      <c r="C1409" s="259">
        <v>9</v>
      </c>
      <c r="D1409" s="259" t="s">
        <v>1475</v>
      </c>
      <c r="E1409" s="259">
        <v>28</v>
      </c>
      <c r="F1409" s="259" t="s">
        <v>1052</v>
      </c>
      <c r="G1409" s="259" t="s">
        <v>1268</v>
      </c>
      <c r="H1409" s="259" t="s">
        <v>1054</v>
      </c>
      <c r="I1409" s="259" t="s">
        <v>1218</v>
      </c>
      <c r="M1409" s="253"/>
      <c r="N1409" s="253"/>
      <c r="P1409" s="255"/>
    </row>
    <row r="1410" spans="1:16" s="262" customFormat="1" ht="71.25">
      <c r="A1410" s="261" t="s">
        <v>1049</v>
      </c>
      <c r="B1410" s="261" t="s">
        <v>1478</v>
      </c>
      <c r="C1410" s="261">
        <v>2</v>
      </c>
      <c r="D1410" s="261" t="s">
        <v>1217</v>
      </c>
      <c r="E1410" s="261">
        <v>28</v>
      </c>
      <c r="F1410" s="261" t="s">
        <v>1052</v>
      </c>
      <c r="G1410" s="261" t="s">
        <v>1057</v>
      </c>
      <c r="H1410" s="261" t="s">
        <v>1054</v>
      </c>
      <c r="I1410" s="261" t="s">
        <v>1479</v>
      </c>
      <c r="M1410" s="253"/>
      <c r="N1410" s="253"/>
      <c r="P1410" s="255"/>
    </row>
    <row r="1411" spans="1:16" s="262" customFormat="1" ht="71.25">
      <c r="A1411" s="261" t="s">
        <v>1049</v>
      </c>
      <c r="B1411" s="261" t="s">
        <v>1478</v>
      </c>
      <c r="C1411" s="261">
        <v>2</v>
      </c>
      <c r="D1411" s="261" t="s">
        <v>1219</v>
      </c>
      <c r="E1411" s="261">
        <v>28</v>
      </c>
      <c r="F1411" s="261" t="s">
        <v>1052</v>
      </c>
      <c r="G1411" s="261" t="s">
        <v>1057</v>
      </c>
      <c r="H1411" s="261" t="s">
        <v>1054</v>
      </c>
      <c r="I1411" s="261" t="s">
        <v>1218</v>
      </c>
      <c r="M1411" s="253"/>
      <c r="N1411" s="253"/>
      <c r="P1411" s="255"/>
    </row>
    <row r="1412" spans="1:16" s="262" customFormat="1" ht="71.25">
      <c r="A1412" s="261" t="s">
        <v>1049</v>
      </c>
      <c r="B1412" s="261" t="s">
        <v>1478</v>
      </c>
      <c r="C1412" s="261">
        <v>2</v>
      </c>
      <c r="D1412" s="261" t="s">
        <v>1220</v>
      </c>
      <c r="E1412" s="261">
        <v>28</v>
      </c>
      <c r="F1412" s="261" t="s">
        <v>1052</v>
      </c>
      <c r="G1412" s="261" t="s">
        <v>1057</v>
      </c>
      <c r="H1412" s="261" t="s">
        <v>1054</v>
      </c>
      <c r="I1412" s="261" t="s">
        <v>1218</v>
      </c>
      <c r="M1412" s="253"/>
      <c r="N1412" s="253"/>
      <c r="P1412" s="255"/>
    </row>
    <row r="1413" spans="1:16" s="262" customFormat="1" ht="71.25">
      <c r="A1413" s="261" t="s">
        <v>1049</v>
      </c>
      <c r="B1413" s="261" t="s">
        <v>1478</v>
      </c>
      <c r="C1413" s="261">
        <v>2</v>
      </c>
      <c r="D1413" s="261" t="s">
        <v>1221</v>
      </c>
      <c r="E1413" s="261">
        <v>28</v>
      </c>
      <c r="F1413" s="261" t="s">
        <v>1052</v>
      </c>
      <c r="G1413" s="261" t="s">
        <v>1057</v>
      </c>
      <c r="H1413" s="261" t="s">
        <v>1054</v>
      </c>
      <c r="I1413" s="261" t="s">
        <v>1480</v>
      </c>
      <c r="M1413" s="253"/>
      <c r="N1413" s="253"/>
      <c r="P1413" s="255"/>
    </row>
    <row r="1414" spans="1:16" s="262" customFormat="1" ht="71.25">
      <c r="A1414" s="261" t="s">
        <v>1049</v>
      </c>
      <c r="B1414" s="261" t="s">
        <v>1478</v>
      </c>
      <c r="C1414" s="261">
        <v>2</v>
      </c>
      <c r="D1414" s="261" t="s">
        <v>1222</v>
      </c>
      <c r="E1414" s="261">
        <v>28</v>
      </c>
      <c r="F1414" s="261" t="s">
        <v>1052</v>
      </c>
      <c r="G1414" s="261" t="s">
        <v>1057</v>
      </c>
      <c r="H1414" s="261" t="s">
        <v>1054</v>
      </c>
      <c r="I1414" s="261" t="s">
        <v>1479</v>
      </c>
      <c r="M1414" s="253"/>
      <c r="N1414" s="253"/>
      <c r="P1414" s="255"/>
    </row>
    <row r="1415" spans="1:16" s="262" customFormat="1" ht="71.25">
      <c r="A1415" s="261" t="s">
        <v>1049</v>
      </c>
      <c r="B1415" s="261" t="s">
        <v>1478</v>
      </c>
      <c r="C1415" s="261">
        <v>2</v>
      </c>
      <c r="D1415" s="261" t="s">
        <v>1223</v>
      </c>
      <c r="E1415" s="261">
        <v>28</v>
      </c>
      <c r="F1415" s="261" t="s">
        <v>1052</v>
      </c>
      <c r="G1415" s="261" t="s">
        <v>1057</v>
      </c>
      <c r="H1415" s="261" t="s">
        <v>1054</v>
      </c>
      <c r="I1415" s="261" t="s">
        <v>1218</v>
      </c>
      <c r="M1415" s="253"/>
      <c r="N1415" s="253"/>
      <c r="P1415" s="255"/>
    </row>
    <row r="1416" spans="1:16" s="262" customFormat="1" ht="71.25">
      <c r="A1416" s="261" t="s">
        <v>1049</v>
      </c>
      <c r="B1416" s="261" t="s">
        <v>1478</v>
      </c>
      <c r="C1416" s="261">
        <v>2</v>
      </c>
      <c r="D1416" s="261" t="s">
        <v>1224</v>
      </c>
      <c r="E1416" s="261">
        <v>28</v>
      </c>
      <c r="F1416" s="261" t="s">
        <v>1052</v>
      </c>
      <c r="G1416" s="261" t="s">
        <v>1057</v>
      </c>
      <c r="H1416" s="261" t="s">
        <v>1054</v>
      </c>
      <c r="I1416" s="261" t="s">
        <v>1479</v>
      </c>
      <c r="M1416" s="253"/>
      <c r="N1416" s="253"/>
      <c r="P1416" s="255"/>
    </row>
    <row r="1417" spans="1:16" s="262" customFormat="1" ht="71.25">
      <c r="A1417" s="261" t="s">
        <v>1049</v>
      </c>
      <c r="B1417" s="261" t="s">
        <v>1478</v>
      </c>
      <c r="C1417" s="261">
        <v>2</v>
      </c>
      <c r="D1417" s="261" t="s">
        <v>1225</v>
      </c>
      <c r="E1417" s="261">
        <v>28</v>
      </c>
      <c r="F1417" s="261" t="s">
        <v>1052</v>
      </c>
      <c r="G1417" s="261" t="s">
        <v>1057</v>
      </c>
      <c r="H1417" s="261" t="s">
        <v>1054</v>
      </c>
      <c r="I1417" s="261" t="s">
        <v>1218</v>
      </c>
      <c r="M1417" s="253"/>
      <c r="N1417" s="253"/>
      <c r="P1417" s="255"/>
    </row>
    <row r="1418" spans="1:16" s="262" customFormat="1" ht="71.25">
      <c r="A1418" s="261" t="s">
        <v>1049</v>
      </c>
      <c r="B1418" s="261" t="s">
        <v>1478</v>
      </c>
      <c r="C1418" s="261">
        <v>2</v>
      </c>
      <c r="D1418" s="261" t="s">
        <v>1226</v>
      </c>
      <c r="E1418" s="261">
        <v>28</v>
      </c>
      <c r="F1418" s="261" t="s">
        <v>1052</v>
      </c>
      <c r="G1418" s="261" t="s">
        <v>1057</v>
      </c>
      <c r="H1418" s="261" t="s">
        <v>1054</v>
      </c>
      <c r="I1418" s="261" t="s">
        <v>1218</v>
      </c>
      <c r="M1418" s="253"/>
      <c r="N1418" s="253"/>
      <c r="P1418" s="255"/>
    </row>
    <row r="1419" spans="1:16" s="262" customFormat="1" ht="71.25">
      <c r="A1419" s="261" t="s">
        <v>1049</v>
      </c>
      <c r="B1419" s="261" t="s">
        <v>1478</v>
      </c>
      <c r="C1419" s="261">
        <v>2</v>
      </c>
      <c r="D1419" s="261" t="s">
        <v>1227</v>
      </c>
      <c r="E1419" s="261">
        <v>28</v>
      </c>
      <c r="F1419" s="261" t="s">
        <v>1052</v>
      </c>
      <c r="G1419" s="261" t="s">
        <v>1057</v>
      </c>
      <c r="H1419" s="261" t="s">
        <v>1054</v>
      </c>
      <c r="I1419" s="261" t="s">
        <v>1218</v>
      </c>
      <c r="M1419" s="253"/>
      <c r="N1419" s="253"/>
      <c r="P1419" s="255"/>
    </row>
    <row r="1420" spans="1:16" s="262" customFormat="1" ht="71.25">
      <c r="A1420" s="261" t="s">
        <v>1049</v>
      </c>
      <c r="B1420" s="261" t="s">
        <v>1478</v>
      </c>
      <c r="C1420" s="261">
        <v>2</v>
      </c>
      <c r="D1420" s="261" t="s">
        <v>1228</v>
      </c>
      <c r="E1420" s="261">
        <v>28</v>
      </c>
      <c r="F1420" s="261" t="s">
        <v>1052</v>
      </c>
      <c r="G1420" s="261" t="s">
        <v>1057</v>
      </c>
      <c r="H1420" s="261" t="s">
        <v>1054</v>
      </c>
      <c r="I1420" s="261" t="s">
        <v>1218</v>
      </c>
      <c r="M1420" s="253"/>
      <c r="N1420" s="253"/>
      <c r="P1420" s="255"/>
    </row>
    <row r="1421" spans="1:16" s="262" customFormat="1" ht="71.25">
      <c r="A1421" s="261" t="s">
        <v>1049</v>
      </c>
      <c r="B1421" s="261" t="s">
        <v>1478</v>
      </c>
      <c r="C1421" s="261">
        <v>2</v>
      </c>
      <c r="D1421" s="261" t="s">
        <v>1229</v>
      </c>
      <c r="E1421" s="261">
        <v>28</v>
      </c>
      <c r="F1421" s="261" t="s">
        <v>1052</v>
      </c>
      <c r="G1421" s="261" t="s">
        <v>1053</v>
      </c>
      <c r="H1421" s="261" t="s">
        <v>1054</v>
      </c>
      <c r="I1421" s="261" t="s">
        <v>1218</v>
      </c>
      <c r="M1421" s="253"/>
      <c r="N1421" s="253"/>
      <c r="P1421" s="255"/>
    </row>
    <row r="1422" spans="1:16" s="262" customFormat="1" ht="71.25">
      <c r="A1422" s="261" t="s">
        <v>1049</v>
      </c>
      <c r="B1422" s="261" t="s">
        <v>1478</v>
      </c>
      <c r="C1422" s="261">
        <v>2</v>
      </c>
      <c r="D1422" s="261" t="s">
        <v>1230</v>
      </c>
      <c r="E1422" s="261">
        <v>28</v>
      </c>
      <c r="F1422" s="261" t="s">
        <v>1052</v>
      </c>
      <c r="G1422" s="261" t="s">
        <v>1053</v>
      </c>
      <c r="H1422" s="261" t="s">
        <v>1054</v>
      </c>
      <c r="I1422" s="261" t="s">
        <v>1218</v>
      </c>
      <c r="M1422" s="253"/>
      <c r="N1422" s="253"/>
      <c r="P1422" s="255"/>
    </row>
    <row r="1423" spans="1:16" s="262" customFormat="1" ht="71.25">
      <c r="A1423" s="261" t="s">
        <v>1049</v>
      </c>
      <c r="B1423" s="261" t="s">
        <v>1478</v>
      </c>
      <c r="C1423" s="261">
        <v>2</v>
      </c>
      <c r="D1423" s="261" t="s">
        <v>1231</v>
      </c>
      <c r="E1423" s="261">
        <v>28</v>
      </c>
      <c r="F1423" s="261" t="s">
        <v>1052</v>
      </c>
      <c r="G1423" s="261" t="s">
        <v>1053</v>
      </c>
      <c r="H1423" s="261" t="s">
        <v>1054</v>
      </c>
      <c r="I1423" s="261" t="s">
        <v>1479</v>
      </c>
      <c r="M1423" s="253"/>
      <c r="N1423" s="253"/>
      <c r="P1423" s="255"/>
    </row>
    <row r="1424" spans="1:16" s="262" customFormat="1" ht="71.25">
      <c r="A1424" s="261" t="s">
        <v>1049</v>
      </c>
      <c r="B1424" s="261" t="s">
        <v>1478</v>
      </c>
      <c r="C1424" s="261">
        <v>2</v>
      </c>
      <c r="D1424" s="261" t="s">
        <v>1232</v>
      </c>
      <c r="E1424" s="261">
        <v>28</v>
      </c>
      <c r="F1424" s="261" t="s">
        <v>1052</v>
      </c>
      <c r="G1424" s="261" t="s">
        <v>1053</v>
      </c>
      <c r="H1424" s="261" t="s">
        <v>1054</v>
      </c>
      <c r="I1424" s="261" t="s">
        <v>1218</v>
      </c>
      <c r="M1424" s="253"/>
      <c r="N1424" s="253"/>
      <c r="P1424" s="255"/>
    </row>
    <row r="1425" spans="1:16" s="262" customFormat="1" ht="71.25">
      <c r="A1425" s="261" t="s">
        <v>1049</v>
      </c>
      <c r="B1425" s="261" t="s">
        <v>1478</v>
      </c>
      <c r="C1425" s="261">
        <v>2</v>
      </c>
      <c r="D1425" s="261" t="s">
        <v>1233</v>
      </c>
      <c r="E1425" s="261">
        <v>28</v>
      </c>
      <c r="F1425" s="261" t="s">
        <v>1052</v>
      </c>
      <c r="G1425" s="261" t="s">
        <v>1053</v>
      </c>
      <c r="H1425" s="261" t="s">
        <v>1054</v>
      </c>
      <c r="I1425" s="261" t="s">
        <v>1218</v>
      </c>
      <c r="M1425" s="253"/>
      <c r="N1425" s="253"/>
      <c r="P1425" s="255"/>
    </row>
    <row r="1426" spans="1:16" s="262" customFormat="1" ht="71.25">
      <c r="A1426" s="261" t="s">
        <v>1049</v>
      </c>
      <c r="B1426" s="261" t="s">
        <v>1478</v>
      </c>
      <c r="C1426" s="261">
        <v>2</v>
      </c>
      <c r="D1426" s="261" t="s">
        <v>1234</v>
      </c>
      <c r="E1426" s="261">
        <v>28</v>
      </c>
      <c r="F1426" s="261" t="s">
        <v>1052</v>
      </c>
      <c r="G1426" s="261" t="s">
        <v>1053</v>
      </c>
      <c r="H1426" s="261" t="s">
        <v>1054</v>
      </c>
      <c r="I1426" s="261" t="s">
        <v>1479</v>
      </c>
      <c r="M1426" s="253"/>
      <c r="N1426" s="253"/>
      <c r="P1426" s="255"/>
    </row>
    <row r="1427" spans="1:16" s="262" customFormat="1" ht="71.25">
      <c r="A1427" s="261" t="s">
        <v>1049</v>
      </c>
      <c r="B1427" s="261" t="s">
        <v>1478</v>
      </c>
      <c r="C1427" s="261">
        <v>2</v>
      </c>
      <c r="D1427" s="261" t="s">
        <v>1235</v>
      </c>
      <c r="E1427" s="261">
        <v>28</v>
      </c>
      <c r="F1427" s="261" t="s">
        <v>1052</v>
      </c>
      <c r="G1427" s="261" t="s">
        <v>1053</v>
      </c>
      <c r="H1427" s="261" t="s">
        <v>1054</v>
      </c>
      <c r="I1427" s="261" t="s">
        <v>1218</v>
      </c>
      <c r="M1427" s="253"/>
      <c r="N1427" s="253"/>
      <c r="P1427" s="255"/>
    </row>
    <row r="1428" spans="1:16" s="262" customFormat="1" ht="71.25">
      <c r="A1428" s="261" t="s">
        <v>1049</v>
      </c>
      <c r="B1428" s="261" t="s">
        <v>1478</v>
      </c>
      <c r="C1428" s="261">
        <v>2</v>
      </c>
      <c r="D1428" s="261" t="s">
        <v>1236</v>
      </c>
      <c r="E1428" s="261">
        <v>28</v>
      </c>
      <c r="F1428" s="261" t="s">
        <v>1052</v>
      </c>
      <c r="G1428" s="261" t="s">
        <v>1053</v>
      </c>
      <c r="H1428" s="261" t="s">
        <v>1054</v>
      </c>
      <c r="I1428" s="261" t="s">
        <v>1218</v>
      </c>
      <c r="M1428" s="253"/>
      <c r="N1428" s="253"/>
      <c r="P1428" s="255"/>
    </row>
    <row r="1429" spans="1:16" s="262" customFormat="1" ht="71.25">
      <c r="A1429" s="261" t="s">
        <v>1049</v>
      </c>
      <c r="B1429" s="261" t="s">
        <v>1478</v>
      </c>
      <c r="C1429" s="261">
        <v>2</v>
      </c>
      <c r="D1429" s="261" t="s">
        <v>1237</v>
      </c>
      <c r="E1429" s="261">
        <v>28</v>
      </c>
      <c r="F1429" s="261" t="s">
        <v>1052</v>
      </c>
      <c r="G1429" s="261" t="s">
        <v>1053</v>
      </c>
      <c r="H1429" s="261" t="s">
        <v>1054</v>
      </c>
      <c r="I1429" s="261" t="s">
        <v>1218</v>
      </c>
      <c r="M1429" s="253"/>
      <c r="N1429" s="253"/>
      <c r="P1429" s="255"/>
    </row>
    <row r="1430" spans="1:16" s="262" customFormat="1" ht="71.25">
      <c r="A1430" s="261" t="s">
        <v>1049</v>
      </c>
      <c r="B1430" s="261" t="s">
        <v>1478</v>
      </c>
      <c r="C1430" s="261">
        <v>2</v>
      </c>
      <c r="D1430" s="261" t="s">
        <v>1238</v>
      </c>
      <c r="E1430" s="261">
        <v>28</v>
      </c>
      <c r="F1430" s="261" t="s">
        <v>1052</v>
      </c>
      <c r="G1430" s="261" t="s">
        <v>1053</v>
      </c>
      <c r="H1430" s="261" t="s">
        <v>1054</v>
      </c>
      <c r="I1430" s="261" t="s">
        <v>1479</v>
      </c>
      <c r="M1430" s="253"/>
      <c r="N1430" s="253"/>
      <c r="P1430" s="255"/>
    </row>
    <row r="1431" spans="1:16" s="262" customFormat="1" ht="71.25">
      <c r="A1431" s="261" t="s">
        <v>1049</v>
      </c>
      <c r="B1431" s="261" t="s">
        <v>1478</v>
      </c>
      <c r="C1431" s="261">
        <v>2</v>
      </c>
      <c r="D1431" s="261" t="s">
        <v>1239</v>
      </c>
      <c r="E1431" s="261">
        <v>28</v>
      </c>
      <c r="F1431" s="261" t="s">
        <v>1052</v>
      </c>
      <c r="G1431" s="261" t="s">
        <v>1053</v>
      </c>
      <c r="H1431" s="261" t="s">
        <v>1054</v>
      </c>
      <c r="I1431" s="261" t="s">
        <v>1218</v>
      </c>
      <c r="M1431" s="253"/>
      <c r="N1431" s="253"/>
      <c r="P1431" s="255"/>
    </row>
    <row r="1432" spans="1:16" s="262" customFormat="1" ht="71.25">
      <c r="A1432" s="261" t="s">
        <v>1049</v>
      </c>
      <c r="B1432" s="261" t="s">
        <v>1478</v>
      </c>
      <c r="C1432" s="261">
        <v>2</v>
      </c>
      <c r="D1432" s="261" t="s">
        <v>1240</v>
      </c>
      <c r="E1432" s="261">
        <v>28</v>
      </c>
      <c r="F1432" s="261" t="s">
        <v>1052</v>
      </c>
      <c r="G1432" s="261" t="s">
        <v>1241</v>
      </c>
      <c r="H1432" s="261" t="s">
        <v>1054</v>
      </c>
      <c r="I1432" s="261" t="s">
        <v>1218</v>
      </c>
      <c r="M1432" s="253"/>
      <c r="N1432" s="253"/>
      <c r="P1432" s="255"/>
    </row>
    <row r="1433" spans="1:16" s="262" customFormat="1" ht="71.25">
      <c r="A1433" s="261" t="s">
        <v>1049</v>
      </c>
      <c r="B1433" s="261" t="s">
        <v>1478</v>
      </c>
      <c r="C1433" s="261">
        <v>2</v>
      </c>
      <c r="D1433" s="261" t="s">
        <v>1242</v>
      </c>
      <c r="E1433" s="261">
        <v>28</v>
      </c>
      <c r="F1433" s="261" t="s">
        <v>1052</v>
      </c>
      <c r="G1433" s="261" t="s">
        <v>1241</v>
      </c>
      <c r="H1433" s="261" t="s">
        <v>1054</v>
      </c>
      <c r="I1433" s="261" t="s">
        <v>1218</v>
      </c>
      <c r="M1433" s="253"/>
      <c r="N1433" s="253"/>
      <c r="P1433" s="255"/>
    </row>
    <row r="1434" spans="1:16" s="262" customFormat="1" ht="71.25">
      <c r="A1434" s="261" t="s">
        <v>1049</v>
      </c>
      <c r="B1434" s="261" t="s">
        <v>1478</v>
      </c>
      <c r="C1434" s="261">
        <v>2</v>
      </c>
      <c r="D1434" s="261" t="s">
        <v>1243</v>
      </c>
      <c r="E1434" s="261">
        <v>28</v>
      </c>
      <c r="F1434" s="261" t="s">
        <v>1052</v>
      </c>
      <c r="G1434" s="261" t="s">
        <v>1241</v>
      </c>
      <c r="H1434" s="261" t="s">
        <v>1054</v>
      </c>
      <c r="I1434" s="261" t="s">
        <v>1218</v>
      </c>
      <c r="M1434" s="253"/>
      <c r="N1434" s="253"/>
      <c r="P1434" s="255"/>
    </row>
    <row r="1435" spans="1:16" s="262" customFormat="1" ht="71.25">
      <c r="A1435" s="261" t="s">
        <v>1049</v>
      </c>
      <c r="B1435" s="261" t="s">
        <v>1478</v>
      </c>
      <c r="C1435" s="261">
        <v>2</v>
      </c>
      <c r="D1435" s="261" t="s">
        <v>1244</v>
      </c>
      <c r="E1435" s="261">
        <v>28</v>
      </c>
      <c r="F1435" s="261" t="s">
        <v>1052</v>
      </c>
      <c r="G1435" s="261" t="s">
        <v>1241</v>
      </c>
      <c r="H1435" s="261" t="s">
        <v>1054</v>
      </c>
      <c r="I1435" s="261" t="s">
        <v>1218</v>
      </c>
      <c r="M1435" s="253"/>
      <c r="N1435" s="253"/>
      <c r="P1435" s="255"/>
    </row>
    <row r="1436" spans="1:16" s="262" customFormat="1" ht="71.25">
      <c r="A1436" s="261" t="s">
        <v>1049</v>
      </c>
      <c r="B1436" s="261" t="s">
        <v>1478</v>
      </c>
      <c r="C1436" s="261">
        <v>2</v>
      </c>
      <c r="D1436" s="261" t="s">
        <v>1245</v>
      </c>
      <c r="E1436" s="261">
        <v>28</v>
      </c>
      <c r="F1436" s="261" t="s">
        <v>1052</v>
      </c>
      <c r="G1436" s="261" t="s">
        <v>1057</v>
      </c>
      <c r="H1436" s="261" t="s">
        <v>1054</v>
      </c>
      <c r="I1436" s="261" t="s">
        <v>1218</v>
      </c>
      <c r="M1436" s="253"/>
      <c r="N1436" s="253"/>
      <c r="P1436" s="255"/>
    </row>
    <row r="1437" spans="1:16" s="262" customFormat="1" ht="71.25">
      <c r="A1437" s="261" t="s">
        <v>1049</v>
      </c>
      <c r="B1437" s="261" t="s">
        <v>1478</v>
      </c>
      <c r="C1437" s="261">
        <v>2</v>
      </c>
      <c r="D1437" s="261" t="s">
        <v>1246</v>
      </c>
      <c r="E1437" s="261">
        <v>28</v>
      </c>
      <c r="F1437" s="261" t="s">
        <v>1052</v>
      </c>
      <c r="G1437" s="261" t="s">
        <v>1057</v>
      </c>
      <c r="H1437" s="261" t="s">
        <v>1054</v>
      </c>
      <c r="I1437" s="261" t="s">
        <v>1218</v>
      </c>
      <c r="M1437" s="253"/>
      <c r="N1437" s="253"/>
      <c r="P1437" s="255"/>
    </row>
    <row r="1438" spans="1:16" s="262" customFormat="1" ht="71.25">
      <c r="A1438" s="261" t="s">
        <v>1049</v>
      </c>
      <c r="B1438" s="261" t="s">
        <v>1478</v>
      </c>
      <c r="C1438" s="261">
        <v>2</v>
      </c>
      <c r="D1438" s="261" t="s">
        <v>1247</v>
      </c>
      <c r="E1438" s="261">
        <v>28</v>
      </c>
      <c r="F1438" s="261" t="s">
        <v>1052</v>
      </c>
      <c r="G1438" s="261" t="s">
        <v>1057</v>
      </c>
      <c r="H1438" s="261" t="s">
        <v>1054</v>
      </c>
      <c r="I1438" s="261" t="s">
        <v>1218</v>
      </c>
      <c r="M1438" s="253"/>
      <c r="N1438" s="253"/>
      <c r="P1438" s="255"/>
    </row>
    <row r="1439" spans="1:16" s="262" customFormat="1" ht="71.25">
      <c r="A1439" s="261" t="s">
        <v>1049</v>
      </c>
      <c r="B1439" s="261" t="s">
        <v>1478</v>
      </c>
      <c r="C1439" s="261">
        <v>2</v>
      </c>
      <c r="D1439" s="261" t="s">
        <v>1248</v>
      </c>
      <c r="E1439" s="261">
        <v>28</v>
      </c>
      <c r="F1439" s="261" t="s">
        <v>1052</v>
      </c>
      <c r="G1439" s="261" t="s">
        <v>1057</v>
      </c>
      <c r="H1439" s="261" t="s">
        <v>1054</v>
      </c>
      <c r="I1439" s="261" t="s">
        <v>1218</v>
      </c>
      <c r="M1439" s="253"/>
      <c r="N1439" s="253"/>
      <c r="P1439" s="255"/>
    </row>
    <row r="1440" spans="1:16" s="262" customFormat="1" ht="71.25">
      <c r="A1440" s="261" t="s">
        <v>1049</v>
      </c>
      <c r="B1440" s="261" t="s">
        <v>1478</v>
      </c>
      <c r="C1440" s="261">
        <v>2</v>
      </c>
      <c r="D1440" s="261" t="s">
        <v>1249</v>
      </c>
      <c r="E1440" s="261">
        <v>28</v>
      </c>
      <c r="F1440" s="261" t="s">
        <v>1052</v>
      </c>
      <c r="G1440" s="261" t="s">
        <v>1057</v>
      </c>
      <c r="H1440" s="261" t="s">
        <v>1054</v>
      </c>
      <c r="I1440" s="261" t="s">
        <v>1218</v>
      </c>
      <c r="M1440" s="253"/>
      <c r="N1440" s="253"/>
      <c r="P1440" s="255"/>
    </row>
    <row r="1441" spans="1:16" s="262" customFormat="1" ht="71.25">
      <c r="A1441" s="261" t="s">
        <v>1049</v>
      </c>
      <c r="B1441" s="261" t="s">
        <v>1478</v>
      </c>
      <c r="C1441" s="261">
        <v>2</v>
      </c>
      <c r="D1441" s="261" t="s">
        <v>1250</v>
      </c>
      <c r="E1441" s="261">
        <v>28</v>
      </c>
      <c r="F1441" s="261" t="s">
        <v>1052</v>
      </c>
      <c r="G1441" s="261" t="s">
        <v>1057</v>
      </c>
      <c r="H1441" s="261" t="s">
        <v>1054</v>
      </c>
      <c r="I1441" s="261" t="s">
        <v>1218</v>
      </c>
      <c r="M1441" s="253"/>
      <c r="N1441" s="253"/>
      <c r="P1441" s="255"/>
    </row>
    <row r="1442" spans="1:16" s="262" customFormat="1" ht="71.25">
      <c r="A1442" s="261" t="s">
        <v>1049</v>
      </c>
      <c r="B1442" s="261" t="s">
        <v>1478</v>
      </c>
      <c r="C1442" s="261">
        <v>2</v>
      </c>
      <c r="D1442" s="261" t="s">
        <v>1251</v>
      </c>
      <c r="E1442" s="261">
        <v>28</v>
      </c>
      <c r="F1442" s="261" t="s">
        <v>1052</v>
      </c>
      <c r="G1442" s="261" t="s">
        <v>1057</v>
      </c>
      <c r="H1442" s="261" t="s">
        <v>1054</v>
      </c>
      <c r="I1442" s="261" t="s">
        <v>1218</v>
      </c>
      <c r="M1442" s="253"/>
      <c r="N1442" s="253"/>
      <c r="P1442" s="255"/>
    </row>
    <row r="1443" spans="1:16" s="262" customFormat="1" ht="71.25">
      <c r="A1443" s="261" t="s">
        <v>1049</v>
      </c>
      <c r="B1443" s="261" t="s">
        <v>1478</v>
      </c>
      <c r="C1443" s="261">
        <v>2</v>
      </c>
      <c r="D1443" s="261" t="s">
        <v>1252</v>
      </c>
      <c r="E1443" s="261">
        <v>28</v>
      </c>
      <c r="F1443" s="261" t="s">
        <v>1052</v>
      </c>
      <c r="G1443" s="261" t="s">
        <v>1057</v>
      </c>
      <c r="H1443" s="261" t="s">
        <v>1054</v>
      </c>
      <c r="I1443" s="261" t="s">
        <v>1218</v>
      </c>
      <c r="M1443" s="253"/>
      <c r="N1443" s="253"/>
      <c r="P1443" s="255"/>
    </row>
    <row r="1444" spans="1:16" s="262" customFormat="1" ht="71.25">
      <c r="A1444" s="261" t="s">
        <v>1049</v>
      </c>
      <c r="B1444" s="261" t="s">
        <v>1478</v>
      </c>
      <c r="C1444" s="261">
        <v>2</v>
      </c>
      <c r="D1444" s="261" t="s">
        <v>1253</v>
      </c>
      <c r="E1444" s="261">
        <v>28</v>
      </c>
      <c r="F1444" s="261" t="s">
        <v>1052</v>
      </c>
      <c r="G1444" s="261" t="s">
        <v>1057</v>
      </c>
      <c r="H1444" s="261" t="s">
        <v>1054</v>
      </c>
      <c r="I1444" s="261" t="s">
        <v>1218</v>
      </c>
      <c r="M1444" s="253"/>
      <c r="N1444" s="253"/>
      <c r="P1444" s="255"/>
    </row>
    <row r="1445" spans="1:16" s="262" customFormat="1" ht="71.25">
      <c r="A1445" s="261" t="s">
        <v>1049</v>
      </c>
      <c r="B1445" s="261" t="s">
        <v>1478</v>
      </c>
      <c r="C1445" s="261">
        <v>2</v>
      </c>
      <c r="D1445" s="261" t="s">
        <v>1254</v>
      </c>
      <c r="E1445" s="261">
        <v>28</v>
      </c>
      <c r="F1445" s="261" t="s">
        <v>1052</v>
      </c>
      <c r="G1445" s="261" t="s">
        <v>1057</v>
      </c>
      <c r="H1445" s="261" t="s">
        <v>1054</v>
      </c>
      <c r="I1445" s="261" t="s">
        <v>1218</v>
      </c>
      <c r="M1445" s="253"/>
      <c r="N1445" s="253"/>
      <c r="P1445" s="255"/>
    </row>
    <row r="1446" spans="1:16" s="262" customFormat="1" ht="71.25">
      <c r="A1446" s="261" t="s">
        <v>1049</v>
      </c>
      <c r="B1446" s="261" t="s">
        <v>1478</v>
      </c>
      <c r="C1446" s="261">
        <v>2</v>
      </c>
      <c r="D1446" s="261" t="s">
        <v>1255</v>
      </c>
      <c r="E1446" s="261">
        <v>28</v>
      </c>
      <c r="F1446" s="261" t="s">
        <v>1052</v>
      </c>
      <c r="G1446" s="261" t="s">
        <v>1057</v>
      </c>
      <c r="H1446" s="261" t="s">
        <v>1054</v>
      </c>
      <c r="I1446" s="261" t="s">
        <v>1218</v>
      </c>
      <c r="M1446" s="253"/>
      <c r="N1446" s="253"/>
      <c r="P1446" s="255"/>
    </row>
    <row r="1447" spans="1:16" s="262" customFormat="1" ht="71.25">
      <c r="A1447" s="261" t="s">
        <v>1049</v>
      </c>
      <c r="B1447" s="261" t="s">
        <v>1478</v>
      </c>
      <c r="C1447" s="261">
        <v>2</v>
      </c>
      <c r="D1447" s="261" t="s">
        <v>1256</v>
      </c>
      <c r="E1447" s="261">
        <v>28</v>
      </c>
      <c r="F1447" s="261" t="s">
        <v>1052</v>
      </c>
      <c r="G1447" s="261" t="s">
        <v>1053</v>
      </c>
      <c r="H1447" s="261" t="s">
        <v>1054</v>
      </c>
      <c r="I1447" s="261" t="s">
        <v>1218</v>
      </c>
      <c r="M1447" s="253"/>
      <c r="N1447" s="253"/>
      <c r="P1447" s="255"/>
    </row>
    <row r="1448" spans="1:16" s="262" customFormat="1" ht="71.25">
      <c r="A1448" s="261" t="s">
        <v>1049</v>
      </c>
      <c r="B1448" s="261" t="s">
        <v>1478</v>
      </c>
      <c r="C1448" s="261">
        <v>2</v>
      </c>
      <c r="D1448" s="261" t="s">
        <v>1257</v>
      </c>
      <c r="E1448" s="261">
        <v>28</v>
      </c>
      <c r="F1448" s="261" t="s">
        <v>1052</v>
      </c>
      <c r="G1448" s="261" t="s">
        <v>1053</v>
      </c>
      <c r="H1448" s="261" t="s">
        <v>1054</v>
      </c>
      <c r="I1448" s="261" t="s">
        <v>1218</v>
      </c>
      <c r="M1448" s="253"/>
      <c r="N1448" s="253"/>
      <c r="P1448" s="255"/>
    </row>
    <row r="1449" spans="1:16" s="262" customFormat="1" ht="71.25">
      <c r="A1449" s="261" t="s">
        <v>1049</v>
      </c>
      <c r="B1449" s="261" t="s">
        <v>1478</v>
      </c>
      <c r="C1449" s="261">
        <v>2</v>
      </c>
      <c r="D1449" s="261" t="s">
        <v>1258</v>
      </c>
      <c r="E1449" s="261">
        <v>28</v>
      </c>
      <c r="F1449" s="261" t="s">
        <v>1052</v>
      </c>
      <c r="G1449" s="261" t="s">
        <v>1053</v>
      </c>
      <c r="H1449" s="261" t="s">
        <v>1054</v>
      </c>
      <c r="I1449" s="261" t="s">
        <v>1218</v>
      </c>
      <c r="M1449" s="253"/>
      <c r="N1449" s="253"/>
      <c r="P1449" s="255"/>
    </row>
    <row r="1450" spans="1:16" s="262" customFormat="1" ht="71.25">
      <c r="A1450" s="261" t="s">
        <v>1049</v>
      </c>
      <c r="B1450" s="261" t="s">
        <v>1478</v>
      </c>
      <c r="C1450" s="261">
        <v>2</v>
      </c>
      <c r="D1450" s="261" t="s">
        <v>1259</v>
      </c>
      <c r="E1450" s="261">
        <v>28</v>
      </c>
      <c r="F1450" s="261" t="s">
        <v>1052</v>
      </c>
      <c r="G1450" s="261" t="s">
        <v>1053</v>
      </c>
      <c r="H1450" s="261" t="s">
        <v>1054</v>
      </c>
      <c r="I1450" s="261" t="s">
        <v>1218</v>
      </c>
      <c r="M1450" s="253"/>
      <c r="N1450" s="253"/>
      <c r="P1450" s="255"/>
    </row>
    <row r="1451" spans="1:16" s="262" customFormat="1" ht="71.25">
      <c r="A1451" s="261" t="s">
        <v>1049</v>
      </c>
      <c r="B1451" s="261" t="s">
        <v>1478</v>
      </c>
      <c r="C1451" s="261">
        <v>2</v>
      </c>
      <c r="D1451" s="261" t="s">
        <v>1260</v>
      </c>
      <c r="E1451" s="261">
        <v>28</v>
      </c>
      <c r="F1451" s="261" t="s">
        <v>1052</v>
      </c>
      <c r="G1451" s="261" t="s">
        <v>1053</v>
      </c>
      <c r="H1451" s="261" t="s">
        <v>1054</v>
      </c>
      <c r="I1451" s="261" t="s">
        <v>1218</v>
      </c>
      <c r="M1451" s="253"/>
      <c r="N1451" s="253"/>
      <c r="P1451" s="255"/>
    </row>
    <row r="1452" spans="1:16" s="262" customFormat="1" ht="71.25">
      <c r="A1452" s="261" t="s">
        <v>1049</v>
      </c>
      <c r="B1452" s="261" t="s">
        <v>1478</v>
      </c>
      <c r="C1452" s="261">
        <v>2</v>
      </c>
      <c r="D1452" s="261" t="s">
        <v>1261</v>
      </c>
      <c r="E1452" s="261">
        <v>28</v>
      </c>
      <c r="F1452" s="261" t="s">
        <v>1052</v>
      </c>
      <c r="G1452" s="261" t="s">
        <v>1053</v>
      </c>
      <c r="H1452" s="261" t="s">
        <v>1054</v>
      </c>
      <c r="I1452" s="261" t="s">
        <v>1218</v>
      </c>
      <c r="M1452" s="253"/>
      <c r="N1452" s="253"/>
      <c r="P1452" s="255"/>
    </row>
    <row r="1453" spans="1:16" s="262" customFormat="1" ht="71.25">
      <c r="A1453" s="261" t="s">
        <v>1049</v>
      </c>
      <c r="B1453" s="261" t="s">
        <v>1478</v>
      </c>
      <c r="C1453" s="261">
        <v>2</v>
      </c>
      <c r="D1453" s="261" t="s">
        <v>1262</v>
      </c>
      <c r="E1453" s="261">
        <v>28</v>
      </c>
      <c r="F1453" s="261" t="s">
        <v>1052</v>
      </c>
      <c r="G1453" s="261" t="s">
        <v>1053</v>
      </c>
      <c r="H1453" s="261" t="s">
        <v>1054</v>
      </c>
      <c r="I1453" s="261" t="s">
        <v>1218</v>
      </c>
      <c r="M1453" s="253"/>
      <c r="N1453" s="253"/>
      <c r="P1453" s="255"/>
    </row>
    <row r="1454" spans="1:16" s="262" customFormat="1" ht="71.25">
      <c r="A1454" s="261" t="s">
        <v>1049</v>
      </c>
      <c r="B1454" s="261" t="s">
        <v>1478</v>
      </c>
      <c r="C1454" s="261">
        <v>2</v>
      </c>
      <c r="D1454" s="261" t="s">
        <v>1263</v>
      </c>
      <c r="E1454" s="261">
        <v>28</v>
      </c>
      <c r="F1454" s="261" t="s">
        <v>1052</v>
      </c>
      <c r="G1454" s="261" t="s">
        <v>1053</v>
      </c>
      <c r="H1454" s="261" t="s">
        <v>1054</v>
      </c>
      <c r="I1454" s="261" t="s">
        <v>1218</v>
      </c>
      <c r="M1454" s="253"/>
      <c r="N1454" s="253"/>
      <c r="P1454" s="255"/>
    </row>
    <row r="1455" spans="1:16" s="262" customFormat="1" ht="71.25">
      <c r="A1455" s="261" t="s">
        <v>1049</v>
      </c>
      <c r="B1455" s="261" t="s">
        <v>1478</v>
      </c>
      <c r="C1455" s="261">
        <v>2</v>
      </c>
      <c r="D1455" s="261" t="s">
        <v>1264</v>
      </c>
      <c r="E1455" s="261">
        <v>28</v>
      </c>
      <c r="F1455" s="261" t="s">
        <v>1052</v>
      </c>
      <c r="G1455" s="261" t="s">
        <v>1053</v>
      </c>
      <c r="H1455" s="261" t="s">
        <v>1054</v>
      </c>
      <c r="I1455" s="261" t="s">
        <v>1218</v>
      </c>
      <c r="M1455" s="253"/>
      <c r="N1455" s="253"/>
      <c r="P1455" s="255"/>
    </row>
    <row r="1456" spans="1:16" s="262" customFormat="1" ht="71.25">
      <c r="A1456" s="261" t="s">
        <v>1049</v>
      </c>
      <c r="B1456" s="261" t="s">
        <v>1478</v>
      </c>
      <c r="C1456" s="261">
        <v>2</v>
      </c>
      <c r="D1456" s="261" t="s">
        <v>1265</v>
      </c>
      <c r="E1456" s="261">
        <v>28</v>
      </c>
      <c r="F1456" s="261" t="s">
        <v>1052</v>
      </c>
      <c r="G1456" s="261" t="s">
        <v>1053</v>
      </c>
      <c r="H1456" s="261" t="s">
        <v>1054</v>
      </c>
      <c r="I1456" s="261" t="s">
        <v>1218</v>
      </c>
      <c r="M1456" s="253"/>
      <c r="N1456" s="253"/>
      <c r="P1456" s="255"/>
    </row>
    <row r="1457" spans="1:16" s="262" customFormat="1" ht="71.25">
      <c r="A1457" s="261" t="s">
        <v>1049</v>
      </c>
      <c r="B1457" s="261" t="s">
        <v>1478</v>
      </c>
      <c r="C1457" s="261">
        <v>2</v>
      </c>
      <c r="D1457" s="261" t="s">
        <v>1266</v>
      </c>
      <c r="E1457" s="261">
        <v>28</v>
      </c>
      <c r="F1457" s="261" t="s">
        <v>1052</v>
      </c>
      <c r="G1457" s="261" t="s">
        <v>1053</v>
      </c>
      <c r="H1457" s="261" t="s">
        <v>1054</v>
      </c>
      <c r="I1457" s="261" t="s">
        <v>1218</v>
      </c>
      <c r="M1457" s="253"/>
      <c r="N1457" s="253"/>
      <c r="P1457" s="255"/>
    </row>
    <row r="1458" spans="1:16" s="262" customFormat="1" ht="71.25">
      <c r="A1458" s="261" t="s">
        <v>1049</v>
      </c>
      <c r="B1458" s="261" t="s">
        <v>1478</v>
      </c>
      <c r="C1458" s="261">
        <v>2</v>
      </c>
      <c r="D1458" s="261" t="s">
        <v>1267</v>
      </c>
      <c r="E1458" s="261">
        <v>28</v>
      </c>
      <c r="F1458" s="261" t="s">
        <v>1052</v>
      </c>
      <c r="G1458" s="261" t="s">
        <v>1268</v>
      </c>
      <c r="H1458" s="261" t="s">
        <v>1054</v>
      </c>
      <c r="I1458" s="261" t="s">
        <v>1218</v>
      </c>
      <c r="M1458" s="253"/>
      <c r="N1458" s="253"/>
      <c r="P1458" s="255"/>
    </row>
    <row r="1459" spans="1:16" s="262" customFormat="1" ht="71.25">
      <c r="A1459" s="261" t="s">
        <v>1049</v>
      </c>
      <c r="B1459" s="261" t="s">
        <v>1478</v>
      </c>
      <c r="C1459" s="261">
        <v>2</v>
      </c>
      <c r="D1459" s="261" t="s">
        <v>1269</v>
      </c>
      <c r="E1459" s="261">
        <v>28</v>
      </c>
      <c r="F1459" s="261" t="s">
        <v>1052</v>
      </c>
      <c r="G1459" s="261" t="s">
        <v>1268</v>
      </c>
      <c r="H1459" s="261" t="s">
        <v>1054</v>
      </c>
      <c r="I1459" s="261" t="s">
        <v>1218</v>
      </c>
      <c r="M1459" s="253"/>
      <c r="N1459" s="253"/>
      <c r="P1459" s="255"/>
    </row>
    <row r="1460" spans="1:16" s="262" customFormat="1" ht="71.25">
      <c r="A1460" s="261" t="s">
        <v>1049</v>
      </c>
      <c r="B1460" s="261" t="s">
        <v>1478</v>
      </c>
      <c r="C1460" s="261">
        <v>2</v>
      </c>
      <c r="D1460" s="261" t="s">
        <v>1270</v>
      </c>
      <c r="E1460" s="261">
        <v>28</v>
      </c>
      <c r="F1460" s="261" t="s">
        <v>1052</v>
      </c>
      <c r="G1460" s="261" t="s">
        <v>1268</v>
      </c>
      <c r="H1460" s="261" t="s">
        <v>1054</v>
      </c>
      <c r="I1460" s="261" t="s">
        <v>1218</v>
      </c>
      <c r="M1460" s="253"/>
      <c r="N1460" s="253"/>
      <c r="P1460" s="255"/>
    </row>
    <row r="1461" spans="1:16" s="262" customFormat="1" ht="71.25">
      <c r="A1461" s="261" t="s">
        <v>1049</v>
      </c>
      <c r="B1461" s="261" t="s">
        <v>1478</v>
      </c>
      <c r="C1461" s="261">
        <v>2</v>
      </c>
      <c r="D1461" s="261" t="s">
        <v>1271</v>
      </c>
      <c r="E1461" s="261">
        <v>28</v>
      </c>
      <c r="F1461" s="261" t="s">
        <v>1052</v>
      </c>
      <c r="G1461" s="261" t="s">
        <v>1268</v>
      </c>
      <c r="H1461" s="261" t="s">
        <v>1054</v>
      </c>
      <c r="I1461" s="261" t="s">
        <v>1218</v>
      </c>
      <c r="M1461" s="253"/>
      <c r="N1461" s="253"/>
      <c r="P1461" s="255"/>
    </row>
    <row r="1462" spans="1:16" s="262" customFormat="1" ht="71.25">
      <c r="A1462" s="261" t="s">
        <v>1049</v>
      </c>
      <c r="B1462" s="261" t="s">
        <v>1478</v>
      </c>
      <c r="C1462" s="261">
        <v>3</v>
      </c>
      <c r="D1462" s="261" t="s">
        <v>1051</v>
      </c>
      <c r="E1462" s="261">
        <v>28</v>
      </c>
      <c r="F1462" s="261" t="s">
        <v>1052</v>
      </c>
      <c r="G1462" s="261" t="s">
        <v>1057</v>
      </c>
      <c r="H1462" s="261" t="s">
        <v>1054</v>
      </c>
      <c r="I1462" s="261" t="s">
        <v>1218</v>
      </c>
      <c r="M1462" s="253"/>
      <c r="N1462" s="253"/>
      <c r="P1462" s="255"/>
    </row>
    <row r="1463" spans="1:16" s="262" customFormat="1" ht="71.25">
      <c r="A1463" s="261" t="s">
        <v>1049</v>
      </c>
      <c r="B1463" s="261" t="s">
        <v>1478</v>
      </c>
      <c r="C1463" s="261">
        <v>3</v>
      </c>
      <c r="D1463" s="261" t="s">
        <v>1056</v>
      </c>
      <c r="E1463" s="261">
        <v>28</v>
      </c>
      <c r="F1463" s="261" t="s">
        <v>1052</v>
      </c>
      <c r="G1463" s="261" t="s">
        <v>1057</v>
      </c>
      <c r="H1463" s="261" t="s">
        <v>1054</v>
      </c>
      <c r="I1463" s="261" t="s">
        <v>1218</v>
      </c>
      <c r="M1463" s="253"/>
      <c r="N1463" s="253"/>
      <c r="P1463" s="255"/>
    </row>
    <row r="1464" spans="1:16" s="262" customFormat="1" ht="71.25">
      <c r="A1464" s="261" t="s">
        <v>1049</v>
      </c>
      <c r="B1464" s="261" t="s">
        <v>1478</v>
      </c>
      <c r="C1464" s="261">
        <v>3</v>
      </c>
      <c r="D1464" s="261" t="s">
        <v>1058</v>
      </c>
      <c r="E1464" s="261">
        <v>28</v>
      </c>
      <c r="F1464" s="261" t="s">
        <v>1052</v>
      </c>
      <c r="G1464" s="261" t="s">
        <v>1057</v>
      </c>
      <c r="H1464" s="261" t="s">
        <v>1054</v>
      </c>
      <c r="I1464" s="261" t="s">
        <v>1218</v>
      </c>
      <c r="M1464" s="253"/>
      <c r="N1464" s="253"/>
      <c r="P1464" s="255"/>
    </row>
    <row r="1465" spans="1:16" s="262" customFormat="1" ht="71.25">
      <c r="A1465" s="261" t="s">
        <v>1049</v>
      </c>
      <c r="B1465" s="261" t="s">
        <v>1478</v>
      </c>
      <c r="C1465" s="261">
        <v>3</v>
      </c>
      <c r="D1465" s="261" t="s">
        <v>1059</v>
      </c>
      <c r="E1465" s="261">
        <v>28</v>
      </c>
      <c r="F1465" s="261" t="s">
        <v>1052</v>
      </c>
      <c r="G1465" s="261" t="s">
        <v>1057</v>
      </c>
      <c r="H1465" s="261" t="s">
        <v>1054</v>
      </c>
      <c r="I1465" s="261" t="s">
        <v>1218</v>
      </c>
      <c r="M1465" s="253"/>
      <c r="N1465" s="253"/>
      <c r="P1465" s="255"/>
    </row>
    <row r="1466" spans="1:16" s="262" customFormat="1" ht="71.25">
      <c r="A1466" s="261" t="s">
        <v>1049</v>
      </c>
      <c r="B1466" s="261" t="s">
        <v>1478</v>
      </c>
      <c r="C1466" s="261">
        <v>3</v>
      </c>
      <c r="D1466" s="261" t="s">
        <v>1060</v>
      </c>
      <c r="E1466" s="261">
        <v>28</v>
      </c>
      <c r="F1466" s="261" t="s">
        <v>1052</v>
      </c>
      <c r="G1466" s="261" t="s">
        <v>1057</v>
      </c>
      <c r="H1466" s="261" t="s">
        <v>1054</v>
      </c>
      <c r="I1466" s="261" t="s">
        <v>1218</v>
      </c>
      <c r="M1466" s="253"/>
      <c r="N1466" s="253"/>
      <c r="P1466" s="255"/>
    </row>
    <row r="1467" spans="1:16" s="262" customFormat="1" ht="71.25">
      <c r="A1467" s="261" t="s">
        <v>1049</v>
      </c>
      <c r="B1467" s="261" t="s">
        <v>1478</v>
      </c>
      <c r="C1467" s="261">
        <v>3</v>
      </c>
      <c r="D1467" s="261" t="s">
        <v>1061</v>
      </c>
      <c r="E1467" s="261">
        <v>28</v>
      </c>
      <c r="F1467" s="261" t="s">
        <v>1052</v>
      </c>
      <c r="G1467" s="261" t="s">
        <v>1057</v>
      </c>
      <c r="H1467" s="261" t="s">
        <v>1054</v>
      </c>
      <c r="I1467" s="261" t="s">
        <v>1218</v>
      </c>
      <c r="M1467" s="253"/>
      <c r="N1467" s="253"/>
      <c r="P1467" s="255"/>
    </row>
    <row r="1468" spans="1:16" s="262" customFormat="1" ht="71.25">
      <c r="A1468" s="261" t="s">
        <v>1049</v>
      </c>
      <c r="B1468" s="261" t="s">
        <v>1478</v>
      </c>
      <c r="C1468" s="261">
        <v>3</v>
      </c>
      <c r="D1468" s="261" t="s">
        <v>1062</v>
      </c>
      <c r="E1468" s="261">
        <v>28</v>
      </c>
      <c r="F1468" s="261" t="s">
        <v>1052</v>
      </c>
      <c r="G1468" s="261" t="s">
        <v>1057</v>
      </c>
      <c r="H1468" s="261" t="s">
        <v>1054</v>
      </c>
      <c r="I1468" s="261" t="s">
        <v>1218</v>
      </c>
      <c r="M1468" s="253"/>
      <c r="N1468" s="253"/>
      <c r="P1468" s="255"/>
    </row>
    <row r="1469" spans="1:16" s="262" customFormat="1" ht="71.25">
      <c r="A1469" s="261" t="s">
        <v>1049</v>
      </c>
      <c r="B1469" s="261" t="s">
        <v>1478</v>
      </c>
      <c r="C1469" s="261">
        <v>3</v>
      </c>
      <c r="D1469" s="261" t="s">
        <v>1063</v>
      </c>
      <c r="E1469" s="261">
        <v>28</v>
      </c>
      <c r="F1469" s="261" t="s">
        <v>1052</v>
      </c>
      <c r="G1469" s="261" t="s">
        <v>1057</v>
      </c>
      <c r="H1469" s="261" t="s">
        <v>1054</v>
      </c>
      <c r="I1469" s="261" t="s">
        <v>1218</v>
      </c>
      <c r="M1469" s="253"/>
      <c r="N1469" s="253"/>
      <c r="P1469" s="255"/>
    </row>
    <row r="1470" spans="1:16" s="262" customFormat="1" ht="71.25">
      <c r="A1470" s="261" t="s">
        <v>1049</v>
      </c>
      <c r="B1470" s="261" t="s">
        <v>1478</v>
      </c>
      <c r="C1470" s="261">
        <v>3</v>
      </c>
      <c r="D1470" s="261" t="s">
        <v>1064</v>
      </c>
      <c r="E1470" s="261">
        <v>28</v>
      </c>
      <c r="F1470" s="261" t="s">
        <v>1052</v>
      </c>
      <c r="G1470" s="261" t="s">
        <v>1057</v>
      </c>
      <c r="H1470" s="261" t="s">
        <v>1054</v>
      </c>
      <c r="I1470" s="261" t="s">
        <v>1218</v>
      </c>
      <c r="M1470" s="253"/>
      <c r="N1470" s="253"/>
      <c r="P1470" s="255"/>
    </row>
    <row r="1471" spans="1:16" s="262" customFormat="1" ht="71.25">
      <c r="A1471" s="261" t="s">
        <v>1049</v>
      </c>
      <c r="B1471" s="261" t="s">
        <v>1478</v>
      </c>
      <c r="C1471" s="261">
        <v>3</v>
      </c>
      <c r="D1471" s="261" t="s">
        <v>1065</v>
      </c>
      <c r="E1471" s="261">
        <v>28</v>
      </c>
      <c r="F1471" s="261" t="s">
        <v>1052</v>
      </c>
      <c r="G1471" s="261" t="s">
        <v>1057</v>
      </c>
      <c r="H1471" s="261" t="s">
        <v>1054</v>
      </c>
      <c r="I1471" s="261" t="s">
        <v>1218</v>
      </c>
      <c r="M1471" s="253"/>
      <c r="N1471" s="253"/>
      <c r="P1471" s="255"/>
    </row>
    <row r="1472" spans="1:16" s="262" customFormat="1" ht="71.25">
      <c r="A1472" s="261" t="s">
        <v>1049</v>
      </c>
      <c r="B1472" s="261" t="s">
        <v>1478</v>
      </c>
      <c r="C1472" s="261">
        <v>3</v>
      </c>
      <c r="D1472" s="261" t="s">
        <v>1066</v>
      </c>
      <c r="E1472" s="261">
        <v>28</v>
      </c>
      <c r="F1472" s="261" t="s">
        <v>1052</v>
      </c>
      <c r="G1472" s="261" t="s">
        <v>1057</v>
      </c>
      <c r="H1472" s="261" t="s">
        <v>1054</v>
      </c>
      <c r="I1472" s="261" t="s">
        <v>1218</v>
      </c>
      <c r="M1472" s="253"/>
      <c r="N1472" s="253"/>
      <c r="P1472" s="255"/>
    </row>
    <row r="1473" spans="1:16" s="262" customFormat="1" ht="71.25">
      <c r="A1473" s="261" t="s">
        <v>1049</v>
      </c>
      <c r="B1473" s="261" t="s">
        <v>1478</v>
      </c>
      <c r="C1473" s="261">
        <v>3</v>
      </c>
      <c r="D1473" s="261" t="s">
        <v>1067</v>
      </c>
      <c r="E1473" s="261">
        <v>28</v>
      </c>
      <c r="F1473" s="261" t="s">
        <v>1052</v>
      </c>
      <c r="G1473" s="261" t="s">
        <v>1053</v>
      </c>
      <c r="H1473" s="261" t="s">
        <v>1054</v>
      </c>
      <c r="I1473" s="261" t="s">
        <v>1218</v>
      </c>
      <c r="M1473" s="253"/>
      <c r="N1473" s="253"/>
      <c r="P1473" s="255"/>
    </row>
    <row r="1474" spans="1:16" s="262" customFormat="1" ht="71.25">
      <c r="A1474" s="261" t="s">
        <v>1049</v>
      </c>
      <c r="B1474" s="261" t="s">
        <v>1478</v>
      </c>
      <c r="C1474" s="261">
        <v>3</v>
      </c>
      <c r="D1474" s="261" t="s">
        <v>1068</v>
      </c>
      <c r="E1474" s="261">
        <v>28</v>
      </c>
      <c r="F1474" s="261" t="s">
        <v>1052</v>
      </c>
      <c r="G1474" s="261" t="s">
        <v>1053</v>
      </c>
      <c r="H1474" s="261" t="s">
        <v>1054</v>
      </c>
      <c r="I1474" s="261" t="s">
        <v>1218</v>
      </c>
      <c r="M1474" s="253"/>
      <c r="N1474" s="253"/>
      <c r="P1474" s="255"/>
    </row>
    <row r="1475" spans="1:16" s="262" customFormat="1" ht="71.25">
      <c r="A1475" s="261" t="s">
        <v>1049</v>
      </c>
      <c r="B1475" s="261" t="s">
        <v>1478</v>
      </c>
      <c r="C1475" s="261">
        <v>3</v>
      </c>
      <c r="D1475" s="261" t="s">
        <v>1069</v>
      </c>
      <c r="E1475" s="261">
        <v>28</v>
      </c>
      <c r="F1475" s="261" t="s">
        <v>1052</v>
      </c>
      <c r="G1475" s="261" t="s">
        <v>1053</v>
      </c>
      <c r="H1475" s="261" t="s">
        <v>1054</v>
      </c>
      <c r="I1475" s="261" t="s">
        <v>1218</v>
      </c>
      <c r="M1475" s="253"/>
      <c r="N1475" s="253"/>
      <c r="P1475" s="255"/>
    </row>
    <row r="1476" spans="1:16" s="262" customFormat="1" ht="71.25">
      <c r="A1476" s="261" t="s">
        <v>1049</v>
      </c>
      <c r="B1476" s="261" t="s">
        <v>1478</v>
      </c>
      <c r="C1476" s="261">
        <v>3</v>
      </c>
      <c r="D1476" s="261" t="s">
        <v>1070</v>
      </c>
      <c r="E1476" s="261">
        <v>28</v>
      </c>
      <c r="F1476" s="261" t="s">
        <v>1052</v>
      </c>
      <c r="G1476" s="261" t="s">
        <v>1053</v>
      </c>
      <c r="H1476" s="261" t="s">
        <v>1054</v>
      </c>
      <c r="I1476" s="261" t="s">
        <v>1218</v>
      </c>
      <c r="M1476" s="253"/>
      <c r="N1476" s="253"/>
      <c r="P1476" s="255"/>
    </row>
    <row r="1477" spans="1:16" s="262" customFormat="1" ht="71.25">
      <c r="A1477" s="261" t="s">
        <v>1049</v>
      </c>
      <c r="B1477" s="261" t="s">
        <v>1478</v>
      </c>
      <c r="C1477" s="261">
        <v>3</v>
      </c>
      <c r="D1477" s="261" t="s">
        <v>1071</v>
      </c>
      <c r="E1477" s="261">
        <v>28</v>
      </c>
      <c r="F1477" s="261" t="s">
        <v>1052</v>
      </c>
      <c r="G1477" s="261" t="s">
        <v>1053</v>
      </c>
      <c r="H1477" s="261" t="s">
        <v>1054</v>
      </c>
      <c r="I1477" s="261" t="s">
        <v>1218</v>
      </c>
      <c r="M1477" s="253"/>
      <c r="N1477" s="253"/>
      <c r="P1477" s="255"/>
    </row>
    <row r="1478" spans="1:16" s="262" customFormat="1" ht="71.25">
      <c r="A1478" s="261" t="s">
        <v>1049</v>
      </c>
      <c r="B1478" s="261" t="s">
        <v>1478</v>
      </c>
      <c r="C1478" s="261">
        <v>3</v>
      </c>
      <c r="D1478" s="261" t="s">
        <v>1072</v>
      </c>
      <c r="E1478" s="261">
        <v>28</v>
      </c>
      <c r="F1478" s="261" t="s">
        <v>1052</v>
      </c>
      <c r="G1478" s="261" t="s">
        <v>1053</v>
      </c>
      <c r="H1478" s="261" t="s">
        <v>1054</v>
      </c>
      <c r="I1478" s="261" t="s">
        <v>1218</v>
      </c>
      <c r="M1478" s="253"/>
      <c r="N1478" s="253"/>
      <c r="P1478" s="255"/>
    </row>
    <row r="1479" spans="1:16" s="262" customFormat="1" ht="71.25">
      <c r="A1479" s="261" t="s">
        <v>1049</v>
      </c>
      <c r="B1479" s="261" t="s">
        <v>1478</v>
      </c>
      <c r="C1479" s="261">
        <v>3</v>
      </c>
      <c r="D1479" s="261" t="s">
        <v>1272</v>
      </c>
      <c r="E1479" s="261">
        <v>28</v>
      </c>
      <c r="F1479" s="261" t="s">
        <v>1052</v>
      </c>
      <c r="G1479" s="261" t="s">
        <v>1053</v>
      </c>
      <c r="H1479" s="261" t="s">
        <v>1054</v>
      </c>
      <c r="I1479" s="261" t="s">
        <v>1218</v>
      </c>
      <c r="M1479" s="253"/>
      <c r="N1479" s="253"/>
      <c r="P1479" s="255"/>
    </row>
    <row r="1480" spans="1:16" s="262" customFormat="1" ht="71.25">
      <c r="A1480" s="261" t="s">
        <v>1049</v>
      </c>
      <c r="B1480" s="261" t="s">
        <v>1478</v>
      </c>
      <c r="C1480" s="261">
        <v>3</v>
      </c>
      <c r="D1480" s="261" t="s">
        <v>1073</v>
      </c>
      <c r="E1480" s="261">
        <v>28</v>
      </c>
      <c r="F1480" s="261" t="s">
        <v>1052</v>
      </c>
      <c r="G1480" s="261" t="s">
        <v>1053</v>
      </c>
      <c r="H1480" s="261" t="s">
        <v>1054</v>
      </c>
      <c r="I1480" s="261" t="s">
        <v>1218</v>
      </c>
      <c r="M1480" s="253"/>
      <c r="N1480" s="253"/>
      <c r="P1480" s="255"/>
    </row>
    <row r="1481" spans="1:16" s="262" customFormat="1" ht="71.25">
      <c r="A1481" s="261" t="s">
        <v>1049</v>
      </c>
      <c r="B1481" s="261" t="s">
        <v>1478</v>
      </c>
      <c r="C1481" s="261">
        <v>3</v>
      </c>
      <c r="D1481" s="261" t="s">
        <v>1273</v>
      </c>
      <c r="E1481" s="261">
        <v>28</v>
      </c>
      <c r="F1481" s="261" t="s">
        <v>1052</v>
      </c>
      <c r="G1481" s="261" t="s">
        <v>1053</v>
      </c>
      <c r="H1481" s="261" t="s">
        <v>1054</v>
      </c>
      <c r="I1481" s="261" t="s">
        <v>1218</v>
      </c>
      <c r="M1481" s="253"/>
      <c r="N1481" s="253"/>
      <c r="P1481" s="255"/>
    </row>
    <row r="1482" spans="1:16" s="262" customFormat="1" ht="71.25">
      <c r="A1482" s="261" t="s">
        <v>1049</v>
      </c>
      <c r="B1482" s="261" t="s">
        <v>1478</v>
      </c>
      <c r="C1482" s="261">
        <v>3</v>
      </c>
      <c r="D1482" s="261" t="s">
        <v>1074</v>
      </c>
      <c r="E1482" s="261">
        <v>28</v>
      </c>
      <c r="F1482" s="261" t="s">
        <v>1052</v>
      </c>
      <c r="G1482" s="261" t="s">
        <v>1053</v>
      </c>
      <c r="H1482" s="261" t="s">
        <v>1054</v>
      </c>
      <c r="I1482" s="261" t="s">
        <v>1218</v>
      </c>
      <c r="M1482" s="253"/>
      <c r="N1482" s="253"/>
      <c r="P1482" s="255"/>
    </row>
    <row r="1483" spans="1:16" s="262" customFormat="1" ht="71.25">
      <c r="A1483" s="261" t="s">
        <v>1049</v>
      </c>
      <c r="B1483" s="261" t="s">
        <v>1478</v>
      </c>
      <c r="C1483" s="261">
        <v>3</v>
      </c>
      <c r="D1483" s="261" t="s">
        <v>1274</v>
      </c>
      <c r="E1483" s="261">
        <v>28</v>
      </c>
      <c r="F1483" s="261" t="s">
        <v>1052</v>
      </c>
      <c r="G1483" s="261" t="s">
        <v>1053</v>
      </c>
      <c r="H1483" s="261" t="s">
        <v>1054</v>
      </c>
      <c r="I1483" s="261" t="s">
        <v>1218</v>
      </c>
      <c r="M1483" s="253"/>
      <c r="N1483" s="253"/>
      <c r="P1483" s="255"/>
    </row>
    <row r="1484" spans="1:16" s="262" customFormat="1" ht="71.25">
      <c r="A1484" s="261" t="s">
        <v>1049</v>
      </c>
      <c r="B1484" s="261" t="s">
        <v>1478</v>
      </c>
      <c r="C1484" s="261">
        <v>3</v>
      </c>
      <c r="D1484" s="261" t="s">
        <v>1075</v>
      </c>
      <c r="E1484" s="261">
        <v>28</v>
      </c>
      <c r="F1484" s="261" t="s">
        <v>1052</v>
      </c>
      <c r="G1484" s="261" t="s">
        <v>1241</v>
      </c>
      <c r="H1484" s="261" t="s">
        <v>1054</v>
      </c>
      <c r="I1484" s="261" t="s">
        <v>1218</v>
      </c>
      <c r="M1484" s="253"/>
      <c r="N1484" s="253"/>
      <c r="P1484" s="255"/>
    </row>
    <row r="1485" spans="1:16" s="262" customFormat="1" ht="71.25">
      <c r="A1485" s="261" t="s">
        <v>1049</v>
      </c>
      <c r="B1485" s="261" t="s">
        <v>1478</v>
      </c>
      <c r="C1485" s="261">
        <v>3</v>
      </c>
      <c r="D1485" s="261" t="s">
        <v>1275</v>
      </c>
      <c r="E1485" s="261">
        <v>28</v>
      </c>
      <c r="F1485" s="261" t="s">
        <v>1052</v>
      </c>
      <c r="G1485" s="261" t="s">
        <v>1241</v>
      </c>
      <c r="H1485" s="261" t="s">
        <v>1054</v>
      </c>
      <c r="I1485" s="261" t="s">
        <v>1218</v>
      </c>
      <c r="M1485" s="253"/>
      <c r="N1485" s="253"/>
      <c r="P1485" s="255"/>
    </row>
    <row r="1486" spans="1:16" s="262" customFormat="1" ht="71.25">
      <c r="A1486" s="261" t="s">
        <v>1049</v>
      </c>
      <c r="B1486" s="261" t="s">
        <v>1478</v>
      </c>
      <c r="C1486" s="261">
        <v>3</v>
      </c>
      <c r="D1486" s="261" t="s">
        <v>1276</v>
      </c>
      <c r="E1486" s="261">
        <v>28</v>
      </c>
      <c r="F1486" s="261" t="s">
        <v>1052</v>
      </c>
      <c r="G1486" s="261" t="s">
        <v>1241</v>
      </c>
      <c r="H1486" s="261" t="s">
        <v>1054</v>
      </c>
      <c r="I1486" s="261" t="s">
        <v>1218</v>
      </c>
      <c r="M1486" s="253"/>
      <c r="N1486" s="253"/>
      <c r="P1486" s="255"/>
    </row>
    <row r="1487" spans="1:16" s="262" customFormat="1" ht="71.25">
      <c r="A1487" s="261" t="s">
        <v>1049</v>
      </c>
      <c r="B1487" s="261" t="s">
        <v>1478</v>
      </c>
      <c r="C1487" s="261">
        <v>3</v>
      </c>
      <c r="D1487" s="261" t="s">
        <v>1277</v>
      </c>
      <c r="E1487" s="261">
        <v>28</v>
      </c>
      <c r="F1487" s="261" t="s">
        <v>1052</v>
      </c>
      <c r="G1487" s="261" t="s">
        <v>1241</v>
      </c>
      <c r="H1487" s="261" t="s">
        <v>1054</v>
      </c>
      <c r="I1487" s="261" t="s">
        <v>1218</v>
      </c>
      <c r="M1487" s="253"/>
      <c r="N1487" s="253"/>
      <c r="P1487" s="255"/>
    </row>
    <row r="1488" spans="1:16" s="262" customFormat="1" ht="71.25">
      <c r="A1488" s="261" t="s">
        <v>1049</v>
      </c>
      <c r="B1488" s="261" t="s">
        <v>1478</v>
      </c>
      <c r="C1488" s="261">
        <v>3</v>
      </c>
      <c r="D1488" s="261" t="s">
        <v>1076</v>
      </c>
      <c r="E1488" s="261">
        <v>28</v>
      </c>
      <c r="F1488" s="261" t="s">
        <v>1052</v>
      </c>
      <c r="G1488" s="261" t="s">
        <v>1057</v>
      </c>
      <c r="H1488" s="261" t="s">
        <v>1054</v>
      </c>
      <c r="I1488" s="261" t="s">
        <v>1218</v>
      </c>
      <c r="M1488" s="253"/>
      <c r="N1488" s="253"/>
      <c r="P1488" s="255"/>
    </row>
    <row r="1489" spans="1:16" s="262" customFormat="1" ht="71.25">
      <c r="A1489" s="261" t="s">
        <v>1049</v>
      </c>
      <c r="B1489" s="261" t="s">
        <v>1478</v>
      </c>
      <c r="C1489" s="261">
        <v>3</v>
      </c>
      <c r="D1489" s="261" t="s">
        <v>1077</v>
      </c>
      <c r="E1489" s="261">
        <v>28</v>
      </c>
      <c r="F1489" s="261" t="s">
        <v>1052</v>
      </c>
      <c r="G1489" s="261" t="s">
        <v>1057</v>
      </c>
      <c r="H1489" s="261" t="s">
        <v>1054</v>
      </c>
      <c r="I1489" s="261" t="s">
        <v>1218</v>
      </c>
      <c r="M1489" s="253"/>
      <c r="N1489" s="253"/>
      <c r="P1489" s="255"/>
    </row>
    <row r="1490" spans="1:16" s="262" customFormat="1" ht="71.25">
      <c r="A1490" s="261" t="s">
        <v>1049</v>
      </c>
      <c r="B1490" s="261" t="s">
        <v>1478</v>
      </c>
      <c r="C1490" s="261">
        <v>3</v>
      </c>
      <c r="D1490" s="261" t="s">
        <v>1078</v>
      </c>
      <c r="E1490" s="261">
        <v>28</v>
      </c>
      <c r="F1490" s="261" t="s">
        <v>1052</v>
      </c>
      <c r="G1490" s="261" t="s">
        <v>1057</v>
      </c>
      <c r="H1490" s="261" t="s">
        <v>1054</v>
      </c>
      <c r="I1490" s="261" t="s">
        <v>1218</v>
      </c>
      <c r="M1490" s="253"/>
      <c r="N1490" s="253"/>
      <c r="P1490" s="255"/>
    </row>
    <row r="1491" spans="1:16" s="262" customFormat="1" ht="71.25">
      <c r="A1491" s="261" t="s">
        <v>1049</v>
      </c>
      <c r="B1491" s="261" t="s">
        <v>1478</v>
      </c>
      <c r="C1491" s="261">
        <v>3</v>
      </c>
      <c r="D1491" s="261" t="s">
        <v>1079</v>
      </c>
      <c r="E1491" s="261">
        <v>28</v>
      </c>
      <c r="F1491" s="261" t="s">
        <v>1052</v>
      </c>
      <c r="G1491" s="261" t="s">
        <v>1057</v>
      </c>
      <c r="H1491" s="261" t="s">
        <v>1054</v>
      </c>
      <c r="I1491" s="261" t="s">
        <v>1218</v>
      </c>
      <c r="M1491" s="253"/>
      <c r="N1491" s="253"/>
      <c r="P1491" s="255"/>
    </row>
    <row r="1492" spans="1:16" s="262" customFormat="1" ht="71.25">
      <c r="A1492" s="261" t="s">
        <v>1049</v>
      </c>
      <c r="B1492" s="261" t="s">
        <v>1478</v>
      </c>
      <c r="C1492" s="261">
        <v>3</v>
      </c>
      <c r="D1492" s="261" t="s">
        <v>1080</v>
      </c>
      <c r="E1492" s="261">
        <v>28</v>
      </c>
      <c r="F1492" s="261" t="s">
        <v>1052</v>
      </c>
      <c r="G1492" s="261" t="s">
        <v>1057</v>
      </c>
      <c r="H1492" s="261" t="s">
        <v>1054</v>
      </c>
      <c r="I1492" s="261" t="s">
        <v>1218</v>
      </c>
      <c r="M1492" s="253"/>
      <c r="N1492" s="253"/>
      <c r="P1492" s="255"/>
    </row>
    <row r="1493" spans="1:16" s="262" customFormat="1" ht="71.25">
      <c r="A1493" s="261" t="s">
        <v>1049</v>
      </c>
      <c r="B1493" s="261" t="s">
        <v>1478</v>
      </c>
      <c r="C1493" s="261">
        <v>3</v>
      </c>
      <c r="D1493" s="261" t="s">
        <v>1081</v>
      </c>
      <c r="E1493" s="261">
        <v>28</v>
      </c>
      <c r="F1493" s="261" t="s">
        <v>1052</v>
      </c>
      <c r="G1493" s="261" t="s">
        <v>1057</v>
      </c>
      <c r="H1493" s="261" t="s">
        <v>1054</v>
      </c>
      <c r="I1493" s="261" t="s">
        <v>1218</v>
      </c>
      <c r="M1493" s="253"/>
      <c r="N1493" s="253"/>
      <c r="P1493" s="255"/>
    </row>
    <row r="1494" spans="1:16" s="262" customFormat="1" ht="71.25">
      <c r="A1494" s="261" t="s">
        <v>1049</v>
      </c>
      <c r="B1494" s="261" t="s">
        <v>1478</v>
      </c>
      <c r="C1494" s="261">
        <v>3</v>
      </c>
      <c r="D1494" s="261" t="s">
        <v>1082</v>
      </c>
      <c r="E1494" s="261">
        <v>28</v>
      </c>
      <c r="F1494" s="261" t="s">
        <v>1052</v>
      </c>
      <c r="G1494" s="261" t="s">
        <v>1057</v>
      </c>
      <c r="H1494" s="261" t="s">
        <v>1054</v>
      </c>
      <c r="I1494" s="261" t="s">
        <v>1218</v>
      </c>
      <c r="M1494" s="253"/>
      <c r="N1494" s="253"/>
      <c r="P1494" s="255"/>
    </row>
    <row r="1495" spans="1:16" s="262" customFormat="1" ht="71.25">
      <c r="A1495" s="261" t="s">
        <v>1049</v>
      </c>
      <c r="B1495" s="261" t="s">
        <v>1478</v>
      </c>
      <c r="C1495" s="261">
        <v>3</v>
      </c>
      <c r="D1495" s="261" t="s">
        <v>1083</v>
      </c>
      <c r="E1495" s="261">
        <v>28</v>
      </c>
      <c r="F1495" s="261" t="s">
        <v>1052</v>
      </c>
      <c r="G1495" s="261" t="s">
        <v>1057</v>
      </c>
      <c r="H1495" s="261" t="s">
        <v>1054</v>
      </c>
      <c r="I1495" s="261" t="s">
        <v>1218</v>
      </c>
      <c r="M1495" s="253"/>
      <c r="N1495" s="253"/>
      <c r="P1495" s="255"/>
    </row>
    <row r="1496" spans="1:16" s="262" customFormat="1" ht="71.25">
      <c r="A1496" s="261" t="s">
        <v>1049</v>
      </c>
      <c r="B1496" s="261" t="s">
        <v>1478</v>
      </c>
      <c r="C1496" s="261">
        <v>3</v>
      </c>
      <c r="D1496" s="261" t="s">
        <v>1084</v>
      </c>
      <c r="E1496" s="261">
        <v>28</v>
      </c>
      <c r="F1496" s="261" t="s">
        <v>1052</v>
      </c>
      <c r="G1496" s="261" t="s">
        <v>1057</v>
      </c>
      <c r="H1496" s="261" t="s">
        <v>1054</v>
      </c>
      <c r="I1496" s="261" t="s">
        <v>1218</v>
      </c>
      <c r="M1496" s="253"/>
      <c r="N1496" s="253"/>
      <c r="P1496" s="255"/>
    </row>
    <row r="1497" spans="1:16" s="262" customFormat="1" ht="71.25">
      <c r="A1497" s="261" t="s">
        <v>1049</v>
      </c>
      <c r="B1497" s="261" t="s">
        <v>1478</v>
      </c>
      <c r="C1497" s="261">
        <v>3</v>
      </c>
      <c r="D1497" s="261" t="s">
        <v>1085</v>
      </c>
      <c r="E1497" s="261">
        <v>28</v>
      </c>
      <c r="F1497" s="261" t="s">
        <v>1052</v>
      </c>
      <c r="G1497" s="261" t="s">
        <v>1057</v>
      </c>
      <c r="H1497" s="261" t="s">
        <v>1054</v>
      </c>
      <c r="I1497" s="261" t="s">
        <v>1218</v>
      </c>
      <c r="M1497" s="253"/>
      <c r="N1497" s="253"/>
      <c r="P1497" s="255"/>
    </row>
    <row r="1498" spans="1:16" s="262" customFormat="1" ht="71.25">
      <c r="A1498" s="261" t="s">
        <v>1049</v>
      </c>
      <c r="B1498" s="261" t="s">
        <v>1478</v>
      </c>
      <c r="C1498" s="261">
        <v>3</v>
      </c>
      <c r="D1498" s="261" t="s">
        <v>1086</v>
      </c>
      <c r="E1498" s="261">
        <v>28</v>
      </c>
      <c r="F1498" s="261" t="s">
        <v>1052</v>
      </c>
      <c r="G1498" s="261" t="s">
        <v>1057</v>
      </c>
      <c r="H1498" s="261" t="s">
        <v>1054</v>
      </c>
      <c r="I1498" s="261" t="s">
        <v>1218</v>
      </c>
      <c r="M1498" s="253"/>
      <c r="N1498" s="253"/>
      <c r="P1498" s="255"/>
    </row>
    <row r="1499" spans="1:16" s="262" customFormat="1" ht="71.25">
      <c r="A1499" s="261" t="s">
        <v>1049</v>
      </c>
      <c r="B1499" s="261" t="s">
        <v>1478</v>
      </c>
      <c r="C1499" s="261">
        <v>3</v>
      </c>
      <c r="D1499" s="261" t="s">
        <v>1087</v>
      </c>
      <c r="E1499" s="261">
        <v>28</v>
      </c>
      <c r="F1499" s="261" t="s">
        <v>1052</v>
      </c>
      <c r="G1499" s="261" t="s">
        <v>1053</v>
      </c>
      <c r="H1499" s="261" t="s">
        <v>1054</v>
      </c>
      <c r="I1499" s="261" t="s">
        <v>1218</v>
      </c>
      <c r="M1499" s="253"/>
      <c r="N1499" s="253"/>
      <c r="P1499" s="255"/>
    </row>
    <row r="1500" spans="1:16" s="262" customFormat="1" ht="71.25">
      <c r="A1500" s="261" t="s">
        <v>1049</v>
      </c>
      <c r="B1500" s="261" t="s">
        <v>1478</v>
      </c>
      <c r="C1500" s="261">
        <v>3</v>
      </c>
      <c r="D1500" s="261" t="s">
        <v>1088</v>
      </c>
      <c r="E1500" s="261">
        <v>28</v>
      </c>
      <c r="F1500" s="261" t="s">
        <v>1052</v>
      </c>
      <c r="G1500" s="261" t="s">
        <v>1053</v>
      </c>
      <c r="H1500" s="261" t="s">
        <v>1054</v>
      </c>
      <c r="I1500" s="261" t="s">
        <v>1218</v>
      </c>
      <c r="M1500" s="253"/>
      <c r="N1500" s="253"/>
      <c r="P1500" s="255"/>
    </row>
    <row r="1501" spans="1:16" s="262" customFormat="1" ht="71.25">
      <c r="A1501" s="261" t="s">
        <v>1049</v>
      </c>
      <c r="B1501" s="261" t="s">
        <v>1478</v>
      </c>
      <c r="C1501" s="261">
        <v>3</v>
      </c>
      <c r="D1501" s="261" t="s">
        <v>1089</v>
      </c>
      <c r="E1501" s="261">
        <v>28</v>
      </c>
      <c r="F1501" s="261" t="s">
        <v>1052</v>
      </c>
      <c r="G1501" s="261" t="s">
        <v>1053</v>
      </c>
      <c r="H1501" s="261" t="s">
        <v>1054</v>
      </c>
      <c r="I1501" s="261" t="s">
        <v>1218</v>
      </c>
      <c r="M1501" s="253"/>
      <c r="N1501" s="253"/>
      <c r="P1501" s="255"/>
    </row>
    <row r="1502" spans="1:16" s="262" customFormat="1" ht="71.25">
      <c r="A1502" s="261" t="s">
        <v>1049</v>
      </c>
      <c r="B1502" s="261" t="s">
        <v>1478</v>
      </c>
      <c r="C1502" s="261">
        <v>3</v>
      </c>
      <c r="D1502" s="261" t="s">
        <v>1090</v>
      </c>
      <c r="E1502" s="261">
        <v>28</v>
      </c>
      <c r="F1502" s="261" t="s">
        <v>1052</v>
      </c>
      <c r="G1502" s="261" t="s">
        <v>1053</v>
      </c>
      <c r="H1502" s="261" t="s">
        <v>1054</v>
      </c>
      <c r="I1502" s="261" t="s">
        <v>1218</v>
      </c>
      <c r="M1502" s="253"/>
      <c r="N1502" s="253"/>
      <c r="P1502" s="255"/>
    </row>
    <row r="1503" spans="1:16" s="262" customFormat="1" ht="71.25">
      <c r="A1503" s="261" t="s">
        <v>1049</v>
      </c>
      <c r="B1503" s="261" t="s">
        <v>1478</v>
      </c>
      <c r="C1503" s="261">
        <v>3</v>
      </c>
      <c r="D1503" s="261" t="s">
        <v>1091</v>
      </c>
      <c r="E1503" s="261">
        <v>28</v>
      </c>
      <c r="F1503" s="261" t="s">
        <v>1052</v>
      </c>
      <c r="G1503" s="261" t="s">
        <v>1053</v>
      </c>
      <c r="H1503" s="261" t="s">
        <v>1054</v>
      </c>
      <c r="I1503" s="261" t="s">
        <v>1218</v>
      </c>
      <c r="M1503" s="253"/>
      <c r="N1503" s="253"/>
      <c r="P1503" s="255"/>
    </row>
    <row r="1504" spans="1:16" s="262" customFormat="1" ht="71.25">
      <c r="A1504" s="261" t="s">
        <v>1049</v>
      </c>
      <c r="B1504" s="261" t="s">
        <v>1478</v>
      </c>
      <c r="C1504" s="261">
        <v>3</v>
      </c>
      <c r="D1504" s="261" t="s">
        <v>1092</v>
      </c>
      <c r="E1504" s="261">
        <v>28</v>
      </c>
      <c r="F1504" s="261" t="s">
        <v>1052</v>
      </c>
      <c r="G1504" s="261" t="s">
        <v>1053</v>
      </c>
      <c r="H1504" s="261" t="s">
        <v>1054</v>
      </c>
      <c r="I1504" s="261" t="s">
        <v>1218</v>
      </c>
      <c r="M1504" s="253"/>
      <c r="N1504" s="253"/>
      <c r="P1504" s="255"/>
    </row>
    <row r="1505" spans="1:16" s="262" customFormat="1" ht="71.25">
      <c r="A1505" s="261" t="s">
        <v>1049</v>
      </c>
      <c r="B1505" s="261" t="s">
        <v>1478</v>
      </c>
      <c r="C1505" s="261">
        <v>3</v>
      </c>
      <c r="D1505" s="261" t="s">
        <v>1278</v>
      </c>
      <c r="E1505" s="261">
        <v>28</v>
      </c>
      <c r="F1505" s="261" t="s">
        <v>1052</v>
      </c>
      <c r="G1505" s="261" t="s">
        <v>1053</v>
      </c>
      <c r="H1505" s="261" t="s">
        <v>1054</v>
      </c>
      <c r="I1505" s="261" t="s">
        <v>1218</v>
      </c>
      <c r="M1505" s="253"/>
      <c r="N1505" s="253"/>
      <c r="P1505" s="255"/>
    </row>
    <row r="1506" spans="1:16" s="262" customFormat="1" ht="71.25">
      <c r="A1506" s="261" t="s">
        <v>1049</v>
      </c>
      <c r="B1506" s="261" t="s">
        <v>1478</v>
      </c>
      <c r="C1506" s="261">
        <v>3</v>
      </c>
      <c r="D1506" s="261" t="s">
        <v>1093</v>
      </c>
      <c r="E1506" s="261">
        <v>28</v>
      </c>
      <c r="F1506" s="261" t="s">
        <v>1052</v>
      </c>
      <c r="G1506" s="261" t="s">
        <v>1053</v>
      </c>
      <c r="H1506" s="261" t="s">
        <v>1054</v>
      </c>
      <c r="I1506" s="261" t="s">
        <v>1218</v>
      </c>
      <c r="M1506" s="253"/>
      <c r="N1506" s="253"/>
      <c r="P1506" s="255"/>
    </row>
    <row r="1507" spans="1:16" s="262" customFormat="1" ht="71.25">
      <c r="A1507" s="261" t="s">
        <v>1049</v>
      </c>
      <c r="B1507" s="261" t="s">
        <v>1478</v>
      </c>
      <c r="C1507" s="261">
        <v>3</v>
      </c>
      <c r="D1507" s="261" t="s">
        <v>1279</v>
      </c>
      <c r="E1507" s="261">
        <v>28</v>
      </c>
      <c r="F1507" s="261" t="s">
        <v>1052</v>
      </c>
      <c r="G1507" s="261" t="s">
        <v>1053</v>
      </c>
      <c r="H1507" s="261" t="s">
        <v>1054</v>
      </c>
      <c r="I1507" s="261" t="s">
        <v>1218</v>
      </c>
      <c r="M1507" s="253"/>
      <c r="N1507" s="253"/>
      <c r="P1507" s="255"/>
    </row>
    <row r="1508" spans="1:16" s="262" customFormat="1" ht="71.25">
      <c r="A1508" s="261" t="s">
        <v>1049</v>
      </c>
      <c r="B1508" s="261" t="s">
        <v>1478</v>
      </c>
      <c r="C1508" s="261">
        <v>3</v>
      </c>
      <c r="D1508" s="261" t="s">
        <v>1094</v>
      </c>
      <c r="E1508" s="261">
        <v>28</v>
      </c>
      <c r="F1508" s="261" t="s">
        <v>1052</v>
      </c>
      <c r="G1508" s="261" t="s">
        <v>1053</v>
      </c>
      <c r="H1508" s="261" t="s">
        <v>1054</v>
      </c>
      <c r="I1508" s="261" t="s">
        <v>1218</v>
      </c>
      <c r="M1508" s="253"/>
      <c r="N1508" s="253"/>
      <c r="P1508" s="255"/>
    </row>
    <row r="1509" spans="1:16" s="262" customFormat="1" ht="71.25">
      <c r="A1509" s="261" t="s">
        <v>1049</v>
      </c>
      <c r="B1509" s="261" t="s">
        <v>1478</v>
      </c>
      <c r="C1509" s="261">
        <v>3</v>
      </c>
      <c r="D1509" s="261" t="s">
        <v>1280</v>
      </c>
      <c r="E1509" s="261">
        <v>28</v>
      </c>
      <c r="F1509" s="261" t="s">
        <v>1052</v>
      </c>
      <c r="G1509" s="261" t="s">
        <v>1053</v>
      </c>
      <c r="H1509" s="261" t="s">
        <v>1054</v>
      </c>
      <c r="I1509" s="261" t="s">
        <v>1218</v>
      </c>
      <c r="M1509" s="253"/>
      <c r="N1509" s="253"/>
      <c r="P1509" s="255"/>
    </row>
    <row r="1510" spans="1:16" s="262" customFormat="1" ht="71.25">
      <c r="A1510" s="261" t="s">
        <v>1049</v>
      </c>
      <c r="B1510" s="261" t="s">
        <v>1478</v>
      </c>
      <c r="C1510" s="261">
        <v>3</v>
      </c>
      <c r="D1510" s="261" t="s">
        <v>1095</v>
      </c>
      <c r="E1510" s="261">
        <v>28</v>
      </c>
      <c r="F1510" s="261" t="s">
        <v>1052</v>
      </c>
      <c r="G1510" s="261" t="s">
        <v>1268</v>
      </c>
      <c r="H1510" s="261" t="s">
        <v>1054</v>
      </c>
      <c r="I1510" s="261" t="s">
        <v>1218</v>
      </c>
      <c r="M1510" s="253"/>
      <c r="N1510" s="253"/>
      <c r="P1510" s="255"/>
    </row>
    <row r="1511" spans="1:16" s="262" customFormat="1" ht="71.25">
      <c r="A1511" s="261" t="s">
        <v>1049</v>
      </c>
      <c r="B1511" s="261" t="s">
        <v>1478</v>
      </c>
      <c r="C1511" s="261">
        <v>3</v>
      </c>
      <c r="D1511" s="261" t="s">
        <v>1281</v>
      </c>
      <c r="E1511" s="261">
        <v>28</v>
      </c>
      <c r="F1511" s="261" t="s">
        <v>1052</v>
      </c>
      <c r="G1511" s="261" t="s">
        <v>1268</v>
      </c>
      <c r="H1511" s="261" t="s">
        <v>1054</v>
      </c>
      <c r="I1511" s="261" t="s">
        <v>1218</v>
      </c>
      <c r="M1511" s="253"/>
      <c r="N1511" s="253"/>
      <c r="P1511" s="255"/>
    </row>
    <row r="1512" spans="1:16" s="262" customFormat="1" ht="71.25">
      <c r="A1512" s="261" t="s">
        <v>1049</v>
      </c>
      <c r="B1512" s="261" t="s">
        <v>1478</v>
      </c>
      <c r="C1512" s="261">
        <v>3</v>
      </c>
      <c r="D1512" s="261" t="s">
        <v>1282</v>
      </c>
      <c r="E1512" s="261">
        <v>28</v>
      </c>
      <c r="F1512" s="261" t="s">
        <v>1052</v>
      </c>
      <c r="G1512" s="261" t="s">
        <v>1268</v>
      </c>
      <c r="H1512" s="261" t="s">
        <v>1054</v>
      </c>
      <c r="I1512" s="261" t="s">
        <v>1218</v>
      </c>
      <c r="M1512" s="253"/>
      <c r="N1512" s="253"/>
      <c r="P1512" s="255"/>
    </row>
    <row r="1513" spans="1:16" s="262" customFormat="1" ht="71.25">
      <c r="A1513" s="261" t="s">
        <v>1049</v>
      </c>
      <c r="B1513" s="261" t="s">
        <v>1478</v>
      </c>
      <c r="C1513" s="261">
        <v>3</v>
      </c>
      <c r="D1513" s="261" t="s">
        <v>1283</v>
      </c>
      <c r="E1513" s="261">
        <v>28</v>
      </c>
      <c r="F1513" s="261" t="s">
        <v>1052</v>
      </c>
      <c r="G1513" s="261" t="s">
        <v>1268</v>
      </c>
      <c r="H1513" s="261" t="s">
        <v>1054</v>
      </c>
      <c r="I1513" s="261" t="s">
        <v>1218</v>
      </c>
      <c r="M1513" s="253"/>
      <c r="N1513" s="253"/>
      <c r="P1513" s="255"/>
    </row>
    <row r="1514" spans="1:16" s="262" customFormat="1" ht="71.25">
      <c r="A1514" s="261" t="s">
        <v>1049</v>
      </c>
      <c r="B1514" s="261" t="s">
        <v>1478</v>
      </c>
      <c r="C1514" s="261">
        <v>4</v>
      </c>
      <c r="D1514" s="261" t="s">
        <v>1096</v>
      </c>
      <c r="E1514" s="261">
        <v>28</v>
      </c>
      <c r="F1514" s="261" t="s">
        <v>1052</v>
      </c>
      <c r="G1514" s="261" t="s">
        <v>1057</v>
      </c>
      <c r="H1514" s="261" t="s">
        <v>1054</v>
      </c>
      <c r="I1514" s="261" t="s">
        <v>1218</v>
      </c>
      <c r="M1514" s="253"/>
      <c r="N1514" s="253"/>
      <c r="P1514" s="255"/>
    </row>
    <row r="1515" spans="1:16" s="262" customFormat="1" ht="71.25">
      <c r="A1515" s="261" t="s">
        <v>1049</v>
      </c>
      <c r="B1515" s="261" t="s">
        <v>1478</v>
      </c>
      <c r="C1515" s="261">
        <v>4</v>
      </c>
      <c r="D1515" s="261" t="s">
        <v>1097</v>
      </c>
      <c r="E1515" s="261">
        <v>28</v>
      </c>
      <c r="F1515" s="261" t="s">
        <v>1052</v>
      </c>
      <c r="G1515" s="261" t="s">
        <v>1057</v>
      </c>
      <c r="H1515" s="261" t="s">
        <v>1054</v>
      </c>
      <c r="I1515" s="261" t="s">
        <v>1218</v>
      </c>
      <c r="M1515" s="253"/>
      <c r="N1515" s="253"/>
      <c r="P1515" s="255"/>
    </row>
    <row r="1516" spans="1:16" s="262" customFormat="1" ht="71.25">
      <c r="A1516" s="261" t="s">
        <v>1049</v>
      </c>
      <c r="B1516" s="261" t="s">
        <v>1478</v>
      </c>
      <c r="C1516" s="261">
        <v>4</v>
      </c>
      <c r="D1516" s="261" t="s">
        <v>1098</v>
      </c>
      <c r="E1516" s="261">
        <v>28</v>
      </c>
      <c r="F1516" s="261" t="s">
        <v>1052</v>
      </c>
      <c r="G1516" s="261" t="s">
        <v>1057</v>
      </c>
      <c r="H1516" s="261" t="s">
        <v>1054</v>
      </c>
      <c r="I1516" s="261" t="s">
        <v>1218</v>
      </c>
      <c r="M1516" s="253"/>
      <c r="N1516" s="253"/>
      <c r="P1516" s="255"/>
    </row>
    <row r="1517" spans="1:16" s="262" customFormat="1" ht="71.25">
      <c r="A1517" s="261" t="s">
        <v>1049</v>
      </c>
      <c r="B1517" s="261" t="s">
        <v>1478</v>
      </c>
      <c r="C1517" s="261">
        <v>4</v>
      </c>
      <c r="D1517" s="261" t="s">
        <v>1099</v>
      </c>
      <c r="E1517" s="261">
        <v>28</v>
      </c>
      <c r="F1517" s="261" t="s">
        <v>1052</v>
      </c>
      <c r="G1517" s="261" t="s">
        <v>1057</v>
      </c>
      <c r="H1517" s="261" t="s">
        <v>1054</v>
      </c>
      <c r="I1517" s="261" t="s">
        <v>1218</v>
      </c>
      <c r="M1517" s="253"/>
      <c r="N1517" s="253"/>
      <c r="P1517" s="255"/>
    </row>
    <row r="1518" spans="1:16" s="262" customFormat="1" ht="71.25">
      <c r="A1518" s="261" t="s">
        <v>1049</v>
      </c>
      <c r="B1518" s="261" t="s">
        <v>1478</v>
      </c>
      <c r="C1518" s="261">
        <v>4</v>
      </c>
      <c r="D1518" s="261" t="s">
        <v>1100</v>
      </c>
      <c r="E1518" s="261">
        <v>28</v>
      </c>
      <c r="F1518" s="261" t="s">
        <v>1052</v>
      </c>
      <c r="G1518" s="261" t="s">
        <v>1057</v>
      </c>
      <c r="H1518" s="261" t="s">
        <v>1054</v>
      </c>
      <c r="I1518" s="261" t="s">
        <v>1218</v>
      </c>
      <c r="M1518" s="253"/>
      <c r="N1518" s="253"/>
      <c r="P1518" s="255"/>
    </row>
    <row r="1519" spans="1:16" s="262" customFormat="1" ht="71.25">
      <c r="A1519" s="261" t="s">
        <v>1049</v>
      </c>
      <c r="B1519" s="261" t="s">
        <v>1478</v>
      </c>
      <c r="C1519" s="261">
        <v>4</v>
      </c>
      <c r="D1519" s="261" t="s">
        <v>1101</v>
      </c>
      <c r="E1519" s="261">
        <v>28</v>
      </c>
      <c r="F1519" s="261" t="s">
        <v>1052</v>
      </c>
      <c r="G1519" s="261" t="s">
        <v>1057</v>
      </c>
      <c r="H1519" s="261" t="s">
        <v>1054</v>
      </c>
      <c r="I1519" s="261" t="s">
        <v>1218</v>
      </c>
      <c r="M1519" s="253"/>
      <c r="N1519" s="253"/>
      <c r="P1519" s="255"/>
    </row>
    <row r="1520" spans="1:16" s="262" customFormat="1" ht="71.25">
      <c r="A1520" s="261" t="s">
        <v>1049</v>
      </c>
      <c r="B1520" s="261" t="s">
        <v>1478</v>
      </c>
      <c r="C1520" s="261">
        <v>4</v>
      </c>
      <c r="D1520" s="261" t="s">
        <v>1102</v>
      </c>
      <c r="E1520" s="261">
        <v>28</v>
      </c>
      <c r="F1520" s="261" t="s">
        <v>1052</v>
      </c>
      <c r="G1520" s="261" t="s">
        <v>1057</v>
      </c>
      <c r="H1520" s="261" t="s">
        <v>1054</v>
      </c>
      <c r="I1520" s="261" t="s">
        <v>1218</v>
      </c>
      <c r="M1520" s="253"/>
      <c r="N1520" s="253"/>
      <c r="P1520" s="255"/>
    </row>
    <row r="1521" spans="1:16" s="262" customFormat="1" ht="71.25">
      <c r="A1521" s="261" t="s">
        <v>1049</v>
      </c>
      <c r="B1521" s="261" t="s">
        <v>1478</v>
      </c>
      <c r="C1521" s="261">
        <v>4</v>
      </c>
      <c r="D1521" s="261" t="s">
        <v>1103</v>
      </c>
      <c r="E1521" s="261">
        <v>28</v>
      </c>
      <c r="F1521" s="261" t="s">
        <v>1052</v>
      </c>
      <c r="G1521" s="261" t="s">
        <v>1057</v>
      </c>
      <c r="H1521" s="261" t="s">
        <v>1054</v>
      </c>
      <c r="I1521" s="261" t="s">
        <v>1218</v>
      </c>
      <c r="M1521" s="253"/>
      <c r="N1521" s="253"/>
      <c r="P1521" s="255"/>
    </row>
    <row r="1522" spans="1:16" s="262" customFormat="1" ht="71.25">
      <c r="A1522" s="261" t="s">
        <v>1049</v>
      </c>
      <c r="B1522" s="261" t="s">
        <v>1478</v>
      </c>
      <c r="C1522" s="261">
        <v>4</v>
      </c>
      <c r="D1522" s="261" t="s">
        <v>1104</v>
      </c>
      <c r="E1522" s="261">
        <v>28</v>
      </c>
      <c r="F1522" s="261" t="s">
        <v>1052</v>
      </c>
      <c r="G1522" s="261" t="s">
        <v>1057</v>
      </c>
      <c r="H1522" s="261" t="s">
        <v>1054</v>
      </c>
      <c r="I1522" s="261" t="s">
        <v>1218</v>
      </c>
      <c r="M1522" s="253"/>
      <c r="N1522" s="253"/>
      <c r="P1522" s="255"/>
    </row>
    <row r="1523" spans="1:16" s="262" customFormat="1" ht="71.25">
      <c r="A1523" s="261" t="s">
        <v>1049</v>
      </c>
      <c r="B1523" s="261" t="s">
        <v>1478</v>
      </c>
      <c r="C1523" s="261">
        <v>4</v>
      </c>
      <c r="D1523" s="261" t="s">
        <v>1105</v>
      </c>
      <c r="E1523" s="261">
        <v>28</v>
      </c>
      <c r="F1523" s="261" t="s">
        <v>1052</v>
      </c>
      <c r="G1523" s="261" t="s">
        <v>1057</v>
      </c>
      <c r="H1523" s="261" t="s">
        <v>1054</v>
      </c>
      <c r="I1523" s="261" t="s">
        <v>1218</v>
      </c>
      <c r="M1523" s="253"/>
      <c r="N1523" s="253"/>
      <c r="P1523" s="255"/>
    </row>
    <row r="1524" spans="1:16" s="262" customFormat="1" ht="71.25">
      <c r="A1524" s="261" t="s">
        <v>1049</v>
      </c>
      <c r="B1524" s="261" t="s">
        <v>1478</v>
      </c>
      <c r="C1524" s="261">
        <v>4</v>
      </c>
      <c r="D1524" s="261" t="s">
        <v>1106</v>
      </c>
      <c r="E1524" s="261">
        <v>28</v>
      </c>
      <c r="F1524" s="261" t="s">
        <v>1052</v>
      </c>
      <c r="G1524" s="261" t="s">
        <v>1057</v>
      </c>
      <c r="H1524" s="261" t="s">
        <v>1054</v>
      </c>
      <c r="I1524" s="261" t="s">
        <v>1218</v>
      </c>
      <c r="M1524" s="253"/>
      <c r="N1524" s="253"/>
      <c r="P1524" s="255"/>
    </row>
    <row r="1525" spans="1:16" s="262" customFormat="1" ht="71.25">
      <c r="A1525" s="261" t="s">
        <v>1049</v>
      </c>
      <c r="B1525" s="261" t="s">
        <v>1478</v>
      </c>
      <c r="C1525" s="261">
        <v>4</v>
      </c>
      <c r="D1525" s="261" t="s">
        <v>1107</v>
      </c>
      <c r="E1525" s="261">
        <v>28</v>
      </c>
      <c r="F1525" s="261" t="s">
        <v>1052</v>
      </c>
      <c r="G1525" s="261" t="s">
        <v>1053</v>
      </c>
      <c r="H1525" s="261" t="s">
        <v>1054</v>
      </c>
      <c r="I1525" s="261" t="s">
        <v>1218</v>
      </c>
      <c r="M1525" s="253"/>
      <c r="N1525" s="253"/>
      <c r="P1525" s="255"/>
    </row>
    <row r="1526" spans="1:16" s="262" customFormat="1" ht="71.25">
      <c r="A1526" s="261" t="s">
        <v>1049</v>
      </c>
      <c r="B1526" s="261" t="s">
        <v>1478</v>
      </c>
      <c r="C1526" s="261">
        <v>4</v>
      </c>
      <c r="D1526" s="261" t="s">
        <v>1108</v>
      </c>
      <c r="E1526" s="261">
        <v>28</v>
      </c>
      <c r="F1526" s="261" t="s">
        <v>1052</v>
      </c>
      <c r="G1526" s="261" t="s">
        <v>1053</v>
      </c>
      <c r="H1526" s="261" t="s">
        <v>1054</v>
      </c>
      <c r="I1526" s="261" t="s">
        <v>1218</v>
      </c>
      <c r="M1526" s="253"/>
      <c r="N1526" s="253"/>
      <c r="P1526" s="255"/>
    </row>
    <row r="1527" spans="1:16" s="262" customFormat="1" ht="71.25">
      <c r="A1527" s="261" t="s">
        <v>1049</v>
      </c>
      <c r="B1527" s="261" t="s">
        <v>1478</v>
      </c>
      <c r="C1527" s="261">
        <v>4</v>
      </c>
      <c r="D1527" s="261" t="s">
        <v>1109</v>
      </c>
      <c r="E1527" s="261">
        <v>28</v>
      </c>
      <c r="F1527" s="261" t="s">
        <v>1052</v>
      </c>
      <c r="G1527" s="261" t="s">
        <v>1053</v>
      </c>
      <c r="H1527" s="261" t="s">
        <v>1054</v>
      </c>
      <c r="I1527" s="261" t="s">
        <v>1218</v>
      </c>
      <c r="M1527" s="253"/>
      <c r="N1527" s="253"/>
      <c r="P1527" s="255"/>
    </row>
    <row r="1528" spans="1:16" s="262" customFormat="1" ht="71.25">
      <c r="A1528" s="261" t="s">
        <v>1049</v>
      </c>
      <c r="B1528" s="261" t="s">
        <v>1478</v>
      </c>
      <c r="C1528" s="261">
        <v>4</v>
      </c>
      <c r="D1528" s="261" t="s">
        <v>1110</v>
      </c>
      <c r="E1528" s="261">
        <v>28</v>
      </c>
      <c r="F1528" s="261" t="s">
        <v>1052</v>
      </c>
      <c r="G1528" s="261" t="s">
        <v>1053</v>
      </c>
      <c r="H1528" s="261" t="s">
        <v>1054</v>
      </c>
      <c r="I1528" s="261" t="s">
        <v>1218</v>
      </c>
      <c r="M1528" s="253"/>
      <c r="N1528" s="253"/>
      <c r="P1528" s="255"/>
    </row>
    <row r="1529" spans="1:16" s="262" customFormat="1" ht="71.25">
      <c r="A1529" s="261" t="s">
        <v>1049</v>
      </c>
      <c r="B1529" s="261" t="s">
        <v>1478</v>
      </c>
      <c r="C1529" s="261">
        <v>4</v>
      </c>
      <c r="D1529" s="261" t="s">
        <v>1111</v>
      </c>
      <c r="E1529" s="261">
        <v>28</v>
      </c>
      <c r="F1529" s="261" t="s">
        <v>1052</v>
      </c>
      <c r="G1529" s="261" t="s">
        <v>1053</v>
      </c>
      <c r="H1529" s="261" t="s">
        <v>1054</v>
      </c>
      <c r="I1529" s="261" t="s">
        <v>1218</v>
      </c>
      <c r="M1529" s="253"/>
      <c r="N1529" s="253"/>
      <c r="P1529" s="255"/>
    </row>
    <row r="1530" spans="1:16" s="262" customFormat="1" ht="71.25">
      <c r="A1530" s="261" t="s">
        <v>1049</v>
      </c>
      <c r="B1530" s="261" t="s">
        <v>1478</v>
      </c>
      <c r="C1530" s="261">
        <v>4</v>
      </c>
      <c r="D1530" s="261" t="s">
        <v>1112</v>
      </c>
      <c r="E1530" s="261">
        <v>28</v>
      </c>
      <c r="F1530" s="261" t="s">
        <v>1052</v>
      </c>
      <c r="G1530" s="261" t="s">
        <v>1053</v>
      </c>
      <c r="H1530" s="261" t="s">
        <v>1054</v>
      </c>
      <c r="I1530" s="261" t="s">
        <v>1218</v>
      </c>
      <c r="M1530" s="253"/>
      <c r="N1530" s="253"/>
      <c r="P1530" s="255"/>
    </row>
    <row r="1531" spans="1:16" s="262" customFormat="1" ht="71.25">
      <c r="A1531" s="261" t="s">
        <v>1049</v>
      </c>
      <c r="B1531" s="261" t="s">
        <v>1478</v>
      </c>
      <c r="C1531" s="261">
        <v>4</v>
      </c>
      <c r="D1531" s="261" t="s">
        <v>1284</v>
      </c>
      <c r="E1531" s="261">
        <v>28</v>
      </c>
      <c r="F1531" s="261" t="s">
        <v>1052</v>
      </c>
      <c r="G1531" s="261" t="s">
        <v>1053</v>
      </c>
      <c r="H1531" s="261" t="s">
        <v>1054</v>
      </c>
      <c r="I1531" s="261" t="s">
        <v>1218</v>
      </c>
      <c r="M1531" s="253"/>
      <c r="N1531" s="253"/>
      <c r="P1531" s="255"/>
    </row>
    <row r="1532" spans="1:16" s="262" customFormat="1" ht="71.25">
      <c r="A1532" s="261" t="s">
        <v>1049</v>
      </c>
      <c r="B1532" s="261" t="s">
        <v>1478</v>
      </c>
      <c r="C1532" s="261">
        <v>4</v>
      </c>
      <c r="D1532" s="261" t="s">
        <v>1113</v>
      </c>
      <c r="E1532" s="261">
        <v>28</v>
      </c>
      <c r="F1532" s="261" t="s">
        <v>1052</v>
      </c>
      <c r="G1532" s="261" t="s">
        <v>1053</v>
      </c>
      <c r="H1532" s="261" t="s">
        <v>1054</v>
      </c>
      <c r="I1532" s="261" t="s">
        <v>1218</v>
      </c>
      <c r="M1532" s="253"/>
      <c r="N1532" s="253"/>
      <c r="P1532" s="255"/>
    </row>
    <row r="1533" spans="1:16" s="262" customFormat="1" ht="71.25">
      <c r="A1533" s="261" t="s">
        <v>1049</v>
      </c>
      <c r="B1533" s="261" t="s">
        <v>1478</v>
      </c>
      <c r="C1533" s="261">
        <v>4</v>
      </c>
      <c r="D1533" s="261" t="s">
        <v>1285</v>
      </c>
      <c r="E1533" s="261">
        <v>28</v>
      </c>
      <c r="F1533" s="261" t="s">
        <v>1052</v>
      </c>
      <c r="G1533" s="261" t="s">
        <v>1053</v>
      </c>
      <c r="H1533" s="261" t="s">
        <v>1054</v>
      </c>
      <c r="I1533" s="261" t="s">
        <v>1218</v>
      </c>
      <c r="M1533" s="253"/>
      <c r="N1533" s="253"/>
      <c r="P1533" s="255"/>
    </row>
    <row r="1534" spans="1:16" s="262" customFormat="1" ht="71.25">
      <c r="A1534" s="261" t="s">
        <v>1049</v>
      </c>
      <c r="B1534" s="261" t="s">
        <v>1478</v>
      </c>
      <c r="C1534" s="261">
        <v>4</v>
      </c>
      <c r="D1534" s="261" t="s">
        <v>1114</v>
      </c>
      <c r="E1534" s="261">
        <v>28</v>
      </c>
      <c r="F1534" s="261" t="s">
        <v>1052</v>
      </c>
      <c r="G1534" s="261" t="s">
        <v>1053</v>
      </c>
      <c r="H1534" s="261" t="s">
        <v>1054</v>
      </c>
      <c r="I1534" s="261" t="s">
        <v>1218</v>
      </c>
      <c r="M1534" s="253"/>
      <c r="N1534" s="253"/>
      <c r="P1534" s="255"/>
    </row>
    <row r="1535" spans="1:16" s="262" customFormat="1" ht="71.25">
      <c r="A1535" s="261" t="s">
        <v>1049</v>
      </c>
      <c r="B1535" s="261" t="s">
        <v>1478</v>
      </c>
      <c r="C1535" s="261">
        <v>4</v>
      </c>
      <c r="D1535" s="261" t="s">
        <v>1286</v>
      </c>
      <c r="E1535" s="261">
        <v>28</v>
      </c>
      <c r="F1535" s="261" t="s">
        <v>1052</v>
      </c>
      <c r="G1535" s="261" t="s">
        <v>1053</v>
      </c>
      <c r="H1535" s="261" t="s">
        <v>1054</v>
      </c>
      <c r="I1535" s="261" t="s">
        <v>1218</v>
      </c>
      <c r="M1535" s="253"/>
      <c r="N1535" s="253"/>
      <c r="P1535" s="255"/>
    </row>
    <row r="1536" spans="1:16" s="262" customFormat="1" ht="71.25">
      <c r="A1536" s="261" t="s">
        <v>1049</v>
      </c>
      <c r="B1536" s="261" t="s">
        <v>1478</v>
      </c>
      <c r="C1536" s="261">
        <v>4</v>
      </c>
      <c r="D1536" s="261" t="s">
        <v>1115</v>
      </c>
      <c r="E1536" s="261">
        <v>28</v>
      </c>
      <c r="F1536" s="261" t="s">
        <v>1052</v>
      </c>
      <c r="G1536" s="261" t="s">
        <v>1241</v>
      </c>
      <c r="H1536" s="261" t="s">
        <v>1054</v>
      </c>
      <c r="I1536" s="261" t="s">
        <v>1218</v>
      </c>
      <c r="M1536" s="253"/>
      <c r="N1536" s="253"/>
      <c r="P1536" s="255"/>
    </row>
    <row r="1537" spans="1:16" s="262" customFormat="1" ht="71.25">
      <c r="A1537" s="261" t="s">
        <v>1049</v>
      </c>
      <c r="B1537" s="261" t="s">
        <v>1478</v>
      </c>
      <c r="C1537" s="261">
        <v>4</v>
      </c>
      <c r="D1537" s="261" t="s">
        <v>1287</v>
      </c>
      <c r="E1537" s="261">
        <v>28</v>
      </c>
      <c r="F1537" s="261" t="s">
        <v>1052</v>
      </c>
      <c r="G1537" s="261" t="s">
        <v>1241</v>
      </c>
      <c r="H1537" s="261" t="s">
        <v>1054</v>
      </c>
      <c r="I1537" s="261" t="s">
        <v>1218</v>
      </c>
      <c r="M1537" s="253"/>
      <c r="N1537" s="253"/>
      <c r="P1537" s="255"/>
    </row>
    <row r="1538" spans="1:16" s="262" customFormat="1" ht="71.25">
      <c r="A1538" s="261" t="s">
        <v>1049</v>
      </c>
      <c r="B1538" s="261" t="s">
        <v>1478</v>
      </c>
      <c r="C1538" s="261">
        <v>4</v>
      </c>
      <c r="D1538" s="261" t="s">
        <v>1288</v>
      </c>
      <c r="E1538" s="261">
        <v>28</v>
      </c>
      <c r="F1538" s="261" t="s">
        <v>1052</v>
      </c>
      <c r="G1538" s="261" t="s">
        <v>1241</v>
      </c>
      <c r="H1538" s="261" t="s">
        <v>1054</v>
      </c>
      <c r="I1538" s="261" t="s">
        <v>1218</v>
      </c>
      <c r="M1538" s="253"/>
      <c r="N1538" s="253"/>
      <c r="P1538" s="255"/>
    </row>
    <row r="1539" spans="1:16" s="262" customFormat="1" ht="71.25">
      <c r="A1539" s="261" t="s">
        <v>1049</v>
      </c>
      <c r="B1539" s="261" t="s">
        <v>1478</v>
      </c>
      <c r="C1539" s="261">
        <v>4</v>
      </c>
      <c r="D1539" s="261" t="s">
        <v>1289</v>
      </c>
      <c r="E1539" s="261">
        <v>28</v>
      </c>
      <c r="F1539" s="261" t="s">
        <v>1052</v>
      </c>
      <c r="G1539" s="261" t="s">
        <v>1241</v>
      </c>
      <c r="H1539" s="261" t="s">
        <v>1054</v>
      </c>
      <c r="I1539" s="261" t="s">
        <v>1218</v>
      </c>
      <c r="M1539" s="253"/>
      <c r="N1539" s="253"/>
      <c r="P1539" s="255"/>
    </row>
    <row r="1540" spans="1:16" s="262" customFormat="1" ht="71.25">
      <c r="A1540" s="261" t="s">
        <v>1049</v>
      </c>
      <c r="B1540" s="261" t="s">
        <v>1478</v>
      </c>
      <c r="C1540" s="261">
        <v>4</v>
      </c>
      <c r="D1540" s="261" t="s">
        <v>1116</v>
      </c>
      <c r="E1540" s="261">
        <v>28</v>
      </c>
      <c r="F1540" s="261" t="s">
        <v>1052</v>
      </c>
      <c r="G1540" s="261" t="s">
        <v>1057</v>
      </c>
      <c r="H1540" s="261" t="s">
        <v>1054</v>
      </c>
      <c r="I1540" s="261" t="s">
        <v>1218</v>
      </c>
      <c r="M1540" s="253"/>
      <c r="N1540" s="253"/>
      <c r="P1540" s="255"/>
    </row>
    <row r="1541" spans="1:16" s="262" customFormat="1" ht="71.25">
      <c r="A1541" s="261" t="s">
        <v>1049</v>
      </c>
      <c r="B1541" s="261" t="s">
        <v>1478</v>
      </c>
      <c r="C1541" s="261">
        <v>4</v>
      </c>
      <c r="D1541" s="261" t="s">
        <v>1117</v>
      </c>
      <c r="E1541" s="261">
        <v>28</v>
      </c>
      <c r="F1541" s="261" t="s">
        <v>1052</v>
      </c>
      <c r="G1541" s="261" t="s">
        <v>1057</v>
      </c>
      <c r="H1541" s="261" t="s">
        <v>1054</v>
      </c>
      <c r="I1541" s="261" t="s">
        <v>1218</v>
      </c>
      <c r="M1541" s="253"/>
      <c r="N1541" s="253"/>
      <c r="P1541" s="255"/>
    </row>
    <row r="1542" spans="1:16" s="262" customFormat="1" ht="71.25">
      <c r="A1542" s="261" t="s">
        <v>1049</v>
      </c>
      <c r="B1542" s="261" t="s">
        <v>1478</v>
      </c>
      <c r="C1542" s="261">
        <v>4</v>
      </c>
      <c r="D1542" s="261" t="s">
        <v>1118</v>
      </c>
      <c r="E1542" s="261">
        <v>28</v>
      </c>
      <c r="F1542" s="261" t="s">
        <v>1052</v>
      </c>
      <c r="G1542" s="261" t="s">
        <v>1057</v>
      </c>
      <c r="H1542" s="261" t="s">
        <v>1054</v>
      </c>
      <c r="I1542" s="261" t="s">
        <v>1218</v>
      </c>
      <c r="M1542" s="253"/>
      <c r="N1542" s="253"/>
      <c r="P1542" s="255"/>
    </row>
    <row r="1543" spans="1:16" s="262" customFormat="1" ht="71.25">
      <c r="A1543" s="261" t="s">
        <v>1049</v>
      </c>
      <c r="B1543" s="261" t="s">
        <v>1478</v>
      </c>
      <c r="C1543" s="261">
        <v>4</v>
      </c>
      <c r="D1543" s="261" t="s">
        <v>1119</v>
      </c>
      <c r="E1543" s="261">
        <v>28</v>
      </c>
      <c r="F1543" s="261" t="s">
        <v>1052</v>
      </c>
      <c r="G1543" s="261" t="s">
        <v>1057</v>
      </c>
      <c r="H1543" s="261" t="s">
        <v>1054</v>
      </c>
      <c r="I1543" s="261" t="s">
        <v>1218</v>
      </c>
      <c r="M1543" s="253"/>
      <c r="N1543" s="253"/>
      <c r="P1543" s="255"/>
    </row>
    <row r="1544" spans="1:16" s="262" customFormat="1" ht="71.25">
      <c r="A1544" s="261" t="s">
        <v>1049</v>
      </c>
      <c r="B1544" s="261" t="s">
        <v>1478</v>
      </c>
      <c r="C1544" s="261">
        <v>4</v>
      </c>
      <c r="D1544" s="261" t="s">
        <v>1120</v>
      </c>
      <c r="E1544" s="261">
        <v>28</v>
      </c>
      <c r="F1544" s="261" t="s">
        <v>1052</v>
      </c>
      <c r="G1544" s="261" t="s">
        <v>1057</v>
      </c>
      <c r="H1544" s="261" t="s">
        <v>1054</v>
      </c>
      <c r="I1544" s="261" t="s">
        <v>1218</v>
      </c>
      <c r="M1544" s="253"/>
      <c r="N1544" s="253"/>
      <c r="P1544" s="255"/>
    </row>
    <row r="1545" spans="1:16" s="262" customFormat="1" ht="71.25">
      <c r="A1545" s="261" t="s">
        <v>1049</v>
      </c>
      <c r="B1545" s="261" t="s">
        <v>1478</v>
      </c>
      <c r="C1545" s="261">
        <v>4</v>
      </c>
      <c r="D1545" s="261" t="s">
        <v>1121</v>
      </c>
      <c r="E1545" s="261">
        <v>28</v>
      </c>
      <c r="F1545" s="261" t="s">
        <v>1052</v>
      </c>
      <c r="G1545" s="261" t="s">
        <v>1057</v>
      </c>
      <c r="H1545" s="261" t="s">
        <v>1054</v>
      </c>
      <c r="I1545" s="261" t="s">
        <v>1218</v>
      </c>
      <c r="M1545" s="253"/>
      <c r="N1545" s="253"/>
      <c r="P1545" s="255"/>
    </row>
    <row r="1546" spans="1:16" s="262" customFormat="1" ht="71.25">
      <c r="A1546" s="261" t="s">
        <v>1049</v>
      </c>
      <c r="B1546" s="261" t="s">
        <v>1478</v>
      </c>
      <c r="C1546" s="261">
        <v>4</v>
      </c>
      <c r="D1546" s="261" t="s">
        <v>1122</v>
      </c>
      <c r="E1546" s="261">
        <v>28</v>
      </c>
      <c r="F1546" s="261" t="s">
        <v>1052</v>
      </c>
      <c r="G1546" s="261" t="s">
        <v>1057</v>
      </c>
      <c r="H1546" s="261" t="s">
        <v>1054</v>
      </c>
      <c r="I1546" s="261" t="s">
        <v>1218</v>
      </c>
      <c r="M1546" s="253"/>
      <c r="N1546" s="253"/>
      <c r="P1546" s="255"/>
    </row>
    <row r="1547" spans="1:16" s="262" customFormat="1" ht="71.25">
      <c r="A1547" s="261" t="s">
        <v>1049</v>
      </c>
      <c r="B1547" s="261" t="s">
        <v>1478</v>
      </c>
      <c r="C1547" s="261">
        <v>4</v>
      </c>
      <c r="D1547" s="261" t="s">
        <v>1123</v>
      </c>
      <c r="E1547" s="261">
        <v>28</v>
      </c>
      <c r="F1547" s="261" t="s">
        <v>1052</v>
      </c>
      <c r="G1547" s="261" t="s">
        <v>1057</v>
      </c>
      <c r="H1547" s="261" t="s">
        <v>1054</v>
      </c>
      <c r="I1547" s="261" t="s">
        <v>1218</v>
      </c>
      <c r="M1547" s="253"/>
      <c r="N1547" s="253"/>
      <c r="P1547" s="255"/>
    </row>
    <row r="1548" spans="1:16" s="262" customFormat="1" ht="71.25">
      <c r="A1548" s="261" t="s">
        <v>1049</v>
      </c>
      <c r="B1548" s="261" t="s">
        <v>1478</v>
      </c>
      <c r="C1548" s="261">
        <v>4</v>
      </c>
      <c r="D1548" s="261" t="s">
        <v>1124</v>
      </c>
      <c r="E1548" s="261">
        <v>28</v>
      </c>
      <c r="F1548" s="261" t="s">
        <v>1052</v>
      </c>
      <c r="G1548" s="261" t="s">
        <v>1057</v>
      </c>
      <c r="H1548" s="261" t="s">
        <v>1054</v>
      </c>
      <c r="I1548" s="261" t="s">
        <v>1218</v>
      </c>
      <c r="M1548" s="253"/>
      <c r="N1548" s="253"/>
      <c r="P1548" s="255"/>
    </row>
    <row r="1549" spans="1:16" s="262" customFormat="1" ht="71.25">
      <c r="A1549" s="261" t="s">
        <v>1049</v>
      </c>
      <c r="B1549" s="261" t="s">
        <v>1478</v>
      </c>
      <c r="C1549" s="261">
        <v>4</v>
      </c>
      <c r="D1549" s="261" t="s">
        <v>1125</v>
      </c>
      <c r="E1549" s="261">
        <v>28</v>
      </c>
      <c r="F1549" s="261" t="s">
        <v>1052</v>
      </c>
      <c r="G1549" s="261" t="s">
        <v>1057</v>
      </c>
      <c r="H1549" s="261" t="s">
        <v>1054</v>
      </c>
      <c r="I1549" s="261" t="s">
        <v>1218</v>
      </c>
      <c r="M1549" s="253"/>
      <c r="N1549" s="253"/>
      <c r="P1549" s="255"/>
    </row>
    <row r="1550" spans="1:16" s="262" customFormat="1" ht="71.25">
      <c r="A1550" s="261" t="s">
        <v>1049</v>
      </c>
      <c r="B1550" s="261" t="s">
        <v>1478</v>
      </c>
      <c r="C1550" s="261">
        <v>4</v>
      </c>
      <c r="D1550" s="261" t="s">
        <v>1126</v>
      </c>
      <c r="E1550" s="261">
        <v>28</v>
      </c>
      <c r="F1550" s="261" t="s">
        <v>1052</v>
      </c>
      <c r="G1550" s="261" t="s">
        <v>1057</v>
      </c>
      <c r="H1550" s="261" t="s">
        <v>1054</v>
      </c>
      <c r="I1550" s="261" t="s">
        <v>1218</v>
      </c>
      <c r="M1550" s="253"/>
      <c r="N1550" s="253"/>
      <c r="P1550" s="255"/>
    </row>
    <row r="1551" spans="1:16" s="262" customFormat="1" ht="71.25">
      <c r="A1551" s="261" t="s">
        <v>1049</v>
      </c>
      <c r="B1551" s="261" t="s">
        <v>1478</v>
      </c>
      <c r="C1551" s="261">
        <v>4</v>
      </c>
      <c r="D1551" s="261" t="s">
        <v>1127</v>
      </c>
      <c r="E1551" s="261">
        <v>28</v>
      </c>
      <c r="F1551" s="261" t="s">
        <v>1052</v>
      </c>
      <c r="G1551" s="261" t="s">
        <v>1053</v>
      </c>
      <c r="H1551" s="261" t="s">
        <v>1054</v>
      </c>
      <c r="I1551" s="261" t="s">
        <v>1218</v>
      </c>
      <c r="M1551" s="253"/>
      <c r="N1551" s="253"/>
      <c r="P1551" s="255"/>
    </row>
    <row r="1552" spans="1:16" s="262" customFormat="1" ht="71.25">
      <c r="A1552" s="261" t="s">
        <v>1049</v>
      </c>
      <c r="B1552" s="261" t="s">
        <v>1478</v>
      </c>
      <c r="C1552" s="261">
        <v>4</v>
      </c>
      <c r="D1552" s="261" t="s">
        <v>1128</v>
      </c>
      <c r="E1552" s="261">
        <v>28</v>
      </c>
      <c r="F1552" s="261" t="s">
        <v>1052</v>
      </c>
      <c r="G1552" s="261" t="s">
        <v>1053</v>
      </c>
      <c r="H1552" s="261" t="s">
        <v>1054</v>
      </c>
      <c r="I1552" s="261" t="s">
        <v>1218</v>
      </c>
      <c r="M1552" s="253"/>
      <c r="N1552" s="253"/>
      <c r="P1552" s="255"/>
    </row>
    <row r="1553" spans="1:16" s="262" customFormat="1" ht="71.25">
      <c r="A1553" s="261" t="s">
        <v>1049</v>
      </c>
      <c r="B1553" s="261" t="s">
        <v>1478</v>
      </c>
      <c r="C1553" s="261">
        <v>4</v>
      </c>
      <c r="D1553" s="261" t="s">
        <v>1129</v>
      </c>
      <c r="E1553" s="261">
        <v>28</v>
      </c>
      <c r="F1553" s="261" t="s">
        <v>1052</v>
      </c>
      <c r="G1553" s="261" t="s">
        <v>1053</v>
      </c>
      <c r="H1553" s="261" t="s">
        <v>1054</v>
      </c>
      <c r="I1553" s="261" t="s">
        <v>1218</v>
      </c>
      <c r="M1553" s="253"/>
      <c r="N1553" s="253"/>
      <c r="P1553" s="255"/>
    </row>
    <row r="1554" spans="1:16" s="262" customFormat="1" ht="71.25">
      <c r="A1554" s="261" t="s">
        <v>1049</v>
      </c>
      <c r="B1554" s="261" t="s">
        <v>1478</v>
      </c>
      <c r="C1554" s="261">
        <v>4</v>
      </c>
      <c r="D1554" s="261" t="s">
        <v>1130</v>
      </c>
      <c r="E1554" s="261">
        <v>28</v>
      </c>
      <c r="F1554" s="261" t="s">
        <v>1052</v>
      </c>
      <c r="G1554" s="261" t="s">
        <v>1053</v>
      </c>
      <c r="H1554" s="261" t="s">
        <v>1054</v>
      </c>
      <c r="I1554" s="261" t="s">
        <v>1218</v>
      </c>
      <c r="M1554" s="253"/>
      <c r="N1554" s="253"/>
      <c r="P1554" s="255"/>
    </row>
    <row r="1555" spans="1:16" s="262" customFormat="1" ht="71.25">
      <c r="A1555" s="261" t="s">
        <v>1049</v>
      </c>
      <c r="B1555" s="261" t="s">
        <v>1478</v>
      </c>
      <c r="C1555" s="261">
        <v>4</v>
      </c>
      <c r="D1555" s="261" t="s">
        <v>1131</v>
      </c>
      <c r="E1555" s="261">
        <v>28</v>
      </c>
      <c r="F1555" s="261" t="s">
        <v>1052</v>
      </c>
      <c r="G1555" s="261" t="s">
        <v>1053</v>
      </c>
      <c r="H1555" s="261" t="s">
        <v>1054</v>
      </c>
      <c r="I1555" s="261" t="s">
        <v>1218</v>
      </c>
      <c r="M1555" s="253"/>
      <c r="N1555" s="253"/>
      <c r="P1555" s="255"/>
    </row>
    <row r="1556" spans="1:16" s="262" customFormat="1" ht="71.25">
      <c r="A1556" s="261" t="s">
        <v>1049</v>
      </c>
      <c r="B1556" s="261" t="s">
        <v>1478</v>
      </c>
      <c r="C1556" s="261">
        <v>4</v>
      </c>
      <c r="D1556" s="261" t="s">
        <v>1132</v>
      </c>
      <c r="E1556" s="261">
        <v>28</v>
      </c>
      <c r="F1556" s="261" t="s">
        <v>1052</v>
      </c>
      <c r="G1556" s="261" t="s">
        <v>1053</v>
      </c>
      <c r="H1556" s="261" t="s">
        <v>1054</v>
      </c>
      <c r="I1556" s="261" t="s">
        <v>1218</v>
      </c>
      <c r="M1556" s="253"/>
      <c r="N1556" s="253"/>
      <c r="P1556" s="255"/>
    </row>
    <row r="1557" spans="1:16" s="262" customFormat="1" ht="71.25">
      <c r="A1557" s="261" t="s">
        <v>1049</v>
      </c>
      <c r="B1557" s="261" t="s">
        <v>1478</v>
      </c>
      <c r="C1557" s="261">
        <v>4</v>
      </c>
      <c r="D1557" s="261" t="s">
        <v>1290</v>
      </c>
      <c r="E1557" s="261">
        <v>28</v>
      </c>
      <c r="F1557" s="261" t="s">
        <v>1052</v>
      </c>
      <c r="G1557" s="261" t="s">
        <v>1053</v>
      </c>
      <c r="H1557" s="261" t="s">
        <v>1054</v>
      </c>
      <c r="I1557" s="261" t="s">
        <v>1218</v>
      </c>
      <c r="M1557" s="253"/>
      <c r="N1557" s="253"/>
      <c r="P1557" s="255"/>
    </row>
    <row r="1558" spans="1:16" s="262" customFormat="1" ht="71.25">
      <c r="A1558" s="261" t="s">
        <v>1049</v>
      </c>
      <c r="B1558" s="261" t="s">
        <v>1478</v>
      </c>
      <c r="C1558" s="261">
        <v>4</v>
      </c>
      <c r="D1558" s="261" t="s">
        <v>1133</v>
      </c>
      <c r="E1558" s="261">
        <v>28</v>
      </c>
      <c r="F1558" s="261" t="s">
        <v>1052</v>
      </c>
      <c r="G1558" s="261" t="s">
        <v>1053</v>
      </c>
      <c r="H1558" s="261" t="s">
        <v>1054</v>
      </c>
      <c r="I1558" s="261" t="s">
        <v>1218</v>
      </c>
      <c r="M1558" s="253"/>
      <c r="N1558" s="253"/>
      <c r="P1558" s="255"/>
    </row>
    <row r="1559" spans="1:16" s="262" customFormat="1" ht="71.25">
      <c r="A1559" s="261" t="s">
        <v>1049</v>
      </c>
      <c r="B1559" s="261" t="s">
        <v>1478</v>
      </c>
      <c r="C1559" s="261">
        <v>4</v>
      </c>
      <c r="D1559" s="261" t="s">
        <v>1291</v>
      </c>
      <c r="E1559" s="261">
        <v>28</v>
      </c>
      <c r="F1559" s="261" t="s">
        <v>1052</v>
      </c>
      <c r="G1559" s="261" t="s">
        <v>1053</v>
      </c>
      <c r="H1559" s="261" t="s">
        <v>1054</v>
      </c>
      <c r="I1559" s="261" t="s">
        <v>1218</v>
      </c>
      <c r="M1559" s="253"/>
      <c r="N1559" s="253"/>
      <c r="P1559" s="255"/>
    </row>
    <row r="1560" spans="1:16" s="262" customFormat="1" ht="71.25">
      <c r="A1560" s="261" t="s">
        <v>1049</v>
      </c>
      <c r="B1560" s="261" t="s">
        <v>1478</v>
      </c>
      <c r="C1560" s="261">
        <v>4</v>
      </c>
      <c r="D1560" s="261" t="s">
        <v>1134</v>
      </c>
      <c r="E1560" s="261">
        <v>28</v>
      </c>
      <c r="F1560" s="261" t="s">
        <v>1052</v>
      </c>
      <c r="G1560" s="261" t="s">
        <v>1053</v>
      </c>
      <c r="H1560" s="261" t="s">
        <v>1054</v>
      </c>
      <c r="I1560" s="261" t="s">
        <v>1218</v>
      </c>
      <c r="M1560" s="253"/>
      <c r="N1560" s="253"/>
      <c r="P1560" s="255"/>
    </row>
    <row r="1561" spans="1:16" s="262" customFormat="1" ht="71.25">
      <c r="A1561" s="261" t="s">
        <v>1049</v>
      </c>
      <c r="B1561" s="261" t="s">
        <v>1478</v>
      </c>
      <c r="C1561" s="261">
        <v>4</v>
      </c>
      <c r="D1561" s="261" t="s">
        <v>1292</v>
      </c>
      <c r="E1561" s="261">
        <v>28</v>
      </c>
      <c r="F1561" s="261" t="s">
        <v>1052</v>
      </c>
      <c r="G1561" s="261" t="s">
        <v>1053</v>
      </c>
      <c r="H1561" s="261" t="s">
        <v>1054</v>
      </c>
      <c r="I1561" s="261" t="s">
        <v>1218</v>
      </c>
      <c r="M1561" s="253"/>
      <c r="N1561" s="253"/>
      <c r="P1561" s="255"/>
    </row>
    <row r="1562" spans="1:16" s="262" customFormat="1" ht="71.25">
      <c r="A1562" s="261" t="s">
        <v>1049</v>
      </c>
      <c r="B1562" s="261" t="s">
        <v>1478</v>
      </c>
      <c r="C1562" s="261">
        <v>4</v>
      </c>
      <c r="D1562" s="261" t="s">
        <v>1135</v>
      </c>
      <c r="E1562" s="261">
        <v>28</v>
      </c>
      <c r="F1562" s="261" t="s">
        <v>1052</v>
      </c>
      <c r="G1562" s="261" t="s">
        <v>1268</v>
      </c>
      <c r="H1562" s="261" t="s">
        <v>1054</v>
      </c>
      <c r="I1562" s="261" t="s">
        <v>1218</v>
      </c>
      <c r="M1562" s="253"/>
      <c r="N1562" s="253"/>
      <c r="P1562" s="255"/>
    </row>
    <row r="1563" spans="1:16" s="262" customFormat="1" ht="71.25">
      <c r="A1563" s="261" t="s">
        <v>1049</v>
      </c>
      <c r="B1563" s="261" t="s">
        <v>1478</v>
      </c>
      <c r="C1563" s="261">
        <v>4</v>
      </c>
      <c r="D1563" s="261" t="s">
        <v>1293</v>
      </c>
      <c r="E1563" s="261">
        <v>28</v>
      </c>
      <c r="F1563" s="261" t="s">
        <v>1052</v>
      </c>
      <c r="G1563" s="261" t="s">
        <v>1268</v>
      </c>
      <c r="H1563" s="261" t="s">
        <v>1054</v>
      </c>
      <c r="I1563" s="261" t="s">
        <v>1218</v>
      </c>
      <c r="M1563" s="253"/>
      <c r="N1563" s="253"/>
      <c r="P1563" s="255"/>
    </row>
    <row r="1564" spans="1:16" s="262" customFormat="1" ht="71.25">
      <c r="A1564" s="261" t="s">
        <v>1049</v>
      </c>
      <c r="B1564" s="261" t="s">
        <v>1478</v>
      </c>
      <c r="C1564" s="261">
        <v>4</v>
      </c>
      <c r="D1564" s="261" t="s">
        <v>1294</v>
      </c>
      <c r="E1564" s="261">
        <v>28</v>
      </c>
      <c r="F1564" s="261" t="s">
        <v>1052</v>
      </c>
      <c r="G1564" s="261" t="s">
        <v>1268</v>
      </c>
      <c r="H1564" s="261" t="s">
        <v>1054</v>
      </c>
      <c r="I1564" s="261" t="s">
        <v>1218</v>
      </c>
      <c r="M1564" s="253"/>
      <c r="N1564" s="253"/>
      <c r="P1564" s="255"/>
    </row>
    <row r="1565" spans="1:16" s="262" customFormat="1" ht="71.25">
      <c r="A1565" s="261" t="s">
        <v>1049</v>
      </c>
      <c r="B1565" s="261" t="s">
        <v>1478</v>
      </c>
      <c r="C1565" s="261">
        <v>4</v>
      </c>
      <c r="D1565" s="261" t="s">
        <v>1295</v>
      </c>
      <c r="E1565" s="261">
        <v>28</v>
      </c>
      <c r="F1565" s="261" t="s">
        <v>1052</v>
      </c>
      <c r="G1565" s="261" t="s">
        <v>1268</v>
      </c>
      <c r="H1565" s="261" t="s">
        <v>1054</v>
      </c>
      <c r="I1565" s="261" t="s">
        <v>1218</v>
      </c>
      <c r="M1565" s="253"/>
      <c r="N1565" s="253"/>
      <c r="P1565" s="255"/>
    </row>
    <row r="1566" spans="1:16" s="262" customFormat="1" ht="71.25">
      <c r="A1566" s="261" t="s">
        <v>1049</v>
      </c>
      <c r="B1566" s="261" t="s">
        <v>1478</v>
      </c>
      <c r="C1566" s="261">
        <v>5</v>
      </c>
      <c r="D1566" s="261" t="s">
        <v>1136</v>
      </c>
      <c r="E1566" s="261">
        <v>28</v>
      </c>
      <c r="F1566" s="261" t="s">
        <v>1052</v>
      </c>
      <c r="G1566" s="261" t="s">
        <v>1057</v>
      </c>
      <c r="H1566" s="261" t="s">
        <v>1054</v>
      </c>
      <c r="I1566" s="261" t="s">
        <v>1218</v>
      </c>
      <c r="M1566" s="253"/>
      <c r="N1566" s="253"/>
      <c r="P1566" s="255"/>
    </row>
    <row r="1567" spans="1:16" s="262" customFormat="1" ht="71.25">
      <c r="A1567" s="261" t="s">
        <v>1049</v>
      </c>
      <c r="B1567" s="261" t="s">
        <v>1478</v>
      </c>
      <c r="C1567" s="261">
        <v>5</v>
      </c>
      <c r="D1567" s="261" t="s">
        <v>1137</v>
      </c>
      <c r="E1567" s="261">
        <v>28</v>
      </c>
      <c r="F1567" s="261" t="s">
        <v>1052</v>
      </c>
      <c r="G1567" s="261" t="s">
        <v>1057</v>
      </c>
      <c r="H1567" s="261" t="s">
        <v>1054</v>
      </c>
      <c r="I1567" s="261" t="s">
        <v>1218</v>
      </c>
      <c r="M1567" s="253"/>
      <c r="N1567" s="253"/>
      <c r="P1567" s="255"/>
    </row>
    <row r="1568" spans="1:16" s="262" customFormat="1" ht="71.25">
      <c r="A1568" s="261" t="s">
        <v>1049</v>
      </c>
      <c r="B1568" s="261" t="s">
        <v>1478</v>
      </c>
      <c r="C1568" s="261">
        <v>5</v>
      </c>
      <c r="D1568" s="261" t="s">
        <v>1138</v>
      </c>
      <c r="E1568" s="261">
        <v>28</v>
      </c>
      <c r="F1568" s="261" t="s">
        <v>1052</v>
      </c>
      <c r="G1568" s="261" t="s">
        <v>1057</v>
      </c>
      <c r="H1568" s="261" t="s">
        <v>1054</v>
      </c>
      <c r="I1568" s="261" t="s">
        <v>1218</v>
      </c>
      <c r="M1568" s="253"/>
      <c r="N1568" s="253"/>
      <c r="P1568" s="255"/>
    </row>
    <row r="1569" spans="1:16" s="262" customFormat="1" ht="71.25">
      <c r="A1569" s="261" t="s">
        <v>1049</v>
      </c>
      <c r="B1569" s="261" t="s">
        <v>1478</v>
      </c>
      <c r="C1569" s="261">
        <v>5</v>
      </c>
      <c r="D1569" s="261" t="s">
        <v>1139</v>
      </c>
      <c r="E1569" s="261">
        <v>28</v>
      </c>
      <c r="F1569" s="261" t="s">
        <v>1052</v>
      </c>
      <c r="G1569" s="261" t="s">
        <v>1057</v>
      </c>
      <c r="H1569" s="261" t="s">
        <v>1054</v>
      </c>
      <c r="I1569" s="261" t="s">
        <v>1218</v>
      </c>
      <c r="M1569" s="253"/>
      <c r="N1569" s="253"/>
      <c r="P1569" s="255"/>
    </row>
    <row r="1570" spans="1:16" s="262" customFormat="1" ht="71.25">
      <c r="A1570" s="261" t="s">
        <v>1049</v>
      </c>
      <c r="B1570" s="261" t="s">
        <v>1478</v>
      </c>
      <c r="C1570" s="261">
        <v>5</v>
      </c>
      <c r="D1570" s="261" t="s">
        <v>1140</v>
      </c>
      <c r="E1570" s="261">
        <v>28</v>
      </c>
      <c r="F1570" s="261" t="s">
        <v>1052</v>
      </c>
      <c r="G1570" s="261" t="s">
        <v>1057</v>
      </c>
      <c r="H1570" s="261" t="s">
        <v>1054</v>
      </c>
      <c r="I1570" s="261" t="s">
        <v>1218</v>
      </c>
      <c r="M1570" s="253"/>
      <c r="N1570" s="253"/>
      <c r="P1570" s="255"/>
    </row>
    <row r="1571" spans="1:16" s="262" customFormat="1" ht="71.25">
      <c r="A1571" s="261" t="s">
        <v>1049</v>
      </c>
      <c r="B1571" s="261" t="s">
        <v>1478</v>
      </c>
      <c r="C1571" s="261">
        <v>5</v>
      </c>
      <c r="D1571" s="261" t="s">
        <v>1141</v>
      </c>
      <c r="E1571" s="261">
        <v>28</v>
      </c>
      <c r="F1571" s="261" t="s">
        <v>1052</v>
      </c>
      <c r="G1571" s="261" t="s">
        <v>1057</v>
      </c>
      <c r="H1571" s="261" t="s">
        <v>1054</v>
      </c>
      <c r="I1571" s="261" t="s">
        <v>1218</v>
      </c>
      <c r="M1571" s="253"/>
      <c r="N1571" s="253"/>
      <c r="P1571" s="255"/>
    </row>
    <row r="1572" spans="1:16" s="262" customFormat="1" ht="71.25">
      <c r="A1572" s="261" t="s">
        <v>1049</v>
      </c>
      <c r="B1572" s="261" t="s">
        <v>1478</v>
      </c>
      <c r="C1572" s="261">
        <v>5</v>
      </c>
      <c r="D1572" s="261" t="s">
        <v>1142</v>
      </c>
      <c r="E1572" s="261">
        <v>28</v>
      </c>
      <c r="F1572" s="261" t="s">
        <v>1052</v>
      </c>
      <c r="G1572" s="261" t="s">
        <v>1057</v>
      </c>
      <c r="H1572" s="261" t="s">
        <v>1054</v>
      </c>
      <c r="I1572" s="261" t="s">
        <v>1218</v>
      </c>
      <c r="M1572" s="253"/>
      <c r="N1572" s="253"/>
      <c r="P1572" s="255"/>
    </row>
    <row r="1573" spans="1:16" s="262" customFormat="1" ht="71.25">
      <c r="A1573" s="261" t="s">
        <v>1049</v>
      </c>
      <c r="B1573" s="261" t="s">
        <v>1478</v>
      </c>
      <c r="C1573" s="261">
        <v>5</v>
      </c>
      <c r="D1573" s="261" t="s">
        <v>1143</v>
      </c>
      <c r="E1573" s="261">
        <v>28</v>
      </c>
      <c r="F1573" s="261" t="s">
        <v>1052</v>
      </c>
      <c r="G1573" s="261" t="s">
        <v>1057</v>
      </c>
      <c r="H1573" s="261" t="s">
        <v>1054</v>
      </c>
      <c r="I1573" s="261" t="s">
        <v>1218</v>
      </c>
      <c r="M1573" s="253"/>
      <c r="N1573" s="253"/>
      <c r="P1573" s="255"/>
    </row>
    <row r="1574" spans="1:16" s="262" customFormat="1" ht="71.25">
      <c r="A1574" s="261" t="s">
        <v>1049</v>
      </c>
      <c r="B1574" s="261" t="s">
        <v>1478</v>
      </c>
      <c r="C1574" s="261">
        <v>5</v>
      </c>
      <c r="D1574" s="261" t="s">
        <v>1144</v>
      </c>
      <c r="E1574" s="261">
        <v>28</v>
      </c>
      <c r="F1574" s="261" t="s">
        <v>1052</v>
      </c>
      <c r="G1574" s="261" t="s">
        <v>1057</v>
      </c>
      <c r="H1574" s="261" t="s">
        <v>1054</v>
      </c>
      <c r="I1574" s="261" t="s">
        <v>1218</v>
      </c>
      <c r="M1574" s="253"/>
      <c r="N1574" s="253"/>
      <c r="P1574" s="255"/>
    </row>
    <row r="1575" spans="1:16" s="262" customFormat="1" ht="71.25">
      <c r="A1575" s="261" t="s">
        <v>1049</v>
      </c>
      <c r="B1575" s="261" t="s">
        <v>1478</v>
      </c>
      <c r="C1575" s="261">
        <v>5</v>
      </c>
      <c r="D1575" s="261" t="s">
        <v>1145</v>
      </c>
      <c r="E1575" s="261">
        <v>28</v>
      </c>
      <c r="F1575" s="261" t="s">
        <v>1052</v>
      </c>
      <c r="G1575" s="261" t="s">
        <v>1057</v>
      </c>
      <c r="H1575" s="261" t="s">
        <v>1054</v>
      </c>
      <c r="I1575" s="261" t="s">
        <v>1218</v>
      </c>
      <c r="M1575" s="253"/>
      <c r="N1575" s="253"/>
      <c r="P1575" s="255"/>
    </row>
    <row r="1576" spans="1:16" s="262" customFormat="1" ht="71.25">
      <c r="A1576" s="261" t="s">
        <v>1049</v>
      </c>
      <c r="B1576" s="261" t="s">
        <v>1478</v>
      </c>
      <c r="C1576" s="261">
        <v>5</v>
      </c>
      <c r="D1576" s="261" t="s">
        <v>1146</v>
      </c>
      <c r="E1576" s="261">
        <v>28</v>
      </c>
      <c r="F1576" s="261" t="s">
        <v>1052</v>
      </c>
      <c r="G1576" s="261" t="s">
        <v>1057</v>
      </c>
      <c r="H1576" s="261" t="s">
        <v>1054</v>
      </c>
      <c r="I1576" s="261" t="s">
        <v>1218</v>
      </c>
      <c r="M1576" s="253"/>
      <c r="N1576" s="253"/>
      <c r="P1576" s="255"/>
    </row>
    <row r="1577" spans="1:16" s="262" customFormat="1" ht="71.25">
      <c r="A1577" s="261" t="s">
        <v>1049</v>
      </c>
      <c r="B1577" s="261" t="s">
        <v>1478</v>
      </c>
      <c r="C1577" s="261">
        <v>5</v>
      </c>
      <c r="D1577" s="261" t="s">
        <v>1147</v>
      </c>
      <c r="E1577" s="261">
        <v>28</v>
      </c>
      <c r="F1577" s="261" t="s">
        <v>1052</v>
      </c>
      <c r="G1577" s="261" t="s">
        <v>1053</v>
      </c>
      <c r="H1577" s="261" t="s">
        <v>1054</v>
      </c>
      <c r="I1577" s="261" t="s">
        <v>1218</v>
      </c>
      <c r="M1577" s="253"/>
      <c r="N1577" s="253"/>
      <c r="P1577" s="255"/>
    </row>
    <row r="1578" spans="1:16" s="262" customFormat="1" ht="71.25">
      <c r="A1578" s="261" t="s">
        <v>1049</v>
      </c>
      <c r="B1578" s="261" t="s">
        <v>1478</v>
      </c>
      <c r="C1578" s="261">
        <v>5</v>
      </c>
      <c r="D1578" s="261" t="s">
        <v>1148</v>
      </c>
      <c r="E1578" s="261">
        <v>28</v>
      </c>
      <c r="F1578" s="261" t="s">
        <v>1052</v>
      </c>
      <c r="G1578" s="261" t="s">
        <v>1053</v>
      </c>
      <c r="H1578" s="261" t="s">
        <v>1054</v>
      </c>
      <c r="I1578" s="261" t="s">
        <v>1218</v>
      </c>
      <c r="M1578" s="253"/>
      <c r="N1578" s="253"/>
      <c r="P1578" s="255"/>
    </row>
    <row r="1579" spans="1:16" s="262" customFormat="1" ht="71.25">
      <c r="A1579" s="261" t="s">
        <v>1049</v>
      </c>
      <c r="B1579" s="261" t="s">
        <v>1478</v>
      </c>
      <c r="C1579" s="261">
        <v>5</v>
      </c>
      <c r="D1579" s="261" t="s">
        <v>1149</v>
      </c>
      <c r="E1579" s="261">
        <v>28</v>
      </c>
      <c r="F1579" s="261" t="s">
        <v>1052</v>
      </c>
      <c r="G1579" s="261" t="s">
        <v>1053</v>
      </c>
      <c r="H1579" s="261" t="s">
        <v>1054</v>
      </c>
      <c r="I1579" s="261" t="s">
        <v>1218</v>
      </c>
      <c r="M1579" s="253"/>
      <c r="N1579" s="253"/>
      <c r="P1579" s="255"/>
    </row>
    <row r="1580" spans="1:16" s="262" customFormat="1" ht="71.25">
      <c r="A1580" s="261" t="s">
        <v>1049</v>
      </c>
      <c r="B1580" s="261" t="s">
        <v>1478</v>
      </c>
      <c r="C1580" s="261">
        <v>5</v>
      </c>
      <c r="D1580" s="261" t="s">
        <v>1150</v>
      </c>
      <c r="E1580" s="261">
        <v>28</v>
      </c>
      <c r="F1580" s="261" t="s">
        <v>1052</v>
      </c>
      <c r="G1580" s="261" t="s">
        <v>1053</v>
      </c>
      <c r="H1580" s="261" t="s">
        <v>1054</v>
      </c>
      <c r="I1580" s="261" t="s">
        <v>1218</v>
      </c>
      <c r="M1580" s="253"/>
      <c r="N1580" s="253"/>
      <c r="P1580" s="255"/>
    </row>
    <row r="1581" spans="1:16" s="262" customFormat="1" ht="71.25">
      <c r="A1581" s="261" t="s">
        <v>1049</v>
      </c>
      <c r="B1581" s="261" t="s">
        <v>1478</v>
      </c>
      <c r="C1581" s="261">
        <v>5</v>
      </c>
      <c r="D1581" s="261" t="s">
        <v>1151</v>
      </c>
      <c r="E1581" s="261">
        <v>28</v>
      </c>
      <c r="F1581" s="261" t="s">
        <v>1052</v>
      </c>
      <c r="G1581" s="261" t="s">
        <v>1053</v>
      </c>
      <c r="H1581" s="261" t="s">
        <v>1054</v>
      </c>
      <c r="I1581" s="261" t="s">
        <v>1218</v>
      </c>
      <c r="M1581" s="253"/>
      <c r="N1581" s="253"/>
      <c r="P1581" s="255"/>
    </row>
    <row r="1582" spans="1:16" s="262" customFormat="1" ht="71.25">
      <c r="A1582" s="261" t="s">
        <v>1049</v>
      </c>
      <c r="B1582" s="261" t="s">
        <v>1478</v>
      </c>
      <c r="C1582" s="261">
        <v>5</v>
      </c>
      <c r="D1582" s="261" t="s">
        <v>1152</v>
      </c>
      <c r="E1582" s="261">
        <v>28</v>
      </c>
      <c r="F1582" s="261" t="s">
        <v>1052</v>
      </c>
      <c r="G1582" s="261" t="s">
        <v>1053</v>
      </c>
      <c r="H1582" s="261" t="s">
        <v>1054</v>
      </c>
      <c r="I1582" s="261" t="s">
        <v>1218</v>
      </c>
      <c r="M1582" s="253"/>
      <c r="N1582" s="253"/>
      <c r="P1582" s="255"/>
    </row>
    <row r="1583" spans="1:16" s="262" customFormat="1" ht="71.25">
      <c r="A1583" s="261" t="s">
        <v>1049</v>
      </c>
      <c r="B1583" s="261" t="s">
        <v>1478</v>
      </c>
      <c r="C1583" s="261">
        <v>5</v>
      </c>
      <c r="D1583" s="261" t="s">
        <v>1296</v>
      </c>
      <c r="E1583" s="261">
        <v>28</v>
      </c>
      <c r="F1583" s="261" t="s">
        <v>1052</v>
      </c>
      <c r="G1583" s="261" t="s">
        <v>1053</v>
      </c>
      <c r="H1583" s="261" t="s">
        <v>1054</v>
      </c>
      <c r="I1583" s="261" t="s">
        <v>1218</v>
      </c>
      <c r="M1583" s="253"/>
      <c r="N1583" s="253"/>
      <c r="P1583" s="255"/>
    </row>
    <row r="1584" spans="1:16" s="262" customFormat="1" ht="71.25">
      <c r="A1584" s="261" t="s">
        <v>1049</v>
      </c>
      <c r="B1584" s="261" t="s">
        <v>1478</v>
      </c>
      <c r="C1584" s="261">
        <v>5</v>
      </c>
      <c r="D1584" s="261" t="s">
        <v>1153</v>
      </c>
      <c r="E1584" s="261">
        <v>28</v>
      </c>
      <c r="F1584" s="261" t="s">
        <v>1052</v>
      </c>
      <c r="G1584" s="261" t="s">
        <v>1053</v>
      </c>
      <c r="H1584" s="261" t="s">
        <v>1054</v>
      </c>
      <c r="I1584" s="261" t="s">
        <v>1218</v>
      </c>
      <c r="M1584" s="253"/>
      <c r="N1584" s="253"/>
      <c r="P1584" s="255"/>
    </row>
    <row r="1585" spans="1:16" s="262" customFormat="1" ht="71.25">
      <c r="A1585" s="261" t="s">
        <v>1049</v>
      </c>
      <c r="B1585" s="261" t="s">
        <v>1478</v>
      </c>
      <c r="C1585" s="261">
        <v>5</v>
      </c>
      <c r="D1585" s="261" t="s">
        <v>1297</v>
      </c>
      <c r="E1585" s="261">
        <v>28</v>
      </c>
      <c r="F1585" s="261" t="s">
        <v>1052</v>
      </c>
      <c r="G1585" s="261" t="s">
        <v>1053</v>
      </c>
      <c r="H1585" s="261" t="s">
        <v>1054</v>
      </c>
      <c r="I1585" s="261" t="s">
        <v>1218</v>
      </c>
      <c r="M1585" s="253"/>
      <c r="N1585" s="253"/>
      <c r="P1585" s="255"/>
    </row>
    <row r="1586" spans="1:16" s="262" customFormat="1" ht="71.25">
      <c r="A1586" s="261" t="s">
        <v>1049</v>
      </c>
      <c r="B1586" s="261" t="s">
        <v>1478</v>
      </c>
      <c r="C1586" s="261">
        <v>5</v>
      </c>
      <c r="D1586" s="261" t="s">
        <v>1154</v>
      </c>
      <c r="E1586" s="261">
        <v>28</v>
      </c>
      <c r="F1586" s="261" t="s">
        <v>1052</v>
      </c>
      <c r="G1586" s="261" t="s">
        <v>1053</v>
      </c>
      <c r="H1586" s="261" t="s">
        <v>1054</v>
      </c>
      <c r="I1586" s="261" t="s">
        <v>1218</v>
      </c>
      <c r="M1586" s="253"/>
      <c r="N1586" s="253"/>
      <c r="P1586" s="255"/>
    </row>
    <row r="1587" spans="1:16" s="262" customFormat="1" ht="71.25">
      <c r="A1587" s="261" t="s">
        <v>1049</v>
      </c>
      <c r="B1587" s="261" t="s">
        <v>1478</v>
      </c>
      <c r="C1587" s="261">
        <v>5</v>
      </c>
      <c r="D1587" s="261" t="s">
        <v>1298</v>
      </c>
      <c r="E1587" s="261">
        <v>28</v>
      </c>
      <c r="F1587" s="261" t="s">
        <v>1052</v>
      </c>
      <c r="G1587" s="261" t="s">
        <v>1053</v>
      </c>
      <c r="H1587" s="261" t="s">
        <v>1054</v>
      </c>
      <c r="I1587" s="261" t="s">
        <v>1218</v>
      </c>
      <c r="M1587" s="253"/>
      <c r="N1587" s="253"/>
      <c r="P1587" s="255"/>
    </row>
    <row r="1588" spans="1:16" s="262" customFormat="1" ht="71.25">
      <c r="A1588" s="261" t="s">
        <v>1049</v>
      </c>
      <c r="B1588" s="261" t="s">
        <v>1478</v>
      </c>
      <c r="C1588" s="261">
        <v>5</v>
      </c>
      <c r="D1588" s="261" t="s">
        <v>1155</v>
      </c>
      <c r="E1588" s="261">
        <v>28</v>
      </c>
      <c r="F1588" s="261" t="s">
        <v>1052</v>
      </c>
      <c r="G1588" s="261" t="s">
        <v>1241</v>
      </c>
      <c r="H1588" s="261" t="s">
        <v>1054</v>
      </c>
      <c r="I1588" s="261" t="s">
        <v>1218</v>
      </c>
      <c r="M1588" s="253"/>
      <c r="N1588" s="253"/>
      <c r="P1588" s="255"/>
    </row>
    <row r="1589" spans="1:16" s="262" customFormat="1" ht="71.25">
      <c r="A1589" s="261" t="s">
        <v>1049</v>
      </c>
      <c r="B1589" s="261" t="s">
        <v>1478</v>
      </c>
      <c r="C1589" s="261">
        <v>5</v>
      </c>
      <c r="D1589" s="261" t="s">
        <v>1299</v>
      </c>
      <c r="E1589" s="261">
        <v>28</v>
      </c>
      <c r="F1589" s="261" t="s">
        <v>1052</v>
      </c>
      <c r="G1589" s="261" t="s">
        <v>1241</v>
      </c>
      <c r="H1589" s="261" t="s">
        <v>1054</v>
      </c>
      <c r="I1589" s="261" t="s">
        <v>1218</v>
      </c>
      <c r="M1589" s="253"/>
      <c r="N1589" s="253"/>
      <c r="P1589" s="255"/>
    </row>
    <row r="1590" spans="1:16" s="262" customFormat="1" ht="71.25">
      <c r="A1590" s="261" t="s">
        <v>1049</v>
      </c>
      <c r="B1590" s="261" t="s">
        <v>1478</v>
      </c>
      <c r="C1590" s="261">
        <v>5</v>
      </c>
      <c r="D1590" s="261" t="s">
        <v>1300</v>
      </c>
      <c r="E1590" s="261">
        <v>28</v>
      </c>
      <c r="F1590" s="261" t="s">
        <v>1052</v>
      </c>
      <c r="G1590" s="261" t="s">
        <v>1241</v>
      </c>
      <c r="H1590" s="261" t="s">
        <v>1054</v>
      </c>
      <c r="I1590" s="261" t="s">
        <v>1218</v>
      </c>
      <c r="M1590" s="253"/>
      <c r="N1590" s="253"/>
      <c r="P1590" s="255"/>
    </row>
    <row r="1591" spans="1:16" s="262" customFormat="1" ht="71.25">
      <c r="A1591" s="261" t="s">
        <v>1049</v>
      </c>
      <c r="B1591" s="261" t="s">
        <v>1478</v>
      </c>
      <c r="C1591" s="261">
        <v>5</v>
      </c>
      <c r="D1591" s="261" t="s">
        <v>1301</v>
      </c>
      <c r="E1591" s="261">
        <v>28</v>
      </c>
      <c r="F1591" s="261" t="s">
        <v>1052</v>
      </c>
      <c r="G1591" s="261" t="s">
        <v>1241</v>
      </c>
      <c r="H1591" s="261" t="s">
        <v>1054</v>
      </c>
      <c r="I1591" s="261" t="s">
        <v>1218</v>
      </c>
      <c r="M1591" s="253"/>
      <c r="N1591" s="253"/>
      <c r="P1591" s="255"/>
    </row>
    <row r="1592" spans="1:16" s="262" customFormat="1" ht="71.25">
      <c r="A1592" s="261" t="s">
        <v>1049</v>
      </c>
      <c r="B1592" s="261" t="s">
        <v>1478</v>
      </c>
      <c r="C1592" s="261">
        <v>5</v>
      </c>
      <c r="D1592" s="261" t="s">
        <v>1156</v>
      </c>
      <c r="E1592" s="261">
        <v>28</v>
      </c>
      <c r="F1592" s="261" t="s">
        <v>1052</v>
      </c>
      <c r="G1592" s="261" t="s">
        <v>1057</v>
      </c>
      <c r="H1592" s="261" t="s">
        <v>1054</v>
      </c>
      <c r="I1592" s="261" t="s">
        <v>1218</v>
      </c>
      <c r="M1592" s="253"/>
      <c r="N1592" s="253"/>
      <c r="P1592" s="255"/>
    </row>
    <row r="1593" spans="1:16" s="262" customFormat="1" ht="71.25">
      <c r="A1593" s="261" t="s">
        <v>1049</v>
      </c>
      <c r="B1593" s="261" t="s">
        <v>1478</v>
      </c>
      <c r="C1593" s="261">
        <v>5</v>
      </c>
      <c r="D1593" s="261" t="s">
        <v>1157</v>
      </c>
      <c r="E1593" s="261">
        <v>28</v>
      </c>
      <c r="F1593" s="261" t="s">
        <v>1052</v>
      </c>
      <c r="G1593" s="261" t="s">
        <v>1057</v>
      </c>
      <c r="H1593" s="261" t="s">
        <v>1054</v>
      </c>
      <c r="I1593" s="261" t="s">
        <v>1218</v>
      </c>
      <c r="M1593" s="253"/>
      <c r="N1593" s="253"/>
      <c r="P1593" s="255"/>
    </row>
    <row r="1594" spans="1:16" s="262" customFormat="1" ht="71.25">
      <c r="A1594" s="261" t="s">
        <v>1049</v>
      </c>
      <c r="B1594" s="261" t="s">
        <v>1478</v>
      </c>
      <c r="C1594" s="261">
        <v>5</v>
      </c>
      <c r="D1594" s="261" t="s">
        <v>1158</v>
      </c>
      <c r="E1594" s="261">
        <v>28</v>
      </c>
      <c r="F1594" s="261" t="s">
        <v>1052</v>
      </c>
      <c r="G1594" s="261" t="s">
        <v>1057</v>
      </c>
      <c r="H1594" s="261" t="s">
        <v>1054</v>
      </c>
      <c r="I1594" s="261" t="s">
        <v>1218</v>
      </c>
      <c r="M1594" s="253"/>
      <c r="N1594" s="253"/>
      <c r="P1594" s="255"/>
    </row>
    <row r="1595" spans="1:16" s="262" customFormat="1" ht="71.25">
      <c r="A1595" s="261" t="s">
        <v>1049</v>
      </c>
      <c r="B1595" s="261" t="s">
        <v>1478</v>
      </c>
      <c r="C1595" s="261">
        <v>5</v>
      </c>
      <c r="D1595" s="261" t="s">
        <v>1159</v>
      </c>
      <c r="E1595" s="261">
        <v>28</v>
      </c>
      <c r="F1595" s="261" t="s">
        <v>1052</v>
      </c>
      <c r="G1595" s="261" t="s">
        <v>1057</v>
      </c>
      <c r="H1595" s="261" t="s">
        <v>1054</v>
      </c>
      <c r="I1595" s="261" t="s">
        <v>1218</v>
      </c>
      <c r="M1595" s="253"/>
      <c r="N1595" s="253"/>
      <c r="P1595" s="255"/>
    </row>
    <row r="1596" spans="1:16" s="262" customFormat="1" ht="71.25">
      <c r="A1596" s="261" t="s">
        <v>1049</v>
      </c>
      <c r="B1596" s="261" t="s">
        <v>1478</v>
      </c>
      <c r="C1596" s="261">
        <v>5</v>
      </c>
      <c r="D1596" s="261" t="s">
        <v>1160</v>
      </c>
      <c r="E1596" s="261">
        <v>28</v>
      </c>
      <c r="F1596" s="261" t="s">
        <v>1052</v>
      </c>
      <c r="G1596" s="261" t="s">
        <v>1057</v>
      </c>
      <c r="H1596" s="261" t="s">
        <v>1054</v>
      </c>
      <c r="I1596" s="261" t="s">
        <v>1218</v>
      </c>
      <c r="M1596" s="253"/>
      <c r="N1596" s="253"/>
      <c r="P1596" s="255"/>
    </row>
    <row r="1597" spans="1:16" s="262" customFormat="1" ht="71.25">
      <c r="A1597" s="261" t="s">
        <v>1049</v>
      </c>
      <c r="B1597" s="261" t="s">
        <v>1478</v>
      </c>
      <c r="C1597" s="261">
        <v>5</v>
      </c>
      <c r="D1597" s="261" t="s">
        <v>1161</v>
      </c>
      <c r="E1597" s="261">
        <v>28</v>
      </c>
      <c r="F1597" s="261" t="s">
        <v>1052</v>
      </c>
      <c r="G1597" s="261" t="s">
        <v>1057</v>
      </c>
      <c r="H1597" s="261" t="s">
        <v>1054</v>
      </c>
      <c r="I1597" s="261" t="s">
        <v>1218</v>
      </c>
      <c r="M1597" s="253"/>
      <c r="N1597" s="253"/>
      <c r="P1597" s="255"/>
    </row>
    <row r="1598" spans="1:16" s="262" customFormat="1" ht="71.25">
      <c r="A1598" s="261" t="s">
        <v>1049</v>
      </c>
      <c r="B1598" s="261" t="s">
        <v>1478</v>
      </c>
      <c r="C1598" s="261">
        <v>5</v>
      </c>
      <c r="D1598" s="261" t="s">
        <v>1162</v>
      </c>
      <c r="E1598" s="261">
        <v>28</v>
      </c>
      <c r="F1598" s="261" t="s">
        <v>1052</v>
      </c>
      <c r="G1598" s="261" t="s">
        <v>1057</v>
      </c>
      <c r="H1598" s="261" t="s">
        <v>1054</v>
      </c>
      <c r="I1598" s="261" t="s">
        <v>1218</v>
      </c>
      <c r="M1598" s="253"/>
      <c r="N1598" s="253"/>
      <c r="P1598" s="255"/>
    </row>
    <row r="1599" spans="1:16" s="262" customFormat="1" ht="71.25">
      <c r="A1599" s="261" t="s">
        <v>1049</v>
      </c>
      <c r="B1599" s="261" t="s">
        <v>1478</v>
      </c>
      <c r="C1599" s="261">
        <v>5</v>
      </c>
      <c r="D1599" s="261" t="s">
        <v>1163</v>
      </c>
      <c r="E1599" s="261">
        <v>28</v>
      </c>
      <c r="F1599" s="261" t="s">
        <v>1052</v>
      </c>
      <c r="G1599" s="261" t="s">
        <v>1057</v>
      </c>
      <c r="H1599" s="261" t="s">
        <v>1054</v>
      </c>
      <c r="I1599" s="261" t="s">
        <v>1218</v>
      </c>
      <c r="M1599" s="253"/>
      <c r="N1599" s="253"/>
      <c r="P1599" s="255"/>
    </row>
    <row r="1600" spans="1:16" s="262" customFormat="1" ht="71.25">
      <c r="A1600" s="261" t="s">
        <v>1049</v>
      </c>
      <c r="B1600" s="261" t="s">
        <v>1478</v>
      </c>
      <c r="C1600" s="261">
        <v>5</v>
      </c>
      <c r="D1600" s="261" t="s">
        <v>1164</v>
      </c>
      <c r="E1600" s="261">
        <v>28</v>
      </c>
      <c r="F1600" s="261" t="s">
        <v>1052</v>
      </c>
      <c r="G1600" s="261" t="s">
        <v>1057</v>
      </c>
      <c r="H1600" s="261" t="s">
        <v>1054</v>
      </c>
      <c r="I1600" s="261" t="s">
        <v>1218</v>
      </c>
      <c r="M1600" s="253"/>
      <c r="N1600" s="253"/>
      <c r="P1600" s="255"/>
    </row>
    <row r="1601" spans="1:16" s="262" customFormat="1" ht="71.25">
      <c r="A1601" s="261" t="s">
        <v>1049</v>
      </c>
      <c r="B1601" s="261" t="s">
        <v>1478</v>
      </c>
      <c r="C1601" s="261">
        <v>5</v>
      </c>
      <c r="D1601" s="261" t="s">
        <v>1165</v>
      </c>
      <c r="E1601" s="261">
        <v>28</v>
      </c>
      <c r="F1601" s="261" t="s">
        <v>1052</v>
      </c>
      <c r="G1601" s="261" t="s">
        <v>1057</v>
      </c>
      <c r="H1601" s="261" t="s">
        <v>1054</v>
      </c>
      <c r="I1601" s="261" t="s">
        <v>1218</v>
      </c>
      <c r="M1601" s="253"/>
      <c r="N1601" s="253"/>
      <c r="P1601" s="255"/>
    </row>
    <row r="1602" spans="1:16" s="262" customFormat="1" ht="71.25">
      <c r="A1602" s="261" t="s">
        <v>1049</v>
      </c>
      <c r="B1602" s="261" t="s">
        <v>1478</v>
      </c>
      <c r="C1602" s="261">
        <v>5</v>
      </c>
      <c r="D1602" s="261" t="s">
        <v>1166</v>
      </c>
      <c r="E1602" s="261">
        <v>28</v>
      </c>
      <c r="F1602" s="261" t="s">
        <v>1052</v>
      </c>
      <c r="G1602" s="261" t="s">
        <v>1057</v>
      </c>
      <c r="H1602" s="261" t="s">
        <v>1054</v>
      </c>
      <c r="I1602" s="261" t="s">
        <v>1218</v>
      </c>
      <c r="M1602" s="253"/>
      <c r="N1602" s="253"/>
      <c r="P1602" s="255"/>
    </row>
    <row r="1603" spans="1:16" s="262" customFormat="1" ht="71.25">
      <c r="A1603" s="261" t="s">
        <v>1049</v>
      </c>
      <c r="B1603" s="261" t="s">
        <v>1478</v>
      </c>
      <c r="C1603" s="261">
        <v>5</v>
      </c>
      <c r="D1603" s="261" t="s">
        <v>1167</v>
      </c>
      <c r="E1603" s="261">
        <v>28</v>
      </c>
      <c r="F1603" s="261" t="s">
        <v>1052</v>
      </c>
      <c r="G1603" s="261" t="s">
        <v>1053</v>
      </c>
      <c r="H1603" s="261" t="s">
        <v>1054</v>
      </c>
      <c r="I1603" s="261" t="s">
        <v>1218</v>
      </c>
      <c r="M1603" s="253"/>
      <c r="N1603" s="253"/>
      <c r="P1603" s="255"/>
    </row>
    <row r="1604" spans="1:16" s="262" customFormat="1" ht="71.25">
      <c r="A1604" s="261" t="s">
        <v>1049</v>
      </c>
      <c r="B1604" s="261" t="s">
        <v>1478</v>
      </c>
      <c r="C1604" s="261">
        <v>5</v>
      </c>
      <c r="D1604" s="261" t="s">
        <v>1168</v>
      </c>
      <c r="E1604" s="261">
        <v>28</v>
      </c>
      <c r="F1604" s="261" t="s">
        <v>1052</v>
      </c>
      <c r="G1604" s="261" t="s">
        <v>1053</v>
      </c>
      <c r="H1604" s="261" t="s">
        <v>1054</v>
      </c>
      <c r="I1604" s="261" t="s">
        <v>1218</v>
      </c>
      <c r="M1604" s="253"/>
      <c r="N1604" s="253"/>
      <c r="P1604" s="255"/>
    </row>
    <row r="1605" spans="1:16" s="262" customFormat="1" ht="71.25">
      <c r="A1605" s="261" t="s">
        <v>1049</v>
      </c>
      <c r="B1605" s="261" t="s">
        <v>1478</v>
      </c>
      <c r="C1605" s="261">
        <v>5</v>
      </c>
      <c r="D1605" s="261" t="s">
        <v>1169</v>
      </c>
      <c r="E1605" s="261">
        <v>28</v>
      </c>
      <c r="F1605" s="261" t="s">
        <v>1052</v>
      </c>
      <c r="G1605" s="261" t="s">
        <v>1053</v>
      </c>
      <c r="H1605" s="261" t="s">
        <v>1054</v>
      </c>
      <c r="I1605" s="261" t="s">
        <v>1218</v>
      </c>
      <c r="M1605" s="253"/>
      <c r="N1605" s="253"/>
      <c r="P1605" s="255"/>
    </row>
    <row r="1606" spans="1:16" s="262" customFormat="1" ht="71.25">
      <c r="A1606" s="261" t="s">
        <v>1049</v>
      </c>
      <c r="B1606" s="261" t="s">
        <v>1478</v>
      </c>
      <c r="C1606" s="261">
        <v>5</v>
      </c>
      <c r="D1606" s="261" t="s">
        <v>1170</v>
      </c>
      <c r="E1606" s="261">
        <v>28</v>
      </c>
      <c r="F1606" s="261" t="s">
        <v>1052</v>
      </c>
      <c r="G1606" s="261" t="s">
        <v>1053</v>
      </c>
      <c r="H1606" s="261" t="s">
        <v>1054</v>
      </c>
      <c r="I1606" s="261" t="s">
        <v>1218</v>
      </c>
      <c r="M1606" s="253"/>
      <c r="N1606" s="253"/>
      <c r="P1606" s="255"/>
    </row>
    <row r="1607" spans="1:16" s="262" customFormat="1" ht="71.25">
      <c r="A1607" s="261" t="s">
        <v>1049</v>
      </c>
      <c r="B1607" s="261" t="s">
        <v>1478</v>
      </c>
      <c r="C1607" s="261">
        <v>5</v>
      </c>
      <c r="D1607" s="261" t="s">
        <v>1171</v>
      </c>
      <c r="E1607" s="261">
        <v>28</v>
      </c>
      <c r="F1607" s="261" t="s">
        <v>1052</v>
      </c>
      <c r="G1607" s="261" t="s">
        <v>1053</v>
      </c>
      <c r="H1607" s="261" t="s">
        <v>1054</v>
      </c>
      <c r="I1607" s="261" t="s">
        <v>1218</v>
      </c>
      <c r="M1607" s="253"/>
      <c r="N1607" s="253"/>
      <c r="P1607" s="255"/>
    </row>
    <row r="1608" spans="1:16" s="262" customFormat="1" ht="71.25">
      <c r="A1608" s="261" t="s">
        <v>1049</v>
      </c>
      <c r="B1608" s="261" t="s">
        <v>1478</v>
      </c>
      <c r="C1608" s="261">
        <v>5</v>
      </c>
      <c r="D1608" s="261" t="s">
        <v>1172</v>
      </c>
      <c r="E1608" s="261">
        <v>28</v>
      </c>
      <c r="F1608" s="261" t="s">
        <v>1052</v>
      </c>
      <c r="G1608" s="261" t="s">
        <v>1053</v>
      </c>
      <c r="H1608" s="261" t="s">
        <v>1054</v>
      </c>
      <c r="I1608" s="261" t="s">
        <v>1218</v>
      </c>
      <c r="M1608" s="253"/>
      <c r="N1608" s="253"/>
      <c r="P1608" s="255"/>
    </row>
    <row r="1609" spans="1:16" s="262" customFormat="1" ht="71.25">
      <c r="A1609" s="261" t="s">
        <v>1049</v>
      </c>
      <c r="B1609" s="261" t="s">
        <v>1478</v>
      </c>
      <c r="C1609" s="261">
        <v>5</v>
      </c>
      <c r="D1609" s="261" t="s">
        <v>1302</v>
      </c>
      <c r="E1609" s="261">
        <v>28</v>
      </c>
      <c r="F1609" s="261" t="s">
        <v>1052</v>
      </c>
      <c r="G1609" s="261" t="s">
        <v>1053</v>
      </c>
      <c r="H1609" s="261" t="s">
        <v>1054</v>
      </c>
      <c r="I1609" s="261" t="s">
        <v>1218</v>
      </c>
      <c r="M1609" s="253"/>
      <c r="N1609" s="253"/>
      <c r="P1609" s="255"/>
    </row>
    <row r="1610" spans="1:16" s="262" customFormat="1" ht="71.25">
      <c r="A1610" s="261" t="s">
        <v>1049</v>
      </c>
      <c r="B1610" s="261" t="s">
        <v>1478</v>
      </c>
      <c r="C1610" s="261">
        <v>5</v>
      </c>
      <c r="D1610" s="261" t="s">
        <v>1173</v>
      </c>
      <c r="E1610" s="261">
        <v>28</v>
      </c>
      <c r="F1610" s="261" t="s">
        <v>1052</v>
      </c>
      <c r="G1610" s="261" t="s">
        <v>1053</v>
      </c>
      <c r="H1610" s="261" t="s">
        <v>1054</v>
      </c>
      <c r="I1610" s="261" t="s">
        <v>1218</v>
      </c>
      <c r="M1610" s="253"/>
      <c r="N1610" s="253"/>
      <c r="P1610" s="255"/>
    </row>
    <row r="1611" spans="1:16" s="262" customFormat="1" ht="71.25">
      <c r="A1611" s="261" t="s">
        <v>1049</v>
      </c>
      <c r="B1611" s="261" t="s">
        <v>1478</v>
      </c>
      <c r="C1611" s="261">
        <v>5</v>
      </c>
      <c r="D1611" s="261" t="s">
        <v>1303</v>
      </c>
      <c r="E1611" s="261">
        <v>28</v>
      </c>
      <c r="F1611" s="261" t="s">
        <v>1052</v>
      </c>
      <c r="G1611" s="261" t="s">
        <v>1053</v>
      </c>
      <c r="H1611" s="261" t="s">
        <v>1054</v>
      </c>
      <c r="I1611" s="261" t="s">
        <v>1218</v>
      </c>
      <c r="M1611" s="253"/>
      <c r="N1611" s="253"/>
      <c r="P1611" s="255"/>
    </row>
    <row r="1612" spans="1:16" s="262" customFormat="1" ht="71.25">
      <c r="A1612" s="261" t="s">
        <v>1049</v>
      </c>
      <c r="B1612" s="261" t="s">
        <v>1478</v>
      </c>
      <c r="C1612" s="261">
        <v>5</v>
      </c>
      <c r="D1612" s="261" t="s">
        <v>1174</v>
      </c>
      <c r="E1612" s="261">
        <v>28</v>
      </c>
      <c r="F1612" s="261" t="s">
        <v>1052</v>
      </c>
      <c r="G1612" s="261" t="s">
        <v>1053</v>
      </c>
      <c r="H1612" s="261" t="s">
        <v>1054</v>
      </c>
      <c r="I1612" s="261" t="s">
        <v>1218</v>
      </c>
      <c r="M1612" s="253"/>
      <c r="N1612" s="253"/>
      <c r="P1612" s="255"/>
    </row>
    <row r="1613" spans="1:16" s="262" customFormat="1" ht="71.25">
      <c r="A1613" s="261" t="s">
        <v>1049</v>
      </c>
      <c r="B1613" s="261" t="s">
        <v>1478</v>
      </c>
      <c r="C1613" s="261">
        <v>5</v>
      </c>
      <c r="D1613" s="261" t="s">
        <v>1304</v>
      </c>
      <c r="E1613" s="261">
        <v>28</v>
      </c>
      <c r="F1613" s="261" t="s">
        <v>1052</v>
      </c>
      <c r="G1613" s="261" t="s">
        <v>1053</v>
      </c>
      <c r="H1613" s="261" t="s">
        <v>1054</v>
      </c>
      <c r="I1613" s="261" t="s">
        <v>1218</v>
      </c>
      <c r="M1613" s="253"/>
      <c r="N1613" s="253"/>
      <c r="P1613" s="255"/>
    </row>
    <row r="1614" spans="1:16" s="262" customFormat="1" ht="71.25">
      <c r="A1614" s="261" t="s">
        <v>1049</v>
      </c>
      <c r="B1614" s="261" t="s">
        <v>1478</v>
      </c>
      <c r="C1614" s="261">
        <v>5</v>
      </c>
      <c r="D1614" s="261" t="s">
        <v>1175</v>
      </c>
      <c r="E1614" s="261">
        <v>28</v>
      </c>
      <c r="F1614" s="261" t="s">
        <v>1052</v>
      </c>
      <c r="G1614" s="261" t="s">
        <v>1268</v>
      </c>
      <c r="H1614" s="261" t="s">
        <v>1054</v>
      </c>
      <c r="I1614" s="261" t="s">
        <v>1218</v>
      </c>
      <c r="M1614" s="253"/>
      <c r="N1614" s="253"/>
      <c r="P1614" s="255"/>
    </row>
    <row r="1615" spans="1:16" s="262" customFormat="1" ht="71.25">
      <c r="A1615" s="261" t="s">
        <v>1049</v>
      </c>
      <c r="B1615" s="261" t="s">
        <v>1478</v>
      </c>
      <c r="C1615" s="261">
        <v>5</v>
      </c>
      <c r="D1615" s="261" t="s">
        <v>1305</v>
      </c>
      <c r="E1615" s="261">
        <v>28</v>
      </c>
      <c r="F1615" s="261" t="s">
        <v>1052</v>
      </c>
      <c r="G1615" s="261" t="s">
        <v>1268</v>
      </c>
      <c r="H1615" s="261" t="s">
        <v>1054</v>
      </c>
      <c r="I1615" s="261" t="s">
        <v>1218</v>
      </c>
      <c r="M1615" s="253"/>
      <c r="N1615" s="253"/>
      <c r="P1615" s="255"/>
    </row>
    <row r="1616" spans="1:16" s="262" customFormat="1" ht="71.25">
      <c r="A1616" s="261" t="s">
        <v>1049</v>
      </c>
      <c r="B1616" s="261" t="s">
        <v>1478</v>
      </c>
      <c r="C1616" s="261">
        <v>5</v>
      </c>
      <c r="D1616" s="261" t="s">
        <v>1306</v>
      </c>
      <c r="E1616" s="261">
        <v>28</v>
      </c>
      <c r="F1616" s="261" t="s">
        <v>1052</v>
      </c>
      <c r="G1616" s="261" t="s">
        <v>1268</v>
      </c>
      <c r="H1616" s="261" t="s">
        <v>1054</v>
      </c>
      <c r="I1616" s="261" t="s">
        <v>1218</v>
      </c>
      <c r="M1616" s="253"/>
      <c r="N1616" s="253"/>
      <c r="P1616" s="255"/>
    </row>
    <row r="1617" spans="1:16" s="262" customFormat="1" ht="71.25">
      <c r="A1617" s="261" t="s">
        <v>1049</v>
      </c>
      <c r="B1617" s="261" t="s">
        <v>1478</v>
      </c>
      <c r="C1617" s="261">
        <v>5</v>
      </c>
      <c r="D1617" s="261" t="s">
        <v>1307</v>
      </c>
      <c r="E1617" s="261">
        <v>28</v>
      </c>
      <c r="F1617" s="261" t="s">
        <v>1052</v>
      </c>
      <c r="G1617" s="261" t="s">
        <v>1268</v>
      </c>
      <c r="H1617" s="261" t="s">
        <v>1054</v>
      </c>
      <c r="I1617" s="261" t="s">
        <v>1218</v>
      </c>
      <c r="M1617" s="253"/>
      <c r="N1617" s="253"/>
      <c r="P1617" s="255"/>
    </row>
    <row r="1618" spans="1:16" s="262" customFormat="1" ht="71.25">
      <c r="A1618" s="261" t="s">
        <v>1049</v>
      </c>
      <c r="B1618" s="261" t="s">
        <v>1478</v>
      </c>
      <c r="C1618" s="261">
        <v>6</v>
      </c>
      <c r="D1618" s="261" t="s">
        <v>1176</v>
      </c>
      <c r="E1618" s="261">
        <v>28</v>
      </c>
      <c r="F1618" s="261" t="s">
        <v>1052</v>
      </c>
      <c r="G1618" s="261" t="s">
        <v>1057</v>
      </c>
      <c r="H1618" s="261" t="s">
        <v>1054</v>
      </c>
      <c r="I1618" s="261" t="s">
        <v>1218</v>
      </c>
      <c r="M1618" s="253"/>
      <c r="N1618" s="253"/>
      <c r="P1618" s="255"/>
    </row>
    <row r="1619" spans="1:16" s="262" customFormat="1" ht="71.25">
      <c r="A1619" s="261" t="s">
        <v>1049</v>
      </c>
      <c r="B1619" s="261" t="s">
        <v>1478</v>
      </c>
      <c r="C1619" s="261">
        <v>6</v>
      </c>
      <c r="D1619" s="261" t="s">
        <v>1177</v>
      </c>
      <c r="E1619" s="261">
        <v>28</v>
      </c>
      <c r="F1619" s="261" t="s">
        <v>1052</v>
      </c>
      <c r="G1619" s="261" t="s">
        <v>1057</v>
      </c>
      <c r="H1619" s="261" t="s">
        <v>1054</v>
      </c>
      <c r="I1619" s="261" t="s">
        <v>1218</v>
      </c>
      <c r="M1619" s="253"/>
      <c r="N1619" s="253"/>
      <c r="P1619" s="255"/>
    </row>
    <row r="1620" spans="1:16" s="262" customFormat="1" ht="71.25">
      <c r="A1620" s="261" t="s">
        <v>1049</v>
      </c>
      <c r="B1620" s="261" t="s">
        <v>1478</v>
      </c>
      <c r="C1620" s="261">
        <v>6</v>
      </c>
      <c r="D1620" s="261" t="s">
        <v>1178</v>
      </c>
      <c r="E1620" s="261">
        <v>28</v>
      </c>
      <c r="F1620" s="261" t="s">
        <v>1052</v>
      </c>
      <c r="G1620" s="261" t="s">
        <v>1057</v>
      </c>
      <c r="H1620" s="261" t="s">
        <v>1054</v>
      </c>
      <c r="I1620" s="261" t="s">
        <v>1218</v>
      </c>
      <c r="M1620" s="253"/>
      <c r="N1620" s="253"/>
      <c r="P1620" s="255"/>
    </row>
    <row r="1621" spans="1:16" s="262" customFormat="1" ht="71.25">
      <c r="A1621" s="261" t="s">
        <v>1049</v>
      </c>
      <c r="B1621" s="261" t="s">
        <v>1478</v>
      </c>
      <c r="C1621" s="261">
        <v>6</v>
      </c>
      <c r="D1621" s="261" t="s">
        <v>1179</v>
      </c>
      <c r="E1621" s="261">
        <v>28</v>
      </c>
      <c r="F1621" s="261" t="s">
        <v>1052</v>
      </c>
      <c r="G1621" s="261" t="s">
        <v>1057</v>
      </c>
      <c r="H1621" s="261" t="s">
        <v>1054</v>
      </c>
      <c r="I1621" s="261" t="s">
        <v>1218</v>
      </c>
      <c r="M1621" s="253"/>
      <c r="N1621" s="253"/>
      <c r="P1621" s="255"/>
    </row>
    <row r="1622" spans="1:16" s="262" customFormat="1" ht="71.25">
      <c r="A1622" s="261" t="s">
        <v>1049</v>
      </c>
      <c r="B1622" s="261" t="s">
        <v>1478</v>
      </c>
      <c r="C1622" s="261">
        <v>6</v>
      </c>
      <c r="D1622" s="261" t="s">
        <v>1180</v>
      </c>
      <c r="E1622" s="261">
        <v>28</v>
      </c>
      <c r="F1622" s="261" t="s">
        <v>1052</v>
      </c>
      <c r="G1622" s="261" t="s">
        <v>1057</v>
      </c>
      <c r="H1622" s="261" t="s">
        <v>1054</v>
      </c>
      <c r="I1622" s="261" t="s">
        <v>1218</v>
      </c>
      <c r="M1622" s="253"/>
      <c r="N1622" s="253"/>
      <c r="P1622" s="255"/>
    </row>
    <row r="1623" spans="1:16" s="262" customFormat="1" ht="71.25">
      <c r="A1623" s="261" t="s">
        <v>1049</v>
      </c>
      <c r="B1623" s="261" t="s">
        <v>1478</v>
      </c>
      <c r="C1623" s="261">
        <v>6</v>
      </c>
      <c r="D1623" s="261" t="s">
        <v>1181</v>
      </c>
      <c r="E1623" s="261">
        <v>28</v>
      </c>
      <c r="F1623" s="261" t="s">
        <v>1052</v>
      </c>
      <c r="G1623" s="261" t="s">
        <v>1057</v>
      </c>
      <c r="H1623" s="261" t="s">
        <v>1054</v>
      </c>
      <c r="I1623" s="261" t="s">
        <v>1218</v>
      </c>
      <c r="M1623" s="253"/>
      <c r="N1623" s="253"/>
      <c r="P1623" s="255"/>
    </row>
    <row r="1624" spans="1:16" s="262" customFormat="1" ht="71.25">
      <c r="A1624" s="261" t="s">
        <v>1049</v>
      </c>
      <c r="B1624" s="261" t="s">
        <v>1478</v>
      </c>
      <c r="C1624" s="261">
        <v>6</v>
      </c>
      <c r="D1624" s="261" t="s">
        <v>1182</v>
      </c>
      <c r="E1624" s="261">
        <v>28</v>
      </c>
      <c r="F1624" s="261" t="s">
        <v>1052</v>
      </c>
      <c r="G1624" s="261" t="s">
        <v>1057</v>
      </c>
      <c r="H1624" s="261" t="s">
        <v>1054</v>
      </c>
      <c r="I1624" s="261" t="s">
        <v>1218</v>
      </c>
      <c r="M1624" s="253"/>
      <c r="N1624" s="253"/>
      <c r="P1624" s="255"/>
    </row>
    <row r="1625" spans="1:16" s="262" customFormat="1" ht="71.25">
      <c r="A1625" s="261" t="s">
        <v>1049</v>
      </c>
      <c r="B1625" s="261" t="s">
        <v>1478</v>
      </c>
      <c r="C1625" s="261">
        <v>6</v>
      </c>
      <c r="D1625" s="261" t="s">
        <v>1183</v>
      </c>
      <c r="E1625" s="261">
        <v>28</v>
      </c>
      <c r="F1625" s="261" t="s">
        <v>1052</v>
      </c>
      <c r="G1625" s="261" t="s">
        <v>1057</v>
      </c>
      <c r="H1625" s="261" t="s">
        <v>1054</v>
      </c>
      <c r="I1625" s="261" t="s">
        <v>1218</v>
      </c>
      <c r="M1625" s="253"/>
      <c r="N1625" s="253"/>
      <c r="P1625" s="255"/>
    </row>
    <row r="1626" spans="1:16" s="262" customFormat="1" ht="71.25">
      <c r="A1626" s="261" t="s">
        <v>1049</v>
      </c>
      <c r="B1626" s="261" t="s">
        <v>1478</v>
      </c>
      <c r="C1626" s="261">
        <v>6</v>
      </c>
      <c r="D1626" s="261" t="s">
        <v>1184</v>
      </c>
      <c r="E1626" s="261">
        <v>28</v>
      </c>
      <c r="F1626" s="261" t="s">
        <v>1052</v>
      </c>
      <c r="G1626" s="261" t="s">
        <v>1057</v>
      </c>
      <c r="H1626" s="261" t="s">
        <v>1054</v>
      </c>
      <c r="I1626" s="261" t="s">
        <v>1218</v>
      </c>
      <c r="M1626" s="253"/>
      <c r="N1626" s="253"/>
      <c r="P1626" s="255"/>
    </row>
    <row r="1627" spans="1:16" s="262" customFormat="1" ht="71.25">
      <c r="A1627" s="261" t="s">
        <v>1049</v>
      </c>
      <c r="B1627" s="261" t="s">
        <v>1478</v>
      </c>
      <c r="C1627" s="261">
        <v>6</v>
      </c>
      <c r="D1627" s="261" t="s">
        <v>1185</v>
      </c>
      <c r="E1627" s="261">
        <v>28</v>
      </c>
      <c r="F1627" s="261" t="s">
        <v>1052</v>
      </c>
      <c r="G1627" s="261" t="s">
        <v>1057</v>
      </c>
      <c r="H1627" s="261" t="s">
        <v>1054</v>
      </c>
      <c r="I1627" s="261" t="s">
        <v>1218</v>
      </c>
      <c r="M1627" s="253"/>
      <c r="N1627" s="253"/>
      <c r="P1627" s="255"/>
    </row>
    <row r="1628" spans="1:16" s="262" customFormat="1" ht="71.25">
      <c r="A1628" s="261" t="s">
        <v>1049</v>
      </c>
      <c r="B1628" s="261" t="s">
        <v>1478</v>
      </c>
      <c r="C1628" s="261">
        <v>6</v>
      </c>
      <c r="D1628" s="261" t="s">
        <v>1186</v>
      </c>
      <c r="E1628" s="261">
        <v>28</v>
      </c>
      <c r="F1628" s="261" t="s">
        <v>1052</v>
      </c>
      <c r="G1628" s="261" t="s">
        <v>1057</v>
      </c>
      <c r="H1628" s="261" t="s">
        <v>1054</v>
      </c>
      <c r="I1628" s="261" t="s">
        <v>1218</v>
      </c>
      <c r="M1628" s="253"/>
      <c r="N1628" s="253"/>
      <c r="P1628" s="255"/>
    </row>
    <row r="1629" spans="1:16" s="262" customFormat="1" ht="71.25">
      <c r="A1629" s="261" t="s">
        <v>1049</v>
      </c>
      <c r="B1629" s="261" t="s">
        <v>1478</v>
      </c>
      <c r="C1629" s="261">
        <v>6</v>
      </c>
      <c r="D1629" s="261" t="s">
        <v>1187</v>
      </c>
      <c r="E1629" s="261">
        <v>28</v>
      </c>
      <c r="F1629" s="261" t="s">
        <v>1052</v>
      </c>
      <c r="G1629" s="261" t="s">
        <v>1053</v>
      </c>
      <c r="H1629" s="261" t="s">
        <v>1054</v>
      </c>
      <c r="I1629" s="261" t="s">
        <v>1218</v>
      </c>
      <c r="M1629" s="253"/>
      <c r="N1629" s="253"/>
      <c r="P1629" s="255"/>
    </row>
    <row r="1630" spans="1:16" s="262" customFormat="1" ht="71.25">
      <c r="A1630" s="261" t="s">
        <v>1049</v>
      </c>
      <c r="B1630" s="261" t="s">
        <v>1478</v>
      </c>
      <c r="C1630" s="261">
        <v>6</v>
      </c>
      <c r="D1630" s="261" t="s">
        <v>1188</v>
      </c>
      <c r="E1630" s="261">
        <v>28</v>
      </c>
      <c r="F1630" s="261" t="s">
        <v>1052</v>
      </c>
      <c r="G1630" s="261" t="s">
        <v>1053</v>
      </c>
      <c r="H1630" s="261" t="s">
        <v>1054</v>
      </c>
      <c r="I1630" s="261" t="s">
        <v>1218</v>
      </c>
      <c r="M1630" s="253"/>
      <c r="N1630" s="253"/>
      <c r="P1630" s="255"/>
    </row>
    <row r="1631" spans="1:16" s="262" customFormat="1" ht="71.25">
      <c r="A1631" s="261" t="s">
        <v>1049</v>
      </c>
      <c r="B1631" s="261" t="s">
        <v>1478</v>
      </c>
      <c r="C1631" s="261">
        <v>6</v>
      </c>
      <c r="D1631" s="261" t="s">
        <v>1189</v>
      </c>
      <c r="E1631" s="261">
        <v>28</v>
      </c>
      <c r="F1631" s="261" t="s">
        <v>1052</v>
      </c>
      <c r="G1631" s="261" t="s">
        <v>1053</v>
      </c>
      <c r="H1631" s="261" t="s">
        <v>1054</v>
      </c>
      <c r="I1631" s="261" t="s">
        <v>1218</v>
      </c>
      <c r="M1631" s="253"/>
      <c r="N1631" s="253"/>
      <c r="P1631" s="255"/>
    </row>
    <row r="1632" spans="1:16" s="262" customFormat="1" ht="71.25">
      <c r="A1632" s="261" t="s">
        <v>1049</v>
      </c>
      <c r="B1632" s="261" t="s">
        <v>1478</v>
      </c>
      <c r="C1632" s="261">
        <v>6</v>
      </c>
      <c r="D1632" s="261" t="s">
        <v>1190</v>
      </c>
      <c r="E1632" s="261">
        <v>28</v>
      </c>
      <c r="F1632" s="261" t="s">
        <v>1052</v>
      </c>
      <c r="G1632" s="261" t="s">
        <v>1053</v>
      </c>
      <c r="H1632" s="261" t="s">
        <v>1054</v>
      </c>
      <c r="I1632" s="261" t="s">
        <v>1218</v>
      </c>
      <c r="M1632" s="253"/>
      <c r="N1632" s="253"/>
      <c r="P1632" s="255"/>
    </row>
    <row r="1633" spans="1:16" s="262" customFormat="1" ht="71.25">
      <c r="A1633" s="261" t="s">
        <v>1049</v>
      </c>
      <c r="B1633" s="261" t="s">
        <v>1478</v>
      </c>
      <c r="C1633" s="261">
        <v>6</v>
      </c>
      <c r="D1633" s="261" t="s">
        <v>1191</v>
      </c>
      <c r="E1633" s="261">
        <v>28</v>
      </c>
      <c r="F1633" s="261" t="s">
        <v>1052</v>
      </c>
      <c r="G1633" s="261" t="s">
        <v>1053</v>
      </c>
      <c r="H1633" s="261" t="s">
        <v>1054</v>
      </c>
      <c r="I1633" s="261" t="s">
        <v>1218</v>
      </c>
      <c r="M1633" s="253"/>
      <c r="N1633" s="253"/>
      <c r="P1633" s="255"/>
    </row>
    <row r="1634" spans="1:16" s="262" customFormat="1" ht="71.25">
      <c r="A1634" s="261" t="s">
        <v>1049</v>
      </c>
      <c r="B1634" s="261" t="s">
        <v>1478</v>
      </c>
      <c r="C1634" s="261">
        <v>6</v>
      </c>
      <c r="D1634" s="261" t="s">
        <v>1192</v>
      </c>
      <c r="E1634" s="261">
        <v>28</v>
      </c>
      <c r="F1634" s="261" t="s">
        <v>1052</v>
      </c>
      <c r="G1634" s="261" t="s">
        <v>1053</v>
      </c>
      <c r="H1634" s="261" t="s">
        <v>1054</v>
      </c>
      <c r="I1634" s="261" t="s">
        <v>1218</v>
      </c>
      <c r="M1634" s="253"/>
      <c r="N1634" s="253"/>
      <c r="P1634" s="255"/>
    </row>
    <row r="1635" spans="1:16" s="262" customFormat="1" ht="71.25">
      <c r="A1635" s="261" t="s">
        <v>1049</v>
      </c>
      <c r="B1635" s="261" t="s">
        <v>1478</v>
      </c>
      <c r="C1635" s="261">
        <v>6</v>
      </c>
      <c r="D1635" s="261" t="s">
        <v>1308</v>
      </c>
      <c r="E1635" s="261">
        <v>28</v>
      </c>
      <c r="F1635" s="261" t="s">
        <v>1052</v>
      </c>
      <c r="G1635" s="261" t="s">
        <v>1053</v>
      </c>
      <c r="H1635" s="261" t="s">
        <v>1054</v>
      </c>
      <c r="I1635" s="261" t="s">
        <v>1218</v>
      </c>
      <c r="M1635" s="253"/>
      <c r="N1635" s="253"/>
      <c r="P1635" s="255"/>
    </row>
    <row r="1636" spans="1:16" s="262" customFormat="1" ht="71.25">
      <c r="A1636" s="261" t="s">
        <v>1049</v>
      </c>
      <c r="B1636" s="261" t="s">
        <v>1478</v>
      </c>
      <c r="C1636" s="261">
        <v>6</v>
      </c>
      <c r="D1636" s="261" t="s">
        <v>1193</v>
      </c>
      <c r="E1636" s="261">
        <v>28</v>
      </c>
      <c r="F1636" s="261" t="s">
        <v>1052</v>
      </c>
      <c r="G1636" s="261" t="s">
        <v>1053</v>
      </c>
      <c r="H1636" s="261" t="s">
        <v>1054</v>
      </c>
      <c r="I1636" s="261" t="s">
        <v>1218</v>
      </c>
      <c r="M1636" s="253"/>
      <c r="N1636" s="253"/>
      <c r="P1636" s="255"/>
    </row>
    <row r="1637" spans="1:16" s="262" customFormat="1" ht="71.25">
      <c r="A1637" s="261" t="s">
        <v>1049</v>
      </c>
      <c r="B1637" s="261" t="s">
        <v>1478</v>
      </c>
      <c r="C1637" s="261">
        <v>6</v>
      </c>
      <c r="D1637" s="261" t="s">
        <v>1309</v>
      </c>
      <c r="E1637" s="261">
        <v>28</v>
      </c>
      <c r="F1637" s="261" t="s">
        <v>1052</v>
      </c>
      <c r="G1637" s="261" t="s">
        <v>1053</v>
      </c>
      <c r="H1637" s="261" t="s">
        <v>1054</v>
      </c>
      <c r="I1637" s="261" t="s">
        <v>1218</v>
      </c>
      <c r="M1637" s="253"/>
      <c r="N1637" s="253"/>
      <c r="P1637" s="255"/>
    </row>
    <row r="1638" spans="1:16" s="262" customFormat="1" ht="71.25">
      <c r="A1638" s="261" t="s">
        <v>1049</v>
      </c>
      <c r="B1638" s="261" t="s">
        <v>1478</v>
      </c>
      <c r="C1638" s="261">
        <v>6</v>
      </c>
      <c r="D1638" s="261" t="s">
        <v>1194</v>
      </c>
      <c r="E1638" s="261">
        <v>28</v>
      </c>
      <c r="F1638" s="261" t="s">
        <v>1052</v>
      </c>
      <c r="G1638" s="261" t="s">
        <v>1053</v>
      </c>
      <c r="H1638" s="261" t="s">
        <v>1054</v>
      </c>
      <c r="I1638" s="261" t="s">
        <v>1218</v>
      </c>
      <c r="M1638" s="253"/>
      <c r="N1638" s="253"/>
      <c r="P1638" s="255"/>
    </row>
    <row r="1639" spans="1:16" s="262" customFormat="1" ht="71.25">
      <c r="A1639" s="261" t="s">
        <v>1049</v>
      </c>
      <c r="B1639" s="261" t="s">
        <v>1478</v>
      </c>
      <c r="C1639" s="261">
        <v>6</v>
      </c>
      <c r="D1639" s="261" t="s">
        <v>1310</v>
      </c>
      <c r="E1639" s="261">
        <v>28</v>
      </c>
      <c r="F1639" s="261" t="s">
        <v>1052</v>
      </c>
      <c r="G1639" s="261" t="s">
        <v>1053</v>
      </c>
      <c r="H1639" s="261" t="s">
        <v>1054</v>
      </c>
      <c r="I1639" s="261" t="s">
        <v>1218</v>
      </c>
      <c r="M1639" s="253"/>
      <c r="N1639" s="253"/>
      <c r="P1639" s="255"/>
    </row>
    <row r="1640" spans="1:16" s="262" customFormat="1" ht="71.25">
      <c r="A1640" s="261" t="s">
        <v>1049</v>
      </c>
      <c r="B1640" s="261" t="s">
        <v>1478</v>
      </c>
      <c r="C1640" s="261">
        <v>6</v>
      </c>
      <c r="D1640" s="261" t="s">
        <v>1195</v>
      </c>
      <c r="E1640" s="261">
        <v>28</v>
      </c>
      <c r="F1640" s="261" t="s">
        <v>1052</v>
      </c>
      <c r="G1640" s="261" t="s">
        <v>1241</v>
      </c>
      <c r="H1640" s="261" t="s">
        <v>1054</v>
      </c>
      <c r="I1640" s="261" t="s">
        <v>1218</v>
      </c>
      <c r="M1640" s="253"/>
      <c r="N1640" s="253"/>
      <c r="P1640" s="255"/>
    </row>
    <row r="1641" spans="1:16" s="262" customFormat="1" ht="71.25">
      <c r="A1641" s="261" t="s">
        <v>1049</v>
      </c>
      <c r="B1641" s="261" t="s">
        <v>1478</v>
      </c>
      <c r="C1641" s="261">
        <v>6</v>
      </c>
      <c r="D1641" s="261" t="s">
        <v>1311</v>
      </c>
      <c r="E1641" s="261">
        <v>28</v>
      </c>
      <c r="F1641" s="261" t="s">
        <v>1052</v>
      </c>
      <c r="G1641" s="261" t="s">
        <v>1241</v>
      </c>
      <c r="H1641" s="261" t="s">
        <v>1054</v>
      </c>
      <c r="I1641" s="261" t="s">
        <v>1218</v>
      </c>
      <c r="M1641" s="253"/>
      <c r="N1641" s="253"/>
      <c r="P1641" s="255"/>
    </row>
    <row r="1642" spans="1:16" s="262" customFormat="1" ht="71.25">
      <c r="A1642" s="261" t="s">
        <v>1049</v>
      </c>
      <c r="B1642" s="261" t="s">
        <v>1478</v>
      </c>
      <c r="C1642" s="261">
        <v>6</v>
      </c>
      <c r="D1642" s="261" t="s">
        <v>1312</v>
      </c>
      <c r="E1642" s="261">
        <v>28</v>
      </c>
      <c r="F1642" s="261" t="s">
        <v>1052</v>
      </c>
      <c r="G1642" s="261" t="s">
        <v>1241</v>
      </c>
      <c r="H1642" s="261" t="s">
        <v>1054</v>
      </c>
      <c r="I1642" s="261" t="s">
        <v>1218</v>
      </c>
      <c r="M1642" s="253"/>
      <c r="N1642" s="253"/>
      <c r="P1642" s="255"/>
    </row>
    <row r="1643" spans="1:16" s="262" customFormat="1" ht="71.25">
      <c r="A1643" s="261" t="s">
        <v>1049</v>
      </c>
      <c r="B1643" s="261" t="s">
        <v>1478</v>
      </c>
      <c r="C1643" s="261">
        <v>6</v>
      </c>
      <c r="D1643" s="261" t="s">
        <v>1313</v>
      </c>
      <c r="E1643" s="261">
        <v>28</v>
      </c>
      <c r="F1643" s="261" t="s">
        <v>1052</v>
      </c>
      <c r="G1643" s="261" t="s">
        <v>1241</v>
      </c>
      <c r="H1643" s="261" t="s">
        <v>1054</v>
      </c>
      <c r="I1643" s="261" t="s">
        <v>1218</v>
      </c>
      <c r="M1643" s="253"/>
      <c r="N1643" s="253"/>
      <c r="P1643" s="255"/>
    </row>
    <row r="1644" spans="1:16" s="262" customFormat="1" ht="71.25">
      <c r="A1644" s="261" t="s">
        <v>1049</v>
      </c>
      <c r="B1644" s="261" t="s">
        <v>1478</v>
      </c>
      <c r="C1644" s="261">
        <v>6</v>
      </c>
      <c r="D1644" s="261" t="s">
        <v>1196</v>
      </c>
      <c r="E1644" s="261">
        <v>28</v>
      </c>
      <c r="F1644" s="261" t="s">
        <v>1052</v>
      </c>
      <c r="G1644" s="261" t="s">
        <v>1057</v>
      </c>
      <c r="H1644" s="261" t="s">
        <v>1054</v>
      </c>
      <c r="I1644" s="261" t="s">
        <v>1218</v>
      </c>
      <c r="M1644" s="253"/>
      <c r="N1644" s="253"/>
      <c r="P1644" s="255"/>
    </row>
    <row r="1645" spans="1:16" s="262" customFormat="1" ht="71.25">
      <c r="A1645" s="261" t="s">
        <v>1049</v>
      </c>
      <c r="B1645" s="261" t="s">
        <v>1478</v>
      </c>
      <c r="C1645" s="261">
        <v>6</v>
      </c>
      <c r="D1645" s="261" t="s">
        <v>1197</v>
      </c>
      <c r="E1645" s="261">
        <v>28</v>
      </c>
      <c r="F1645" s="261" t="s">
        <v>1052</v>
      </c>
      <c r="G1645" s="261" t="s">
        <v>1057</v>
      </c>
      <c r="H1645" s="261" t="s">
        <v>1054</v>
      </c>
      <c r="I1645" s="261" t="s">
        <v>1218</v>
      </c>
      <c r="M1645" s="253"/>
      <c r="N1645" s="253"/>
      <c r="P1645" s="255"/>
    </row>
    <row r="1646" spans="1:16" s="262" customFormat="1" ht="71.25">
      <c r="A1646" s="261" t="s">
        <v>1049</v>
      </c>
      <c r="B1646" s="261" t="s">
        <v>1478</v>
      </c>
      <c r="C1646" s="261">
        <v>6</v>
      </c>
      <c r="D1646" s="261" t="s">
        <v>1198</v>
      </c>
      <c r="E1646" s="261">
        <v>28</v>
      </c>
      <c r="F1646" s="261" t="s">
        <v>1052</v>
      </c>
      <c r="G1646" s="261" t="s">
        <v>1057</v>
      </c>
      <c r="H1646" s="261" t="s">
        <v>1054</v>
      </c>
      <c r="I1646" s="261" t="s">
        <v>1218</v>
      </c>
      <c r="M1646" s="253"/>
      <c r="N1646" s="253"/>
      <c r="P1646" s="255"/>
    </row>
    <row r="1647" spans="1:16" s="262" customFormat="1" ht="71.25">
      <c r="A1647" s="261" t="s">
        <v>1049</v>
      </c>
      <c r="B1647" s="261" t="s">
        <v>1478</v>
      </c>
      <c r="C1647" s="261">
        <v>6</v>
      </c>
      <c r="D1647" s="261" t="s">
        <v>1199</v>
      </c>
      <c r="E1647" s="261">
        <v>28</v>
      </c>
      <c r="F1647" s="261" t="s">
        <v>1052</v>
      </c>
      <c r="G1647" s="261" t="s">
        <v>1057</v>
      </c>
      <c r="H1647" s="261" t="s">
        <v>1054</v>
      </c>
      <c r="I1647" s="261" t="s">
        <v>1218</v>
      </c>
      <c r="M1647" s="253"/>
      <c r="N1647" s="253"/>
      <c r="P1647" s="255"/>
    </row>
    <row r="1648" spans="1:16" s="262" customFormat="1" ht="71.25">
      <c r="A1648" s="261" t="s">
        <v>1049</v>
      </c>
      <c r="B1648" s="261" t="s">
        <v>1478</v>
      </c>
      <c r="C1648" s="261">
        <v>6</v>
      </c>
      <c r="D1648" s="261" t="s">
        <v>1200</v>
      </c>
      <c r="E1648" s="261">
        <v>28</v>
      </c>
      <c r="F1648" s="261" t="s">
        <v>1052</v>
      </c>
      <c r="G1648" s="261" t="s">
        <v>1057</v>
      </c>
      <c r="H1648" s="261" t="s">
        <v>1054</v>
      </c>
      <c r="I1648" s="261" t="s">
        <v>1218</v>
      </c>
      <c r="M1648" s="253"/>
      <c r="N1648" s="253"/>
      <c r="P1648" s="255"/>
    </row>
    <row r="1649" spans="1:16" s="262" customFormat="1" ht="71.25">
      <c r="A1649" s="261" t="s">
        <v>1049</v>
      </c>
      <c r="B1649" s="261" t="s">
        <v>1478</v>
      </c>
      <c r="C1649" s="261">
        <v>6</v>
      </c>
      <c r="D1649" s="261" t="s">
        <v>1201</v>
      </c>
      <c r="E1649" s="261">
        <v>28</v>
      </c>
      <c r="F1649" s="261" t="s">
        <v>1052</v>
      </c>
      <c r="G1649" s="261" t="s">
        <v>1057</v>
      </c>
      <c r="H1649" s="261" t="s">
        <v>1054</v>
      </c>
      <c r="I1649" s="261" t="s">
        <v>1218</v>
      </c>
      <c r="M1649" s="253"/>
      <c r="N1649" s="253"/>
      <c r="P1649" s="255"/>
    </row>
    <row r="1650" spans="1:16" s="262" customFormat="1" ht="71.25">
      <c r="A1650" s="261" t="s">
        <v>1049</v>
      </c>
      <c r="B1650" s="261" t="s">
        <v>1478</v>
      </c>
      <c r="C1650" s="261">
        <v>6</v>
      </c>
      <c r="D1650" s="261" t="s">
        <v>1202</v>
      </c>
      <c r="E1650" s="261">
        <v>28</v>
      </c>
      <c r="F1650" s="261" t="s">
        <v>1052</v>
      </c>
      <c r="G1650" s="261" t="s">
        <v>1057</v>
      </c>
      <c r="H1650" s="261" t="s">
        <v>1054</v>
      </c>
      <c r="I1650" s="261" t="s">
        <v>1218</v>
      </c>
      <c r="M1650" s="253"/>
      <c r="N1650" s="253"/>
      <c r="P1650" s="255"/>
    </row>
    <row r="1651" spans="1:16" s="262" customFormat="1" ht="71.25">
      <c r="A1651" s="261" t="s">
        <v>1049</v>
      </c>
      <c r="B1651" s="261" t="s">
        <v>1478</v>
      </c>
      <c r="C1651" s="261">
        <v>6</v>
      </c>
      <c r="D1651" s="261" t="s">
        <v>1203</v>
      </c>
      <c r="E1651" s="261">
        <v>28</v>
      </c>
      <c r="F1651" s="261" t="s">
        <v>1052</v>
      </c>
      <c r="G1651" s="261" t="s">
        <v>1057</v>
      </c>
      <c r="H1651" s="261" t="s">
        <v>1054</v>
      </c>
      <c r="I1651" s="261" t="s">
        <v>1218</v>
      </c>
      <c r="M1651" s="253"/>
      <c r="N1651" s="253"/>
      <c r="P1651" s="255"/>
    </row>
    <row r="1652" spans="1:16" s="262" customFormat="1" ht="71.25">
      <c r="A1652" s="261" t="s">
        <v>1049</v>
      </c>
      <c r="B1652" s="261" t="s">
        <v>1478</v>
      </c>
      <c r="C1652" s="261">
        <v>6</v>
      </c>
      <c r="D1652" s="261" t="s">
        <v>1204</v>
      </c>
      <c r="E1652" s="261">
        <v>28</v>
      </c>
      <c r="F1652" s="261" t="s">
        <v>1052</v>
      </c>
      <c r="G1652" s="261" t="s">
        <v>1057</v>
      </c>
      <c r="H1652" s="261" t="s">
        <v>1054</v>
      </c>
      <c r="I1652" s="261" t="s">
        <v>1218</v>
      </c>
      <c r="M1652" s="253"/>
      <c r="N1652" s="253"/>
      <c r="P1652" s="255"/>
    </row>
    <row r="1653" spans="1:16" s="262" customFormat="1" ht="71.25">
      <c r="A1653" s="261" t="s">
        <v>1049</v>
      </c>
      <c r="B1653" s="261" t="s">
        <v>1478</v>
      </c>
      <c r="C1653" s="261">
        <v>6</v>
      </c>
      <c r="D1653" s="261" t="s">
        <v>1205</v>
      </c>
      <c r="E1653" s="261">
        <v>28</v>
      </c>
      <c r="F1653" s="261" t="s">
        <v>1052</v>
      </c>
      <c r="G1653" s="261" t="s">
        <v>1057</v>
      </c>
      <c r="H1653" s="261" t="s">
        <v>1054</v>
      </c>
      <c r="I1653" s="261" t="s">
        <v>1218</v>
      </c>
      <c r="M1653" s="253"/>
      <c r="N1653" s="253"/>
      <c r="P1653" s="255"/>
    </row>
    <row r="1654" spans="1:16" s="262" customFormat="1" ht="71.25">
      <c r="A1654" s="261" t="s">
        <v>1049</v>
      </c>
      <c r="B1654" s="261" t="s">
        <v>1478</v>
      </c>
      <c r="C1654" s="261">
        <v>6</v>
      </c>
      <c r="D1654" s="261" t="s">
        <v>1206</v>
      </c>
      <c r="E1654" s="261">
        <v>28</v>
      </c>
      <c r="F1654" s="261" t="s">
        <v>1052</v>
      </c>
      <c r="G1654" s="261" t="s">
        <v>1057</v>
      </c>
      <c r="H1654" s="261" t="s">
        <v>1054</v>
      </c>
      <c r="I1654" s="261" t="s">
        <v>1218</v>
      </c>
      <c r="M1654" s="253"/>
      <c r="N1654" s="253"/>
      <c r="P1654" s="255"/>
    </row>
    <row r="1655" spans="1:16" s="262" customFormat="1" ht="71.25">
      <c r="A1655" s="261" t="s">
        <v>1049</v>
      </c>
      <c r="B1655" s="261" t="s">
        <v>1478</v>
      </c>
      <c r="C1655" s="261">
        <v>6</v>
      </c>
      <c r="D1655" s="261" t="s">
        <v>1207</v>
      </c>
      <c r="E1655" s="261">
        <v>28</v>
      </c>
      <c r="F1655" s="261" t="s">
        <v>1052</v>
      </c>
      <c r="G1655" s="261" t="s">
        <v>1053</v>
      </c>
      <c r="H1655" s="261" t="s">
        <v>1054</v>
      </c>
      <c r="I1655" s="261" t="s">
        <v>1218</v>
      </c>
      <c r="M1655" s="253"/>
      <c r="N1655" s="253"/>
      <c r="P1655" s="255"/>
    </row>
    <row r="1656" spans="1:16" s="262" customFormat="1" ht="71.25">
      <c r="A1656" s="261" t="s">
        <v>1049</v>
      </c>
      <c r="B1656" s="261" t="s">
        <v>1478</v>
      </c>
      <c r="C1656" s="261">
        <v>6</v>
      </c>
      <c r="D1656" s="261" t="s">
        <v>1208</v>
      </c>
      <c r="E1656" s="261">
        <v>28</v>
      </c>
      <c r="F1656" s="261" t="s">
        <v>1052</v>
      </c>
      <c r="G1656" s="261" t="s">
        <v>1053</v>
      </c>
      <c r="H1656" s="261" t="s">
        <v>1054</v>
      </c>
      <c r="I1656" s="261" t="s">
        <v>1218</v>
      </c>
      <c r="M1656" s="253"/>
      <c r="N1656" s="253"/>
      <c r="P1656" s="255"/>
    </row>
    <row r="1657" spans="1:16" s="262" customFormat="1" ht="71.25">
      <c r="A1657" s="261" t="s">
        <v>1049</v>
      </c>
      <c r="B1657" s="261" t="s">
        <v>1478</v>
      </c>
      <c r="C1657" s="261">
        <v>6</v>
      </c>
      <c r="D1657" s="261" t="s">
        <v>1209</v>
      </c>
      <c r="E1657" s="261">
        <v>28</v>
      </c>
      <c r="F1657" s="261" t="s">
        <v>1052</v>
      </c>
      <c r="G1657" s="261" t="s">
        <v>1053</v>
      </c>
      <c r="H1657" s="261" t="s">
        <v>1054</v>
      </c>
      <c r="I1657" s="261" t="s">
        <v>1218</v>
      </c>
      <c r="M1657" s="253"/>
      <c r="N1657" s="253"/>
      <c r="P1657" s="255"/>
    </row>
    <row r="1658" spans="1:16" s="262" customFormat="1" ht="71.25">
      <c r="A1658" s="261" t="s">
        <v>1049</v>
      </c>
      <c r="B1658" s="261" t="s">
        <v>1478</v>
      </c>
      <c r="C1658" s="261">
        <v>6</v>
      </c>
      <c r="D1658" s="261" t="s">
        <v>1210</v>
      </c>
      <c r="E1658" s="261">
        <v>28</v>
      </c>
      <c r="F1658" s="261" t="s">
        <v>1052</v>
      </c>
      <c r="G1658" s="261" t="s">
        <v>1053</v>
      </c>
      <c r="H1658" s="261" t="s">
        <v>1054</v>
      </c>
      <c r="I1658" s="261" t="s">
        <v>1218</v>
      </c>
      <c r="M1658" s="253"/>
      <c r="N1658" s="253"/>
      <c r="P1658" s="255"/>
    </row>
    <row r="1659" spans="1:16" s="262" customFormat="1" ht="71.25">
      <c r="A1659" s="261" t="s">
        <v>1049</v>
      </c>
      <c r="B1659" s="261" t="s">
        <v>1478</v>
      </c>
      <c r="C1659" s="261">
        <v>6</v>
      </c>
      <c r="D1659" s="261" t="s">
        <v>1211</v>
      </c>
      <c r="E1659" s="261">
        <v>28</v>
      </c>
      <c r="F1659" s="261" t="s">
        <v>1052</v>
      </c>
      <c r="G1659" s="261" t="s">
        <v>1053</v>
      </c>
      <c r="H1659" s="261" t="s">
        <v>1054</v>
      </c>
      <c r="I1659" s="261" t="s">
        <v>1218</v>
      </c>
      <c r="M1659" s="253"/>
      <c r="N1659" s="253"/>
      <c r="P1659" s="255"/>
    </row>
    <row r="1660" spans="1:16" s="262" customFormat="1" ht="71.25">
      <c r="A1660" s="261" t="s">
        <v>1049</v>
      </c>
      <c r="B1660" s="261" t="s">
        <v>1478</v>
      </c>
      <c r="C1660" s="261">
        <v>6</v>
      </c>
      <c r="D1660" s="261" t="s">
        <v>1212</v>
      </c>
      <c r="E1660" s="261">
        <v>28</v>
      </c>
      <c r="F1660" s="261" t="s">
        <v>1052</v>
      </c>
      <c r="G1660" s="261" t="s">
        <v>1053</v>
      </c>
      <c r="H1660" s="261" t="s">
        <v>1054</v>
      </c>
      <c r="I1660" s="261" t="s">
        <v>1218</v>
      </c>
      <c r="M1660" s="253"/>
      <c r="N1660" s="253"/>
      <c r="P1660" s="255"/>
    </row>
    <row r="1661" spans="1:16" s="262" customFormat="1" ht="71.25">
      <c r="A1661" s="261" t="s">
        <v>1049</v>
      </c>
      <c r="B1661" s="261" t="s">
        <v>1478</v>
      </c>
      <c r="C1661" s="261">
        <v>6</v>
      </c>
      <c r="D1661" s="261" t="s">
        <v>1314</v>
      </c>
      <c r="E1661" s="261">
        <v>28</v>
      </c>
      <c r="F1661" s="261" t="s">
        <v>1052</v>
      </c>
      <c r="G1661" s="261" t="s">
        <v>1053</v>
      </c>
      <c r="H1661" s="261" t="s">
        <v>1054</v>
      </c>
      <c r="I1661" s="261" t="s">
        <v>1218</v>
      </c>
      <c r="M1661" s="253"/>
      <c r="N1661" s="253"/>
      <c r="P1661" s="255"/>
    </row>
    <row r="1662" spans="1:16" s="262" customFormat="1" ht="71.25">
      <c r="A1662" s="261" t="s">
        <v>1049</v>
      </c>
      <c r="B1662" s="261" t="s">
        <v>1478</v>
      </c>
      <c r="C1662" s="261">
        <v>6</v>
      </c>
      <c r="D1662" s="261" t="s">
        <v>1213</v>
      </c>
      <c r="E1662" s="261">
        <v>28</v>
      </c>
      <c r="F1662" s="261" t="s">
        <v>1052</v>
      </c>
      <c r="G1662" s="261" t="s">
        <v>1053</v>
      </c>
      <c r="H1662" s="261" t="s">
        <v>1054</v>
      </c>
      <c r="I1662" s="261" t="s">
        <v>1218</v>
      </c>
      <c r="M1662" s="253"/>
      <c r="N1662" s="253"/>
      <c r="P1662" s="255"/>
    </row>
    <row r="1663" spans="1:16" s="262" customFormat="1" ht="71.25">
      <c r="A1663" s="261" t="s">
        <v>1049</v>
      </c>
      <c r="B1663" s="261" t="s">
        <v>1478</v>
      </c>
      <c r="C1663" s="261">
        <v>6</v>
      </c>
      <c r="D1663" s="261" t="s">
        <v>1315</v>
      </c>
      <c r="E1663" s="261">
        <v>28</v>
      </c>
      <c r="F1663" s="261" t="s">
        <v>1052</v>
      </c>
      <c r="G1663" s="261" t="s">
        <v>1053</v>
      </c>
      <c r="H1663" s="261" t="s">
        <v>1054</v>
      </c>
      <c r="I1663" s="261" t="s">
        <v>1218</v>
      </c>
      <c r="M1663" s="253"/>
      <c r="N1663" s="253"/>
      <c r="P1663" s="255"/>
    </row>
    <row r="1664" spans="1:16" s="262" customFormat="1" ht="71.25">
      <c r="A1664" s="261" t="s">
        <v>1049</v>
      </c>
      <c r="B1664" s="261" t="s">
        <v>1478</v>
      </c>
      <c r="C1664" s="261">
        <v>6</v>
      </c>
      <c r="D1664" s="261" t="s">
        <v>1214</v>
      </c>
      <c r="E1664" s="261">
        <v>28</v>
      </c>
      <c r="F1664" s="261" t="s">
        <v>1052</v>
      </c>
      <c r="G1664" s="261" t="s">
        <v>1053</v>
      </c>
      <c r="H1664" s="261" t="s">
        <v>1054</v>
      </c>
      <c r="I1664" s="261" t="s">
        <v>1218</v>
      </c>
      <c r="M1664" s="253"/>
      <c r="N1664" s="253"/>
      <c r="P1664" s="255"/>
    </row>
    <row r="1665" spans="1:16" s="262" customFormat="1" ht="71.25">
      <c r="A1665" s="261" t="s">
        <v>1049</v>
      </c>
      <c r="B1665" s="261" t="s">
        <v>1478</v>
      </c>
      <c r="C1665" s="261">
        <v>6</v>
      </c>
      <c r="D1665" s="261" t="s">
        <v>1316</v>
      </c>
      <c r="E1665" s="261">
        <v>28</v>
      </c>
      <c r="F1665" s="261" t="s">
        <v>1052</v>
      </c>
      <c r="G1665" s="261" t="s">
        <v>1053</v>
      </c>
      <c r="H1665" s="261" t="s">
        <v>1054</v>
      </c>
      <c r="I1665" s="261" t="s">
        <v>1218</v>
      </c>
      <c r="M1665" s="253"/>
      <c r="N1665" s="253"/>
      <c r="P1665" s="255"/>
    </row>
    <row r="1666" spans="1:16" s="262" customFormat="1" ht="71.25">
      <c r="A1666" s="261" t="s">
        <v>1049</v>
      </c>
      <c r="B1666" s="261" t="s">
        <v>1478</v>
      </c>
      <c r="C1666" s="261">
        <v>6</v>
      </c>
      <c r="D1666" s="261" t="s">
        <v>1215</v>
      </c>
      <c r="E1666" s="261">
        <v>28</v>
      </c>
      <c r="F1666" s="261" t="s">
        <v>1052</v>
      </c>
      <c r="G1666" s="261" t="s">
        <v>1268</v>
      </c>
      <c r="H1666" s="261" t="s">
        <v>1054</v>
      </c>
      <c r="I1666" s="261" t="s">
        <v>1218</v>
      </c>
      <c r="M1666" s="253"/>
      <c r="N1666" s="253"/>
      <c r="P1666" s="255"/>
    </row>
    <row r="1667" spans="1:16" s="262" customFormat="1" ht="71.25">
      <c r="A1667" s="261" t="s">
        <v>1049</v>
      </c>
      <c r="B1667" s="261" t="s">
        <v>1478</v>
      </c>
      <c r="C1667" s="261">
        <v>6</v>
      </c>
      <c r="D1667" s="261" t="s">
        <v>1317</v>
      </c>
      <c r="E1667" s="261">
        <v>28</v>
      </c>
      <c r="F1667" s="261" t="s">
        <v>1052</v>
      </c>
      <c r="G1667" s="261" t="s">
        <v>1268</v>
      </c>
      <c r="H1667" s="261" t="s">
        <v>1054</v>
      </c>
      <c r="I1667" s="261" t="s">
        <v>1218</v>
      </c>
      <c r="M1667" s="253"/>
      <c r="N1667" s="253"/>
      <c r="P1667" s="255"/>
    </row>
    <row r="1668" spans="1:16" s="262" customFormat="1" ht="71.25">
      <c r="A1668" s="261" t="s">
        <v>1049</v>
      </c>
      <c r="B1668" s="261" t="s">
        <v>1478</v>
      </c>
      <c r="C1668" s="261">
        <v>6</v>
      </c>
      <c r="D1668" s="261" t="s">
        <v>1318</v>
      </c>
      <c r="E1668" s="261">
        <v>28</v>
      </c>
      <c r="F1668" s="261" t="s">
        <v>1052</v>
      </c>
      <c r="G1668" s="261" t="s">
        <v>1268</v>
      </c>
      <c r="H1668" s="261" t="s">
        <v>1054</v>
      </c>
      <c r="I1668" s="261" t="s">
        <v>1218</v>
      </c>
      <c r="M1668" s="253"/>
      <c r="N1668" s="253"/>
      <c r="P1668" s="255"/>
    </row>
    <row r="1669" spans="1:16" s="262" customFormat="1" ht="71.25">
      <c r="A1669" s="261" t="s">
        <v>1049</v>
      </c>
      <c r="B1669" s="261" t="s">
        <v>1478</v>
      </c>
      <c r="C1669" s="261">
        <v>6</v>
      </c>
      <c r="D1669" s="261" t="s">
        <v>1319</v>
      </c>
      <c r="E1669" s="261">
        <v>28</v>
      </c>
      <c r="F1669" s="261" t="s">
        <v>1052</v>
      </c>
      <c r="G1669" s="261" t="s">
        <v>1268</v>
      </c>
      <c r="H1669" s="261" t="s">
        <v>1054</v>
      </c>
      <c r="I1669" s="261" t="s">
        <v>1218</v>
      </c>
      <c r="M1669" s="253"/>
      <c r="N1669" s="253"/>
      <c r="P1669" s="255"/>
    </row>
    <row r="1670" spans="1:16" s="262" customFormat="1" ht="71.25">
      <c r="A1670" s="261" t="s">
        <v>1049</v>
      </c>
      <c r="B1670" s="261" t="s">
        <v>1478</v>
      </c>
      <c r="C1670" s="261">
        <v>7</v>
      </c>
      <c r="D1670" s="261" t="s">
        <v>1320</v>
      </c>
      <c r="E1670" s="261">
        <v>28</v>
      </c>
      <c r="F1670" s="261" t="s">
        <v>1052</v>
      </c>
      <c r="G1670" s="261" t="s">
        <v>1057</v>
      </c>
      <c r="H1670" s="261" t="s">
        <v>1054</v>
      </c>
      <c r="I1670" s="261" t="s">
        <v>1218</v>
      </c>
      <c r="M1670" s="253"/>
      <c r="N1670" s="253"/>
      <c r="P1670" s="255"/>
    </row>
    <row r="1671" spans="1:16" s="262" customFormat="1" ht="71.25">
      <c r="A1671" s="261" t="s">
        <v>1049</v>
      </c>
      <c r="B1671" s="261" t="s">
        <v>1478</v>
      </c>
      <c r="C1671" s="261">
        <v>7</v>
      </c>
      <c r="D1671" s="261" t="s">
        <v>1321</v>
      </c>
      <c r="E1671" s="261">
        <v>28</v>
      </c>
      <c r="F1671" s="261" t="s">
        <v>1052</v>
      </c>
      <c r="G1671" s="261" t="s">
        <v>1057</v>
      </c>
      <c r="H1671" s="261" t="s">
        <v>1054</v>
      </c>
      <c r="I1671" s="261" t="s">
        <v>1218</v>
      </c>
      <c r="M1671" s="253"/>
      <c r="N1671" s="253"/>
      <c r="P1671" s="255"/>
    </row>
    <row r="1672" spans="1:16" s="262" customFormat="1" ht="71.25">
      <c r="A1672" s="261" t="s">
        <v>1049</v>
      </c>
      <c r="B1672" s="261" t="s">
        <v>1478</v>
      </c>
      <c r="C1672" s="261">
        <v>7</v>
      </c>
      <c r="D1672" s="261" t="s">
        <v>1322</v>
      </c>
      <c r="E1672" s="261">
        <v>28</v>
      </c>
      <c r="F1672" s="261" t="s">
        <v>1052</v>
      </c>
      <c r="G1672" s="261" t="s">
        <v>1057</v>
      </c>
      <c r="H1672" s="261" t="s">
        <v>1054</v>
      </c>
      <c r="I1672" s="261" t="s">
        <v>1218</v>
      </c>
      <c r="M1672" s="253"/>
      <c r="N1672" s="253"/>
      <c r="P1672" s="255"/>
    </row>
    <row r="1673" spans="1:16" s="262" customFormat="1" ht="71.25">
      <c r="A1673" s="261" t="s">
        <v>1049</v>
      </c>
      <c r="B1673" s="261" t="s">
        <v>1478</v>
      </c>
      <c r="C1673" s="261">
        <v>7</v>
      </c>
      <c r="D1673" s="261" t="s">
        <v>1323</v>
      </c>
      <c r="E1673" s="261">
        <v>28</v>
      </c>
      <c r="F1673" s="261" t="s">
        <v>1052</v>
      </c>
      <c r="G1673" s="261" t="s">
        <v>1057</v>
      </c>
      <c r="H1673" s="261" t="s">
        <v>1054</v>
      </c>
      <c r="I1673" s="261" t="s">
        <v>1218</v>
      </c>
      <c r="M1673" s="253"/>
      <c r="N1673" s="253"/>
      <c r="P1673" s="255"/>
    </row>
    <row r="1674" spans="1:16" s="262" customFormat="1" ht="71.25">
      <c r="A1674" s="261" t="s">
        <v>1049</v>
      </c>
      <c r="B1674" s="261" t="s">
        <v>1478</v>
      </c>
      <c r="C1674" s="261">
        <v>7</v>
      </c>
      <c r="D1674" s="261" t="s">
        <v>1324</v>
      </c>
      <c r="E1674" s="261">
        <v>28</v>
      </c>
      <c r="F1674" s="261" t="s">
        <v>1052</v>
      </c>
      <c r="G1674" s="261" t="s">
        <v>1057</v>
      </c>
      <c r="H1674" s="261" t="s">
        <v>1054</v>
      </c>
      <c r="I1674" s="261" t="s">
        <v>1218</v>
      </c>
      <c r="M1674" s="253"/>
      <c r="N1674" s="253"/>
      <c r="P1674" s="255"/>
    </row>
    <row r="1675" spans="1:16" s="262" customFormat="1" ht="71.25">
      <c r="A1675" s="261" t="s">
        <v>1049</v>
      </c>
      <c r="B1675" s="261" t="s">
        <v>1478</v>
      </c>
      <c r="C1675" s="261">
        <v>7</v>
      </c>
      <c r="D1675" s="261" t="s">
        <v>1325</v>
      </c>
      <c r="E1675" s="261">
        <v>28</v>
      </c>
      <c r="F1675" s="261" t="s">
        <v>1052</v>
      </c>
      <c r="G1675" s="261" t="s">
        <v>1057</v>
      </c>
      <c r="H1675" s="261" t="s">
        <v>1054</v>
      </c>
      <c r="I1675" s="261" t="s">
        <v>1218</v>
      </c>
      <c r="M1675" s="253"/>
      <c r="N1675" s="253"/>
      <c r="P1675" s="255"/>
    </row>
    <row r="1676" spans="1:16" s="262" customFormat="1" ht="71.25">
      <c r="A1676" s="261" t="s">
        <v>1049</v>
      </c>
      <c r="B1676" s="261" t="s">
        <v>1478</v>
      </c>
      <c r="C1676" s="261">
        <v>7</v>
      </c>
      <c r="D1676" s="261" t="s">
        <v>1326</v>
      </c>
      <c r="E1676" s="261">
        <v>28</v>
      </c>
      <c r="F1676" s="261" t="s">
        <v>1052</v>
      </c>
      <c r="G1676" s="261" t="s">
        <v>1057</v>
      </c>
      <c r="H1676" s="261" t="s">
        <v>1054</v>
      </c>
      <c r="I1676" s="261" t="s">
        <v>1218</v>
      </c>
      <c r="M1676" s="253"/>
      <c r="N1676" s="253"/>
      <c r="P1676" s="255"/>
    </row>
    <row r="1677" spans="1:16" s="262" customFormat="1" ht="71.25">
      <c r="A1677" s="261" t="s">
        <v>1049</v>
      </c>
      <c r="B1677" s="261" t="s">
        <v>1478</v>
      </c>
      <c r="C1677" s="261">
        <v>7</v>
      </c>
      <c r="D1677" s="261" t="s">
        <v>1327</v>
      </c>
      <c r="E1677" s="261">
        <v>28</v>
      </c>
      <c r="F1677" s="261" t="s">
        <v>1052</v>
      </c>
      <c r="G1677" s="261" t="s">
        <v>1057</v>
      </c>
      <c r="H1677" s="261" t="s">
        <v>1054</v>
      </c>
      <c r="I1677" s="261" t="s">
        <v>1218</v>
      </c>
      <c r="M1677" s="253"/>
      <c r="N1677" s="253"/>
      <c r="P1677" s="255"/>
    </row>
    <row r="1678" spans="1:16" s="262" customFormat="1" ht="71.25">
      <c r="A1678" s="261" t="s">
        <v>1049</v>
      </c>
      <c r="B1678" s="261" t="s">
        <v>1478</v>
      </c>
      <c r="C1678" s="261">
        <v>7</v>
      </c>
      <c r="D1678" s="261" t="s">
        <v>1328</v>
      </c>
      <c r="E1678" s="261">
        <v>28</v>
      </c>
      <c r="F1678" s="261" t="s">
        <v>1052</v>
      </c>
      <c r="G1678" s="261" t="s">
        <v>1057</v>
      </c>
      <c r="H1678" s="261" t="s">
        <v>1054</v>
      </c>
      <c r="I1678" s="261" t="s">
        <v>1218</v>
      </c>
      <c r="M1678" s="253"/>
      <c r="N1678" s="253"/>
      <c r="P1678" s="255"/>
    </row>
    <row r="1679" spans="1:16" s="262" customFormat="1" ht="71.25">
      <c r="A1679" s="261" t="s">
        <v>1049</v>
      </c>
      <c r="B1679" s="261" t="s">
        <v>1478</v>
      </c>
      <c r="C1679" s="261">
        <v>7</v>
      </c>
      <c r="D1679" s="261" t="s">
        <v>1329</v>
      </c>
      <c r="E1679" s="261">
        <v>28</v>
      </c>
      <c r="F1679" s="261" t="s">
        <v>1052</v>
      </c>
      <c r="G1679" s="261" t="s">
        <v>1057</v>
      </c>
      <c r="H1679" s="261" t="s">
        <v>1054</v>
      </c>
      <c r="I1679" s="261" t="s">
        <v>1218</v>
      </c>
      <c r="M1679" s="253"/>
      <c r="N1679" s="253"/>
      <c r="P1679" s="255"/>
    </row>
    <row r="1680" spans="1:16" s="262" customFormat="1" ht="71.25">
      <c r="A1680" s="261" t="s">
        <v>1049</v>
      </c>
      <c r="B1680" s="261" t="s">
        <v>1478</v>
      </c>
      <c r="C1680" s="261">
        <v>7</v>
      </c>
      <c r="D1680" s="261" t="s">
        <v>1330</v>
      </c>
      <c r="E1680" s="261">
        <v>28</v>
      </c>
      <c r="F1680" s="261" t="s">
        <v>1052</v>
      </c>
      <c r="G1680" s="261" t="s">
        <v>1057</v>
      </c>
      <c r="H1680" s="261" t="s">
        <v>1054</v>
      </c>
      <c r="I1680" s="261" t="s">
        <v>1218</v>
      </c>
      <c r="M1680" s="253"/>
      <c r="N1680" s="253"/>
      <c r="P1680" s="255"/>
    </row>
    <row r="1681" spans="1:16" s="262" customFormat="1" ht="71.25">
      <c r="A1681" s="261" t="s">
        <v>1049</v>
      </c>
      <c r="B1681" s="261" t="s">
        <v>1478</v>
      </c>
      <c r="C1681" s="261">
        <v>7</v>
      </c>
      <c r="D1681" s="261" t="s">
        <v>1331</v>
      </c>
      <c r="E1681" s="261">
        <v>28</v>
      </c>
      <c r="F1681" s="261" t="s">
        <v>1052</v>
      </c>
      <c r="G1681" s="261" t="s">
        <v>1053</v>
      </c>
      <c r="H1681" s="261" t="s">
        <v>1054</v>
      </c>
      <c r="I1681" s="261" t="s">
        <v>1218</v>
      </c>
      <c r="M1681" s="253"/>
      <c r="N1681" s="253"/>
      <c r="P1681" s="255"/>
    </row>
    <row r="1682" spans="1:16" s="262" customFormat="1" ht="71.25">
      <c r="A1682" s="261" t="s">
        <v>1049</v>
      </c>
      <c r="B1682" s="261" t="s">
        <v>1478</v>
      </c>
      <c r="C1682" s="261">
        <v>7</v>
      </c>
      <c r="D1682" s="261" t="s">
        <v>1332</v>
      </c>
      <c r="E1682" s="261">
        <v>28</v>
      </c>
      <c r="F1682" s="261" t="s">
        <v>1052</v>
      </c>
      <c r="G1682" s="261" t="s">
        <v>1053</v>
      </c>
      <c r="H1682" s="261" t="s">
        <v>1054</v>
      </c>
      <c r="I1682" s="261" t="s">
        <v>1218</v>
      </c>
      <c r="M1682" s="253"/>
      <c r="N1682" s="253"/>
      <c r="P1682" s="255"/>
    </row>
    <row r="1683" spans="1:16" s="262" customFormat="1" ht="71.25">
      <c r="A1683" s="261" t="s">
        <v>1049</v>
      </c>
      <c r="B1683" s="261" t="s">
        <v>1478</v>
      </c>
      <c r="C1683" s="261">
        <v>7</v>
      </c>
      <c r="D1683" s="261" t="s">
        <v>1333</v>
      </c>
      <c r="E1683" s="261">
        <v>28</v>
      </c>
      <c r="F1683" s="261" t="s">
        <v>1052</v>
      </c>
      <c r="G1683" s="261" t="s">
        <v>1053</v>
      </c>
      <c r="H1683" s="261" t="s">
        <v>1054</v>
      </c>
      <c r="I1683" s="261" t="s">
        <v>1218</v>
      </c>
      <c r="M1683" s="253"/>
      <c r="N1683" s="253"/>
      <c r="P1683" s="255"/>
    </row>
    <row r="1684" spans="1:16" s="262" customFormat="1" ht="71.25">
      <c r="A1684" s="261" t="s">
        <v>1049</v>
      </c>
      <c r="B1684" s="261" t="s">
        <v>1478</v>
      </c>
      <c r="C1684" s="261">
        <v>7</v>
      </c>
      <c r="D1684" s="261" t="s">
        <v>1334</v>
      </c>
      <c r="E1684" s="261">
        <v>28</v>
      </c>
      <c r="F1684" s="261" t="s">
        <v>1052</v>
      </c>
      <c r="G1684" s="261" t="s">
        <v>1053</v>
      </c>
      <c r="H1684" s="261" t="s">
        <v>1054</v>
      </c>
      <c r="I1684" s="261" t="s">
        <v>1218</v>
      </c>
      <c r="M1684" s="253"/>
      <c r="N1684" s="253"/>
      <c r="P1684" s="255"/>
    </row>
    <row r="1685" spans="1:16" s="262" customFormat="1" ht="71.25">
      <c r="A1685" s="261" t="s">
        <v>1049</v>
      </c>
      <c r="B1685" s="261" t="s">
        <v>1478</v>
      </c>
      <c r="C1685" s="261">
        <v>7</v>
      </c>
      <c r="D1685" s="261" t="s">
        <v>1335</v>
      </c>
      <c r="E1685" s="261">
        <v>28</v>
      </c>
      <c r="F1685" s="261" t="s">
        <v>1052</v>
      </c>
      <c r="G1685" s="261" t="s">
        <v>1053</v>
      </c>
      <c r="H1685" s="261" t="s">
        <v>1054</v>
      </c>
      <c r="I1685" s="261" t="s">
        <v>1218</v>
      </c>
      <c r="M1685" s="253"/>
      <c r="N1685" s="253"/>
      <c r="P1685" s="255"/>
    </row>
    <row r="1686" spans="1:16" s="262" customFormat="1" ht="71.25">
      <c r="A1686" s="261" t="s">
        <v>1049</v>
      </c>
      <c r="B1686" s="261" t="s">
        <v>1478</v>
      </c>
      <c r="C1686" s="261">
        <v>7</v>
      </c>
      <c r="D1686" s="261" t="s">
        <v>1336</v>
      </c>
      <c r="E1686" s="261">
        <v>28</v>
      </c>
      <c r="F1686" s="261" t="s">
        <v>1052</v>
      </c>
      <c r="G1686" s="261" t="s">
        <v>1053</v>
      </c>
      <c r="H1686" s="261" t="s">
        <v>1054</v>
      </c>
      <c r="I1686" s="261" t="s">
        <v>1218</v>
      </c>
      <c r="M1686" s="253"/>
      <c r="N1686" s="253"/>
      <c r="P1686" s="255"/>
    </row>
    <row r="1687" spans="1:16" s="262" customFormat="1" ht="71.25">
      <c r="A1687" s="261" t="s">
        <v>1049</v>
      </c>
      <c r="B1687" s="261" t="s">
        <v>1478</v>
      </c>
      <c r="C1687" s="261">
        <v>7</v>
      </c>
      <c r="D1687" s="261" t="s">
        <v>1337</v>
      </c>
      <c r="E1687" s="261">
        <v>28</v>
      </c>
      <c r="F1687" s="261" t="s">
        <v>1052</v>
      </c>
      <c r="G1687" s="261" t="s">
        <v>1053</v>
      </c>
      <c r="H1687" s="261" t="s">
        <v>1054</v>
      </c>
      <c r="I1687" s="261" t="s">
        <v>1218</v>
      </c>
      <c r="M1687" s="253"/>
      <c r="N1687" s="253"/>
      <c r="P1687" s="255"/>
    </row>
    <row r="1688" spans="1:16" s="262" customFormat="1" ht="71.25">
      <c r="A1688" s="261" t="s">
        <v>1049</v>
      </c>
      <c r="B1688" s="261" t="s">
        <v>1478</v>
      </c>
      <c r="C1688" s="261">
        <v>7</v>
      </c>
      <c r="D1688" s="261" t="s">
        <v>1338</v>
      </c>
      <c r="E1688" s="261">
        <v>28</v>
      </c>
      <c r="F1688" s="261" t="s">
        <v>1052</v>
      </c>
      <c r="G1688" s="261" t="s">
        <v>1053</v>
      </c>
      <c r="H1688" s="261" t="s">
        <v>1054</v>
      </c>
      <c r="I1688" s="261" t="s">
        <v>1218</v>
      </c>
      <c r="M1688" s="253"/>
      <c r="N1688" s="253"/>
      <c r="P1688" s="255"/>
    </row>
    <row r="1689" spans="1:16" s="262" customFormat="1" ht="71.25">
      <c r="A1689" s="261" t="s">
        <v>1049</v>
      </c>
      <c r="B1689" s="261" t="s">
        <v>1478</v>
      </c>
      <c r="C1689" s="261">
        <v>7</v>
      </c>
      <c r="D1689" s="261" t="s">
        <v>1339</v>
      </c>
      <c r="E1689" s="261">
        <v>28</v>
      </c>
      <c r="F1689" s="261" t="s">
        <v>1052</v>
      </c>
      <c r="G1689" s="261" t="s">
        <v>1053</v>
      </c>
      <c r="H1689" s="261" t="s">
        <v>1054</v>
      </c>
      <c r="I1689" s="261" t="s">
        <v>1218</v>
      </c>
      <c r="M1689" s="253"/>
      <c r="N1689" s="253"/>
      <c r="P1689" s="255"/>
    </row>
    <row r="1690" spans="1:16" s="262" customFormat="1" ht="71.25">
      <c r="A1690" s="261" t="s">
        <v>1049</v>
      </c>
      <c r="B1690" s="261" t="s">
        <v>1478</v>
      </c>
      <c r="C1690" s="261">
        <v>7</v>
      </c>
      <c r="D1690" s="261" t="s">
        <v>1340</v>
      </c>
      <c r="E1690" s="261">
        <v>28</v>
      </c>
      <c r="F1690" s="261" t="s">
        <v>1052</v>
      </c>
      <c r="G1690" s="261" t="s">
        <v>1053</v>
      </c>
      <c r="H1690" s="261" t="s">
        <v>1054</v>
      </c>
      <c r="I1690" s="261" t="s">
        <v>1218</v>
      </c>
      <c r="M1690" s="253"/>
      <c r="N1690" s="253"/>
      <c r="P1690" s="255"/>
    </row>
    <row r="1691" spans="1:16" s="262" customFormat="1" ht="71.25">
      <c r="A1691" s="261" t="s">
        <v>1049</v>
      </c>
      <c r="B1691" s="261" t="s">
        <v>1478</v>
      </c>
      <c r="C1691" s="261">
        <v>7</v>
      </c>
      <c r="D1691" s="261" t="s">
        <v>1341</v>
      </c>
      <c r="E1691" s="261">
        <v>28</v>
      </c>
      <c r="F1691" s="261" t="s">
        <v>1052</v>
      </c>
      <c r="G1691" s="261" t="s">
        <v>1053</v>
      </c>
      <c r="H1691" s="261" t="s">
        <v>1054</v>
      </c>
      <c r="I1691" s="261" t="s">
        <v>1218</v>
      </c>
      <c r="M1691" s="253"/>
      <c r="N1691" s="253"/>
      <c r="P1691" s="255"/>
    </row>
    <row r="1692" spans="1:16" s="262" customFormat="1" ht="71.25">
      <c r="A1692" s="261" t="s">
        <v>1049</v>
      </c>
      <c r="B1692" s="261" t="s">
        <v>1478</v>
      </c>
      <c r="C1692" s="261">
        <v>7</v>
      </c>
      <c r="D1692" s="261" t="s">
        <v>1342</v>
      </c>
      <c r="E1692" s="261">
        <v>28</v>
      </c>
      <c r="F1692" s="261" t="s">
        <v>1052</v>
      </c>
      <c r="G1692" s="261" t="s">
        <v>1241</v>
      </c>
      <c r="H1692" s="261" t="s">
        <v>1054</v>
      </c>
      <c r="I1692" s="261" t="s">
        <v>1218</v>
      </c>
      <c r="M1692" s="253"/>
      <c r="N1692" s="253"/>
      <c r="P1692" s="255"/>
    </row>
    <row r="1693" spans="1:16" s="262" customFormat="1" ht="71.25">
      <c r="A1693" s="261" t="s">
        <v>1049</v>
      </c>
      <c r="B1693" s="261" t="s">
        <v>1478</v>
      </c>
      <c r="C1693" s="261">
        <v>7</v>
      </c>
      <c r="D1693" s="261" t="s">
        <v>1343</v>
      </c>
      <c r="E1693" s="261">
        <v>28</v>
      </c>
      <c r="F1693" s="261" t="s">
        <v>1052</v>
      </c>
      <c r="G1693" s="261" t="s">
        <v>1241</v>
      </c>
      <c r="H1693" s="261" t="s">
        <v>1054</v>
      </c>
      <c r="I1693" s="261" t="s">
        <v>1218</v>
      </c>
      <c r="M1693" s="253"/>
      <c r="N1693" s="253"/>
      <c r="P1693" s="255"/>
    </row>
    <row r="1694" spans="1:16" s="262" customFormat="1" ht="71.25">
      <c r="A1694" s="261" t="s">
        <v>1049</v>
      </c>
      <c r="B1694" s="261" t="s">
        <v>1478</v>
      </c>
      <c r="C1694" s="261">
        <v>7</v>
      </c>
      <c r="D1694" s="261" t="s">
        <v>1344</v>
      </c>
      <c r="E1694" s="261">
        <v>28</v>
      </c>
      <c r="F1694" s="261" t="s">
        <v>1052</v>
      </c>
      <c r="G1694" s="261" t="s">
        <v>1241</v>
      </c>
      <c r="H1694" s="261" t="s">
        <v>1054</v>
      </c>
      <c r="I1694" s="261" t="s">
        <v>1218</v>
      </c>
      <c r="M1694" s="253"/>
      <c r="N1694" s="253"/>
      <c r="P1694" s="255"/>
    </row>
    <row r="1695" spans="1:16" s="262" customFormat="1" ht="71.25">
      <c r="A1695" s="261" t="s">
        <v>1049</v>
      </c>
      <c r="B1695" s="261" t="s">
        <v>1478</v>
      </c>
      <c r="C1695" s="261">
        <v>7</v>
      </c>
      <c r="D1695" s="261" t="s">
        <v>1345</v>
      </c>
      <c r="E1695" s="261">
        <v>28</v>
      </c>
      <c r="F1695" s="261" t="s">
        <v>1052</v>
      </c>
      <c r="G1695" s="261" t="s">
        <v>1241</v>
      </c>
      <c r="H1695" s="261" t="s">
        <v>1054</v>
      </c>
      <c r="I1695" s="261" t="s">
        <v>1218</v>
      </c>
      <c r="M1695" s="253"/>
      <c r="N1695" s="253"/>
      <c r="P1695" s="255"/>
    </row>
    <row r="1696" spans="1:16" s="262" customFormat="1" ht="71.25">
      <c r="A1696" s="261" t="s">
        <v>1049</v>
      </c>
      <c r="B1696" s="261" t="s">
        <v>1478</v>
      </c>
      <c r="C1696" s="261">
        <v>7</v>
      </c>
      <c r="D1696" s="261" t="s">
        <v>1346</v>
      </c>
      <c r="E1696" s="261">
        <v>28</v>
      </c>
      <c r="F1696" s="261" t="s">
        <v>1052</v>
      </c>
      <c r="G1696" s="261" t="s">
        <v>1057</v>
      </c>
      <c r="H1696" s="261" t="s">
        <v>1054</v>
      </c>
      <c r="I1696" s="261" t="s">
        <v>1218</v>
      </c>
      <c r="M1696" s="253"/>
      <c r="N1696" s="253"/>
      <c r="P1696" s="255"/>
    </row>
    <row r="1697" spans="1:16" s="262" customFormat="1" ht="71.25">
      <c r="A1697" s="261" t="s">
        <v>1049</v>
      </c>
      <c r="B1697" s="261" t="s">
        <v>1478</v>
      </c>
      <c r="C1697" s="261">
        <v>7</v>
      </c>
      <c r="D1697" s="261" t="s">
        <v>1347</v>
      </c>
      <c r="E1697" s="261">
        <v>28</v>
      </c>
      <c r="F1697" s="261" t="s">
        <v>1052</v>
      </c>
      <c r="G1697" s="261" t="s">
        <v>1057</v>
      </c>
      <c r="H1697" s="261" t="s">
        <v>1054</v>
      </c>
      <c r="I1697" s="261" t="s">
        <v>1218</v>
      </c>
      <c r="M1697" s="253"/>
      <c r="N1697" s="253"/>
      <c r="P1697" s="255"/>
    </row>
    <row r="1698" spans="1:16" s="262" customFormat="1" ht="71.25">
      <c r="A1698" s="261" t="s">
        <v>1049</v>
      </c>
      <c r="B1698" s="261" t="s">
        <v>1478</v>
      </c>
      <c r="C1698" s="261">
        <v>7</v>
      </c>
      <c r="D1698" s="261" t="s">
        <v>1348</v>
      </c>
      <c r="E1698" s="261">
        <v>28</v>
      </c>
      <c r="F1698" s="261" t="s">
        <v>1052</v>
      </c>
      <c r="G1698" s="261" t="s">
        <v>1057</v>
      </c>
      <c r="H1698" s="261" t="s">
        <v>1054</v>
      </c>
      <c r="I1698" s="261" t="s">
        <v>1218</v>
      </c>
      <c r="M1698" s="253"/>
      <c r="N1698" s="253"/>
      <c r="P1698" s="255"/>
    </row>
    <row r="1699" spans="1:16" s="262" customFormat="1" ht="71.25">
      <c r="A1699" s="261" t="s">
        <v>1049</v>
      </c>
      <c r="B1699" s="261" t="s">
        <v>1478</v>
      </c>
      <c r="C1699" s="261">
        <v>7</v>
      </c>
      <c r="D1699" s="261" t="s">
        <v>1349</v>
      </c>
      <c r="E1699" s="261">
        <v>28</v>
      </c>
      <c r="F1699" s="261" t="s">
        <v>1052</v>
      </c>
      <c r="G1699" s="261" t="s">
        <v>1057</v>
      </c>
      <c r="H1699" s="261" t="s">
        <v>1054</v>
      </c>
      <c r="I1699" s="261" t="s">
        <v>1218</v>
      </c>
      <c r="M1699" s="253"/>
      <c r="N1699" s="253"/>
      <c r="P1699" s="255"/>
    </row>
    <row r="1700" spans="1:16" s="262" customFormat="1" ht="71.25">
      <c r="A1700" s="261" t="s">
        <v>1049</v>
      </c>
      <c r="B1700" s="261" t="s">
        <v>1478</v>
      </c>
      <c r="C1700" s="261">
        <v>7</v>
      </c>
      <c r="D1700" s="261" t="s">
        <v>1350</v>
      </c>
      <c r="E1700" s="261">
        <v>28</v>
      </c>
      <c r="F1700" s="261" t="s">
        <v>1052</v>
      </c>
      <c r="G1700" s="261" t="s">
        <v>1057</v>
      </c>
      <c r="H1700" s="261" t="s">
        <v>1054</v>
      </c>
      <c r="I1700" s="261" t="s">
        <v>1218</v>
      </c>
      <c r="M1700" s="253"/>
      <c r="N1700" s="253"/>
      <c r="P1700" s="255"/>
    </row>
    <row r="1701" spans="1:16" s="262" customFormat="1" ht="71.25">
      <c r="A1701" s="261" t="s">
        <v>1049</v>
      </c>
      <c r="B1701" s="261" t="s">
        <v>1478</v>
      </c>
      <c r="C1701" s="261">
        <v>7</v>
      </c>
      <c r="D1701" s="261" t="s">
        <v>1351</v>
      </c>
      <c r="E1701" s="261">
        <v>28</v>
      </c>
      <c r="F1701" s="261" t="s">
        <v>1052</v>
      </c>
      <c r="G1701" s="261" t="s">
        <v>1057</v>
      </c>
      <c r="H1701" s="261" t="s">
        <v>1054</v>
      </c>
      <c r="I1701" s="261" t="s">
        <v>1218</v>
      </c>
      <c r="M1701" s="253"/>
      <c r="N1701" s="253"/>
      <c r="P1701" s="255"/>
    </row>
    <row r="1702" spans="1:16" s="262" customFormat="1" ht="71.25">
      <c r="A1702" s="261" t="s">
        <v>1049</v>
      </c>
      <c r="B1702" s="261" t="s">
        <v>1478</v>
      </c>
      <c r="C1702" s="261">
        <v>7</v>
      </c>
      <c r="D1702" s="261" t="s">
        <v>1352</v>
      </c>
      <c r="E1702" s="261">
        <v>28</v>
      </c>
      <c r="F1702" s="261" t="s">
        <v>1052</v>
      </c>
      <c r="G1702" s="261" t="s">
        <v>1057</v>
      </c>
      <c r="H1702" s="261" t="s">
        <v>1054</v>
      </c>
      <c r="I1702" s="261" t="s">
        <v>1218</v>
      </c>
      <c r="M1702" s="253"/>
      <c r="N1702" s="253"/>
      <c r="P1702" s="255"/>
    </row>
    <row r="1703" spans="1:16" s="262" customFormat="1" ht="71.25">
      <c r="A1703" s="261" t="s">
        <v>1049</v>
      </c>
      <c r="B1703" s="261" t="s">
        <v>1478</v>
      </c>
      <c r="C1703" s="261">
        <v>7</v>
      </c>
      <c r="D1703" s="261" t="s">
        <v>1353</v>
      </c>
      <c r="E1703" s="261">
        <v>28</v>
      </c>
      <c r="F1703" s="261" t="s">
        <v>1052</v>
      </c>
      <c r="G1703" s="261" t="s">
        <v>1057</v>
      </c>
      <c r="H1703" s="261" t="s">
        <v>1054</v>
      </c>
      <c r="I1703" s="261" t="s">
        <v>1218</v>
      </c>
      <c r="M1703" s="253"/>
      <c r="N1703" s="253"/>
      <c r="P1703" s="255"/>
    </row>
    <row r="1704" spans="1:16" s="262" customFormat="1" ht="71.25">
      <c r="A1704" s="261" t="s">
        <v>1049</v>
      </c>
      <c r="B1704" s="261" t="s">
        <v>1478</v>
      </c>
      <c r="C1704" s="261">
        <v>7</v>
      </c>
      <c r="D1704" s="261" t="s">
        <v>1354</v>
      </c>
      <c r="E1704" s="261">
        <v>28</v>
      </c>
      <c r="F1704" s="261" t="s">
        <v>1052</v>
      </c>
      <c r="G1704" s="261" t="s">
        <v>1057</v>
      </c>
      <c r="H1704" s="261" t="s">
        <v>1054</v>
      </c>
      <c r="I1704" s="261" t="s">
        <v>1218</v>
      </c>
      <c r="M1704" s="253"/>
      <c r="N1704" s="253"/>
      <c r="P1704" s="255"/>
    </row>
    <row r="1705" spans="1:16" s="262" customFormat="1" ht="71.25">
      <c r="A1705" s="261" t="s">
        <v>1049</v>
      </c>
      <c r="B1705" s="261" t="s">
        <v>1478</v>
      </c>
      <c r="C1705" s="261">
        <v>7</v>
      </c>
      <c r="D1705" s="261" t="s">
        <v>1355</v>
      </c>
      <c r="E1705" s="261">
        <v>28</v>
      </c>
      <c r="F1705" s="261" t="s">
        <v>1052</v>
      </c>
      <c r="G1705" s="261" t="s">
        <v>1057</v>
      </c>
      <c r="H1705" s="261" t="s">
        <v>1054</v>
      </c>
      <c r="I1705" s="261" t="s">
        <v>1218</v>
      </c>
      <c r="M1705" s="253"/>
      <c r="N1705" s="253"/>
      <c r="P1705" s="255"/>
    </row>
    <row r="1706" spans="1:16" s="262" customFormat="1" ht="71.25">
      <c r="A1706" s="261" t="s">
        <v>1049</v>
      </c>
      <c r="B1706" s="261" t="s">
        <v>1478</v>
      </c>
      <c r="C1706" s="261">
        <v>7</v>
      </c>
      <c r="D1706" s="261" t="s">
        <v>1356</v>
      </c>
      <c r="E1706" s="261">
        <v>28</v>
      </c>
      <c r="F1706" s="261" t="s">
        <v>1052</v>
      </c>
      <c r="G1706" s="261" t="s">
        <v>1057</v>
      </c>
      <c r="H1706" s="261" t="s">
        <v>1054</v>
      </c>
      <c r="I1706" s="261" t="s">
        <v>1218</v>
      </c>
      <c r="M1706" s="253"/>
      <c r="N1706" s="253"/>
      <c r="P1706" s="255"/>
    </row>
    <row r="1707" spans="1:16" s="262" customFormat="1" ht="71.25">
      <c r="A1707" s="261" t="s">
        <v>1049</v>
      </c>
      <c r="B1707" s="261" t="s">
        <v>1478</v>
      </c>
      <c r="C1707" s="261">
        <v>7</v>
      </c>
      <c r="D1707" s="261" t="s">
        <v>1357</v>
      </c>
      <c r="E1707" s="261">
        <v>28</v>
      </c>
      <c r="F1707" s="261" t="s">
        <v>1052</v>
      </c>
      <c r="G1707" s="261" t="s">
        <v>1053</v>
      </c>
      <c r="H1707" s="261" t="s">
        <v>1054</v>
      </c>
      <c r="I1707" s="261" t="s">
        <v>1218</v>
      </c>
      <c r="M1707" s="253"/>
      <c r="N1707" s="253"/>
      <c r="P1707" s="255"/>
    </row>
    <row r="1708" spans="1:16" s="262" customFormat="1" ht="71.25">
      <c r="A1708" s="261" t="s">
        <v>1049</v>
      </c>
      <c r="B1708" s="261" t="s">
        <v>1478</v>
      </c>
      <c r="C1708" s="261">
        <v>7</v>
      </c>
      <c r="D1708" s="261" t="s">
        <v>1358</v>
      </c>
      <c r="E1708" s="261">
        <v>28</v>
      </c>
      <c r="F1708" s="261" t="s">
        <v>1052</v>
      </c>
      <c r="G1708" s="261" t="s">
        <v>1053</v>
      </c>
      <c r="H1708" s="261" t="s">
        <v>1054</v>
      </c>
      <c r="I1708" s="261" t="s">
        <v>1218</v>
      </c>
      <c r="M1708" s="253"/>
      <c r="N1708" s="253"/>
      <c r="P1708" s="255"/>
    </row>
    <row r="1709" spans="1:16" s="262" customFormat="1" ht="71.25">
      <c r="A1709" s="261" t="s">
        <v>1049</v>
      </c>
      <c r="B1709" s="261" t="s">
        <v>1478</v>
      </c>
      <c r="C1709" s="261">
        <v>7</v>
      </c>
      <c r="D1709" s="261" t="s">
        <v>1359</v>
      </c>
      <c r="E1709" s="261">
        <v>28</v>
      </c>
      <c r="F1709" s="261" t="s">
        <v>1052</v>
      </c>
      <c r="G1709" s="261" t="s">
        <v>1053</v>
      </c>
      <c r="H1709" s="261" t="s">
        <v>1054</v>
      </c>
      <c r="I1709" s="261" t="s">
        <v>1218</v>
      </c>
      <c r="M1709" s="253"/>
      <c r="N1709" s="253"/>
      <c r="P1709" s="255"/>
    </row>
    <row r="1710" spans="1:16" s="262" customFormat="1" ht="71.25">
      <c r="A1710" s="261" t="s">
        <v>1049</v>
      </c>
      <c r="B1710" s="261" t="s">
        <v>1478</v>
      </c>
      <c r="C1710" s="261">
        <v>7</v>
      </c>
      <c r="D1710" s="261" t="s">
        <v>1360</v>
      </c>
      <c r="E1710" s="261">
        <v>28</v>
      </c>
      <c r="F1710" s="261" t="s">
        <v>1052</v>
      </c>
      <c r="G1710" s="261" t="s">
        <v>1053</v>
      </c>
      <c r="H1710" s="261" t="s">
        <v>1054</v>
      </c>
      <c r="I1710" s="261" t="s">
        <v>1218</v>
      </c>
      <c r="M1710" s="253"/>
      <c r="N1710" s="253"/>
      <c r="P1710" s="255"/>
    </row>
    <row r="1711" spans="1:16" s="262" customFormat="1" ht="71.25">
      <c r="A1711" s="261" t="s">
        <v>1049</v>
      </c>
      <c r="B1711" s="261" t="s">
        <v>1478</v>
      </c>
      <c r="C1711" s="261">
        <v>7</v>
      </c>
      <c r="D1711" s="261" t="s">
        <v>1361</v>
      </c>
      <c r="E1711" s="261">
        <v>28</v>
      </c>
      <c r="F1711" s="261" t="s">
        <v>1052</v>
      </c>
      <c r="G1711" s="261" t="s">
        <v>1053</v>
      </c>
      <c r="H1711" s="261" t="s">
        <v>1054</v>
      </c>
      <c r="I1711" s="261" t="s">
        <v>1218</v>
      </c>
      <c r="M1711" s="253"/>
      <c r="N1711" s="253"/>
      <c r="P1711" s="255"/>
    </row>
    <row r="1712" spans="1:16" s="262" customFormat="1" ht="71.25">
      <c r="A1712" s="261" t="s">
        <v>1049</v>
      </c>
      <c r="B1712" s="261" t="s">
        <v>1478</v>
      </c>
      <c r="C1712" s="261">
        <v>7</v>
      </c>
      <c r="D1712" s="261" t="s">
        <v>1362</v>
      </c>
      <c r="E1712" s="261">
        <v>28</v>
      </c>
      <c r="F1712" s="261" t="s">
        <v>1052</v>
      </c>
      <c r="G1712" s="261" t="s">
        <v>1053</v>
      </c>
      <c r="H1712" s="261" t="s">
        <v>1054</v>
      </c>
      <c r="I1712" s="261" t="s">
        <v>1218</v>
      </c>
      <c r="M1712" s="253"/>
      <c r="N1712" s="253"/>
      <c r="P1712" s="255"/>
    </row>
    <row r="1713" spans="1:16" s="262" customFormat="1" ht="71.25">
      <c r="A1713" s="261" t="s">
        <v>1049</v>
      </c>
      <c r="B1713" s="261" t="s">
        <v>1478</v>
      </c>
      <c r="C1713" s="261">
        <v>7</v>
      </c>
      <c r="D1713" s="261" t="s">
        <v>1363</v>
      </c>
      <c r="E1713" s="261">
        <v>28</v>
      </c>
      <c r="F1713" s="261" t="s">
        <v>1052</v>
      </c>
      <c r="G1713" s="261" t="s">
        <v>1053</v>
      </c>
      <c r="H1713" s="261" t="s">
        <v>1054</v>
      </c>
      <c r="I1713" s="261" t="s">
        <v>1218</v>
      </c>
      <c r="M1713" s="253"/>
      <c r="N1713" s="253"/>
      <c r="P1713" s="255"/>
    </row>
    <row r="1714" spans="1:16" s="262" customFormat="1" ht="71.25">
      <c r="A1714" s="261" t="s">
        <v>1049</v>
      </c>
      <c r="B1714" s="261" t="s">
        <v>1478</v>
      </c>
      <c r="C1714" s="261">
        <v>7</v>
      </c>
      <c r="D1714" s="261" t="s">
        <v>1364</v>
      </c>
      <c r="E1714" s="261">
        <v>28</v>
      </c>
      <c r="F1714" s="261" t="s">
        <v>1052</v>
      </c>
      <c r="G1714" s="261" t="s">
        <v>1053</v>
      </c>
      <c r="H1714" s="261" t="s">
        <v>1054</v>
      </c>
      <c r="I1714" s="261" t="s">
        <v>1218</v>
      </c>
      <c r="M1714" s="253"/>
      <c r="N1714" s="253"/>
      <c r="P1714" s="255"/>
    </row>
    <row r="1715" spans="1:16" s="262" customFormat="1" ht="71.25">
      <c r="A1715" s="261" t="s">
        <v>1049</v>
      </c>
      <c r="B1715" s="261" t="s">
        <v>1478</v>
      </c>
      <c r="C1715" s="261">
        <v>7</v>
      </c>
      <c r="D1715" s="261" t="s">
        <v>1365</v>
      </c>
      <c r="E1715" s="261">
        <v>28</v>
      </c>
      <c r="F1715" s="261" t="s">
        <v>1052</v>
      </c>
      <c r="G1715" s="261" t="s">
        <v>1053</v>
      </c>
      <c r="H1715" s="261" t="s">
        <v>1054</v>
      </c>
      <c r="I1715" s="261" t="s">
        <v>1218</v>
      </c>
      <c r="M1715" s="253"/>
      <c r="N1715" s="253"/>
      <c r="P1715" s="255"/>
    </row>
    <row r="1716" spans="1:16" s="262" customFormat="1" ht="71.25">
      <c r="A1716" s="261" t="s">
        <v>1049</v>
      </c>
      <c r="B1716" s="261" t="s">
        <v>1478</v>
      </c>
      <c r="C1716" s="261">
        <v>7</v>
      </c>
      <c r="D1716" s="261" t="s">
        <v>1366</v>
      </c>
      <c r="E1716" s="261">
        <v>28</v>
      </c>
      <c r="F1716" s="261" t="s">
        <v>1052</v>
      </c>
      <c r="G1716" s="261" t="s">
        <v>1053</v>
      </c>
      <c r="H1716" s="261" t="s">
        <v>1054</v>
      </c>
      <c r="I1716" s="261" t="s">
        <v>1218</v>
      </c>
      <c r="M1716" s="253"/>
      <c r="N1716" s="253"/>
      <c r="P1716" s="255"/>
    </row>
    <row r="1717" spans="1:16" s="262" customFormat="1" ht="71.25">
      <c r="A1717" s="261" t="s">
        <v>1049</v>
      </c>
      <c r="B1717" s="261" t="s">
        <v>1478</v>
      </c>
      <c r="C1717" s="261">
        <v>7</v>
      </c>
      <c r="D1717" s="261" t="s">
        <v>1367</v>
      </c>
      <c r="E1717" s="261">
        <v>28</v>
      </c>
      <c r="F1717" s="261" t="s">
        <v>1052</v>
      </c>
      <c r="G1717" s="261" t="s">
        <v>1053</v>
      </c>
      <c r="H1717" s="261" t="s">
        <v>1054</v>
      </c>
      <c r="I1717" s="261" t="s">
        <v>1218</v>
      </c>
      <c r="M1717" s="253"/>
      <c r="N1717" s="253"/>
      <c r="P1717" s="255"/>
    </row>
    <row r="1718" spans="1:16" s="262" customFormat="1" ht="71.25">
      <c r="A1718" s="261" t="s">
        <v>1049</v>
      </c>
      <c r="B1718" s="261" t="s">
        <v>1478</v>
      </c>
      <c r="C1718" s="261">
        <v>7</v>
      </c>
      <c r="D1718" s="261" t="s">
        <v>1368</v>
      </c>
      <c r="E1718" s="261">
        <v>28</v>
      </c>
      <c r="F1718" s="261" t="s">
        <v>1052</v>
      </c>
      <c r="G1718" s="261" t="s">
        <v>1268</v>
      </c>
      <c r="H1718" s="261" t="s">
        <v>1054</v>
      </c>
      <c r="I1718" s="261" t="s">
        <v>1218</v>
      </c>
      <c r="M1718" s="253"/>
      <c r="N1718" s="253"/>
      <c r="P1718" s="255"/>
    </row>
    <row r="1719" spans="1:16" s="262" customFormat="1" ht="71.25">
      <c r="A1719" s="261" t="s">
        <v>1049</v>
      </c>
      <c r="B1719" s="261" t="s">
        <v>1478</v>
      </c>
      <c r="C1719" s="261">
        <v>7</v>
      </c>
      <c r="D1719" s="261" t="s">
        <v>1369</v>
      </c>
      <c r="E1719" s="261">
        <v>28</v>
      </c>
      <c r="F1719" s="261" t="s">
        <v>1052</v>
      </c>
      <c r="G1719" s="261" t="s">
        <v>1268</v>
      </c>
      <c r="H1719" s="261" t="s">
        <v>1054</v>
      </c>
      <c r="I1719" s="261" t="s">
        <v>1218</v>
      </c>
      <c r="M1719" s="253"/>
      <c r="N1719" s="253"/>
      <c r="P1719" s="255"/>
    </row>
    <row r="1720" spans="1:16" s="262" customFormat="1" ht="71.25">
      <c r="A1720" s="261" t="s">
        <v>1049</v>
      </c>
      <c r="B1720" s="261" t="s">
        <v>1478</v>
      </c>
      <c r="C1720" s="261">
        <v>7</v>
      </c>
      <c r="D1720" s="261" t="s">
        <v>1370</v>
      </c>
      <c r="E1720" s="261">
        <v>28</v>
      </c>
      <c r="F1720" s="261" t="s">
        <v>1052</v>
      </c>
      <c r="G1720" s="261" t="s">
        <v>1268</v>
      </c>
      <c r="H1720" s="261" t="s">
        <v>1054</v>
      </c>
      <c r="I1720" s="261" t="s">
        <v>1218</v>
      </c>
      <c r="M1720" s="253"/>
      <c r="N1720" s="253"/>
      <c r="P1720" s="255"/>
    </row>
    <row r="1721" spans="1:16" s="262" customFormat="1" ht="71.25">
      <c r="A1721" s="261" t="s">
        <v>1049</v>
      </c>
      <c r="B1721" s="261" t="s">
        <v>1478</v>
      </c>
      <c r="C1721" s="261">
        <v>7</v>
      </c>
      <c r="D1721" s="261" t="s">
        <v>1371</v>
      </c>
      <c r="E1721" s="261">
        <v>28</v>
      </c>
      <c r="F1721" s="261" t="s">
        <v>1052</v>
      </c>
      <c r="G1721" s="261" t="s">
        <v>1268</v>
      </c>
      <c r="H1721" s="261" t="s">
        <v>1054</v>
      </c>
      <c r="I1721" s="261" t="s">
        <v>1218</v>
      </c>
      <c r="M1721" s="253"/>
      <c r="N1721" s="253"/>
      <c r="P1721" s="255"/>
    </row>
    <row r="1722" spans="1:16" s="262" customFormat="1" ht="71.25">
      <c r="A1722" s="261" t="s">
        <v>1049</v>
      </c>
      <c r="B1722" s="261" t="s">
        <v>1478</v>
      </c>
      <c r="C1722" s="261">
        <v>8</v>
      </c>
      <c r="D1722" s="261" t="s">
        <v>1372</v>
      </c>
      <c r="E1722" s="261">
        <v>28</v>
      </c>
      <c r="F1722" s="261" t="s">
        <v>1052</v>
      </c>
      <c r="G1722" s="261" t="s">
        <v>1057</v>
      </c>
      <c r="H1722" s="261" t="s">
        <v>1054</v>
      </c>
      <c r="I1722" s="261" t="s">
        <v>1218</v>
      </c>
      <c r="M1722" s="253"/>
      <c r="N1722" s="253"/>
      <c r="P1722" s="255"/>
    </row>
    <row r="1723" spans="1:16" s="262" customFormat="1" ht="71.25">
      <c r="A1723" s="261" t="s">
        <v>1049</v>
      </c>
      <c r="B1723" s="261" t="s">
        <v>1478</v>
      </c>
      <c r="C1723" s="261">
        <v>8</v>
      </c>
      <c r="D1723" s="261" t="s">
        <v>1373</v>
      </c>
      <c r="E1723" s="261">
        <v>28</v>
      </c>
      <c r="F1723" s="261" t="s">
        <v>1052</v>
      </c>
      <c r="G1723" s="261" t="s">
        <v>1057</v>
      </c>
      <c r="H1723" s="261" t="s">
        <v>1054</v>
      </c>
      <c r="I1723" s="261" t="s">
        <v>1218</v>
      </c>
      <c r="M1723" s="253"/>
      <c r="N1723" s="253"/>
      <c r="P1723" s="255"/>
    </row>
    <row r="1724" spans="1:16" s="262" customFormat="1" ht="71.25">
      <c r="A1724" s="261" t="s">
        <v>1049</v>
      </c>
      <c r="B1724" s="261" t="s">
        <v>1478</v>
      </c>
      <c r="C1724" s="261">
        <v>8</v>
      </c>
      <c r="D1724" s="261" t="s">
        <v>1374</v>
      </c>
      <c r="E1724" s="261">
        <v>28</v>
      </c>
      <c r="F1724" s="261" t="s">
        <v>1052</v>
      </c>
      <c r="G1724" s="261" t="s">
        <v>1057</v>
      </c>
      <c r="H1724" s="261" t="s">
        <v>1054</v>
      </c>
      <c r="I1724" s="261" t="s">
        <v>1218</v>
      </c>
      <c r="M1724" s="253"/>
      <c r="N1724" s="253"/>
      <c r="P1724" s="255"/>
    </row>
    <row r="1725" spans="1:16" s="262" customFormat="1" ht="71.25">
      <c r="A1725" s="261" t="s">
        <v>1049</v>
      </c>
      <c r="B1725" s="261" t="s">
        <v>1478</v>
      </c>
      <c r="C1725" s="261">
        <v>8</v>
      </c>
      <c r="D1725" s="261" t="s">
        <v>1375</v>
      </c>
      <c r="E1725" s="261">
        <v>28</v>
      </c>
      <c r="F1725" s="261" t="s">
        <v>1052</v>
      </c>
      <c r="G1725" s="261" t="s">
        <v>1057</v>
      </c>
      <c r="H1725" s="261" t="s">
        <v>1054</v>
      </c>
      <c r="I1725" s="261" t="s">
        <v>1218</v>
      </c>
      <c r="M1725" s="253"/>
      <c r="N1725" s="253"/>
      <c r="P1725" s="255"/>
    </row>
    <row r="1726" spans="1:16" s="262" customFormat="1" ht="71.25">
      <c r="A1726" s="261" t="s">
        <v>1049</v>
      </c>
      <c r="B1726" s="261" t="s">
        <v>1478</v>
      </c>
      <c r="C1726" s="261">
        <v>8</v>
      </c>
      <c r="D1726" s="261" t="s">
        <v>1376</v>
      </c>
      <c r="E1726" s="261">
        <v>28</v>
      </c>
      <c r="F1726" s="261" t="s">
        <v>1052</v>
      </c>
      <c r="G1726" s="261" t="s">
        <v>1057</v>
      </c>
      <c r="H1726" s="261" t="s">
        <v>1054</v>
      </c>
      <c r="I1726" s="261" t="s">
        <v>1218</v>
      </c>
      <c r="M1726" s="253"/>
      <c r="N1726" s="253"/>
      <c r="P1726" s="255"/>
    </row>
    <row r="1727" spans="1:16" s="262" customFormat="1" ht="71.25">
      <c r="A1727" s="261" t="s">
        <v>1049</v>
      </c>
      <c r="B1727" s="261" t="s">
        <v>1478</v>
      </c>
      <c r="C1727" s="261">
        <v>8</v>
      </c>
      <c r="D1727" s="261" t="s">
        <v>1377</v>
      </c>
      <c r="E1727" s="261">
        <v>28</v>
      </c>
      <c r="F1727" s="261" t="s">
        <v>1052</v>
      </c>
      <c r="G1727" s="261" t="s">
        <v>1057</v>
      </c>
      <c r="H1727" s="261" t="s">
        <v>1054</v>
      </c>
      <c r="I1727" s="261" t="s">
        <v>1218</v>
      </c>
      <c r="M1727" s="253"/>
      <c r="N1727" s="253"/>
      <c r="P1727" s="255"/>
    </row>
    <row r="1728" spans="1:16" s="262" customFormat="1" ht="71.25">
      <c r="A1728" s="261" t="s">
        <v>1049</v>
      </c>
      <c r="B1728" s="261" t="s">
        <v>1478</v>
      </c>
      <c r="C1728" s="261">
        <v>8</v>
      </c>
      <c r="D1728" s="261" t="s">
        <v>1378</v>
      </c>
      <c r="E1728" s="261">
        <v>28</v>
      </c>
      <c r="F1728" s="261" t="s">
        <v>1052</v>
      </c>
      <c r="G1728" s="261" t="s">
        <v>1057</v>
      </c>
      <c r="H1728" s="261" t="s">
        <v>1054</v>
      </c>
      <c r="I1728" s="261" t="s">
        <v>1218</v>
      </c>
      <c r="M1728" s="253"/>
      <c r="N1728" s="253"/>
      <c r="P1728" s="255"/>
    </row>
    <row r="1729" spans="1:16" s="262" customFormat="1" ht="71.25">
      <c r="A1729" s="261" t="s">
        <v>1049</v>
      </c>
      <c r="B1729" s="261" t="s">
        <v>1478</v>
      </c>
      <c r="C1729" s="261">
        <v>8</v>
      </c>
      <c r="D1729" s="261" t="s">
        <v>1379</v>
      </c>
      <c r="E1729" s="261">
        <v>28</v>
      </c>
      <c r="F1729" s="261" t="s">
        <v>1052</v>
      </c>
      <c r="G1729" s="261" t="s">
        <v>1057</v>
      </c>
      <c r="H1729" s="261" t="s">
        <v>1054</v>
      </c>
      <c r="I1729" s="261" t="s">
        <v>1218</v>
      </c>
      <c r="M1729" s="253"/>
      <c r="N1729" s="253"/>
      <c r="P1729" s="255"/>
    </row>
    <row r="1730" spans="1:16" s="262" customFormat="1" ht="71.25">
      <c r="A1730" s="261" t="s">
        <v>1049</v>
      </c>
      <c r="B1730" s="261" t="s">
        <v>1478</v>
      </c>
      <c r="C1730" s="261">
        <v>8</v>
      </c>
      <c r="D1730" s="261" t="s">
        <v>1380</v>
      </c>
      <c r="E1730" s="261">
        <v>28</v>
      </c>
      <c r="F1730" s="261" t="s">
        <v>1052</v>
      </c>
      <c r="G1730" s="261" t="s">
        <v>1057</v>
      </c>
      <c r="H1730" s="261" t="s">
        <v>1054</v>
      </c>
      <c r="I1730" s="261" t="s">
        <v>1218</v>
      </c>
      <c r="M1730" s="253"/>
      <c r="N1730" s="253"/>
      <c r="P1730" s="255"/>
    </row>
    <row r="1731" spans="1:16" s="262" customFormat="1" ht="71.25">
      <c r="A1731" s="261" t="s">
        <v>1049</v>
      </c>
      <c r="B1731" s="261" t="s">
        <v>1478</v>
      </c>
      <c r="C1731" s="261">
        <v>8</v>
      </c>
      <c r="D1731" s="261" t="s">
        <v>1381</v>
      </c>
      <c r="E1731" s="261">
        <v>28</v>
      </c>
      <c r="F1731" s="261" t="s">
        <v>1052</v>
      </c>
      <c r="G1731" s="261" t="s">
        <v>1057</v>
      </c>
      <c r="H1731" s="261" t="s">
        <v>1054</v>
      </c>
      <c r="I1731" s="261" t="s">
        <v>1218</v>
      </c>
      <c r="M1731" s="253"/>
      <c r="N1731" s="253"/>
      <c r="P1731" s="255"/>
    </row>
    <row r="1732" spans="1:16" s="262" customFormat="1" ht="71.25">
      <c r="A1732" s="261" t="s">
        <v>1049</v>
      </c>
      <c r="B1732" s="261" t="s">
        <v>1478</v>
      </c>
      <c r="C1732" s="261">
        <v>8</v>
      </c>
      <c r="D1732" s="261" t="s">
        <v>1382</v>
      </c>
      <c r="E1732" s="261">
        <v>28</v>
      </c>
      <c r="F1732" s="261" t="s">
        <v>1052</v>
      </c>
      <c r="G1732" s="261" t="s">
        <v>1057</v>
      </c>
      <c r="H1732" s="261" t="s">
        <v>1054</v>
      </c>
      <c r="I1732" s="261" t="s">
        <v>1218</v>
      </c>
      <c r="M1732" s="253"/>
      <c r="N1732" s="253"/>
      <c r="P1732" s="255"/>
    </row>
    <row r="1733" spans="1:16" s="262" customFormat="1" ht="71.25">
      <c r="A1733" s="261" t="s">
        <v>1049</v>
      </c>
      <c r="B1733" s="261" t="s">
        <v>1478</v>
      </c>
      <c r="C1733" s="261">
        <v>8</v>
      </c>
      <c r="D1733" s="261" t="s">
        <v>1383</v>
      </c>
      <c r="E1733" s="261">
        <v>28</v>
      </c>
      <c r="F1733" s="261" t="s">
        <v>1052</v>
      </c>
      <c r="G1733" s="261" t="s">
        <v>1053</v>
      </c>
      <c r="H1733" s="261" t="s">
        <v>1054</v>
      </c>
      <c r="I1733" s="261" t="s">
        <v>1218</v>
      </c>
      <c r="M1733" s="253"/>
      <c r="N1733" s="253"/>
      <c r="P1733" s="255"/>
    </row>
    <row r="1734" spans="1:16" s="262" customFormat="1" ht="71.25">
      <c r="A1734" s="261" t="s">
        <v>1049</v>
      </c>
      <c r="B1734" s="261" t="s">
        <v>1478</v>
      </c>
      <c r="C1734" s="261">
        <v>8</v>
      </c>
      <c r="D1734" s="261" t="s">
        <v>1384</v>
      </c>
      <c r="E1734" s="261">
        <v>28</v>
      </c>
      <c r="F1734" s="261" t="s">
        <v>1052</v>
      </c>
      <c r="G1734" s="261" t="s">
        <v>1053</v>
      </c>
      <c r="H1734" s="261" t="s">
        <v>1054</v>
      </c>
      <c r="I1734" s="261" t="s">
        <v>1218</v>
      </c>
      <c r="M1734" s="253"/>
      <c r="N1734" s="253"/>
      <c r="P1734" s="255"/>
    </row>
    <row r="1735" spans="1:16" s="262" customFormat="1" ht="71.25">
      <c r="A1735" s="261" t="s">
        <v>1049</v>
      </c>
      <c r="B1735" s="261" t="s">
        <v>1478</v>
      </c>
      <c r="C1735" s="261">
        <v>8</v>
      </c>
      <c r="D1735" s="261" t="s">
        <v>1385</v>
      </c>
      <c r="E1735" s="261">
        <v>28</v>
      </c>
      <c r="F1735" s="261" t="s">
        <v>1052</v>
      </c>
      <c r="G1735" s="261" t="s">
        <v>1053</v>
      </c>
      <c r="H1735" s="261" t="s">
        <v>1054</v>
      </c>
      <c r="I1735" s="261" t="s">
        <v>1218</v>
      </c>
      <c r="M1735" s="253"/>
      <c r="N1735" s="253"/>
      <c r="P1735" s="255"/>
    </row>
    <row r="1736" spans="1:16" s="262" customFormat="1" ht="71.25">
      <c r="A1736" s="261" t="s">
        <v>1049</v>
      </c>
      <c r="B1736" s="261" t="s">
        <v>1478</v>
      </c>
      <c r="C1736" s="261">
        <v>8</v>
      </c>
      <c r="D1736" s="261" t="s">
        <v>1386</v>
      </c>
      <c r="E1736" s="261">
        <v>28</v>
      </c>
      <c r="F1736" s="261" t="s">
        <v>1052</v>
      </c>
      <c r="G1736" s="261" t="s">
        <v>1053</v>
      </c>
      <c r="H1736" s="261" t="s">
        <v>1054</v>
      </c>
      <c r="I1736" s="261" t="s">
        <v>1218</v>
      </c>
      <c r="M1736" s="253"/>
      <c r="N1736" s="253"/>
      <c r="P1736" s="255"/>
    </row>
    <row r="1737" spans="1:16" s="262" customFormat="1" ht="71.25">
      <c r="A1737" s="261" t="s">
        <v>1049</v>
      </c>
      <c r="B1737" s="261" t="s">
        <v>1478</v>
      </c>
      <c r="C1737" s="261">
        <v>8</v>
      </c>
      <c r="D1737" s="261" t="s">
        <v>1387</v>
      </c>
      <c r="E1737" s="261">
        <v>28</v>
      </c>
      <c r="F1737" s="261" t="s">
        <v>1052</v>
      </c>
      <c r="G1737" s="261" t="s">
        <v>1053</v>
      </c>
      <c r="H1737" s="261" t="s">
        <v>1054</v>
      </c>
      <c r="I1737" s="261" t="s">
        <v>1218</v>
      </c>
      <c r="M1737" s="253"/>
      <c r="N1737" s="253"/>
      <c r="P1737" s="255"/>
    </row>
    <row r="1738" spans="1:16" s="262" customFormat="1" ht="71.25">
      <c r="A1738" s="261" t="s">
        <v>1049</v>
      </c>
      <c r="B1738" s="261" t="s">
        <v>1478</v>
      </c>
      <c r="C1738" s="261">
        <v>8</v>
      </c>
      <c r="D1738" s="261" t="s">
        <v>1388</v>
      </c>
      <c r="E1738" s="261">
        <v>28</v>
      </c>
      <c r="F1738" s="261" t="s">
        <v>1052</v>
      </c>
      <c r="G1738" s="261" t="s">
        <v>1053</v>
      </c>
      <c r="H1738" s="261" t="s">
        <v>1054</v>
      </c>
      <c r="I1738" s="261" t="s">
        <v>1218</v>
      </c>
      <c r="M1738" s="253"/>
      <c r="N1738" s="253"/>
      <c r="P1738" s="255"/>
    </row>
    <row r="1739" spans="1:16" s="262" customFormat="1" ht="71.25">
      <c r="A1739" s="261" t="s">
        <v>1049</v>
      </c>
      <c r="B1739" s="261" t="s">
        <v>1478</v>
      </c>
      <c r="C1739" s="261">
        <v>8</v>
      </c>
      <c r="D1739" s="261" t="s">
        <v>1389</v>
      </c>
      <c r="E1739" s="261">
        <v>28</v>
      </c>
      <c r="F1739" s="261" t="s">
        <v>1052</v>
      </c>
      <c r="G1739" s="261" t="s">
        <v>1053</v>
      </c>
      <c r="H1739" s="261" t="s">
        <v>1054</v>
      </c>
      <c r="I1739" s="261" t="s">
        <v>1218</v>
      </c>
      <c r="M1739" s="253"/>
      <c r="N1739" s="253"/>
      <c r="P1739" s="255"/>
    </row>
    <row r="1740" spans="1:16" s="262" customFormat="1" ht="71.25">
      <c r="A1740" s="261" t="s">
        <v>1049</v>
      </c>
      <c r="B1740" s="261" t="s">
        <v>1478</v>
      </c>
      <c r="C1740" s="261">
        <v>8</v>
      </c>
      <c r="D1740" s="261" t="s">
        <v>1390</v>
      </c>
      <c r="E1740" s="261">
        <v>28</v>
      </c>
      <c r="F1740" s="261" t="s">
        <v>1052</v>
      </c>
      <c r="G1740" s="261" t="s">
        <v>1053</v>
      </c>
      <c r="H1740" s="261" t="s">
        <v>1054</v>
      </c>
      <c r="I1740" s="261" t="s">
        <v>1218</v>
      </c>
      <c r="M1740" s="253"/>
      <c r="N1740" s="253"/>
      <c r="P1740" s="255"/>
    </row>
    <row r="1741" spans="1:16" s="262" customFormat="1" ht="71.25">
      <c r="A1741" s="261" t="s">
        <v>1049</v>
      </c>
      <c r="B1741" s="261" t="s">
        <v>1478</v>
      </c>
      <c r="C1741" s="261">
        <v>8</v>
      </c>
      <c r="D1741" s="261" t="s">
        <v>1391</v>
      </c>
      <c r="E1741" s="261">
        <v>28</v>
      </c>
      <c r="F1741" s="261" t="s">
        <v>1052</v>
      </c>
      <c r="G1741" s="261" t="s">
        <v>1053</v>
      </c>
      <c r="H1741" s="261" t="s">
        <v>1054</v>
      </c>
      <c r="I1741" s="261" t="s">
        <v>1218</v>
      </c>
      <c r="M1741" s="253"/>
      <c r="N1741" s="253"/>
      <c r="P1741" s="255"/>
    </row>
    <row r="1742" spans="1:16" s="262" customFormat="1" ht="71.25">
      <c r="A1742" s="261" t="s">
        <v>1049</v>
      </c>
      <c r="B1742" s="261" t="s">
        <v>1478</v>
      </c>
      <c r="C1742" s="261">
        <v>8</v>
      </c>
      <c r="D1742" s="261" t="s">
        <v>1392</v>
      </c>
      <c r="E1742" s="261">
        <v>28</v>
      </c>
      <c r="F1742" s="261" t="s">
        <v>1052</v>
      </c>
      <c r="G1742" s="261" t="s">
        <v>1053</v>
      </c>
      <c r="H1742" s="261" t="s">
        <v>1054</v>
      </c>
      <c r="I1742" s="261" t="s">
        <v>1218</v>
      </c>
      <c r="M1742" s="253"/>
      <c r="N1742" s="253"/>
      <c r="P1742" s="255"/>
    </row>
    <row r="1743" spans="1:16" s="262" customFormat="1" ht="71.25">
      <c r="A1743" s="261" t="s">
        <v>1049</v>
      </c>
      <c r="B1743" s="261" t="s">
        <v>1478</v>
      </c>
      <c r="C1743" s="261">
        <v>8</v>
      </c>
      <c r="D1743" s="261" t="s">
        <v>1393</v>
      </c>
      <c r="E1743" s="261">
        <v>28</v>
      </c>
      <c r="F1743" s="261" t="s">
        <v>1052</v>
      </c>
      <c r="G1743" s="261" t="s">
        <v>1053</v>
      </c>
      <c r="H1743" s="261" t="s">
        <v>1054</v>
      </c>
      <c r="I1743" s="261" t="s">
        <v>1218</v>
      </c>
      <c r="M1743" s="253"/>
      <c r="N1743" s="253"/>
      <c r="P1743" s="255"/>
    </row>
    <row r="1744" spans="1:16" s="262" customFormat="1" ht="71.25">
      <c r="A1744" s="261" t="s">
        <v>1049</v>
      </c>
      <c r="B1744" s="261" t="s">
        <v>1478</v>
      </c>
      <c r="C1744" s="261">
        <v>8</v>
      </c>
      <c r="D1744" s="261" t="s">
        <v>1394</v>
      </c>
      <c r="E1744" s="261">
        <v>28</v>
      </c>
      <c r="F1744" s="261" t="s">
        <v>1052</v>
      </c>
      <c r="G1744" s="261" t="s">
        <v>1241</v>
      </c>
      <c r="H1744" s="261" t="s">
        <v>1054</v>
      </c>
      <c r="I1744" s="261" t="s">
        <v>1218</v>
      </c>
      <c r="M1744" s="253"/>
      <c r="N1744" s="253"/>
      <c r="P1744" s="255"/>
    </row>
    <row r="1745" spans="1:16" s="262" customFormat="1" ht="71.25">
      <c r="A1745" s="261" t="s">
        <v>1049</v>
      </c>
      <c r="B1745" s="261" t="s">
        <v>1478</v>
      </c>
      <c r="C1745" s="261">
        <v>8</v>
      </c>
      <c r="D1745" s="261" t="s">
        <v>1395</v>
      </c>
      <c r="E1745" s="261">
        <v>28</v>
      </c>
      <c r="F1745" s="261" t="s">
        <v>1052</v>
      </c>
      <c r="G1745" s="261" t="s">
        <v>1241</v>
      </c>
      <c r="H1745" s="261" t="s">
        <v>1054</v>
      </c>
      <c r="I1745" s="261" t="s">
        <v>1218</v>
      </c>
      <c r="M1745" s="253"/>
      <c r="N1745" s="253"/>
      <c r="P1745" s="255"/>
    </row>
    <row r="1746" spans="1:16" s="262" customFormat="1" ht="71.25">
      <c r="A1746" s="261" t="s">
        <v>1049</v>
      </c>
      <c r="B1746" s="261" t="s">
        <v>1478</v>
      </c>
      <c r="C1746" s="261">
        <v>8</v>
      </c>
      <c r="D1746" s="261" t="s">
        <v>1396</v>
      </c>
      <c r="E1746" s="261">
        <v>28</v>
      </c>
      <c r="F1746" s="261" t="s">
        <v>1052</v>
      </c>
      <c r="G1746" s="261" t="s">
        <v>1241</v>
      </c>
      <c r="H1746" s="261" t="s">
        <v>1054</v>
      </c>
      <c r="I1746" s="261" t="s">
        <v>1218</v>
      </c>
      <c r="M1746" s="253"/>
      <c r="N1746" s="253"/>
      <c r="P1746" s="255"/>
    </row>
    <row r="1747" spans="1:16" s="262" customFormat="1" ht="71.25">
      <c r="A1747" s="261" t="s">
        <v>1049</v>
      </c>
      <c r="B1747" s="261" t="s">
        <v>1478</v>
      </c>
      <c r="C1747" s="261">
        <v>8</v>
      </c>
      <c r="D1747" s="261" t="s">
        <v>1397</v>
      </c>
      <c r="E1747" s="261">
        <v>28</v>
      </c>
      <c r="F1747" s="261" t="s">
        <v>1052</v>
      </c>
      <c r="G1747" s="261" t="s">
        <v>1241</v>
      </c>
      <c r="H1747" s="261" t="s">
        <v>1054</v>
      </c>
      <c r="I1747" s="261" t="s">
        <v>1218</v>
      </c>
      <c r="M1747" s="253"/>
      <c r="N1747" s="253"/>
      <c r="P1747" s="255"/>
    </row>
    <row r="1748" spans="1:16" s="262" customFormat="1" ht="71.25">
      <c r="A1748" s="261" t="s">
        <v>1049</v>
      </c>
      <c r="B1748" s="261" t="s">
        <v>1478</v>
      </c>
      <c r="C1748" s="261">
        <v>8</v>
      </c>
      <c r="D1748" s="261" t="s">
        <v>1398</v>
      </c>
      <c r="E1748" s="261">
        <v>28</v>
      </c>
      <c r="F1748" s="261" t="s">
        <v>1052</v>
      </c>
      <c r="G1748" s="261" t="s">
        <v>1057</v>
      </c>
      <c r="H1748" s="261" t="s">
        <v>1054</v>
      </c>
      <c r="I1748" s="261" t="s">
        <v>1218</v>
      </c>
      <c r="M1748" s="253"/>
      <c r="N1748" s="253"/>
      <c r="P1748" s="255"/>
    </row>
    <row r="1749" spans="1:16" s="262" customFormat="1" ht="71.25">
      <c r="A1749" s="261" t="s">
        <v>1049</v>
      </c>
      <c r="B1749" s="261" t="s">
        <v>1478</v>
      </c>
      <c r="C1749" s="261">
        <v>8</v>
      </c>
      <c r="D1749" s="261" t="s">
        <v>1399</v>
      </c>
      <c r="E1749" s="261">
        <v>28</v>
      </c>
      <c r="F1749" s="261" t="s">
        <v>1052</v>
      </c>
      <c r="G1749" s="261" t="s">
        <v>1057</v>
      </c>
      <c r="H1749" s="261" t="s">
        <v>1054</v>
      </c>
      <c r="I1749" s="261" t="s">
        <v>1218</v>
      </c>
      <c r="M1749" s="253"/>
      <c r="N1749" s="253"/>
      <c r="P1749" s="255"/>
    </row>
    <row r="1750" spans="1:16" s="262" customFormat="1" ht="71.25">
      <c r="A1750" s="261" t="s">
        <v>1049</v>
      </c>
      <c r="B1750" s="261" t="s">
        <v>1478</v>
      </c>
      <c r="C1750" s="261">
        <v>8</v>
      </c>
      <c r="D1750" s="261" t="s">
        <v>1400</v>
      </c>
      <c r="E1750" s="261">
        <v>28</v>
      </c>
      <c r="F1750" s="261" t="s">
        <v>1052</v>
      </c>
      <c r="G1750" s="261" t="s">
        <v>1057</v>
      </c>
      <c r="H1750" s="261" t="s">
        <v>1054</v>
      </c>
      <c r="I1750" s="261" t="s">
        <v>1218</v>
      </c>
      <c r="M1750" s="253"/>
      <c r="N1750" s="253"/>
      <c r="P1750" s="255"/>
    </row>
    <row r="1751" spans="1:16" s="262" customFormat="1" ht="71.25">
      <c r="A1751" s="261" t="s">
        <v>1049</v>
      </c>
      <c r="B1751" s="261" t="s">
        <v>1478</v>
      </c>
      <c r="C1751" s="261">
        <v>8</v>
      </c>
      <c r="D1751" s="261" t="s">
        <v>1401</v>
      </c>
      <c r="E1751" s="261">
        <v>28</v>
      </c>
      <c r="F1751" s="261" t="s">
        <v>1052</v>
      </c>
      <c r="G1751" s="261" t="s">
        <v>1057</v>
      </c>
      <c r="H1751" s="261" t="s">
        <v>1054</v>
      </c>
      <c r="I1751" s="261" t="s">
        <v>1218</v>
      </c>
      <c r="M1751" s="253"/>
      <c r="N1751" s="253"/>
      <c r="P1751" s="255"/>
    </row>
    <row r="1752" spans="1:16" s="262" customFormat="1" ht="71.25">
      <c r="A1752" s="261" t="s">
        <v>1049</v>
      </c>
      <c r="B1752" s="261" t="s">
        <v>1478</v>
      </c>
      <c r="C1752" s="261">
        <v>8</v>
      </c>
      <c r="D1752" s="261" t="s">
        <v>1402</v>
      </c>
      <c r="E1752" s="261">
        <v>28</v>
      </c>
      <c r="F1752" s="261" t="s">
        <v>1052</v>
      </c>
      <c r="G1752" s="261" t="s">
        <v>1057</v>
      </c>
      <c r="H1752" s="261" t="s">
        <v>1054</v>
      </c>
      <c r="I1752" s="261" t="s">
        <v>1218</v>
      </c>
      <c r="M1752" s="253"/>
      <c r="N1752" s="253"/>
      <c r="P1752" s="255"/>
    </row>
    <row r="1753" spans="1:16" s="262" customFormat="1" ht="71.25">
      <c r="A1753" s="261" t="s">
        <v>1049</v>
      </c>
      <c r="B1753" s="261" t="s">
        <v>1478</v>
      </c>
      <c r="C1753" s="261">
        <v>8</v>
      </c>
      <c r="D1753" s="261" t="s">
        <v>1403</v>
      </c>
      <c r="E1753" s="261">
        <v>28</v>
      </c>
      <c r="F1753" s="261" t="s">
        <v>1052</v>
      </c>
      <c r="G1753" s="261" t="s">
        <v>1057</v>
      </c>
      <c r="H1753" s="261" t="s">
        <v>1054</v>
      </c>
      <c r="I1753" s="261" t="s">
        <v>1218</v>
      </c>
      <c r="M1753" s="253"/>
      <c r="N1753" s="253"/>
      <c r="P1753" s="255"/>
    </row>
    <row r="1754" spans="1:16" s="262" customFormat="1" ht="71.25">
      <c r="A1754" s="261" t="s">
        <v>1049</v>
      </c>
      <c r="B1754" s="261" t="s">
        <v>1478</v>
      </c>
      <c r="C1754" s="261">
        <v>8</v>
      </c>
      <c r="D1754" s="261" t="s">
        <v>1404</v>
      </c>
      <c r="E1754" s="261">
        <v>28</v>
      </c>
      <c r="F1754" s="261" t="s">
        <v>1052</v>
      </c>
      <c r="G1754" s="261" t="s">
        <v>1057</v>
      </c>
      <c r="H1754" s="261" t="s">
        <v>1054</v>
      </c>
      <c r="I1754" s="261" t="s">
        <v>1218</v>
      </c>
      <c r="M1754" s="253"/>
      <c r="N1754" s="253"/>
      <c r="P1754" s="255"/>
    </row>
    <row r="1755" spans="1:16" s="262" customFormat="1" ht="71.25">
      <c r="A1755" s="261" t="s">
        <v>1049</v>
      </c>
      <c r="B1755" s="261" t="s">
        <v>1478</v>
      </c>
      <c r="C1755" s="261">
        <v>8</v>
      </c>
      <c r="D1755" s="261" t="s">
        <v>1405</v>
      </c>
      <c r="E1755" s="261">
        <v>28</v>
      </c>
      <c r="F1755" s="261" t="s">
        <v>1052</v>
      </c>
      <c r="G1755" s="261" t="s">
        <v>1057</v>
      </c>
      <c r="H1755" s="261" t="s">
        <v>1054</v>
      </c>
      <c r="I1755" s="261" t="s">
        <v>1218</v>
      </c>
      <c r="M1755" s="253"/>
      <c r="N1755" s="253"/>
      <c r="P1755" s="255"/>
    </row>
    <row r="1756" spans="1:16" s="262" customFormat="1" ht="71.25">
      <c r="A1756" s="261" t="s">
        <v>1049</v>
      </c>
      <c r="B1756" s="261" t="s">
        <v>1478</v>
      </c>
      <c r="C1756" s="261">
        <v>8</v>
      </c>
      <c r="D1756" s="261" t="s">
        <v>1406</v>
      </c>
      <c r="E1756" s="261">
        <v>28</v>
      </c>
      <c r="F1756" s="261" t="s">
        <v>1052</v>
      </c>
      <c r="G1756" s="261" t="s">
        <v>1057</v>
      </c>
      <c r="H1756" s="261" t="s">
        <v>1054</v>
      </c>
      <c r="I1756" s="261" t="s">
        <v>1218</v>
      </c>
      <c r="M1756" s="253"/>
      <c r="N1756" s="253"/>
      <c r="P1756" s="255"/>
    </row>
    <row r="1757" spans="1:16" s="262" customFormat="1" ht="71.25">
      <c r="A1757" s="261" t="s">
        <v>1049</v>
      </c>
      <c r="B1757" s="261" t="s">
        <v>1478</v>
      </c>
      <c r="C1757" s="261">
        <v>8</v>
      </c>
      <c r="D1757" s="261" t="s">
        <v>1407</v>
      </c>
      <c r="E1757" s="261">
        <v>28</v>
      </c>
      <c r="F1757" s="261" t="s">
        <v>1052</v>
      </c>
      <c r="G1757" s="261" t="s">
        <v>1057</v>
      </c>
      <c r="H1757" s="261" t="s">
        <v>1054</v>
      </c>
      <c r="I1757" s="261" t="s">
        <v>1218</v>
      </c>
      <c r="M1757" s="253"/>
      <c r="N1757" s="253"/>
      <c r="P1757" s="255"/>
    </row>
    <row r="1758" spans="1:16" s="262" customFormat="1" ht="71.25">
      <c r="A1758" s="261" t="s">
        <v>1049</v>
      </c>
      <c r="B1758" s="261" t="s">
        <v>1478</v>
      </c>
      <c r="C1758" s="261">
        <v>8</v>
      </c>
      <c r="D1758" s="261" t="s">
        <v>1408</v>
      </c>
      <c r="E1758" s="261">
        <v>28</v>
      </c>
      <c r="F1758" s="261" t="s">
        <v>1052</v>
      </c>
      <c r="G1758" s="261" t="s">
        <v>1057</v>
      </c>
      <c r="H1758" s="261" t="s">
        <v>1054</v>
      </c>
      <c r="I1758" s="261" t="s">
        <v>1218</v>
      </c>
      <c r="M1758" s="253"/>
      <c r="N1758" s="253"/>
      <c r="P1758" s="255"/>
    </row>
    <row r="1759" spans="1:16" s="262" customFormat="1" ht="71.25">
      <c r="A1759" s="261" t="s">
        <v>1049</v>
      </c>
      <c r="B1759" s="261" t="s">
        <v>1478</v>
      </c>
      <c r="C1759" s="261">
        <v>8</v>
      </c>
      <c r="D1759" s="261" t="s">
        <v>1409</v>
      </c>
      <c r="E1759" s="261">
        <v>28</v>
      </c>
      <c r="F1759" s="261" t="s">
        <v>1052</v>
      </c>
      <c r="G1759" s="261" t="s">
        <v>1053</v>
      </c>
      <c r="H1759" s="261" t="s">
        <v>1054</v>
      </c>
      <c r="I1759" s="261" t="s">
        <v>1218</v>
      </c>
      <c r="M1759" s="253"/>
      <c r="N1759" s="253"/>
      <c r="P1759" s="255"/>
    </row>
    <row r="1760" spans="1:16" s="262" customFormat="1" ht="71.25">
      <c r="A1760" s="261" t="s">
        <v>1049</v>
      </c>
      <c r="B1760" s="261" t="s">
        <v>1478</v>
      </c>
      <c r="C1760" s="261">
        <v>8</v>
      </c>
      <c r="D1760" s="261" t="s">
        <v>1410</v>
      </c>
      <c r="E1760" s="261">
        <v>28</v>
      </c>
      <c r="F1760" s="261" t="s">
        <v>1052</v>
      </c>
      <c r="G1760" s="261" t="s">
        <v>1053</v>
      </c>
      <c r="H1760" s="261" t="s">
        <v>1054</v>
      </c>
      <c r="I1760" s="261" t="s">
        <v>1218</v>
      </c>
      <c r="M1760" s="253"/>
      <c r="N1760" s="253"/>
      <c r="P1760" s="255"/>
    </row>
    <row r="1761" spans="1:16" s="262" customFormat="1" ht="71.25">
      <c r="A1761" s="261" t="s">
        <v>1049</v>
      </c>
      <c r="B1761" s="261" t="s">
        <v>1478</v>
      </c>
      <c r="C1761" s="261">
        <v>8</v>
      </c>
      <c r="D1761" s="261" t="s">
        <v>1411</v>
      </c>
      <c r="E1761" s="261">
        <v>28</v>
      </c>
      <c r="F1761" s="261" t="s">
        <v>1052</v>
      </c>
      <c r="G1761" s="261" t="s">
        <v>1053</v>
      </c>
      <c r="H1761" s="261" t="s">
        <v>1054</v>
      </c>
      <c r="I1761" s="261" t="s">
        <v>1218</v>
      </c>
      <c r="M1761" s="253"/>
      <c r="N1761" s="253"/>
      <c r="P1761" s="255"/>
    </row>
    <row r="1762" spans="1:16" s="262" customFormat="1" ht="71.25">
      <c r="A1762" s="261" t="s">
        <v>1049</v>
      </c>
      <c r="B1762" s="261" t="s">
        <v>1478</v>
      </c>
      <c r="C1762" s="261">
        <v>8</v>
      </c>
      <c r="D1762" s="261" t="s">
        <v>1412</v>
      </c>
      <c r="E1762" s="261">
        <v>28</v>
      </c>
      <c r="F1762" s="261" t="s">
        <v>1052</v>
      </c>
      <c r="G1762" s="261" t="s">
        <v>1053</v>
      </c>
      <c r="H1762" s="261" t="s">
        <v>1054</v>
      </c>
      <c r="I1762" s="261" t="s">
        <v>1218</v>
      </c>
      <c r="M1762" s="253"/>
      <c r="N1762" s="253"/>
      <c r="P1762" s="255"/>
    </row>
    <row r="1763" spans="1:16" s="262" customFormat="1" ht="71.25">
      <c r="A1763" s="261" t="s">
        <v>1049</v>
      </c>
      <c r="B1763" s="261" t="s">
        <v>1478</v>
      </c>
      <c r="C1763" s="261">
        <v>8</v>
      </c>
      <c r="D1763" s="261" t="s">
        <v>1413</v>
      </c>
      <c r="E1763" s="261">
        <v>28</v>
      </c>
      <c r="F1763" s="261" t="s">
        <v>1052</v>
      </c>
      <c r="G1763" s="261" t="s">
        <v>1053</v>
      </c>
      <c r="H1763" s="261" t="s">
        <v>1054</v>
      </c>
      <c r="I1763" s="261" t="s">
        <v>1218</v>
      </c>
      <c r="M1763" s="253"/>
      <c r="N1763" s="253"/>
      <c r="P1763" s="255"/>
    </row>
    <row r="1764" spans="1:16" s="262" customFormat="1" ht="71.25">
      <c r="A1764" s="261" t="s">
        <v>1049</v>
      </c>
      <c r="B1764" s="261" t="s">
        <v>1478</v>
      </c>
      <c r="C1764" s="261">
        <v>8</v>
      </c>
      <c r="D1764" s="261" t="s">
        <v>1414</v>
      </c>
      <c r="E1764" s="261">
        <v>28</v>
      </c>
      <c r="F1764" s="261" t="s">
        <v>1052</v>
      </c>
      <c r="G1764" s="261" t="s">
        <v>1053</v>
      </c>
      <c r="H1764" s="261" t="s">
        <v>1054</v>
      </c>
      <c r="I1764" s="261" t="s">
        <v>1218</v>
      </c>
      <c r="M1764" s="253"/>
      <c r="N1764" s="253"/>
      <c r="P1764" s="255"/>
    </row>
    <row r="1765" spans="1:16" s="262" customFormat="1" ht="71.25">
      <c r="A1765" s="261" t="s">
        <v>1049</v>
      </c>
      <c r="B1765" s="261" t="s">
        <v>1478</v>
      </c>
      <c r="C1765" s="261">
        <v>8</v>
      </c>
      <c r="D1765" s="261" t="s">
        <v>1415</v>
      </c>
      <c r="E1765" s="261">
        <v>28</v>
      </c>
      <c r="F1765" s="261" t="s">
        <v>1052</v>
      </c>
      <c r="G1765" s="261" t="s">
        <v>1053</v>
      </c>
      <c r="H1765" s="261" t="s">
        <v>1054</v>
      </c>
      <c r="I1765" s="261" t="s">
        <v>1218</v>
      </c>
      <c r="M1765" s="253"/>
      <c r="N1765" s="253"/>
      <c r="P1765" s="255"/>
    </row>
    <row r="1766" spans="1:16" s="262" customFormat="1" ht="71.25">
      <c r="A1766" s="261" t="s">
        <v>1049</v>
      </c>
      <c r="B1766" s="261" t="s">
        <v>1478</v>
      </c>
      <c r="C1766" s="261">
        <v>8</v>
      </c>
      <c r="D1766" s="261" t="s">
        <v>1416</v>
      </c>
      <c r="E1766" s="261">
        <v>28</v>
      </c>
      <c r="F1766" s="261" t="s">
        <v>1052</v>
      </c>
      <c r="G1766" s="261" t="s">
        <v>1053</v>
      </c>
      <c r="H1766" s="261" t="s">
        <v>1054</v>
      </c>
      <c r="I1766" s="261" t="s">
        <v>1218</v>
      </c>
      <c r="M1766" s="253"/>
      <c r="N1766" s="253"/>
      <c r="P1766" s="255"/>
    </row>
    <row r="1767" spans="1:16" s="262" customFormat="1" ht="71.25">
      <c r="A1767" s="261" t="s">
        <v>1049</v>
      </c>
      <c r="B1767" s="261" t="s">
        <v>1478</v>
      </c>
      <c r="C1767" s="261">
        <v>8</v>
      </c>
      <c r="D1767" s="261" t="s">
        <v>1417</v>
      </c>
      <c r="E1767" s="261">
        <v>28</v>
      </c>
      <c r="F1767" s="261" t="s">
        <v>1052</v>
      </c>
      <c r="G1767" s="261" t="s">
        <v>1053</v>
      </c>
      <c r="H1767" s="261" t="s">
        <v>1054</v>
      </c>
      <c r="I1767" s="261" t="s">
        <v>1218</v>
      </c>
      <c r="M1767" s="253"/>
      <c r="N1767" s="253"/>
      <c r="P1767" s="255"/>
    </row>
    <row r="1768" spans="1:16" s="262" customFormat="1" ht="71.25">
      <c r="A1768" s="261" t="s">
        <v>1049</v>
      </c>
      <c r="B1768" s="261" t="s">
        <v>1478</v>
      </c>
      <c r="C1768" s="261">
        <v>8</v>
      </c>
      <c r="D1768" s="261" t="s">
        <v>1418</v>
      </c>
      <c r="E1768" s="261">
        <v>28</v>
      </c>
      <c r="F1768" s="261" t="s">
        <v>1052</v>
      </c>
      <c r="G1768" s="261" t="s">
        <v>1053</v>
      </c>
      <c r="H1768" s="261" t="s">
        <v>1054</v>
      </c>
      <c r="I1768" s="261" t="s">
        <v>1218</v>
      </c>
      <c r="M1768" s="253"/>
      <c r="N1768" s="253"/>
      <c r="P1768" s="255"/>
    </row>
    <row r="1769" spans="1:16" s="262" customFormat="1" ht="71.25">
      <c r="A1769" s="261" t="s">
        <v>1049</v>
      </c>
      <c r="B1769" s="261" t="s">
        <v>1478</v>
      </c>
      <c r="C1769" s="261">
        <v>8</v>
      </c>
      <c r="D1769" s="261" t="s">
        <v>1419</v>
      </c>
      <c r="E1769" s="261">
        <v>28</v>
      </c>
      <c r="F1769" s="261" t="s">
        <v>1052</v>
      </c>
      <c r="G1769" s="261" t="s">
        <v>1053</v>
      </c>
      <c r="H1769" s="261" t="s">
        <v>1054</v>
      </c>
      <c r="I1769" s="261" t="s">
        <v>1218</v>
      </c>
      <c r="M1769" s="253"/>
      <c r="N1769" s="253"/>
      <c r="P1769" s="255"/>
    </row>
    <row r="1770" spans="1:16" s="262" customFormat="1" ht="71.25">
      <c r="A1770" s="261" t="s">
        <v>1049</v>
      </c>
      <c r="B1770" s="261" t="s">
        <v>1478</v>
      </c>
      <c r="C1770" s="261">
        <v>8</v>
      </c>
      <c r="D1770" s="261" t="s">
        <v>1420</v>
      </c>
      <c r="E1770" s="261">
        <v>28</v>
      </c>
      <c r="F1770" s="261" t="s">
        <v>1052</v>
      </c>
      <c r="G1770" s="261" t="s">
        <v>1268</v>
      </c>
      <c r="H1770" s="261" t="s">
        <v>1054</v>
      </c>
      <c r="I1770" s="261" t="s">
        <v>1218</v>
      </c>
      <c r="M1770" s="253"/>
      <c r="N1770" s="253"/>
      <c r="P1770" s="255"/>
    </row>
    <row r="1771" spans="1:16" s="262" customFormat="1" ht="71.25">
      <c r="A1771" s="261" t="s">
        <v>1049</v>
      </c>
      <c r="B1771" s="261" t="s">
        <v>1478</v>
      </c>
      <c r="C1771" s="261">
        <v>8</v>
      </c>
      <c r="D1771" s="261" t="s">
        <v>1421</v>
      </c>
      <c r="E1771" s="261">
        <v>28</v>
      </c>
      <c r="F1771" s="261" t="s">
        <v>1052</v>
      </c>
      <c r="G1771" s="261" t="s">
        <v>1268</v>
      </c>
      <c r="H1771" s="261" t="s">
        <v>1054</v>
      </c>
      <c r="I1771" s="261" t="s">
        <v>1218</v>
      </c>
      <c r="M1771" s="253"/>
      <c r="N1771" s="253"/>
      <c r="P1771" s="255"/>
    </row>
    <row r="1772" spans="1:16" s="262" customFormat="1" ht="71.25">
      <c r="A1772" s="261" t="s">
        <v>1049</v>
      </c>
      <c r="B1772" s="261" t="s">
        <v>1478</v>
      </c>
      <c r="C1772" s="261">
        <v>8</v>
      </c>
      <c r="D1772" s="261" t="s">
        <v>1422</v>
      </c>
      <c r="E1772" s="261">
        <v>28</v>
      </c>
      <c r="F1772" s="261" t="s">
        <v>1052</v>
      </c>
      <c r="G1772" s="261" t="s">
        <v>1268</v>
      </c>
      <c r="H1772" s="261" t="s">
        <v>1054</v>
      </c>
      <c r="I1772" s="261" t="s">
        <v>1218</v>
      </c>
      <c r="M1772" s="253"/>
      <c r="N1772" s="253"/>
      <c r="P1772" s="255"/>
    </row>
    <row r="1773" spans="1:16" s="262" customFormat="1" ht="71.25">
      <c r="A1773" s="261" t="s">
        <v>1049</v>
      </c>
      <c r="B1773" s="261" t="s">
        <v>1478</v>
      </c>
      <c r="C1773" s="261">
        <v>8</v>
      </c>
      <c r="D1773" s="261" t="s">
        <v>1423</v>
      </c>
      <c r="E1773" s="261">
        <v>28</v>
      </c>
      <c r="F1773" s="261" t="s">
        <v>1052</v>
      </c>
      <c r="G1773" s="261" t="s">
        <v>1268</v>
      </c>
      <c r="H1773" s="261" t="s">
        <v>1054</v>
      </c>
      <c r="I1773" s="261" t="s">
        <v>1218</v>
      </c>
      <c r="M1773" s="253"/>
      <c r="N1773" s="253"/>
      <c r="P1773" s="255"/>
    </row>
    <row r="1774" spans="1:16" s="262" customFormat="1" ht="71.25">
      <c r="A1774" s="261" t="s">
        <v>1049</v>
      </c>
      <c r="B1774" s="261" t="s">
        <v>1478</v>
      </c>
      <c r="C1774" s="261">
        <v>9</v>
      </c>
      <c r="D1774" s="261" t="s">
        <v>1424</v>
      </c>
      <c r="E1774" s="261">
        <v>28</v>
      </c>
      <c r="F1774" s="261" t="s">
        <v>1052</v>
      </c>
      <c r="G1774" s="261" t="s">
        <v>1057</v>
      </c>
      <c r="H1774" s="261" t="s">
        <v>1054</v>
      </c>
      <c r="I1774" s="261" t="s">
        <v>1218</v>
      </c>
      <c r="M1774" s="253"/>
      <c r="N1774" s="253"/>
      <c r="P1774" s="255"/>
    </row>
    <row r="1775" spans="1:16" s="262" customFormat="1" ht="71.25">
      <c r="A1775" s="261" t="s">
        <v>1049</v>
      </c>
      <c r="B1775" s="261" t="s">
        <v>1478</v>
      </c>
      <c r="C1775" s="261">
        <v>9</v>
      </c>
      <c r="D1775" s="261" t="s">
        <v>1425</v>
      </c>
      <c r="E1775" s="261">
        <v>28</v>
      </c>
      <c r="F1775" s="261" t="s">
        <v>1052</v>
      </c>
      <c r="G1775" s="261" t="s">
        <v>1057</v>
      </c>
      <c r="H1775" s="261" t="s">
        <v>1054</v>
      </c>
      <c r="I1775" s="261" t="s">
        <v>1218</v>
      </c>
      <c r="M1775" s="253"/>
      <c r="N1775" s="253"/>
      <c r="P1775" s="255"/>
    </row>
    <row r="1776" spans="1:16" s="262" customFormat="1" ht="71.25">
      <c r="A1776" s="261" t="s">
        <v>1049</v>
      </c>
      <c r="B1776" s="261" t="s">
        <v>1478</v>
      </c>
      <c r="C1776" s="261">
        <v>9</v>
      </c>
      <c r="D1776" s="261" t="s">
        <v>1426</v>
      </c>
      <c r="E1776" s="261">
        <v>28</v>
      </c>
      <c r="F1776" s="261" t="s">
        <v>1052</v>
      </c>
      <c r="G1776" s="261" t="s">
        <v>1057</v>
      </c>
      <c r="H1776" s="261" t="s">
        <v>1054</v>
      </c>
      <c r="I1776" s="261" t="s">
        <v>1218</v>
      </c>
      <c r="M1776" s="253"/>
      <c r="N1776" s="253"/>
      <c r="P1776" s="255"/>
    </row>
    <row r="1777" spans="1:16" s="262" customFormat="1" ht="71.25">
      <c r="A1777" s="261" t="s">
        <v>1049</v>
      </c>
      <c r="B1777" s="261" t="s">
        <v>1478</v>
      </c>
      <c r="C1777" s="261">
        <v>9</v>
      </c>
      <c r="D1777" s="261" t="s">
        <v>1427</v>
      </c>
      <c r="E1777" s="261">
        <v>28</v>
      </c>
      <c r="F1777" s="261" t="s">
        <v>1052</v>
      </c>
      <c r="G1777" s="261" t="s">
        <v>1057</v>
      </c>
      <c r="H1777" s="261" t="s">
        <v>1054</v>
      </c>
      <c r="I1777" s="261" t="s">
        <v>1218</v>
      </c>
      <c r="M1777" s="253"/>
      <c r="N1777" s="253"/>
      <c r="P1777" s="255"/>
    </row>
    <row r="1778" spans="1:16" s="262" customFormat="1" ht="71.25">
      <c r="A1778" s="261" t="s">
        <v>1049</v>
      </c>
      <c r="B1778" s="261" t="s">
        <v>1478</v>
      </c>
      <c r="C1778" s="261">
        <v>9</v>
      </c>
      <c r="D1778" s="261" t="s">
        <v>1428</v>
      </c>
      <c r="E1778" s="261">
        <v>28</v>
      </c>
      <c r="F1778" s="261" t="s">
        <v>1052</v>
      </c>
      <c r="G1778" s="261" t="s">
        <v>1057</v>
      </c>
      <c r="H1778" s="261" t="s">
        <v>1054</v>
      </c>
      <c r="I1778" s="261" t="s">
        <v>1218</v>
      </c>
      <c r="M1778" s="253"/>
      <c r="N1778" s="253"/>
      <c r="P1778" s="255"/>
    </row>
    <row r="1779" spans="1:16" s="262" customFormat="1" ht="71.25">
      <c r="A1779" s="261" t="s">
        <v>1049</v>
      </c>
      <c r="B1779" s="261" t="s">
        <v>1478</v>
      </c>
      <c r="C1779" s="261">
        <v>9</v>
      </c>
      <c r="D1779" s="261" t="s">
        <v>1429</v>
      </c>
      <c r="E1779" s="261">
        <v>28</v>
      </c>
      <c r="F1779" s="261" t="s">
        <v>1052</v>
      </c>
      <c r="G1779" s="261" t="s">
        <v>1057</v>
      </c>
      <c r="H1779" s="261" t="s">
        <v>1054</v>
      </c>
      <c r="I1779" s="261" t="s">
        <v>1218</v>
      </c>
      <c r="M1779" s="253"/>
      <c r="N1779" s="253"/>
      <c r="P1779" s="255"/>
    </row>
    <row r="1780" spans="1:16" s="262" customFormat="1" ht="71.25">
      <c r="A1780" s="261" t="s">
        <v>1049</v>
      </c>
      <c r="B1780" s="261" t="s">
        <v>1478</v>
      </c>
      <c r="C1780" s="261">
        <v>9</v>
      </c>
      <c r="D1780" s="261" t="s">
        <v>1430</v>
      </c>
      <c r="E1780" s="261">
        <v>28</v>
      </c>
      <c r="F1780" s="261" t="s">
        <v>1052</v>
      </c>
      <c r="G1780" s="261" t="s">
        <v>1057</v>
      </c>
      <c r="H1780" s="261" t="s">
        <v>1054</v>
      </c>
      <c r="I1780" s="261" t="s">
        <v>1218</v>
      </c>
      <c r="M1780" s="253"/>
      <c r="N1780" s="253"/>
      <c r="P1780" s="255"/>
    </row>
    <row r="1781" spans="1:16" s="262" customFormat="1" ht="71.25">
      <c r="A1781" s="261" t="s">
        <v>1049</v>
      </c>
      <c r="B1781" s="261" t="s">
        <v>1478</v>
      </c>
      <c r="C1781" s="261">
        <v>9</v>
      </c>
      <c r="D1781" s="261" t="s">
        <v>1431</v>
      </c>
      <c r="E1781" s="261">
        <v>28</v>
      </c>
      <c r="F1781" s="261" t="s">
        <v>1052</v>
      </c>
      <c r="G1781" s="261" t="s">
        <v>1057</v>
      </c>
      <c r="H1781" s="261" t="s">
        <v>1054</v>
      </c>
      <c r="I1781" s="261" t="s">
        <v>1218</v>
      </c>
      <c r="M1781" s="253"/>
      <c r="N1781" s="253"/>
      <c r="P1781" s="255"/>
    </row>
    <row r="1782" spans="1:16" s="262" customFormat="1" ht="71.25">
      <c r="A1782" s="261" t="s">
        <v>1049</v>
      </c>
      <c r="B1782" s="261" t="s">
        <v>1478</v>
      </c>
      <c r="C1782" s="261">
        <v>9</v>
      </c>
      <c r="D1782" s="261" t="s">
        <v>1432</v>
      </c>
      <c r="E1782" s="261">
        <v>28</v>
      </c>
      <c r="F1782" s="261" t="s">
        <v>1052</v>
      </c>
      <c r="G1782" s="261" t="s">
        <v>1057</v>
      </c>
      <c r="H1782" s="261" t="s">
        <v>1054</v>
      </c>
      <c r="I1782" s="261" t="s">
        <v>1218</v>
      </c>
      <c r="M1782" s="253"/>
      <c r="N1782" s="253"/>
      <c r="P1782" s="255"/>
    </row>
    <row r="1783" spans="1:16" s="262" customFormat="1" ht="71.25">
      <c r="A1783" s="261" t="s">
        <v>1049</v>
      </c>
      <c r="B1783" s="261" t="s">
        <v>1478</v>
      </c>
      <c r="C1783" s="261">
        <v>9</v>
      </c>
      <c r="D1783" s="261" t="s">
        <v>1433</v>
      </c>
      <c r="E1783" s="261">
        <v>28</v>
      </c>
      <c r="F1783" s="261" t="s">
        <v>1052</v>
      </c>
      <c r="G1783" s="261" t="s">
        <v>1057</v>
      </c>
      <c r="H1783" s="261" t="s">
        <v>1054</v>
      </c>
      <c r="I1783" s="261" t="s">
        <v>1218</v>
      </c>
      <c r="M1783" s="253"/>
      <c r="N1783" s="253"/>
      <c r="P1783" s="255"/>
    </row>
    <row r="1784" spans="1:16" s="262" customFormat="1" ht="71.25">
      <c r="A1784" s="261" t="s">
        <v>1049</v>
      </c>
      <c r="B1784" s="261" t="s">
        <v>1478</v>
      </c>
      <c r="C1784" s="261">
        <v>9</v>
      </c>
      <c r="D1784" s="261" t="s">
        <v>1434</v>
      </c>
      <c r="E1784" s="261">
        <v>28</v>
      </c>
      <c r="F1784" s="261" t="s">
        <v>1052</v>
      </c>
      <c r="G1784" s="261" t="s">
        <v>1057</v>
      </c>
      <c r="H1784" s="261" t="s">
        <v>1054</v>
      </c>
      <c r="I1784" s="261" t="s">
        <v>1218</v>
      </c>
      <c r="M1784" s="253"/>
      <c r="N1784" s="253"/>
      <c r="P1784" s="255"/>
    </row>
    <row r="1785" spans="1:16" s="262" customFormat="1" ht="71.25">
      <c r="A1785" s="261" t="s">
        <v>1049</v>
      </c>
      <c r="B1785" s="261" t="s">
        <v>1478</v>
      </c>
      <c r="C1785" s="261">
        <v>9</v>
      </c>
      <c r="D1785" s="261" t="s">
        <v>1435</v>
      </c>
      <c r="E1785" s="261">
        <v>28</v>
      </c>
      <c r="F1785" s="261" t="s">
        <v>1052</v>
      </c>
      <c r="G1785" s="261" t="s">
        <v>1053</v>
      </c>
      <c r="H1785" s="261" t="s">
        <v>1054</v>
      </c>
      <c r="I1785" s="261" t="s">
        <v>1218</v>
      </c>
      <c r="M1785" s="253"/>
      <c r="N1785" s="253"/>
      <c r="P1785" s="255"/>
    </row>
    <row r="1786" spans="1:16" s="262" customFormat="1" ht="71.25">
      <c r="A1786" s="261" t="s">
        <v>1049</v>
      </c>
      <c r="B1786" s="261" t="s">
        <v>1478</v>
      </c>
      <c r="C1786" s="261">
        <v>9</v>
      </c>
      <c r="D1786" s="261" t="s">
        <v>1436</v>
      </c>
      <c r="E1786" s="261">
        <v>28</v>
      </c>
      <c r="F1786" s="261" t="s">
        <v>1052</v>
      </c>
      <c r="G1786" s="261" t="s">
        <v>1053</v>
      </c>
      <c r="H1786" s="261" t="s">
        <v>1054</v>
      </c>
      <c r="I1786" s="261" t="s">
        <v>1218</v>
      </c>
      <c r="M1786" s="253"/>
      <c r="N1786" s="253"/>
      <c r="P1786" s="255"/>
    </row>
    <row r="1787" spans="1:16" s="262" customFormat="1" ht="71.25">
      <c r="A1787" s="261" t="s">
        <v>1049</v>
      </c>
      <c r="B1787" s="261" t="s">
        <v>1478</v>
      </c>
      <c r="C1787" s="261">
        <v>9</v>
      </c>
      <c r="D1787" s="261" t="s">
        <v>1437</v>
      </c>
      <c r="E1787" s="261">
        <v>28</v>
      </c>
      <c r="F1787" s="261" t="s">
        <v>1052</v>
      </c>
      <c r="G1787" s="261" t="s">
        <v>1053</v>
      </c>
      <c r="H1787" s="261" t="s">
        <v>1054</v>
      </c>
      <c r="I1787" s="261" t="s">
        <v>1218</v>
      </c>
      <c r="M1787" s="253"/>
      <c r="N1787" s="253"/>
      <c r="P1787" s="255"/>
    </row>
    <row r="1788" spans="1:16" s="262" customFormat="1" ht="71.25">
      <c r="A1788" s="261" t="s">
        <v>1049</v>
      </c>
      <c r="B1788" s="261" t="s">
        <v>1478</v>
      </c>
      <c r="C1788" s="261">
        <v>9</v>
      </c>
      <c r="D1788" s="261" t="s">
        <v>1438</v>
      </c>
      <c r="E1788" s="261">
        <v>28</v>
      </c>
      <c r="F1788" s="261" t="s">
        <v>1052</v>
      </c>
      <c r="G1788" s="261" t="s">
        <v>1053</v>
      </c>
      <c r="H1788" s="261" t="s">
        <v>1054</v>
      </c>
      <c r="I1788" s="261" t="s">
        <v>1218</v>
      </c>
      <c r="M1788" s="253"/>
      <c r="N1788" s="253"/>
      <c r="P1788" s="255"/>
    </row>
    <row r="1789" spans="1:16" s="262" customFormat="1" ht="71.25">
      <c r="A1789" s="261" t="s">
        <v>1049</v>
      </c>
      <c r="B1789" s="261" t="s">
        <v>1478</v>
      </c>
      <c r="C1789" s="261">
        <v>9</v>
      </c>
      <c r="D1789" s="261" t="s">
        <v>1439</v>
      </c>
      <c r="E1789" s="261">
        <v>28</v>
      </c>
      <c r="F1789" s="261" t="s">
        <v>1052</v>
      </c>
      <c r="G1789" s="261" t="s">
        <v>1053</v>
      </c>
      <c r="H1789" s="261" t="s">
        <v>1054</v>
      </c>
      <c r="I1789" s="261" t="s">
        <v>1218</v>
      </c>
      <c r="M1789" s="253"/>
      <c r="N1789" s="253"/>
      <c r="P1789" s="255"/>
    </row>
    <row r="1790" spans="1:16" s="262" customFormat="1" ht="71.25">
      <c r="A1790" s="261" t="s">
        <v>1049</v>
      </c>
      <c r="B1790" s="261" t="s">
        <v>1478</v>
      </c>
      <c r="C1790" s="261">
        <v>9</v>
      </c>
      <c r="D1790" s="261" t="s">
        <v>1440</v>
      </c>
      <c r="E1790" s="261">
        <v>28</v>
      </c>
      <c r="F1790" s="261" t="s">
        <v>1052</v>
      </c>
      <c r="G1790" s="261" t="s">
        <v>1053</v>
      </c>
      <c r="H1790" s="261" t="s">
        <v>1054</v>
      </c>
      <c r="I1790" s="261" t="s">
        <v>1218</v>
      </c>
      <c r="M1790" s="253"/>
      <c r="N1790" s="253"/>
      <c r="P1790" s="255"/>
    </row>
    <row r="1791" spans="1:16" s="262" customFormat="1" ht="71.25">
      <c r="A1791" s="261" t="s">
        <v>1049</v>
      </c>
      <c r="B1791" s="261" t="s">
        <v>1478</v>
      </c>
      <c r="C1791" s="261">
        <v>9</v>
      </c>
      <c r="D1791" s="261" t="s">
        <v>1441</v>
      </c>
      <c r="E1791" s="261">
        <v>28</v>
      </c>
      <c r="F1791" s="261" t="s">
        <v>1052</v>
      </c>
      <c r="G1791" s="261" t="s">
        <v>1053</v>
      </c>
      <c r="H1791" s="261" t="s">
        <v>1054</v>
      </c>
      <c r="I1791" s="261" t="s">
        <v>1218</v>
      </c>
      <c r="M1791" s="253"/>
      <c r="N1791" s="253"/>
      <c r="P1791" s="255"/>
    </row>
    <row r="1792" spans="1:16" s="262" customFormat="1" ht="71.25">
      <c r="A1792" s="261" t="s">
        <v>1049</v>
      </c>
      <c r="B1792" s="261" t="s">
        <v>1478</v>
      </c>
      <c r="C1792" s="261">
        <v>9</v>
      </c>
      <c r="D1792" s="261" t="s">
        <v>1442</v>
      </c>
      <c r="E1792" s="261">
        <v>28</v>
      </c>
      <c r="F1792" s="261" t="s">
        <v>1052</v>
      </c>
      <c r="G1792" s="261" t="s">
        <v>1053</v>
      </c>
      <c r="H1792" s="261" t="s">
        <v>1054</v>
      </c>
      <c r="I1792" s="261" t="s">
        <v>1218</v>
      </c>
      <c r="M1792" s="253"/>
      <c r="N1792" s="253"/>
      <c r="P1792" s="255"/>
    </row>
    <row r="1793" spans="1:16" s="262" customFormat="1" ht="71.25">
      <c r="A1793" s="261" t="s">
        <v>1049</v>
      </c>
      <c r="B1793" s="261" t="s">
        <v>1478</v>
      </c>
      <c r="C1793" s="261">
        <v>9</v>
      </c>
      <c r="D1793" s="261" t="s">
        <v>1443</v>
      </c>
      <c r="E1793" s="261">
        <v>28</v>
      </c>
      <c r="F1793" s="261" t="s">
        <v>1052</v>
      </c>
      <c r="G1793" s="261" t="s">
        <v>1053</v>
      </c>
      <c r="H1793" s="261" t="s">
        <v>1054</v>
      </c>
      <c r="I1793" s="261" t="s">
        <v>1218</v>
      </c>
      <c r="M1793" s="253"/>
      <c r="N1793" s="253"/>
      <c r="P1793" s="255"/>
    </row>
    <row r="1794" spans="1:16" s="262" customFormat="1" ht="71.25">
      <c r="A1794" s="261" t="s">
        <v>1049</v>
      </c>
      <c r="B1794" s="261" t="s">
        <v>1478</v>
      </c>
      <c r="C1794" s="261">
        <v>9</v>
      </c>
      <c r="D1794" s="261" t="s">
        <v>1444</v>
      </c>
      <c r="E1794" s="261">
        <v>28</v>
      </c>
      <c r="F1794" s="261" t="s">
        <v>1052</v>
      </c>
      <c r="G1794" s="261" t="s">
        <v>1053</v>
      </c>
      <c r="H1794" s="261" t="s">
        <v>1054</v>
      </c>
      <c r="I1794" s="261" t="s">
        <v>1218</v>
      </c>
      <c r="M1794" s="253"/>
      <c r="N1794" s="253"/>
      <c r="P1794" s="255"/>
    </row>
    <row r="1795" spans="1:16" s="262" customFormat="1" ht="71.25">
      <c r="A1795" s="261" t="s">
        <v>1049</v>
      </c>
      <c r="B1795" s="261" t="s">
        <v>1478</v>
      </c>
      <c r="C1795" s="261">
        <v>9</v>
      </c>
      <c r="D1795" s="261" t="s">
        <v>1445</v>
      </c>
      <c r="E1795" s="261">
        <v>28</v>
      </c>
      <c r="F1795" s="261" t="s">
        <v>1052</v>
      </c>
      <c r="G1795" s="261" t="s">
        <v>1053</v>
      </c>
      <c r="H1795" s="261" t="s">
        <v>1054</v>
      </c>
      <c r="I1795" s="261" t="s">
        <v>1218</v>
      </c>
      <c r="M1795" s="253"/>
      <c r="N1795" s="253"/>
      <c r="P1795" s="255"/>
    </row>
    <row r="1796" spans="1:16" s="262" customFormat="1" ht="71.25">
      <c r="A1796" s="261" t="s">
        <v>1049</v>
      </c>
      <c r="B1796" s="261" t="s">
        <v>1478</v>
      </c>
      <c r="C1796" s="261">
        <v>9</v>
      </c>
      <c r="D1796" s="261" t="s">
        <v>1446</v>
      </c>
      <c r="E1796" s="261">
        <v>28</v>
      </c>
      <c r="F1796" s="261" t="s">
        <v>1052</v>
      </c>
      <c r="G1796" s="261" t="s">
        <v>1241</v>
      </c>
      <c r="H1796" s="261" t="s">
        <v>1054</v>
      </c>
      <c r="I1796" s="261" t="s">
        <v>1218</v>
      </c>
      <c r="M1796" s="253"/>
      <c r="N1796" s="253"/>
      <c r="P1796" s="255"/>
    </row>
    <row r="1797" spans="1:16" s="262" customFormat="1" ht="71.25">
      <c r="A1797" s="261" t="s">
        <v>1049</v>
      </c>
      <c r="B1797" s="261" t="s">
        <v>1478</v>
      </c>
      <c r="C1797" s="261">
        <v>9</v>
      </c>
      <c r="D1797" s="261" t="s">
        <v>1447</v>
      </c>
      <c r="E1797" s="261">
        <v>28</v>
      </c>
      <c r="F1797" s="261" t="s">
        <v>1052</v>
      </c>
      <c r="G1797" s="261" t="s">
        <v>1241</v>
      </c>
      <c r="H1797" s="261" t="s">
        <v>1054</v>
      </c>
      <c r="I1797" s="261" t="s">
        <v>1218</v>
      </c>
      <c r="M1797" s="253"/>
      <c r="N1797" s="253"/>
      <c r="P1797" s="255"/>
    </row>
    <row r="1798" spans="1:16" s="262" customFormat="1" ht="71.25">
      <c r="A1798" s="261" t="s">
        <v>1049</v>
      </c>
      <c r="B1798" s="261" t="s">
        <v>1478</v>
      </c>
      <c r="C1798" s="261">
        <v>9</v>
      </c>
      <c r="D1798" s="261" t="s">
        <v>1448</v>
      </c>
      <c r="E1798" s="261">
        <v>28</v>
      </c>
      <c r="F1798" s="261" t="s">
        <v>1052</v>
      </c>
      <c r="G1798" s="261" t="s">
        <v>1241</v>
      </c>
      <c r="H1798" s="261" t="s">
        <v>1054</v>
      </c>
      <c r="I1798" s="261" t="s">
        <v>1218</v>
      </c>
      <c r="M1798" s="253"/>
      <c r="N1798" s="253"/>
      <c r="P1798" s="255"/>
    </row>
    <row r="1799" spans="1:16" s="262" customFormat="1" ht="71.25">
      <c r="A1799" s="261" t="s">
        <v>1049</v>
      </c>
      <c r="B1799" s="261" t="s">
        <v>1478</v>
      </c>
      <c r="C1799" s="261">
        <v>9</v>
      </c>
      <c r="D1799" s="261" t="s">
        <v>1449</v>
      </c>
      <c r="E1799" s="261">
        <v>28</v>
      </c>
      <c r="F1799" s="261" t="s">
        <v>1052</v>
      </c>
      <c r="G1799" s="261" t="s">
        <v>1241</v>
      </c>
      <c r="H1799" s="261" t="s">
        <v>1054</v>
      </c>
      <c r="I1799" s="261" t="s">
        <v>1218</v>
      </c>
      <c r="M1799" s="253"/>
      <c r="N1799" s="253"/>
      <c r="P1799" s="255"/>
    </row>
    <row r="1800" spans="1:16" s="262" customFormat="1" ht="71.25">
      <c r="A1800" s="261" t="s">
        <v>1049</v>
      </c>
      <c r="B1800" s="261" t="s">
        <v>1478</v>
      </c>
      <c r="C1800" s="261">
        <v>9</v>
      </c>
      <c r="D1800" s="261" t="s">
        <v>1450</v>
      </c>
      <c r="E1800" s="261">
        <v>28</v>
      </c>
      <c r="F1800" s="261" t="s">
        <v>1052</v>
      </c>
      <c r="G1800" s="261" t="s">
        <v>1057</v>
      </c>
      <c r="H1800" s="261" t="s">
        <v>1054</v>
      </c>
      <c r="I1800" s="261" t="s">
        <v>1218</v>
      </c>
      <c r="M1800" s="253"/>
      <c r="N1800" s="253"/>
      <c r="P1800" s="255"/>
    </row>
    <row r="1801" spans="1:16" s="262" customFormat="1" ht="71.25">
      <c r="A1801" s="261" t="s">
        <v>1049</v>
      </c>
      <c r="B1801" s="261" t="s">
        <v>1478</v>
      </c>
      <c r="C1801" s="261">
        <v>9</v>
      </c>
      <c r="D1801" s="261" t="s">
        <v>1451</v>
      </c>
      <c r="E1801" s="261">
        <v>28</v>
      </c>
      <c r="F1801" s="261" t="s">
        <v>1052</v>
      </c>
      <c r="G1801" s="261" t="s">
        <v>1057</v>
      </c>
      <c r="H1801" s="261" t="s">
        <v>1054</v>
      </c>
      <c r="I1801" s="261" t="s">
        <v>1218</v>
      </c>
      <c r="M1801" s="253"/>
      <c r="N1801" s="253"/>
      <c r="P1801" s="255"/>
    </row>
    <row r="1802" spans="1:16" s="262" customFormat="1" ht="71.25">
      <c r="A1802" s="261" t="s">
        <v>1049</v>
      </c>
      <c r="B1802" s="261" t="s">
        <v>1478</v>
      </c>
      <c r="C1802" s="261">
        <v>9</v>
      </c>
      <c r="D1802" s="261" t="s">
        <v>1452</v>
      </c>
      <c r="E1802" s="261">
        <v>28</v>
      </c>
      <c r="F1802" s="261" t="s">
        <v>1052</v>
      </c>
      <c r="G1802" s="261" t="s">
        <v>1057</v>
      </c>
      <c r="H1802" s="261" t="s">
        <v>1054</v>
      </c>
      <c r="I1802" s="261" t="s">
        <v>1218</v>
      </c>
      <c r="M1802" s="253"/>
      <c r="N1802" s="253"/>
      <c r="P1802" s="255"/>
    </row>
    <row r="1803" spans="1:16" s="262" customFormat="1" ht="71.25">
      <c r="A1803" s="261" t="s">
        <v>1049</v>
      </c>
      <c r="B1803" s="261" t="s">
        <v>1478</v>
      </c>
      <c r="C1803" s="261">
        <v>9</v>
      </c>
      <c r="D1803" s="261" t="s">
        <v>1453</v>
      </c>
      <c r="E1803" s="261">
        <v>28</v>
      </c>
      <c r="F1803" s="261" t="s">
        <v>1052</v>
      </c>
      <c r="G1803" s="261" t="s">
        <v>1057</v>
      </c>
      <c r="H1803" s="261" t="s">
        <v>1054</v>
      </c>
      <c r="I1803" s="261" t="s">
        <v>1218</v>
      </c>
      <c r="M1803" s="253"/>
      <c r="N1803" s="253"/>
      <c r="P1803" s="255"/>
    </row>
    <row r="1804" spans="1:16" s="262" customFormat="1" ht="71.25">
      <c r="A1804" s="261" t="s">
        <v>1049</v>
      </c>
      <c r="B1804" s="261" t="s">
        <v>1478</v>
      </c>
      <c r="C1804" s="261">
        <v>9</v>
      </c>
      <c r="D1804" s="261" t="s">
        <v>1454</v>
      </c>
      <c r="E1804" s="261">
        <v>28</v>
      </c>
      <c r="F1804" s="261" t="s">
        <v>1052</v>
      </c>
      <c r="G1804" s="261" t="s">
        <v>1057</v>
      </c>
      <c r="H1804" s="261" t="s">
        <v>1054</v>
      </c>
      <c r="I1804" s="261" t="s">
        <v>1218</v>
      </c>
      <c r="M1804" s="253"/>
      <c r="N1804" s="253"/>
      <c r="P1804" s="255"/>
    </row>
    <row r="1805" spans="1:16" s="262" customFormat="1" ht="71.25">
      <c r="A1805" s="261" t="s">
        <v>1049</v>
      </c>
      <c r="B1805" s="261" t="s">
        <v>1478</v>
      </c>
      <c r="C1805" s="261">
        <v>9</v>
      </c>
      <c r="D1805" s="261" t="s">
        <v>1455</v>
      </c>
      <c r="E1805" s="261">
        <v>28</v>
      </c>
      <c r="F1805" s="261" t="s">
        <v>1052</v>
      </c>
      <c r="G1805" s="261" t="s">
        <v>1057</v>
      </c>
      <c r="H1805" s="261" t="s">
        <v>1054</v>
      </c>
      <c r="I1805" s="261" t="s">
        <v>1218</v>
      </c>
      <c r="M1805" s="253"/>
      <c r="N1805" s="253"/>
      <c r="P1805" s="255"/>
    </row>
    <row r="1806" spans="1:16" s="262" customFormat="1" ht="71.25">
      <c r="A1806" s="261" t="s">
        <v>1049</v>
      </c>
      <c r="B1806" s="261" t="s">
        <v>1478</v>
      </c>
      <c r="C1806" s="261">
        <v>9</v>
      </c>
      <c r="D1806" s="261" t="s">
        <v>1456</v>
      </c>
      <c r="E1806" s="261">
        <v>28</v>
      </c>
      <c r="F1806" s="261" t="s">
        <v>1052</v>
      </c>
      <c r="G1806" s="261" t="s">
        <v>1057</v>
      </c>
      <c r="H1806" s="261" t="s">
        <v>1054</v>
      </c>
      <c r="I1806" s="261" t="s">
        <v>1218</v>
      </c>
      <c r="M1806" s="253"/>
      <c r="N1806" s="253"/>
      <c r="P1806" s="255"/>
    </row>
    <row r="1807" spans="1:16" s="262" customFormat="1" ht="71.25">
      <c r="A1807" s="261" t="s">
        <v>1049</v>
      </c>
      <c r="B1807" s="261" t="s">
        <v>1478</v>
      </c>
      <c r="C1807" s="261">
        <v>9</v>
      </c>
      <c r="D1807" s="261" t="s">
        <v>1457</v>
      </c>
      <c r="E1807" s="261">
        <v>28</v>
      </c>
      <c r="F1807" s="261" t="s">
        <v>1052</v>
      </c>
      <c r="G1807" s="261" t="s">
        <v>1057</v>
      </c>
      <c r="H1807" s="261" t="s">
        <v>1054</v>
      </c>
      <c r="I1807" s="261" t="s">
        <v>1218</v>
      </c>
      <c r="M1807" s="253"/>
      <c r="N1807" s="253"/>
      <c r="P1807" s="255"/>
    </row>
    <row r="1808" spans="1:16" s="262" customFormat="1" ht="71.25">
      <c r="A1808" s="261" t="s">
        <v>1049</v>
      </c>
      <c r="B1808" s="261" t="s">
        <v>1478</v>
      </c>
      <c r="C1808" s="261">
        <v>9</v>
      </c>
      <c r="D1808" s="261" t="s">
        <v>1458</v>
      </c>
      <c r="E1808" s="261">
        <v>28</v>
      </c>
      <c r="F1808" s="261" t="s">
        <v>1052</v>
      </c>
      <c r="G1808" s="261" t="s">
        <v>1057</v>
      </c>
      <c r="H1808" s="261" t="s">
        <v>1054</v>
      </c>
      <c r="I1808" s="261" t="s">
        <v>1218</v>
      </c>
      <c r="M1808" s="253"/>
      <c r="N1808" s="253"/>
      <c r="P1808" s="255"/>
    </row>
    <row r="1809" spans="1:16" s="262" customFormat="1" ht="71.25">
      <c r="A1809" s="261" t="s">
        <v>1049</v>
      </c>
      <c r="B1809" s="261" t="s">
        <v>1478</v>
      </c>
      <c r="C1809" s="261">
        <v>9</v>
      </c>
      <c r="D1809" s="261" t="s">
        <v>1459</v>
      </c>
      <c r="E1809" s="261">
        <v>28</v>
      </c>
      <c r="F1809" s="261" t="s">
        <v>1052</v>
      </c>
      <c r="G1809" s="261" t="s">
        <v>1057</v>
      </c>
      <c r="H1809" s="261" t="s">
        <v>1054</v>
      </c>
      <c r="I1809" s="261" t="s">
        <v>1218</v>
      </c>
      <c r="M1809" s="253"/>
      <c r="N1809" s="253"/>
      <c r="P1809" s="255"/>
    </row>
    <row r="1810" spans="1:16" s="262" customFormat="1" ht="71.25">
      <c r="A1810" s="261" t="s">
        <v>1049</v>
      </c>
      <c r="B1810" s="261" t="s">
        <v>1478</v>
      </c>
      <c r="C1810" s="261">
        <v>9</v>
      </c>
      <c r="D1810" s="261" t="s">
        <v>1460</v>
      </c>
      <c r="E1810" s="261">
        <v>28</v>
      </c>
      <c r="F1810" s="261" t="s">
        <v>1052</v>
      </c>
      <c r="G1810" s="261" t="s">
        <v>1057</v>
      </c>
      <c r="H1810" s="261" t="s">
        <v>1054</v>
      </c>
      <c r="I1810" s="261" t="s">
        <v>1218</v>
      </c>
      <c r="M1810" s="253"/>
      <c r="N1810" s="253"/>
      <c r="P1810" s="255"/>
    </row>
    <row r="1811" spans="1:16" s="262" customFormat="1" ht="71.25">
      <c r="A1811" s="261" t="s">
        <v>1049</v>
      </c>
      <c r="B1811" s="261" t="s">
        <v>1478</v>
      </c>
      <c r="C1811" s="261">
        <v>9</v>
      </c>
      <c r="D1811" s="261" t="s">
        <v>1461</v>
      </c>
      <c r="E1811" s="261">
        <v>28</v>
      </c>
      <c r="F1811" s="261" t="s">
        <v>1052</v>
      </c>
      <c r="G1811" s="261" t="s">
        <v>1053</v>
      </c>
      <c r="H1811" s="261" t="s">
        <v>1054</v>
      </c>
      <c r="I1811" s="261" t="s">
        <v>1218</v>
      </c>
      <c r="M1811" s="253"/>
      <c r="N1811" s="253"/>
      <c r="P1811" s="255"/>
    </row>
    <row r="1812" spans="1:16" s="262" customFormat="1" ht="71.25">
      <c r="A1812" s="261" t="s">
        <v>1049</v>
      </c>
      <c r="B1812" s="261" t="s">
        <v>1478</v>
      </c>
      <c r="C1812" s="261">
        <v>9</v>
      </c>
      <c r="D1812" s="261" t="s">
        <v>1462</v>
      </c>
      <c r="E1812" s="261">
        <v>28</v>
      </c>
      <c r="F1812" s="261" t="s">
        <v>1052</v>
      </c>
      <c r="G1812" s="261" t="s">
        <v>1053</v>
      </c>
      <c r="H1812" s="261" t="s">
        <v>1054</v>
      </c>
      <c r="I1812" s="261" t="s">
        <v>1218</v>
      </c>
      <c r="M1812" s="253"/>
      <c r="N1812" s="253"/>
      <c r="P1812" s="255"/>
    </row>
    <row r="1813" spans="1:16" s="262" customFormat="1" ht="71.25">
      <c r="A1813" s="261" t="s">
        <v>1049</v>
      </c>
      <c r="B1813" s="261" t="s">
        <v>1478</v>
      </c>
      <c r="C1813" s="261">
        <v>9</v>
      </c>
      <c r="D1813" s="261" t="s">
        <v>1463</v>
      </c>
      <c r="E1813" s="261">
        <v>28</v>
      </c>
      <c r="F1813" s="261" t="s">
        <v>1052</v>
      </c>
      <c r="G1813" s="261" t="s">
        <v>1053</v>
      </c>
      <c r="H1813" s="261" t="s">
        <v>1054</v>
      </c>
      <c r="I1813" s="261" t="s">
        <v>1218</v>
      </c>
      <c r="M1813" s="253"/>
      <c r="N1813" s="253"/>
      <c r="P1813" s="255"/>
    </row>
    <row r="1814" spans="1:16" s="262" customFormat="1" ht="71.25">
      <c r="A1814" s="261" t="s">
        <v>1049</v>
      </c>
      <c r="B1814" s="261" t="s">
        <v>1478</v>
      </c>
      <c r="C1814" s="261">
        <v>9</v>
      </c>
      <c r="D1814" s="261" t="s">
        <v>1464</v>
      </c>
      <c r="E1814" s="261">
        <v>28</v>
      </c>
      <c r="F1814" s="261" t="s">
        <v>1052</v>
      </c>
      <c r="G1814" s="261" t="s">
        <v>1053</v>
      </c>
      <c r="H1814" s="261" t="s">
        <v>1054</v>
      </c>
      <c r="I1814" s="261" t="s">
        <v>1218</v>
      </c>
      <c r="M1814" s="253"/>
      <c r="N1814" s="253"/>
      <c r="P1814" s="255"/>
    </row>
    <row r="1815" spans="1:16" s="262" customFormat="1" ht="71.25">
      <c r="A1815" s="261" t="s">
        <v>1049</v>
      </c>
      <c r="B1815" s="261" t="s">
        <v>1478</v>
      </c>
      <c r="C1815" s="261">
        <v>9</v>
      </c>
      <c r="D1815" s="261" t="s">
        <v>1465</v>
      </c>
      <c r="E1815" s="261">
        <v>28</v>
      </c>
      <c r="F1815" s="261" t="s">
        <v>1052</v>
      </c>
      <c r="G1815" s="261" t="s">
        <v>1053</v>
      </c>
      <c r="H1815" s="261" t="s">
        <v>1054</v>
      </c>
      <c r="I1815" s="261" t="s">
        <v>1218</v>
      </c>
      <c r="M1815" s="253"/>
      <c r="N1815" s="253"/>
      <c r="P1815" s="255"/>
    </row>
    <row r="1816" spans="1:16" s="262" customFormat="1" ht="71.25">
      <c r="A1816" s="261" t="s">
        <v>1049</v>
      </c>
      <c r="B1816" s="261" t="s">
        <v>1478</v>
      </c>
      <c r="C1816" s="261">
        <v>9</v>
      </c>
      <c r="D1816" s="261" t="s">
        <v>1466</v>
      </c>
      <c r="E1816" s="261">
        <v>28</v>
      </c>
      <c r="F1816" s="261" t="s">
        <v>1052</v>
      </c>
      <c r="G1816" s="261" t="s">
        <v>1053</v>
      </c>
      <c r="H1816" s="261" t="s">
        <v>1054</v>
      </c>
      <c r="I1816" s="261" t="s">
        <v>1218</v>
      </c>
      <c r="M1816" s="253"/>
      <c r="N1816" s="253"/>
      <c r="P1816" s="255"/>
    </row>
    <row r="1817" spans="1:16" s="262" customFormat="1" ht="71.25">
      <c r="A1817" s="261" t="s">
        <v>1049</v>
      </c>
      <c r="B1817" s="261" t="s">
        <v>1478</v>
      </c>
      <c r="C1817" s="261">
        <v>9</v>
      </c>
      <c r="D1817" s="261" t="s">
        <v>1467</v>
      </c>
      <c r="E1817" s="261">
        <v>28</v>
      </c>
      <c r="F1817" s="261" t="s">
        <v>1052</v>
      </c>
      <c r="G1817" s="261" t="s">
        <v>1053</v>
      </c>
      <c r="H1817" s="261" t="s">
        <v>1054</v>
      </c>
      <c r="I1817" s="261" t="s">
        <v>1218</v>
      </c>
      <c r="M1817" s="253"/>
      <c r="N1817" s="253"/>
      <c r="P1817" s="255"/>
    </row>
    <row r="1818" spans="1:16" s="262" customFormat="1" ht="71.25">
      <c r="A1818" s="261" t="s">
        <v>1049</v>
      </c>
      <c r="B1818" s="261" t="s">
        <v>1478</v>
      </c>
      <c r="C1818" s="261">
        <v>9</v>
      </c>
      <c r="D1818" s="261" t="s">
        <v>1468</v>
      </c>
      <c r="E1818" s="261">
        <v>28</v>
      </c>
      <c r="F1818" s="261" t="s">
        <v>1052</v>
      </c>
      <c r="G1818" s="261" t="s">
        <v>1053</v>
      </c>
      <c r="H1818" s="261" t="s">
        <v>1054</v>
      </c>
      <c r="I1818" s="261" t="s">
        <v>1218</v>
      </c>
      <c r="M1818" s="253"/>
      <c r="N1818" s="253"/>
      <c r="P1818" s="255"/>
    </row>
    <row r="1819" spans="1:16" s="262" customFormat="1" ht="71.25">
      <c r="A1819" s="261" t="s">
        <v>1049</v>
      </c>
      <c r="B1819" s="261" t="s">
        <v>1478</v>
      </c>
      <c r="C1819" s="261">
        <v>9</v>
      </c>
      <c r="D1819" s="261" t="s">
        <v>1469</v>
      </c>
      <c r="E1819" s="261">
        <v>28</v>
      </c>
      <c r="F1819" s="261" t="s">
        <v>1052</v>
      </c>
      <c r="G1819" s="261" t="s">
        <v>1053</v>
      </c>
      <c r="H1819" s="261" t="s">
        <v>1054</v>
      </c>
      <c r="I1819" s="261" t="s">
        <v>1218</v>
      </c>
      <c r="M1819" s="253"/>
      <c r="N1819" s="253"/>
      <c r="P1819" s="255"/>
    </row>
    <row r="1820" spans="1:16" s="262" customFormat="1" ht="71.25">
      <c r="A1820" s="261" t="s">
        <v>1049</v>
      </c>
      <c r="B1820" s="261" t="s">
        <v>1478</v>
      </c>
      <c r="C1820" s="261">
        <v>9</v>
      </c>
      <c r="D1820" s="261" t="s">
        <v>1470</v>
      </c>
      <c r="E1820" s="261">
        <v>28</v>
      </c>
      <c r="F1820" s="261" t="s">
        <v>1052</v>
      </c>
      <c r="G1820" s="261" t="s">
        <v>1053</v>
      </c>
      <c r="H1820" s="261" t="s">
        <v>1054</v>
      </c>
      <c r="I1820" s="261" t="s">
        <v>1218</v>
      </c>
      <c r="M1820" s="253"/>
      <c r="N1820" s="253"/>
      <c r="P1820" s="255"/>
    </row>
    <row r="1821" spans="1:16" s="262" customFormat="1" ht="71.25">
      <c r="A1821" s="261" t="s">
        <v>1049</v>
      </c>
      <c r="B1821" s="261" t="s">
        <v>1478</v>
      </c>
      <c r="C1821" s="261">
        <v>9</v>
      </c>
      <c r="D1821" s="261" t="s">
        <v>1471</v>
      </c>
      <c r="E1821" s="261">
        <v>28</v>
      </c>
      <c r="F1821" s="261" t="s">
        <v>1052</v>
      </c>
      <c r="G1821" s="261" t="s">
        <v>1053</v>
      </c>
      <c r="H1821" s="261" t="s">
        <v>1054</v>
      </c>
      <c r="I1821" s="261" t="s">
        <v>1218</v>
      </c>
      <c r="M1821" s="253"/>
      <c r="N1821" s="253"/>
      <c r="P1821" s="255"/>
    </row>
    <row r="1822" spans="1:16" s="262" customFormat="1" ht="71.25">
      <c r="A1822" s="261" t="s">
        <v>1049</v>
      </c>
      <c r="B1822" s="261" t="s">
        <v>1478</v>
      </c>
      <c r="C1822" s="261">
        <v>9</v>
      </c>
      <c r="D1822" s="261" t="s">
        <v>1472</v>
      </c>
      <c r="E1822" s="261">
        <v>28</v>
      </c>
      <c r="F1822" s="261" t="s">
        <v>1052</v>
      </c>
      <c r="G1822" s="261" t="s">
        <v>1268</v>
      </c>
      <c r="H1822" s="261" t="s">
        <v>1054</v>
      </c>
      <c r="I1822" s="261" t="s">
        <v>1218</v>
      </c>
      <c r="M1822" s="253"/>
      <c r="N1822" s="253"/>
      <c r="P1822" s="255"/>
    </row>
    <row r="1823" spans="1:16" s="262" customFormat="1" ht="71.25">
      <c r="A1823" s="261" t="s">
        <v>1049</v>
      </c>
      <c r="B1823" s="261" t="s">
        <v>1478</v>
      </c>
      <c r="C1823" s="261">
        <v>9</v>
      </c>
      <c r="D1823" s="261" t="s">
        <v>1473</v>
      </c>
      <c r="E1823" s="261">
        <v>28</v>
      </c>
      <c r="F1823" s="261" t="s">
        <v>1052</v>
      </c>
      <c r="G1823" s="261" t="s">
        <v>1268</v>
      </c>
      <c r="H1823" s="261" t="s">
        <v>1054</v>
      </c>
      <c r="I1823" s="261" t="s">
        <v>1218</v>
      </c>
      <c r="M1823" s="253"/>
      <c r="N1823" s="253"/>
      <c r="P1823" s="255"/>
    </row>
    <row r="1824" spans="1:16" s="262" customFormat="1" ht="71.25">
      <c r="A1824" s="261" t="s">
        <v>1049</v>
      </c>
      <c r="B1824" s="261" t="s">
        <v>1478</v>
      </c>
      <c r="C1824" s="261">
        <v>9</v>
      </c>
      <c r="D1824" s="261" t="s">
        <v>1474</v>
      </c>
      <c r="E1824" s="261">
        <v>28</v>
      </c>
      <c r="F1824" s="261" t="s">
        <v>1052</v>
      </c>
      <c r="G1824" s="261" t="s">
        <v>1268</v>
      </c>
      <c r="H1824" s="261" t="s">
        <v>1054</v>
      </c>
      <c r="I1824" s="261" t="s">
        <v>1218</v>
      </c>
      <c r="M1824" s="253"/>
      <c r="N1824" s="253"/>
      <c r="P1824" s="255"/>
    </row>
    <row r="1825" spans="1:16" s="262" customFormat="1" ht="71.25">
      <c r="A1825" s="261" t="s">
        <v>1049</v>
      </c>
      <c r="B1825" s="261" t="s">
        <v>1478</v>
      </c>
      <c r="C1825" s="261">
        <v>9</v>
      </c>
      <c r="D1825" s="261" t="s">
        <v>1475</v>
      </c>
      <c r="E1825" s="261">
        <v>28</v>
      </c>
      <c r="F1825" s="261" t="s">
        <v>1052</v>
      </c>
      <c r="G1825" s="261" t="s">
        <v>1268</v>
      </c>
      <c r="H1825" s="261" t="s">
        <v>1054</v>
      </c>
      <c r="I1825" s="261" t="s">
        <v>1218</v>
      </c>
      <c r="M1825" s="253"/>
      <c r="N1825" s="253"/>
      <c r="P1825" s="255"/>
    </row>
  </sheetData>
  <autoFilter ref="A1:J161" xr:uid="{00000000-0009-0000-0000-00000F000000}"/>
  <phoneticPr fontId="1"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3A35B-297F-4D26-8244-DCDD28193FB6}">
  <dimension ref="A1:S1841"/>
  <sheetViews>
    <sheetView workbookViewId="0">
      <pane ySplit="1" topLeftCell="A2" activePane="bottomLeft" state="frozen"/>
      <selection pane="bottomLeft" activeCell="I14" sqref="I14"/>
    </sheetView>
  </sheetViews>
  <sheetFormatPr defaultRowHeight="14.25"/>
  <cols>
    <col min="1" max="7" width="9" style="363"/>
    <col min="8" max="8" width="23.125" style="363" customWidth="1"/>
    <col min="9" max="9" width="31.375" style="369" customWidth="1"/>
    <col min="10" max="16" width="9" style="363"/>
    <col min="17" max="17" width="27.125" style="363" customWidth="1"/>
    <col min="18" max="16384" width="9" style="363"/>
  </cols>
  <sheetData>
    <row r="1" spans="1:19">
      <c r="A1" s="361" t="s">
        <v>1003</v>
      </c>
      <c r="B1" s="361" t="s">
        <v>704</v>
      </c>
      <c r="C1" s="361" t="s">
        <v>113</v>
      </c>
      <c r="D1" s="361" t="s">
        <v>1004</v>
      </c>
      <c r="E1" s="361" t="s">
        <v>1005</v>
      </c>
      <c r="F1" s="361" t="s">
        <v>109</v>
      </c>
      <c r="G1" s="361" t="s">
        <v>110</v>
      </c>
      <c r="H1" s="361" t="s">
        <v>114</v>
      </c>
      <c r="I1" s="362" t="s">
        <v>1047</v>
      </c>
      <c r="K1" s="253" t="s">
        <v>1488</v>
      </c>
      <c r="L1" s="253" t="s">
        <v>118</v>
      </c>
      <c r="M1" s="253" t="s">
        <v>177</v>
      </c>
      <c r="N1" s="253" t="s">
        <v>1046</v>
      </c>
      <c r="O1" s="253" t="s">
        <v>88</v>
      </c>
      <c r="P1" s="253" t="s">
        <v>1490</v>
      </c>
      <c r="Q1" s="253" t="s">
        <v>1489</v>
      </c>
      <c r="R1" s="253"/>
      <c r="S1" s="253"/>
    </row>
    <row r="2" spans="1:19" ht="21.75" customHeight="1">
      <c r="A2" s="364" t="s">
        <v>1049</v>
      </c>
      <c r="B2" s="364" t="s">
        <v>1050</v>
      </c>
      <c r="C2" s="364">
        <v>3</v>
      </c>
      <c r="D2" s="364" t="s">
        <v>1051</v>
      </c>
      <c r="E2" s="364">
        <v>18</v>
      </c>
      <c r="F2" s="364" t="s">
        <v>1052</v>
      </c>
      <c r="G2" s="364" t="s">
        <v>1053</v>
      </c>
      <c r="H2" s="364" t="s">
        <v>1054</v>
      </c>
      <c r="I2" s="365" t="s">
        <v>1055</v>
      </c>
      <c r="K2" s="253" t="s">
        <v>1481</v>
      </c>
      <c r="L2" s="253" t="s">
        <v>1586</v>
      </c>
      <c r="M2" s="253" t="s">
        <v>1482</v>
      </c>
      <c r="N2" s="253">
        <f>COUNTIFS($B$2:$B$1825,K2,$G$2:$G$1825,M2)</f>
        <v>96</v>
      </c>
      <c r="O2" s="253">
        <f>N2*P2</f>
        <v>1728</v>
      </c>
      <c r="P2" s="253">
        <v>18</v>
      </c>
      <c r="Q2" s="254" t="s">
        <v>1055</v>
      </c>
      <c r="R2" s="253">
        <v>96</v>
      </c>
      <c r="S2" s="253">
        <f>R2*18</f>
        <v>1728</v>
      </c>
    </row>
    <row r="3" spans="1:19" ht="21.75" customHeight="1">
      <c r="A3" s="364" t="s">
        <v>1049</v>
      </c>
      <c r="B3" s="364" t="s">
        <v>1050</v>
      </c>
      <c r="C3" s="364">
        <v>3</v>
      </c>
      <c r="D3" s="364" t="s">
        <v>1056</v>
      </c>
      <c r="E3" s="364">
        <v>18</v>
      </c>
      <c r="F3" s="364" t="s">
        <v>1052</v>
      </c>
      <c r="G3" s="364" t="s">
        <v>1057</v>
      </c>
      <c r="H3" s="364" t="s">
        <v>1054</v>
      </c>
      <c r="I3" s="365" t="s">
        <v>1055</v>
      </c>
      <c r="K3" s="253"/>
      <c r="L3" s="253"/>
      <c r="M3" s="253" t="s">
        <v>1483</v>
      </c>
      <c r="N3" s="253">
        <f>COUNTIFS($B$2:$B$1825,K2,$G$2:$G$1825,M3)</f>
        <v>64</v>
      </c>
      <c r="O3" s="253">
        <f t="shared" ref="O3:O21" si="0">N3*P3</f>
        <v>1152</v>
      </c>
      <c r="P3" s="253">
        <v>18</v>
      </c>
      <c r="Q3" s="254" t="s">
        <v>1055</v>
      </c>
      <c r="R3" s="253">
        <v>64</v>
      </c>
      <c r="S3" s="253">
        <v>1152</v>
      </c>
    </row>
    <row r="4" spans="1:19" ht="21.75" customHeight="1">
      <c r="A4" s="364" t="s">
        <v>1049</v>
      </c>
      <c r="B4" s="364" t="s">
        <v>1050</v>
      </c>
      <c r="C4" s="364">
        <v>3</v>
      </c>
      <c r="D4" s="364" t="s">
        <v>1058</v>
      </c>
      <c r="E4" s="364">
        <v>18</v>
      </c>
      <c r="F4" s="364" t="s">
        <v>1052</v>
      </c>
      <c r="G4" s="364" t="s">
        <v>1053</v>
      </c>
      <c r="H4" s="364" t="s">
        <v>1054</v>
      </c>
      <c r="I4" s="365" t="s">
        <v>1055</v>
      </c>
      <c r="K4" s="253" t="s">
        <v>1484</v>
      </c>
      <c r="L4" s="253" t="s">
        <v>1586</v>
      </c>
      <c r="M4" s="253" t="s">
        <v>1007</v>
      </c>
      <c r="N4" s="253">
        <f>COUNTIFS($B$2:$B$1841,$K$4,$F$2:$F$1841,$L$4,$G$2:$G$1841,M4)</f>
        <v>16</v>
      </c>
      <c r="O4" s="253">
        <f t="shared" si="0"/>
        <v>448</v>
      </c>
      <c r="P4" s="253">
        <v>28</v>
      </c>
      <c r="Q4" s="255" t="s">
        <v>1587</v>
      </c>
      <c r="R4" s="253">
        <f>N4+N12+N20+N28</f>
        <v>64</v>
      </c>
      <c r="S4" s="253">
        <f>R4*28</f>
        <v>1792</v>
      </c>
    </row>
    <row r="5" spans="1:19" ht="21.75" customHeight="1">
      <c r="A5" s="364" t="s">
        <v>1049</v>
      </c>
      <c r="B5" s="364" t="s">
        <v>1050</v>
      </c>
      <c r="C5" s="364">
        <v>3</v>
      </c>
      <c r="D5" s="364" t="s">
        <v>1059</v>
      </c>
      <c r="E5" s="364">
        <v>18</v>
      </c>
      <c r="F5" s="364" t="s">
        <v>1052</v>
      </c>
      <c r="G5" s="364" t="s">
        <v>1057</v>
      </c>
      <c r="H5" s="364" t="s">
        <v>1054</v>
      </c>
      <c r="I5" s="365" t="s">
        <v>1055</v>
      </c>
      <c r="K5" s="253"/>
      <c r="L5" s="253"/>
      <c r="M5" s="253" t="s">
        <v>1482</v>
      </c>
      <c r="N5" s="253">
        <f t="shared" ref="N5:N7" si="1">COUNTIFS($B$2:$B$1841,$K$4,$F$2:$F$1841,$L$4,$G$2:$G$1841,M5)</f>
        <v>179</v>
      </c>
      <c r="O5" s="253">
        <f t="shared" si="0"/>
        <v>5012</v>
      </c>
      <c r="P5" s="253">
        <v>28</v>
      </c>
      <c r="Q5" s="255" t="s">
        <v>1587</v>
      </c>
      <c r="R5" s="253">
        <f>N5+N13+N21+N29</f>
        <v>718</v>
      </c>
      <c r="S5" s="253">
        <f t="shared" ref="S5:S7" si="2">R5*28</f>
        <v>20104</v>
      </c>
    </row>
    <row r="6" spans="1:19" ht="21.75" customHeight="1">
      <c r="A6" s="364" t="s">
        <v>1049</v>
      </c>
      <c r="B6" s="364" t="s">
        <v>1050</v>
      </c>
      <c r="C6" s="364">
        <v>3</v>
      </c>
      <c r="D6" s="364" t="s">
        <v>1060</v>
      </c>
      <c r="E6" s="364">
        <v>18</v>
      </c>
      <c r="F6" s="364" t="s">
        <v>1052</v>
      </c>
      <c r="G6" s="364" t="s">
        <v>1053</v>
      </c>
      <c r="H6" s="364" t="s">
        <v>1054</v>
      </c>
      <c r="I6" s="365" t="s">
        <v>1055</v>
      </c>
      <c r="K6" s="253"/>
      <c r="L6" s="253"/>
      <c r="M6" s="253" t="s">
        <v>1006</v>
      </c>
      <c r="N6" s="253">
        <f t="shared" si="1"/>
        <v>16</v>
      </c>
      <c r="O6" s="253">
        <f t="shared" si="0"/>
        <v>448</v>
      </c>
      <c r="P6" s="253">
        <v>28</v>
      </c>
      <c r="Q6" s="255" t="s">
        <v>1587</v>
      </c>
      <c r="R6" s="253">
        <f>N6+N14+N22+N30</f>
        <v>64</v>
      </c>
      <c r="S6" s="253">
        <f t="shared" si="2"/>
        <v>1792</v>
      </c>
    </row>
    <row r="7" spans="1:19" ht="21.75" customHeight="1">
      <c r="A7" s="364" t="s">
        <v>1049</v>
      </c>
      <c r="B7" s="364" t="s">
        <v>1050</v>
      </c>
      <c r="C7" s="364">
        <v>3</v>
      </c>
      <c r="D7" s="364" t="s">
        <v>1061</v>
      </c>
      <c r="E7" s="364">
        <v>18</v>
      </c>
      <c r="F7" s="364" t="s">
        <v>1052</v>
      </c>
      <c r="G7" s="364" t="s">
        <v>1057</v>
      </c>
      <c r="H7" s="364" t="s">
        <v>1054</v>
      </c>
      <c r="I7" s="365" t="s">
        <v>1055</v>
      </c>
      <c r="K7" s="253"/>
      <c r="L7" s="253"/>
      <c r="M7" s="253" t="s">
        <v>1483</v>
      </c>
      <c r="N7" s="253">
        <f t="shared" si="1"/>
        <v>180</v>
      </c>
      <c r="O7" s="253">
        <f t="shared" si="0"/>
        <v>5040</v>
      </c>
      <c r="P7" s="253">
        <v>28</v>
      </c>
      <c r="Q7" s="255" t="s">
        <v>1587</v>
      </c>
      <c r="R7" s="253">
        <f>N7+N15+N23+N31</f>
        <v>718</v>
      </c>
      <c r="S7" s="253">
        <f t="shared" si="2"/>
        <v>20104</v>
      </c>
    </row>
    <row r="8" spans="1:19" ht="21.75" customHeight="1">
      <c r="A8" s="364" t="s">
        <v>1049</v>
      </c>
      <c r="B8" s="364" t="s">
        <v>1050</v>
      </c>
      <c r="C8" s="364">
        <v>3</v>
      </c>
      <c r="D8" s="364" t="s">
        <v>1062</v>
      </c>
      <c r="E8" s="364">
        <v>18</v>
      </c>
      <c r="F8" s="364" t="s">
        <v>1052</v>
      </c>
      <c r="G8" s="364" t="s">
        <v>1053</v>
      </c>
      <c r="H8" s="364" t="s">
        <v>1054</v>
      </c>
      <c r="I8" s="365" t="s">
        <v>1055</v>
      </c>
      <c r="K8" s="253"/>
      <c r="L8" s="253" t="s">
        <v>1588</v>
      </c>
      <c r="M8" s="253" t="s">
        <v>1007</v>
      </c>
      <c r="N8" s="253">
        <f>COUNTIFS($B$2:$B$1841,$K$4,$F$2:$F$1841,$L$8,$G$2:$G$1841,M8)</f>
        <v>8</v>
      </c>
      <c r="O8" s="253">
        <f t="shared" si="0"/>
        <v>448</v>
      </c>
      <c r="P8" s="253">
        <v>56</v>
      </c>
      <c r="Q8" s="255" t="s">
        <v>1587</v>
      </c>
      <c r="R8" s="253">
        <f>N8+N16+N24+N32</f>
        <v>32</v>
      </c>
      <c r="S8" s="253">
        <f>R8*56</f>
        <v>1792</v>
      </c>
    </row>
    <row r="9" spans="1:19" ht="21.75" customHeight="1">
      <c r="A9" s="364" t="s">
        <v>1049</v>
      </c>
      <c r="B9" s="364" t="s">
        <v>1050</v>
      </c>
      <c r="C9" s="364">
        <v>3</v>
      </c>
      <c r="D9" s="364" t="s">
        <v>1063</v>
      </c>
      <c r="E9" s="364">
        <v>18</v>
      </c>
      <c r="F9" s="364" t="s">
        <v>1052</v>
      </c>
      <c r="G9" s="364" t="s">
        <v>1057</v>
      </c>
      <c r="H9" s="364" t="s">
        <v>1054</v>
      </c>
      <c r="I9" s="365" t="s">
        <v>1055</v>
      </c>
      <c r="K9" s="253"/>
      <c r="L9" s="253"/>
      <c r="M9" s="253" t="s">
        <v>1482</v>
      </c>
      <c r="N9" s="253">
        <f t="shared" ref="N9:N11" si="3">COUNTIFS($B$2:$B$1841,$K$4,$F$2:$F$1841,$L$8,$G$2:$G$1841,M9)</f>
        <v>7</v>
      </c>
      <c r="O9" s="253">
        <f t="shared" si="0"/>
        <v>392</v>
      </c>
      <c r="P9" s="253">
        <v>56</v>
      </c>
      <c r="Q9" s="255" t="s">
        <v>1587</v>
      </c>
      <c r="R9" s="253">
        <f>N9+N17+N25+N33</f>
        <v>26</v>
      </c>
      <c r="S9" s="253">
        <f t="shared" ref="S9:S11" si="4">R9*56</f>
        <v>1456</v>
      </c>
    </row>
    <row r="10" spans="1:19" ht="21.75" customHeight="1">
      <c r="A10" s="364" t="s">
        <v>1049</v>
      </c>
      <c r="B10" s="364" t="s">
        <v>1050</v>
      </c>
      <c r="C10" s="364">
        <v>3</v>
      </c>
      <c r="D10" s="364" t="s">
        <v>1064</v>
      </c>
      <c r="E10" s="364">
        <v>18</v>
      </c>
      <c r="F10" s="364" t="s">
        <v>1052</v>
      </c>
      <c r="G10" s="364" t="s">
        <v>1053</v>
      </c>
      <c r="H10" s="364" t="s">
        <v>1054</v>
      </c>
      <c r="I10" s="365" t="s">
        <v>1055</v>
      </c>
      <c r="K10" s="253"/>
      <c r="L10" s="253"/>
      <c r="M10" s="253" t="s">
        <v>1006</v>
      </c>
      <c r="N10" s="253">
        <f t="shared" si="3"/>
        <v>8</v>
      </c>
      <c r="O10" s="253">
        <f t="shared" si="0"/>
        <v>448</v>
      </c>
      <c r="P10" s="253">
        <v>56</v>
      </c>
      <c r="Q10" s="255" t="s">
        <v>1587</v>
      </c>
      <c r="R10" s="253">
        <f>N10+N18+N26+N34</f>
        <v>32</v>
      </c>
      <c r="S10" s="253">
        <f t="shared" si="4"/>
        <v>1792</v>
      </c>
    </row>
    <row r="11" spans="1:19" ht="21.75" customHeight="1">
      <c r="A11" s="364" t="s">
        <v>1049</v>
      </c>
      <c r="B11" s="364" t="s">
        <v>1050</v>
      </c>
      <c r="C11" s="364">
        <v>3</v>
      </c>
      <c r="D11" s="364" t="s">
        <v>1065</v>
      </c>
      <c r="E11" s="364">
        <v>18</v>
      </c>
      <c r="F11" s="364" t="s">
        <v>1052</v>
      </c>
      <c r="G11" s="364" t="s">
        <v>1057</v>
      </c>
      <c r="H11" s="364" t="s">
        <v>1054</v>
      </c>
      <c r="I11" s="365" t="s">
        <v>1055</v>
      </c>
      <c r="K11" s="253"/>
      <c r="L11" s="253"/>
      <c r="M11" s="253" t="s">
        <v>1483</v>
      </c>
      <c r="N11" s="253">
        <f t="shared" si="3"/>
        <v>6</v>
      </c>
      <c r="O11" s="253">
        <f t="shared" si="0"/>
        <v>336</v>
      </c>
      <c r="P11" s="253">
        <v>56</v>
      </c>
      <c r="Q11" s="255" t="s">
        <v>1587</v>
      </c>
      <c r="R11" s="253">
        <f>N11+N19+N27+N35</f>
        <v>26</v>
      </c>
      <c r="S11" s="253">
        <f t="shared" si="4"/>
        <v>1456</v>
      </c>
    </row>
    <row r="12" spans="1:19" ht="21.75" customHeight="1">
      <c r="A12" s="364" t="s">
        <v>1049</v>
      </c>
      <c r="B12" s="364" t="s">
        <v>1050</v>
      </c>
      <c r="C12" s="364">
        <v>3</v>
      </c>
      <c r="D12" s="364" t="s">
        <v>1066</v>
      </c>
      <c r="E12" s="364">
        <v>18</v>
      </c>
      <c r="F12" s="364" t="s">
        <v>1052</v>
      </c>
      <c r="G12" s="364" t="s">
        <v>1053</v>
      </c>
      <c r="H12" s="364" t="s">
        <v>1054</v>
      </c>
      <c r="I12" s="365" t="s">
        <v>1055</v>
      </c>
      <c r="K12" s="253" t="s">
        <v>1485</v>
      </c>
      <c r="L12" s="253" t="s">
        <v>1586</v>
      </c>
      <c r="M12" s="253" t="s">
        <v>1007</v>
      </c>
      <c r="N12" s="253">
        <f>COUNTIFS($B$2:$B$1841,$K$12,$F$2:$F$1841,$L$12,$G$2:$G$1841,M12)</f>
        <v>16</v>
      </c>
      <c r="O12" s="253">
        <f t="shared" si="0"/>
        <v>448</v>
      </c>
      <c r="P12" s="253">
        <v>28</v>
      </c>
      <c r="Q12" s="255" t="s">
        <v>1587</v>
      </c>
      <c r="R12" s="263">
        <f>SUM(R2:R11)</f>
        <v>1840</v>
      </c>
      <c r="S12" s="263">
        <f>SUM(S2:S11)</f>
        <v>53168</v>
      </c>
    </row>
    <row r="13" spans="1:19" ht="21.75" customHeight="1">
      <c r="A13" s="364" t="s">
        <v>1049</v>
      </c>
      <c r="B13" s="364" t="s">
        <v>1050</v>
      </c>
      <c r="C13" s="364">
        <v>3</v>
      </c>
      <c r="D13" s="364" t="s">
        <v>1067</v>
      </c>
      <c r="E13" s="364">
        <v>18</v>
      </c>
      <c r="F13" s="364" t="s">
        <v>1052</v>
      </c>
      <c r="G13" s="364" t="s">
        <v>1057</v>
      </c>
      <c r="H13" s="364" t="s">
        <v>1054</v>
      </c>
      <c r="I13" s="365" t="s">
        <v>1055</v>
      </c>
      <c r="K13" s="253"/>
      <c r="L13" s="253"/>
      <c r="M13" s="253" t="s">
        <v>1482</v>
      </c>
      <c r="N13" s="253">
        <f t="shared" ref="N13:N14" si="5">COUNTIFS($B$2:$B$1841,$K$12,$F$2:$F$1841,$L$12,$G$2:$G$1841,M13)</f>
        <v>179</v>
      </c>
      <c r="O13" s="253">
        <f t="shared" si="0"/>
        <v>5012</v>
      </c>
      <c r="P13" s="253">
        <v>28</v>
      </c>
      <c r="Q13" s="255" t="s">
        <v>1587</v>
      </c>
      <c r="R13" s="253"/>
      <c r="S13" s="253"/>
    </row>
    <row r="14" spans="1:19" ht="21.75" customHeight="1">
      <c r="A14" s="364" t="s">
        <v>1049</v>
      </c>
      <c r="B14" s="364" t="s">
        <v>1050</v>
      </c>
      <c r="C14" s="364">
        <v>3</v>
      </c>
      <c r="D14" s="364" t="s">
        <v>1068</v>
      </c>
      <c r="E14" s="364">
        <v>18</v>
      </c>
      <c r="F14" s="364" t="s">
        <v>1052</v>
      </c>
      <c r="G14" s="364" t="s">
        <v>1053</v>
      </c>
      <c r="H14" s="364" t="s">
        <v>1054</v>
      </c>
      <c r="I14" s="365" t="s">
        <v>1055</v>
      </c>
      <c r="K14" s="253"/>
      <c r="L14" s="253"/>
      <c r="M14" s="253" t="s">
        <v>1006</v>
      </c>
      <c r="N14" s="253">
        <f t="shared" si="5"/>
        <v>16</v>
      </c>
      <c r="O14" s="253">
        <f>N14*P14</f>
        <v>448</v>
      </c>
      <c r="P14" s="253">
        <v>28</v>
      </c>
      <c r="Q14" s="255" t="s">
        <v>1587</v>
      </c>
      <c r="R14" s="253"/>
      <c r="S14" s="253"/>
    </row>
    <row r="15" spans="1:19" ht="21.75" customHeight="1">
      <c r="A15" s="364" t="s">
        <v>1049</v>
      </c>
      <c r="B15" s="364" t="s">
        <v>1050</v>
      </c>
      <c r="C15" s="364">
        <v>3</v>
      </c>
      <c r="D15" s="364" t="s">
        <v>1069</v>
      </c>
      <c r="E15" s="364">
        <v>18</v>
      </c>
      <c r="F15" s="364" t="s">
        <v>1052</v>
      </c>
      <c r="G15" s="364" t="s">
        <v>1057</v>
      </c>
      <c r="H15" s="364" t="s">
        <v>1054</v>
      </c>
      <c r="I15" s="365" t="s">
        <v>1055</v>
      </c>
      <c r="K15" s="253"/>
      <c r="L15" s="253"/>
      <c r="M15" s="253" t="s">
        <v>1483</v>
      </c>
      <c r="N15" s="253">
        <f>COUNTIFS($B$2:$B$1841,$K$12,$F$2:$F$1841,$L$12,$G$2:$G$1841,M15)</f>
        <v>180</v>
      </c>
      <c r="O15" s="253">
        <f t="shared" si="0"/>
        <v>5040</v>
      </c>
      <c r="P15" s="253">
        <v>28</v>
      </c>
      <c r="Q15" s="255" t="s">
        <v>1587</v>
      </c>
      <c r="R15" s="253"/>
      <c r="S15" s="253"/>
    </row>
    <row r="16" spans="1:19" ht="21.75" customHeight="1">
      <c r="A16" s="364" t="s">
        <v>1049</v>
      </c>
      <c r="B16" s="364" t="s">
        <v>1050</v>
      </c>
      <c r="C16" s="364">
        <v>3</v>
      </c>
      <c r="D16" s="364" t="s">
        <v>1070</v>
      </c>
      <c r="E16" s="364">
        <v>18</v>
      </c>
      <c r="F16" s="364" t="s">
        <v>1052</v>
      </c>
      <c r="G16" s="364" t="s">
        <v>1053</v>
      </c>
      <c r="H16" s="364" t="s">
        <v>1054</v>
      </c>
      <c r="I16" s="365" t="s">
        <v>1055</v>
      </c>
      <c r="K16" s="253"/>
      <c r="L16" s="253" t="s">
        <v>1588</v>
      </c>
      <c r="M16" s="253" t="s">
        <v>1007</v>
      </c>
      <c r="N16" s="253">
        <f>COUNTIFS($B$2:$B$1841,$K$12,$F$2:$F$1841,$L$16,$G$2:$G$1841,M16)</f>
        <v>8</v>
      </c>
      <c r="O16" s="253">
        <f t="shared" si="0"/>
        <v>448</v>
      </c>
      <c r="P16" s="253">
        <v>56</v>
      </c>
      <c r="Q16" s="255" t="s">
        <v>1587</v>
      </c>
      <c r="R16" s="253"/>
      <c r="S16" s="253"/>
    </row>
    <row r="17" spans="1:19" ht="21.75" customHeight="1">
      <c r="A17" s="364" t="s">
        <v>1049</v>
      </c>
      <c r="B17" s="364" t="s">
        <v>1050</v>
      </c>
      <c r="C17" s="364">
        <v>3</v>
      </c>
      <c r="D17" s="364" t="s">
        <v>1071</v>
      </c>
      <c r="E17" s="364">
        <v>18</v>
      </c>
      <c r="F17" s="364" t="s">
        <v>1052</v>
      </c>
      <c r="G17" s="364" t="s">
        <v>1057</v>
      </c>
      <c r="H17" s="364" t="s">
        <v>1054</v>
      </c>
      <c r="I17" s="365" t="s">
        <v>1055</v>
      </c>
      <c r="K17" s="253"/>
      <c r="L17" s="253"/>
      <c r="M17" s="253" t="s">
        <v>1482</v>
      </c>
      <c r="N17" s="253">
        <f t="shared" ref="N17:N19" si="6">COUNTIFS($B$2:$B$1841,$K$12,$F$2:$F$1841,$L$16,$G$2:$G$1841,M17)</f>
        <v>7</v>
      </c>
      <c r="O17" s="253">
        <f t="shared" si="0"/>
        <v>392</v>
      </c>
      <c r="P17" s="253">
        <v>56</v>
      </c>
      <c r="Q17" s="255" t="s">
        <v>1587</v>
      </c>
      <c r="R17" s="253"/>
      <c r="S17" s="253"/>
    </row>
    <row r="18" spans="1:19" ht="21.75" customHeight="1">
      <c r="A18" s="364" t="s">
        <v>1049</v>
      </c>
      <c r="B18" s="364" t="s">
        <v>1050</v>
      </c>
      <c r="C18" s="364">
        <v>3</v>
      </c>
      <c r="D18" s="364" t="s">
        <v>1072</v>
      </c>
      <c r="E18" s="364">
        <v>18</v>
      </c>
      <c r="F18" s="364" t="s">
        <v>1052</v>
      </c>
      <c r="G18" s="364" t="s">
        <v>1053</v>
      </c>
      <c r="H18" s="364" t="s">
        <v>1054</v>
      </c>
      <c r="I18" s="365" t="s">
        <v>1055</v>
      </c>
      <c r="K18" s="253"/>
      <c r="L18" s="253"/>
      <c r="M18" s="253" t="s">
        <v>1006</v>
      </c>
      <c r="N18" s="253">
        <f t="shared" si="6"/>
        <v>8</v>
      </c>
      <c r="O18" s="253">
        <f t="shared" si="0"/>
        <v>448</v>
      </c>
      <c r="P18" s="253">
        <v>56</v>
      </c>
      <c r="Q18" s="255" t="s">
        <v>1587</v>
      </c>
      <c r="R18" s="253"/>
      <c r="S18" s="253"/>
    </row>
    <row r="19" spans="1:19" ht="21.75" customHeight="1">
      <c r="A19" s="364" t="s">
        <v>1049</v>
      </c>
      <c r="B19" s="364" t="s">
        <v>1050</v>
      </c>
      <c r="C19" s="364">
        <v>3</v>
      </c>
      <c r="D19" s="364" t="s">
        <v>1073</v>
      </c>
      <c r="E19" s="364">
        <v>18</v>
      </c>
      <c r="F19" s="364" t="s">
        <v>1052</v>
      </c>
      <c r="G19" s="364" t="s">
        <v>1053</v>
      </c>
      <c r="H19" s="364" t="s">
        <v>1054</v>
      </c>
      <c r="I19" s="365" t="s">
        <v>1055</v>
      </c>
      <c r="K19" s="253"/>
      <c r="L19" s="253"/>
      <c r="M19" s="253" t="s">
        <v>1483</v>
      </c>
      <c r="N19" s="253">
        <f t="shared" si="6"/>
        <v>6</v>
      </c>
      <c r="O19" s="253">
        <f t="shared" si="0"/>
        <v>336</v>
      </c>
      <c r="P19" s="253">
        <v>56</v>
      </c>
      <c r="Q19" s="255" t="s">
        <v>1587</v>
      </c>
      <c r="R19" s="253"/>
      <c r="S19" s="253"/>
    </row>
    <row r="20" spans="1:19" ht="21.75" customHeight="1">
      <c r="A20" s="364" t="s">
        <v>1049</v>
      </c>
      <c r="B20" s="364" t="s">
        <v>1050</v>
      </c>
      <c r="C20" s="364">
        <v>3</v>
      </c>
      <c r="D20" s="364" t="s">
        <v>1074</v>
      </c>
      <c r="E20" s="364">
        <v>18</v>
      </c>
      <c r="F20" s="364" t="s">
        <v>1052</v>
      </c>
      <c r="G20" s="364" t="s">
        <v>1053</v>
      </c>
      <c r="H20" s="364" t="s">
        <v>1054</v>
      </c>
      <c r="I20" s="365" t="s">
        <v>1055</v>
      </c>
      <c r="K20" s="253" t="s">
        <v>1486</v>
      </c>
      <c r="L20" s="253" t="s">
        <v>1586</v>
      </c>
      <c r="M20" s="253" t="s">
        <v>1007</v>
      </c>
      <c r="N20" s="253">
        <f>COUNTIFS($B$2:$B$1841,$K$20,$F$2:$F$1841,$L$20,$G$2:$G$1841,M20)</f>
        <v>16</v>
      </c>
      <c r="O20" s="253">
        <f t="shared" si="0"/>
        <v>448</v>
      </c>
      <c r="P20" s="253">
        <v>28</v>
      </c>
      <c r="Q20" s="255" t="s">
        <v>1587</v>
      </c>
      <c r="R20" s="253"/>
      <c r="S20" s="253"/>
    </row>
    <row r="21" spans="1:19" ht="21.75" customHeight="1">
      <c r="A21" s="364" t="s">
        <v>1049</v>
      </c>
      <c r="B21" s="364" t="s">
        <v>1050</v>
      </c>
      <c r="C21" s="364">
        <v>3</v>
      </c>
      <c r="D21" s="364" t="s">
        <v>1075</v>
      </c>
      <c r="E21" s="364">
        <v>18</v>
      </c>
      <c r="F21" s="364" t="s">
        <v>1052</v>
      </c>
      <c r="G21" s="364" t="s">
        <v>1053</v>
      </c>
      <c r="H21" s="364" t="s">
        <v>1054</v>
      </c>
      <c r="I21" s="365" t="s">
        <v>1055</v>
      </c>
      <c r="K21" s="253"/>
      <c r="L21" s="253"/>
      <c r="M21" s="253" t="s">
        <v>1482</v>
      </c>
      <c r="N21" s="253">
        <f t="shared" ref="N21:N23" si="7">COUNTIFS($B$2:$B$1841,$K$20,$F$2:$F$1841,$L$20,$G$2:$G$1841,M21)</f>
        <v>180</v>
      </c>
      <c r="O21" s="253">
        <f t="shared" si="0"/>
        <v>5040</v>
      </c>
      <c r="P21" s="253">
        <v>28</v>
      </c>
      <c r="Q21" s="255" t="s">
        <v>1587</v>
      </c>
    </row>
    <row r="22" spans="1:19" ht="21.75" customHeight="1">
      <c r="A22" s="364" t="s">
        <v>1049</v>
      </c>
      <c r="B22" s="364" t="s">
        <v>1050</v>
      </c>
      <c r="C22" s="364">
        <v>3</v>
      </c>
      <c r="D22" s="364" t="s">
        <v>1076</v>
      </c>
      <c r="E22" s="364">
        <v>18</v>
      </c>
      <c r="F22" s="364" t="s">
        <v>1052</v>
      </c>
      <c r="G22" s="364" t="s">
        <v>1053</v>
      </c>
      <c r="H22" s="364" t="s">
        <v>1054</v>
      </c>
      <c r="I22" s="365" t="s">
        <v>1055</v>
      </c>
      <c r="K22" s="253"/>
      <c r="L22" s="253"/>
      <c r="M22" s="253" t="s">
        <v>1006</v>
      </c>
      <c r="N22" s="253">
        <f t="shared" si="7"/>
        <v>16</v>
      </c>
      <c r="O22" s="253">
        <f>N22*P22</f>
        <v>448</v>
      </c>
      <c r="P22" s="253">
        <v>28</v>
      </c>
      <c r="Q22" s="255" t="s">
        <v>1587</v>
      </c>
    </row>
    <row r="23" spans="1:19" ht="21.75" customHeight="1">
      <c r="A23" s="364" t="s">
        <v>1049</v>
      </c>
      <c r="B23" s="364" t="s">
        <v>1050</v>
      </c>
      <c r="C23" s="364">
        <v>3</v>
      </c>
      <c r="D23" s="364" t="s">
        <v>1077</v>
      </c>
      <c r="E23" s="364">
        <v>18</v>
      </c>
      <c r="F23" s="364" t="s">
        <v>1052</v>
      </c>
      <c r="G23" s="364" t="s">
        <v>1057</v>
      </c>
      <c r="H23" s="364" t="s">
        <v>1054</v>
      </c>
      <c r="I23" s="365" t="s">
        <v>1055</v>
      </c>
      <c r="K23" s="253"/>
      <c r="L23" s="253"/>
      <c r="M23" s="253" t="s">
        <v>1483</v>
      </c>
      <c r="N23" s="253">
        <f t="shared" si="7"/>
        <v>179</v>
      </c>
      <c r="O23" s="253">
        <f t="shared" ref="O23:O29" si="8">N23*P23</f>
        <v>5012</v>
      </c>
      <c r="P23" s="253">
        <v>28</v>
      </c>
      <c r="Q23" s="255" t="s">
        <v>1587</v>
      </c>
    </row>
    <row r="24" spans="1:19" ht="21.75" customHeight="1">
      <c r="A24" s="364" t="s">
        <v>1049</v>
      </c>
      <c r="B24" s="364" t="s">
        <v>1050</v>
      </c>
      <c r="C24" s="364">
        <v>3</v>
      </c>
      <c r="D24" s="364" t="s">
        <v>1078</v>
      </c>
      <c r="E24" s="364">
        <v>18</v>
      </c>
      <c r="F24" s="364" t="s">
        <v>1052</v>
      </c>
      <c r="G24" s="364" t="s">
        <v>1053</v>
      </c>
      <c r="H24" s="364" t="s">
        <v>1054</v>
      </c>
      <c r="I24" s="365" t="s">
        <v>1055</v>
      </c>
      <c r="K24" s="253"/>
      <c r="L24" s="253" t="s">
        <v>1588</v>
      </c>
      <c r="M24" s="253" t="s">
        <v>1007</v>
      </c>
      <c r="N24" s="253">
        <f>COUNTIFS($B$2:$B$1841,$K$20,$F$2:$F$1841,$L$24,$G$2:$G$1841,M24)</f>
        <v>8</v>
      </c>
      <c r="O24" s="253">
        <f t="shared" si="8"/>
        <v>448</v>
      </c>
      <c r="P24" s="253">
        <v>56</v>
      </c>
      <c r="Q24" s="255" t="s">
        <v>1587</v>
      </c>
    </row>
    <row r="25" spans="1:19" ht="21.75" customHeight="1">
      <c r="A25" s="364" t="s">
        <v>1049</v>
      </c>
      <c r="B25" s="364" t="s">
        <v>1050</v>
      </c>
      <c r="C25" s="364">
        <v>3</v>
      </c>
      <c r="D25" s="364" t="s">
        <v>1079</v>
      </c>
      <c r="E25" s="364">
        <v>18</v>
      </c>
      <c r="F25" s="364" t="s">
        <v>1052</v>
      </c>
      <c r="G25" s="364" t="s">
        <v>1057</v>
      </c>
      <c r="H25" s="364" t="s">
        <v>1054</v>
      </c>
      <c r="I25" s="365" t="s">
        <v>1055</v>
      </c>
      <c r="K25" s="253"/>
      <c r="L25" s="253"/>
      <c r="M25" s="253" t="s">
        <v>1482</v>
      </c>
      <c r="N25" s="253">
        <f t="shared" ref="N25:N27" si="9">COUNTIFS($B$2:$B$1841,$K$20,$F$2:$F$1841,$L$24,$G$2:$G$1841,M25)</f>
        <v>6</v>
      </c>
      <c r="O25" s="253">
        <f t="shared" si="8"/>
        <v>336</v>
      </c>
      <c r="P25" s="253">
        <v>56</v>
      </c>
      <c r="Q25" s="255" t="s">
        <v>1587</v>
      </c>
    </row>
    <row r="26" spans="1:19" ht="21.75" customHeight="1">
      <c r="A26" s="364" t="s">
        <v>1049</v>
      </c>
      <c r="B26" s="364" t="s">
        <v>1050</v>
      </c>
      <c r="C26" s="364">
        <v>3</v>
      </c>
      <c r="D26" s="364" t="s">
        <v>1080</v>
      </c>
      <c r="E26" s="364">
        <v>18</v>
      </c>
      <c r="F26" s="364" t="s">
        <v>1052</v>
      </c>
      <c r="G26" s="364" t="s">
        <v>1053</v>
      </c>
      <c r="H26" s="364" t="s">
        <v>1054</v>
      </c>
      <c r="I26" s="365" t="s">
        <v>1055</v>
      </c>
      <c r="K26" s="253"/>
      <c r="L26" s="253"/>
      <c r="M26" s="253" t="s">
        <v>1006</v>
      </c>
      <c r="N26" s="253">
        <f t="shared" si="9"/>
        <v>8</v>
      </c>
      <c r="O26" s="253">
        <f t="shared" si="8"/>
        <v>448</v>
      </c>
      <c r="P26" s="253">
        <v>56</v>
      </c>
      <c r="Q26" s="255" t="s">
        <v>1587</v>
      </c>
    </row>
    <row r="27" spans="1:19" ht="21.75" customHeight="1">
      <c r="A27" s="364" t="s">
        <v>1049</v>
      </c>
      <c r="B27" s="364" t="s">
        <v>1050</v>
      </c>
      <c r="C27" s="364">
        <v>3</v>
      </c>
      <c r="D27" s="364" t="s">
        <v>1081</v>
      </c>
      <c r="E27" s="364">
        <v>18</v>
      </c>
      <c r="F27" s="364" t="s">
        <v>1052</v>
      </c>
      <c r="G27" s="364" t="s">
        <v>1057</v>
      </c>
      <c r="H27" s="364" t="s">
        <v>1054</v>
      </c>
      <c r="I27" s="365" t="s">
        <v>1055</v>
      </c>
      <c r="K27" s="253"/>
      <c r="L27" s="253"/>
      <c r="M27" s="253" t="s">
        <v>1483</v>
      </c>
      <c r="N27" s="253">
        <f t="shared" si="9"/>
        <v>7</v>
      </c>
      <c r="O27" s="253">
        <f t="shared" si="8"/>
        <v>392</v>
      </c>
      <c r="P27" s="253">
        <v>56</v>
      </c>
      <c r="Q27" s="255" t="s">
        <v>1587</v>
      </c>
    </row>
    <row r="28" spans="1:19" ht="21.75" customHeight="1">
      <c r="A28" s="364" t="s">
        <v>1049</v>
      </c>
      <c r="B28" s="364" t="s">
        <v>1050</v>
      </c>
      <c r="C28" s="364">
        <v>3</v>
      </c>
      <c r="D28" s="364" t="s">
        <v>1082</v>
      </c>
      <c r="E28" s="364">
        <v>18</v>
      </c>
      <c r="F28" s="364" t="s">
        <v>1052</v>
      </c>
      <c r="G28" s="364" t="s">
        <v>1053</v>
      </c>
      <c r="H28" s="364" t="s">
        <v>1054</v>
      </c>
      <c r="I28" s="365" t="s">
        <v>1055</v>
      </c>
      <c r="K28" s="253" t="s">
        <v>1487</v>
      </c>
      <c r="L28" s="253" t="s">
        <v>1586</v>
      </c>
      <c r="M28" s="253" t="s">
        <v>1007</v>
      </c>
      <c r="N28" s="253">
        <f>COUNTIFS($B$2:$B$1841,$K$28,$F$2:$F$1841,$L$28,$G$2:$G$1841,M28)</f>
        <v>16</v>
      </c>
      <c r="O28" s="253">
        <f t="shared" si="8"/>
        <v>448</v>
      </c>
      <c r="P28" s="253">
        <v>28</v>
      </c>
      <c r="Q28" s="255" t="s">
        <v>1587</v>
      </c>
    </row>
    <row r="29" spans="1:19" ht="21.75" customHeight="1">
      <c r="A29" s="364" t="s">
        <v>1049</v>
      </c>
      <c r="B29" s="364" t="s">
        <v>1050</v>
      </c>
      <c r="C29" s="364">
        <v>3</v>
      </c>
      <c r="D29" s="364" t="s">
        <v>1083</v>
      </c>
      <c r="E29" s="364">
        <v>18</v>
      </c>
      <c r="F29" s="364" t="s">
        <v>1052</v>
      </c>
      <c r="G29" s="364" t="s">
        <v>1057</v>
      </c>
      <c r="H29" s="364" t="s">
        <v>1054</v>
      </c>
      <c r="I29" s="365" t="s">
        <v>1055</v>
      </c>
      <c r="K29" s="253"/>
      <c r="L29" s="253"/>
      <c r="M29" s="253" t="s">
        <v>1482</v>
      </c>
      <c r="N29" s="253">
        <f t="shared" ref="N29:N31" si="10">COUNTIFS($B$2:$B$1841,$K$28,$F$2:$F$1841,$L$28,$G$2:$G$1841,M29)</f>
        <v>180</v>
      </c>
      <c r="O29" s="253">
        <f t="shared" si="8"/>
        <v>5040</v>
      </c>
      <c r="P29" s="253">
        <v>28</v>
      </c>
      <c r="Q29" s="255" t="s">
        <v>1587</v>
      </c>
    </row>
    <row r="30" spans="1:19" ht="21.75" customHeight="1">
      <c r="A30" s="364" t="s">
        <v>1049</v>
      </c>
      <c r="B30" s="364" t="s">
        <v>1050</v>
      </c>
      <c r="C30" s="364">
        <v>3</v>
      </c>
      <c r="D30" s="364" t="s">
        <v>1084</v>
      </c>
      <c r="E30" s="364">
        <v>18</v>
      </c>
      <c r="F30" s="364" t="s">
        <v>1052</v>
      </c>
      <c r="G30" s="364" t="s">
        <v>1053</v>
      </c>
      <c r="H30" s="364" t="s">
        <v>1054</v>
      </c>
      <c r="I30" s="365" t="s">
        <v>1055</v>
      </c>
      <c r="K30" s="253"/>
      <c r="L30" s="253"/>
      <c r="M30" s="253" t="s">
        <v>1006</v>
      </c>
      <c r="N30" s="253">
        <f t="shared" si="10"/>
        <v>16</v>
      </c>
      <c r="O30" s="253">
        <f>N30*P30</f>
        <v>448</v>
      </c>
      <c r="P30" s="253">
        <v>28</v>
      </c>
      <c r="Q30" s="255" t="s">
        <v>1587</v>
      </c>
    </row>
    <row r="31" spans="1:19" ht="21.75" customHeight="1">
      <c r="A31" s="364" t="s">
        <v>1049</v>
      </c>
      <c r="B31" s="364" t="s">
        <v>1050</v>
      </c>
      <c r="C31" s="364">
        <v>3</v>
      </c>
      <c r="D31" s="364" t="s">
        <v>1085</v>
      </c>
      <c r="E31" s="364">
        <v>18</v>
      </c>
      <c r="F31" s="364" t="s">
        <v>1052</v>
      </c>
      <c r="G31" s="364" t="s">
        <v>1057</v>
      </c>
      <c r="H31" s="364" t="s">
        <v>1054</v>
      </c>
      <c r="I31" s="365" t="s">
        <v>1055</v>
      </c>
      <c r="K31" s="253"/>
      <c r="L31" s="253"/>
      <c r="M31" s="253" t="s">
        <v>1483</v>
      </c>
      <c r="N31" s="253">
        <f t="shared" si="10"/>
        <v>179</v>
      </c>
      <c r="O31" s="253">
        <f t="shared" ref="O31:O35" si="11">N31*P31</f>
        <v>5012</v>
      </c>
      <c r="P31" s="253">
        <v>28</v>
      </c>
      <c r="Q31" s="255" t="s">
        <v>1587</v>
      </c>
    </row>
    <row r="32" spans="1:19" ht="21.75" customHeight="1">
      <c r="A32" s="364" t="s">
        <v>1049</v>
      </c>
      <c r="B32" s="364" t="s">
        <v>1050</v>
      </c>
      <c r="C32" s="364">
        <v>3</v>
      </c>
      <c r="D32" s="364" t="s">
        <v>1086</v>
      </c>
      <c r="E32" s="364">
        <v>18</v>
      </c>
      <c r="F32" s="364" t="s">
        <v>1052</v>
      </c>
      <c r="G32" s="364" t="s">
        <v>1053</v>
      </c>
      <c r="H32" s="364" t="s">
        <v>1054</v>
      </c>
      <c r="I32" s="365" t="s">
        <v>1055</v>
      </c>
      <c r="K32" s="253"/>
      <c r="L32" s="253" t="s">
        <v>1588</v>
      </c>
      <c r="M32" s="253" t="s">
        <v>1007</v>
      </c>
      <c r="N32" s="253">
        <f>COUNTIFS($B$2:$B$1841,$K$28,$F$2:$F$1841,$L$32,$G$2:$G$1841,M32)</f>
        <v>8</v>
      </c>
      <c r="O32" s="253">
        <f t="shared" si="11"/>
        <v>448</v>
      </c>
      <c r="P32" s="253">
        <v>56</v>
      </c>
      <c r="Q32" s="255" t="s">
        <v>1587</v>
      </c>
    </row>
    <row r="33" spans="1:17" ht="21.75" customHeight="1">
      <c r="A33" s="364" t="s">
        <v>1049</v>
      </c>
      <c r="B33" s="364" t="s">
        <v>1050</v>
      </c>
      <c r="C33" s="364">
        <v>3</v>
      </c>
      <c r="D33" s="364" t="s">
        <v>1087</v>
      </c>
      <c r="E33" s="364">
        <v>18</v>
      </c>
      <c r="F33" s="364" t="s">
        <v>1052</v>
      </c>
      <c r="G33" s="364" t="s">
        <v>1057</v>
      </c>
      <c r="H33" s="364" t="s">
        <v>1054</v>
      </c>
      <c r="I33" s="365" t="s">
        <v>1055</v>
      </c>
      <c r="K33" s="253"/>
      <c r="L33" s="253"/>
      <c r="M33" s="253" t="s">
        <v>1482</v>
      </c>
      <c r="N33" s="253">
        <f t="shared" ref="N33:N35" si="12">COUNTIFS($B$2:$B$1841,$K$28,$F$2:$F$1841,$L$32,$G$2:$G$1841,M33)</f>
        <v>6</v>
      </c>
      <c r="O33" s="253">
        <f t="shared" si="11"/>
        <v>336</v>
      </c>
      <c r="P33" s="253">
        <v>56</v>
      </c>
      <c r="Q33" s="255" t="s">
        <v>1587</v>
      </c>
    </row>
    <row r="34" spans="1:17" ht="21.75" customHeight="1">
      <c r="A34" s="364" t="s">
        <v>1049</v>
      </c>
      <c r="B34" s="364" t="s">
        <v>1050</v>
      </c>
      <c r="C34" s="364">
        <v>3</v>
      </c>
      <c r="D34" s="364" t="s">
        <v>1088</v>
      </c>
      <c r="E34" s="364">
        <v>18</v>
      </c>
      <c r="F34" s="364" t="s">
        <v>1052</v>
      </c>
      <c r="G34" s="364" t="s">
        <v>1053</v>
      </c>
      <c r="H34" s="364" t="s">
        <v>1054</v>
      </c>
      <c r="I34" s="365" t="s">
        <v>1055</v>
      </c>
      <c r="K34" s="253"/>
      <c r="L34" s="253"/>
      <c r="M34" s="253" t="s">
        <v>1006</v>
      </c>
      <c r="N34" s="253">
        <f t="shared" si="12"/>
        <v>8</v>
      </c>
      <c r="O34" s="253">
        <f t="shared" si="11"/>
        <v>448</v>
      </c>
      <c r="P34" s="253">
        <v>56</v>
      </c>
      <c r="Q34" s="255" t="s">
        <v>1587</v>
      </c>
    </row>
    <row r="35" spans="1:17" ht="21.75" customHeight="1">
      <c r="A35" s="364" t="s">
        <v>1049</v>
      </c>
      <c r="B35" s="364" t="s">
        <v>1050</v>
      </c>
      <c r="C35" s="364">
        <v>3</v>
      </c>
      <c r="D35" s="364" t="s">
        <v>1089</v>
      </c>
      <c r="E35" s="364">
        <v>18</v>
      </c>
      <c r="F35" s="364" t="s">
        <v>1052</v>
      </c>
      <c r="G35" s="364" t="s">
        <v>1057</v>
      </c>
      <c r="H35" s="364" t="s">
        <v>1054</v>
      </c>
      <c r="I35" s="365" t="s">
        <v>1055</v>
      </c>
      <c r="K35" s="253"/>
      <c r="L35" s="253"/>
      <c r="M35" s="253" t="s">
        <v>1483</v>
      </c>
      <c r="N35" s="253">
        <f t="shared" si="12"/>
        <v>7</v>
      </c>
      <c r="O35" s="253">
        <f t="shared" si="11"/>
        <v>392</v>
      </c>
      <c r="P35" s="253">
        <v>56</v>
      </c>
      <c r="Q35" s="255" t="s">
        <v>1587</v>
      </c>
    </row>
    <row r="36" spans="1:17" ht="21.75" customHeight="1">
      <c r="A36" s="364" t="s">
        <v>1049</v>
      </c>
      <c r="B36" s="364" t="s">
        <v>1050</v>
      </c>
      <c r="C36" s="364">
        <v>3</v>
      </c>
      <c r="D36" s="364" t="s">
        <v>1090</v>
      </c>
      <c r="E36" s="364">
        <v>18</v>
      </c>
      <c r="F36" s="364" t="s">
        <v>1052</v>
      </c>
      <c r="G36" s="364" t="s">
        <v>1053</v>
      </c>
      <c r="H36" s="364" t="s">
        <v>1054</v>
      </c>
      <c r="I36" s="365" t="s">
        <v>1055</v>
      </c>
      <c r="N36" s="263">
        <f>SUM(N1:N35)</f>
        <v>1840</v>
      </c>
      <c r="O36" s="263">
        <f>SUM(O1:O35)</f>
        <v>53168</v>
      </c>
    </row>
    <row r="37" spans="1:17" ht="21.75" customHeight="1">
      <c r="A37" s="364" t="s">
        <v>1049</v>
      </c>
      <c r="B37" s="364" t="s">
        <v>1050</v>
      </c>
      <c r="C37" s="364">
        <v>3</v>
      </c>
      <c r="D37" s="364" t="s">
        <v>1091</v>
      </c>
      <c r="E37" s="364">
        <v>18</v>
      </c>
      <c r="F37" s="364" t="s">
        <v>1052</v>
      </c>
      <c r="G37" s="364" t="s">
        <v>1057</v>
      </c>
      <c r="H37" s="364" t="s">
        <v>1054</v>
      </c>
      <c r="I37" s="365" t="s">
        <v>1055</v>
      </c>
    </row>
    <row r="38" spans="1:17" ht="21.75" customHeight="1">
      <c r="A38" s="364" t="s">
        <v>1049</v>
      </c>
      <c r="B38" s="364" t="s">
        <v>1050</v>
      </c>
      <c r="C38" s="364">
        <v>3</v>
      </c>
      <c r="D38" s="364" t="s">
        <v>1092</v>
      </c>
      <c r="E38" s="364">
        <v>18</v>
      </c>
      <c r="F38" s="364" t="s">
        <v>1052</v>
      </c>
      <c r="G38" s="364" t="s">
        <v>1053</v>
      </c>
      <c r="H38" s="364" t="s">
        <v>1054</v>
      </c>
      <c r="I38" s="365" t="s">
        <v>1055</v>
      </c>
    </row>
    <row r="39" spans="1:17" ht="21.75" customHeight="1">
      <c r="A39" s="364" t="s">
        <v>1049</v>
      </c>
      <c r="B39" s="364" t="s">
        <v>1050</v>
      </c>
      <c r="C39" s="364">
        <v>3</v>
      </c>
      <c r="D39" s="364" t="s">
        <v>1093</v>
      </c>
      <c r="E39" s="364">
        <v>18</v>
      </c>
      <c r="F39" s="364" t="s">
        <v>1052</v>
      </c>
      <c r="G39" s="364" t="s">
        <v>1053</v>
      </c>
      <c r="H39" s="364" t="s">
        <v>1054</v>
      </c>
      <c r="I39" s="365" t="s">
        <v>1055</v>
      </c>
    </row>
    <row r="40" spans="1:17" ht="21.75" customHeight="1">
      <c r="A40" s="364" t="s">
        <v>1049</v>
      </c>
      <c r="B40" s="364" t="s">
        <v>1050</v>
      </c>
      <c r="C40" s="364">
        <v>3</v>
      </c>
      <c r="D40" s="364" t="s">
        <v>1094</v>
      </c>
      <c r="E40" s="364">
        <v>18</v>
      </c>
      <c r="F40" s="364" t="s">
        <v>1052</v>
      </c>
      <c r="G40" s="364" t="s">
        <v>1053</v>
      </c>
      <c r="H40" s="364" t="s">
        <v>1054</v>
      </c>
      <c r="I40" s="365" t="s">
        <v>1055</v>
      </c>
    </row>
    <row r="41" spans="1:17" ht="21.75" customHeight="1">
      <c r="A41" s="364" t="s">
        <v>1049</v>
      </c>
      <c r="B41" s="364" t="s">
        <v>1050</v>
      </c>
      <c r="C41" s="364">
        <v>3</v>
      </c>
      <c r="D41" s="364" t="s">
        <v>1095</v>
      </c>
      <c r="E41" s="364">
        <v>18</v>
      </c>
      <c r="F41" s="364" t="s">
        <v>1052</v>
      </c>
      <c r="G41" s="364" t="s">
        <v>1053</v>
      </c>
      <c r="H41" s="364" t="s">
        <v>1054</v>
      </c>
      <c r="I41" s="365" t="s">
        <v>1055</v>
      </c>
    </row>
    <row r="42" spans="1:17" ht="21.75" customHeight="1">
      <c r="A42" s="364" t="s">
        <v>1049</v>
      </c>
      <c r="B42" s="364" t="s">
        <v>1050</v>
      </c>
      <c r="C42" s="364">
        <v>4</v>
      </c>
      <c r="D42" s="364" t="s">
        <v>1096</v>
      </c>
      <c r="E42" s="364">
        <v>18</v>
      </c>
      <c r="F42" s="364" t="s">
        <v>1052</v>
      </c>
      <c r="G42" s="364" t="s">
        <v>1053</v>
      </c>
      <c r="H42" s="364" t="s">
        <v>1054</v>
      </c>
      <c r="I42" s="365" t="s">
        <v>1055</v>
      </c>
    </row>
    <row r="43" spans="1:17" ht="21.75" customHeight="1">
      <c r="A43" s="364" t="s">
        <v>1049</v>
      </c>
      <c r="B43" s="364" t="s">
        <v>1050</v>
      </c>
      <c r="C43" s="364">
        <v>4</v>
      </c>
      <c r="D43" s="364" t="s">
        <v>1097</v>
      </c>
      <c r="E43" s="364">
        <v>18</v>
      </c>
      <c r="F43" s="364" t="s">
        <v>1052</v>
      </c>
      <c r="G43" s="364" t="s">
        <v>1057</v>
      </c>
      <c r="H43" s="364" t="s">
        <v>1054</v>
      </c>
      <c r="I43" s="365" t="s">
        <v>1055</v>
      </c>
    </row>
    <row r="44" spans="1:17" ht="21.75" customHeight="1">
      <c r="A44" s="364" t="s">
        <v>1049</v>
      </c>
      <c r="B44" s="364" t="s">
        <v>1050</v>
      </c>
      <c r="C44" s="364">
        <v>4</v>
      </c>
      <c r="D44" s="364" t="s">
        <v>1098</v>
      </c>
      <c r="E44" s="364">
        <v>18</v>
      </c>
      <c r="F44" s="364" t="s">
        <v>1052</v>
      </c>
      <c r="G44" s="364" t="s">
        <v>1053</v>
      </c>
      <c r="H44" s="364" t="s">
        <v>1054</v>
      </c>
      <c r="I44" s="365" t="s">
        <v>1055</v>
      </c>
    </row>
    <row r="45" spans="1:17" ht="21.75" customHeight="1">
      <c r="A45" s="364" t="s">
        <v>1049</v>
      </c>
      <c r="B45" s="364" t="s">
        <v>1050</v>
      </c>
      <c r="C45" s="364">
        <v>4</v>
      </c>
      <c r="D45" s="364" t="s">
        <v>1099</v>
      </c>
      <c r="E45" s="364">
        <v>18</v>
      </c>
      <c r="F45" s="364" t="s">
        <v>1052</v>
      </c>
      <c r="G45" s="364" t="s">
        <v>1057</v>
      </c>
      <c r="H45" s="364" t="s">
        <v>1054</v>
      </c>
      <c r="I45" s="365" t="s">
        <v>1055</v>
      </c>
    </row>
    <row r="46" spans="1:17" ht="21.75" customHeight="1">
      <c r="A46" s="364" t="s">
        <v>1049</v>
      </c>
      <c r="B46" s="364" t="s">
        <v>1050</v>
      </c>
      <c r="C46" s="364">
        <v>4</v>
      </c>
      <c r="D46" s="364" t="s">
        <v>1100</v>
      </c>
      <c r="E46" s="364">
        <v>18</v>
      </c>
      <c r="F46" s="364" t="s">
        <v>1052</v>
      </c>
      <c r="G46" s="364" t="s">
        <v>1053</v>
      </c>
      <c r="H46" s="364" t="s">
        <v>1054</v>
      </c>
      <c r="I46" s="365" t="s">
        <v>1055</v>
      </c>
    </row>
    <row r="47" spans="1:17" ht="21.75" customHeight="1">
      <c r="A47" s="364" t="s">
        <v>1049</v>
      </c>
      <c r="B47" s="364" t="s">
        <v>1050</v>
      </c>
      <c r="C47" s="364">
        <v>4</v>
      </c>
      <c r="D47" s="364" t="s">
        <v>1101</v>
      </c>
      <c r="E47" s="364">
        <v>18</v>
      </c>
      <c r="F47" s="364" t="s">
        <v>1052</v>
      </c>
      <c r="G47" s="364" t="s">
        <v>1057</v>
      </c>
      <c r="H47" s="364" t="s">
        <v>1054</v>
      </c>
      <c r="I47" s="365" t="s">
        <v>1055</v>
      </c>
    </row>
    <row r="48" spans="1:17" ht="21.75" customHeight="1">
      <c r="A48" s="364" t="s">
        <v>1049</v>
      </c>
      <c r="B48" s="364" t="s">
        <v>1050</v>
      </c>
      <c r="C48" s="364">
        <v>4</v>
      </c>
      <c r="D48" s="364" t="s">
        <v>1102</v>
      </c>
      <c r="E48" s="364">
        <v>18</v>
      </c>
      <c r="F48" s="364" t="s">
        <v>1052</v>
      </c>
      <c r="G48" s="364" t="s">
        <v>1053</v>
      </c>
      <c r="H48" s="364" t="s">
        <v>1054</v>
      </c>
      <c r="I48" s="365" t="s">
        <v>1055</v>
      </c>
    </row>
    <row r="49" spans="1:9" ht="21.75" customHeight="1">
      <c r="A49" s="364" t="s">
        <v>1049</v>
      </c>
      <c r="B49" s="364" t="s">
        <v>1050</v>
      </c>
      <c r="C49" s="364">
        <v>4</v>
      </c>
      <c r="D49" s="364" t="s">
        <v>1103</v>
      </c>
      <c r="E49" s="364">
        <v>18</v>
      </c>
      <c r="F49" s="364" t="s">
        <v>1052</v>
      </c>
      <c r="G49" s="364" t="s">
        <v>1057</v>
      </c>
      <c r="H49" s="364" t="s">
        <v>1054</v>
      </c>
      <c r="I49" s="365" t="s">
        <v>1055</v>
      </c>
    </row>
    <row r="50" spans="1:9" ht="21.75" customHeight="1">
      <c r="A50" s="364" t="s">
        <v>1049</v>
      </c>
      <c r="B50" s="364" t="s">
        <v>1050</v>
      </c>
      <c r="C50" s="364">
        <v>4</v>
      </c>
      <c r="D50" s="364" t="s">
        <v>1104</v>
      </c>
      <c r="E50" s="364">
        <v>18</v>
      </c>
      <c r="F50" s="364" t="s">
        <v>1052</v>
      </c>
      <c r="G50" s="364" t="s">
        <v>1053</v>
      </c>
      <c r="H50" s="364" t="s">
        <v>1054</v>
      </c>
      <c r="I50" s="365" t="s">
        <v>1055</v>
      </c>
    </row>
    <row r="51" spans="1:9" ht="21.75" customHeight="1">
      <c r="A51" s="364" t="s">
        <v>1049</v>
      </c>
      <c r="B51" s="364" t="s">
        <v>1050</v>
      </c>
      <c r="C51" s="364">
        <v>4</v>
      </c>
      <c r="D51" s="364" t="s">
        <v>1105</v>
      </c>
      <c r="E51" s="364">
        <v>18</v>
      </c>
      <c r="F51" s="364" t="s">
        <v>1052</v>
      </c>
      <c r="G51" s="364" t="s">
        <v>1057</v>
      </c>
      <c r="H51" s="364" t="s">
        <v>1054</v>
      </c>
      <c r="I51" s="365" t="s">
        <v>1055</v>
      </c>
    </row>
    <row r="52" spans="1:9" ht="21.75" customHeight="1">
      <c r="A52" s="364" t="s">
        <v>1049</v>
      </c>
      <c r="B52" s="364" t="s">
        <v>1050</v>
      </c>
      <c r="C52" s="364">
        <v>4</v>
      </c>
      <c r="D52" s="364" t="s">
        <v>1106</v>
      </c>
      <c r="E52" s="364">
        <v>18</v>
      </c>
      <c r="F52" s="364" t="s">
        <v>1052</v>
      </c>
      <c r="G52" s="364" t="s">
        <v>1053</v>
      </c>
      <c r="H52" s="364" t="s">
        <v>1054</v>
      </c>
      <c r="I52" s="365" t="s">
        <v>1055</v>
      </c>
    </row>
    <row r="53" spans="1:9" ht="21.75" customHeight="1">
      <c r="A53" s="364" t="s">
        <v>1049</v>
      </c>
      <c r="B53" s="364" t="s">
        <v>1050</v>
      </c>
      <c r="C53" s="364">
        <v>4</v>
      </c>
      <c r="D53" s="364" t="s">
        <v>1107</v>
      </c>
      <c r="E53" s="364">
        <v>18</v>
      </c>
      <c r="F53" s="364" t="s">
        <v>1052</v>
      </c>
      <c r="G53" s="364" t="s">
        <v>1057</v>
      </c>
      <c r="H53" s="364" t="s">
        <v>1054</v>
      </c>
      <c r="I53" s="365" t="s">
        <v>1055</v>
      </c>
    </row>
    <row r="54" spans="1:9" ht="21.75" customHeight="1">
      <c r="A54" s="364" t="s">
        <v>1049</v>
      </c>
      <c r="B54" s="364" t="s">
        <v>1050</v>
      </c>
      <c r="C54" s="364">
        <v>4</v>
      </c>
      <c r="D54" s="364" t="s">
        <v>1108</v>
      </c>
      <c r="E54" s="364">
        <v>18</v>
      </c>
      <c r="F54" s="364" t="s">
        <v>1052</v>
      </c>
      <c r="G54" s="364" t="s">
        <v>1053</v>
      </c>
      <c r="H54" s="364" t="s">
        <v>1054</v>
      </c>
      <c r="I54" s="365" t="s">
        <v>1055</v>
      </c>
    </row>
    <row r="55" spans="1:9" ht="21.75" customHeight="1">
      <c r="A55" s="364" t="s">
        <v>1049</v>
      </c>
      <c r="B55" s="364" t="s">
        <v>1050</v>
      </c>
      <c r="C55" s="364">
        <v>4</v>
      </c>
      <c r="D55" s="364" t="s">
        <v>1109</v>
      </c>
      <c r="E55" s="364">
        <v>18</v>
      </c>
      <c r="F55" s="364" t="s">
        <v>1052</v>
      </c>
      <c r="G55" s="364" t="s">
        <v>1057</v>
      </c>
      <c r="H55" s="364" t="s">
        <v>1054</v>
      </c>
      <c r="I55" s="365" t="s">
        <v>1055</v>
      </c>
    </row>
    <row r="56" spans="1:9" ht="21.75" customHeight="1">
      <c r="A56" s="364" t="s">
        <v>1049</v>
      </c>
      <c r="B56" s="364" t="s">
        <v>1050</v>
      </c>
      <c r="C56" s="364">
        <v>4</v>
      </c>
      <c r="D56" s="364" t="s">
        <v>1110</v>
      </c>
      <c r="E56" s="364">
        <v>18</v>
      </c>
      <c r="F56" s="364" t="s">
        <v>1052</v>
      </c>
      <c r="G56" s="364" t="s">
        <v>1053</v>
      </c>
      <c r="H56" s="364" t="s">
        <v>1054</v>
      </c>
      <c r="I56" s="365" t="s">
        <v>1055</v>
      </c>
    </row>
    <row r="57" spans="1:9" ht="28.5">
      <c r="A57" s="364" t="s">
        <v>1049</v>
      </c>
      <c r="B57" s="364" t="s">
        <v>1050</v>
      </c>
      <c r="C57" s="364">
        <v>4</v>
      </c>
      <c r="D57" s="364" t="s">
        <v>1111</v>
      </c>
      <c r="E57" s="364">
        <v>18</v>
      </c>
      <c r="F57" s="364" t="s">
        <v>1052</v>
      </c>
      <c r="G57" s="364" t="s">
        <v>1057</v>
      </c>
      <c r="H57" s="364" t="s">
        <v>1054</v>
      </c>
      <c r="I57" s="365" t="s">
        <v>1055</v>
      </c>
    </row>
    <row r="58" spans="1:9" ht="28.5">
      <c r="A58" s="364" t="s">
        <v>1049</v>
      </c>
      <c r="B58" s="364" t="s">
        <v>1050</v>
      </c>
      <c r="C58" s="364">
        <v>4</v>
      </c>
      <c r="D58" s="364" t="s">
        <v>1112</v>
      </c>
      <c r="E58" s="364">
        <v>18</v>
      </c>
      <c r="F58" s="364" t="s">
        <v>1052</v>
      </c>
      <c r="G58" s="364" t="s">
        <v>1053</v>
      </c>
      <c r="H58" s="364" t="s">
        <v>1054</v>
      </c>
      <c r="I58" s="365" t="s">
        <v>1055</v>
      </c>
    </row>
    <row r="59" spans="1:9" ht="28.5">
      <c r="A59" s="364" t="s">
        <v>1049</v>
      </c>
      <c r="B59" s="364" t="s">
        <v>1050</v>
      </c>
      <c r="C59" s="364">
        <v>4</v>
      </c>
      <c r="D59" s="364" t="s">
        <v>1113</v>
      </c>
      <c r="E59" s="364">
        <v>18</v>
      </c>
      <c r="F59" s="364" t="s">
        <v>1052</v>
      </c>
      <c r="G59" s="364" t="s">
        <v>1053</v>
      </c>
      <c r="H59" s="364" t="s">
        <v>1054</v>
      </c>
      <c r="I59" s="365" t="s">
        <v>1055</v>
      </c>
    </row>
    <row r="60" spans="1:9" ht="28.5">
      <c r="A60" s="364" t="s">
        <v>1049</v>
      </c>
      <c r="B60" s="364" t="s">
        <v>1050</v>
      </c>
      <c r="C60" s="364">
        <v>4</v>
      </c>
      <c r="D60" s="364" t="s">
        <v>1114</v>
      </c>
      <c r="E60" s="364">
        <v>18</v>
      </c>
      <c r="F60" s="364" t="s">
        <v>1052</v>
      </c>
      <c r="G60" s="364" t="s">
        <v>1053</v>
      </c>
      <c r="H60" s="364" t="s">
        <v>1054</v>
      </c>
      <c r="I60" s="365" t="s">
        <v>1055</v>
      </c>
    </row>
    <row r="61" spans="1:9" ht="28.5">
      <c r="A61" s="364" t="s">
        <v>1049</v>
      </c>
      <c r="B61" s="364" t="s">
        <v>1050</v>
      </c>
      <c r="C61" s="364">
        <v>4</v>
      </c>
      <c r="D61" s="364" t="s">
        <v>1115</v>
      </c>
      <c r="E61" s="364">
        <v>18</v>
      </c>
      <c r="F61" s="364" t="s">
        <v>1052</v>
      </c>
      <c r="G61" s="364" t="s">
        <v>1053</v>
      </c>
      <c r="H61" s="364" t="s">
        <v>1054</v>
      </c>
      <c r="I61" s="365" t="s">
        <v>1055</v>
      </c>
    </row>
    <row r="62" spans="1:9" ht="28.5">
      <c r="A62" s="364" t="s">
        <v>1049</v>
      </c>
      <c r="B62" s="364" t="s">
        <v>1050</v>
      </c>
      <c r="C62" s="364">
        <v>4</v>
      </c>
      <c r="D62" s="364" t="s">
        <v>1116</v>
      </c>
      <c r="E62" s="364">
        <v>18</v>
      </c>
      <c r="F62" s="364" t="s">
        <v>1052</v>
      </c>
      <c r="G62" s="364" t="s">
        <v>1053</v>
      </c>
      <c r="H62" s="364" t="s">
        <v>1054</v>
      </c>
      <c r="I62" s="365" t="s">
        <v>1055</v>
      </c>
    </row>
    <row r="63" spans="1:9" ht="28.5">
      <c r="A63" s="364" t="s">
        <v>1049</v>
      </c>
      <c r="B63" s="364" t="s">
        <v>1050</v>
      </c>
      <c r="C63" s="364">
        <v>4</v>
      </c>
      <c r="D63" s="364" t="s">
        <v>1117</v>
      </c>
      <c r="E63" s="364">
        <v>18</v>
      </c>
      <c r="F63" s="364" t="s">
        <v>1052</v>
      </c>
      <c r="G63" s="364" t="s">
        <v>1057</v>
      </c>
      <c r="H63" s="364" t="s">
        <v>1054</v>
      </c>
      <c r="I63" s="365" t="s">
        <v>1055</v>
      </c>
    </row>
    <row r="64" spans="1:9" ht="28.5">
      <c r="A64" s="364" t="s">
        <v>1049</v>
      </c>
      <c r="B64" s="364" t="s">
        <v>1050</v>
      </c>
      <c r="C64" s="364">
        <v>4</v>
      </c>
      <c r="D64" s="364" t="s">
        <v>1118</v>
      </c>
      <c r="E64" s="364">
        <v>18</v>
      </c>
      <c r="F64" s="364" t="s">
        <v>1052</v>
      </c>
      <c r="G64" s="364" t="s">
        <v>1053</v>
      </c>
      <c r="H64" s="364" t="s">
        <v>1054</v>
      </c>
      <c r="I64" s="365" t="s">
        <v>1055</v>
      </c>
    </row>
    <row r="65" spans="1:9" ht="28.5">
      <c r="A65" s="364" t="s">
        <v>1049</v>
      </c>
      <c r="B65" s="364" t="s">
        <v>1050</v>
      </c>
      <c r="C65" s="364">
        <v>4</v>
      </c>
      <c r="D65" s="364" t="s">
        <v>1119</v>
      </c>
      <c r="E65" s="364">
        <v>18</v>
      </c>
      <c r="F65" s="364" t="s">
        <v>1052</v>
      </c>
      <c r="G65" s="364" t="s">
        <v>1057</v>
      </c>
      <c r="H65" s="364" t="s">
        <v>1054</v>
      </c>
      <c r="I65" s="365" t="s">
        <v>1055</v>
      </c>
    </row>
    <row r="66" spans="1:9" ht="28.5">
      <c r="A66" s="364" t="s">
        <v>1049</v>
      </c>
      <c r="B66" s="364" t="s">
        <v>1050</v>
      </c>
      <c r="C66" s="364">
        <v>4</v>
      </c>
      <c r="D66" s="364" t="s">
        <v>1120</v>
      </c>
      <c r="E66" s="364">
        <v>18</v>
      </c>
      <c r="F66" s="364" t="s">
        <v>1052</v>
      </c>
      <c r="G66" s="364" t="s">
        <v>1053</v>
      </c>
      <c r="H66" s="364" t="s">
        <v>1054</v>
      </c>
      <c r="I66" s="365" t="s">
        <v>1055</v>
      </c>
    </row>
    <row r="67" spans="1:9" ht="28.5">
      <c r="A67" s="364" t="s">
        <v>1049</v>
      </c>
      <c r="B67" s="364" t="s">
        <v>1050</v>
      </c>
      <c r="C67" s="364">
        <v>4</v>
      </c>
      <c r="D67" s="364" t="s">
        <v>1121</v>
      </c>
      <c r="E67" s="364">
        <v>18</v>
      </c>
      <c r="F67" s="364" t="s">
        <v>1052</v>
      </c>
      <c r="G67" s="364" t="s">
        <v>1057</v>
      </c>
      <c r="H67" s="364" t="s">
        <v>1054</v>
      </c>
      <c r="I67" s="365" t="s">
        <v>1055</v>
      </c>
    </row>
    <row r="68" spans="1:9" ht="28.5">
      <c r="A68" s="364" t="s">
        <v>1049</v>
      </c>
      <c r="B68" s="364" t="s">
        <v>1050</v>
      </c>
      <c r="C68" s="364">
        <v>4</v>
      </c>
      <c r="D68" s="364" t="s">
        <v>1122</v>
      </c>
      <c r="E68" s="364">
        <v>18</v>
      </c>
      <c r="F68" s="364" t="s">
        <v>1052</v>
      </c>
      <c r="G68" s="364" t="s">
        <v>1053</v>
      </c>
      <c r="H68" s="364" t="s">
        <v>1054</v>
      </c>
      <c r="I68" s="365" t="s">
        <v>1055</v>
      </c>
    </row>
    <row r="69" spans="1:9" ht="28.5">
      <c r="A69" s="364" t="s">
        <v>1049</v>
      </c>
      <c r="B69" s="364" t="s">
        <v>1050</v>
      </c>
      <c r="C69" s="364">
        <v>4</v>
      </c>
      <c r="D69" s="364" t="s">
        <v>1123</v>
      </c>
      <c r="E69" s="364">
        <v>18</v>
      </c>
      <c r="F69" s="364" t="s">
        <v>1052</v>
      </c>
      <c r="G69" s="364" t="s">
        <v>1057</v>
      </c>
      <c r="H69" s="364" t="s">
        <v>1054</v>
      </c>
      <c r="I69" s="365" t="s">
        <v>1055</v>
      </c>
    </row>
    <row r="70" spans="1:9" ht="28.5">
      <c r="A70" s="364" t="s">
        <v>1049</v>
      </c>
      <c r="B70" s="364" t="s">
        <v>1050</v>
      </c>
      <c r="C70" s="364">
        <v>4</v>
      </c>
      <c r="D70" s="364" t="s">
        <v>1124</v>
      </c>
      <c r="E70" s="364">
        <v>18</v>
      </c>
      <c r="F70" s="364" t="s">
        <v>1052</v>
      </c>
      <c r="G70" s="364" t="s">
        <v>1053</v>
      </c>
      <c r="H70" s="364" t="s">
        <v>1054</v>
      </c>
      <c r="I70" s="365" t="s">
        <v>1055</v>
      </c>
    </row>
    <row r="71" spans="1:9" ht="28.5">
      <c r="A71" s="364" t="s">
        <v>1049</v>
      </c>
      <c r="B71" s="364" t="s">
        <v>1050</v>
      </c>
      <c r="C71" s="364">
        <v>4</v>
      </c>
      <c r="D71" s="364" t="s">
        <v>1125</v>
      </c>
      <c r="E71" s="364">
        <v>18</v>
      </c>
      <c r="F71" s="364" t="s">
        <v>1052</v>
      </c>
      <c r="G71" s="364" t="s">
        <v>1057</v>
      </c>
      <c r="H71" s="364" t="s">
        <v>1054</v>
      </c>
      <c r="I71" s="365" t="s">
        <v>1055</v>
      </c>
    </row>
    <row r="72" spans="1:9" ht="28.5">
      <c r="A72" s="364" t="s">
        <v>1049</v>
      </c>
      <c r="B72" s="364" t="s">
        <v>1050</v>
      </c>
      <c r="C72" s="364">
        <v>4</v>
      </c>
      <c r="D72" s="364" t="s">
        <v>1126</v>
      </c>
      <c r="E72" s="364">
        <v>18</v>
      </c>
      <c r="F72" s="364" t="s">
        <v>1052</v>
      </c>
      <c r="G72" s="364" t="s">
        <v>1053</v>
      </c>
      <c r="H72" s="364" t="s">
        <v>1054</v>
      </c>
      <c r="I72" s="365" t="s">
        <v>1055</v>
      </c>
    </row>
    <row r="73" spans="1:9" ht="28.5">
      <c r="A73" s="364" t="s">
        <v>1049</v>
      </c>
      <c r="B73" s="364" t="s">
        <v>1050</v>
      </c>
      <c r="C73" s="364">
        <v>4</v>
      </c>
      <c r="D73" s="364" t="s">
        <v>1127</v>
      </c>
      <c r="E73" s="364">
        <v>18</v>
      </c>
      <c r="F73" s="364" t="s">
        <v>1052</v>
      </c>
      <c r="G73" s="364" t="s">
        <v>1057</v>
      </c>
      <c r="H73" s="364" t="s">
        <v>1054</v>
      </c>
      <c r="I73" s="365" t="s">
        <v>1055</v>
      </c>
    </row>
    <row r="74" spans="1:9" ht="28.5">
      <c r="A74" s="364" t="s">
        <v>1049</v>
      </c>
      <c r="B74" s="364" t="s">
        <v>1050</v>
      </c>
      <c r="C74" s="364">
        <v>4</v>
      </c>
      <c r="D74" s="364" t="s">
        <v>1128</v>
      </c>
      <c r="E74" s="364">
        <v>18</v>
      </c>
      <c r="F74" s="364" t="s">
        <v>1052</v>
      </c>
      <c r="G74" s="364" t="s">
        <v>1053</v>
      </c>
      <c r="H74" s="364" t="s">
        <v>1054</v>
      </c>
      <c r="I74" s="365" t="s">
        <v>1055</v>
      </c>
    </row>
    <row r="75" spans="1:9" ht="28.5">
      <c r="A75" s="364" t="s">
        <v>1049</v>
      </c>
      <c r="B75" s="364" t="s">
        <v>1050</v>
      </c>
      <c r="C75" s="364">
        <v>4</v>
      </c>
      <c r="D75" s="364" t="s">
        <v>1129</v>
      </c>
      <c r="E75" s="364">
        <v>18</v>
      </c>
      <c r="F75" s="364" t="s">
        <v>1052</v>
      </c>
      <c r="G75" s="364" t="s">
        <v>1057</v>
      </c>
      <c r="H75" s="364" t="s">
        <v>1054</v>
      </c>
      <c r="I75" s="365" t="s">
        <v>1055</v>
      </c>
    </row>
    <row r="76" spans="1:9" ht="28.5">
      <c r="A76" s="364" t="s">
        <v>1049</v>
      </c>
      <c r="B76" s="364" t="s">
        <v>1050</v>
      </c>
      <c r="C76" s="364">
        <v>4</v>
      </c>
      <c r="D76" s="364" t="s">
        <v>1130</v>
      </c>
      <c r="E76" s="364">
        <v>18</v>
      </c>
      <c r="F76" s="364" t="s">
        <v>1052</v>
      </c>
      <c r="G76" s="364" t="s">
        <v>1053</v>
      </c>
      <c r="H76" s="364" t="s">
        <v>1054</v>
      </c>
      <c r="I76" s="365" t="s">
        <v>1055</v>
      </c>
    </row>
    <row r="77" spans="1:9" ht="28.5">
      <c r="A77" s="364" t="s">
        <v>1049</v>
      </c>
      <c r="B77" s="364" t="s">
        <v>1050</v>
      </c>
      <c r="C77" s="364">
        <v>4</v>
      </c>
      <c r="D77" s="364" t="s">
        <v>1131</v>
      </c>
      <c r="E77" s="364">
        <v>18</v>
      </c>
      <c r="F77" s="364" t="s">
        <v>1052</v>
      </c>
      <c r="G77" s="364" t="s">
        <v>1057</v>
      </c>
      <c r="H77" s="364" t="s">
        <v>1054</v>
      </c>
      <c r="I77" s="365" t="s">
        <v>1055</v>
      </c>
    </row>
    <row r="78" spans="1:9" ht="28.5">
      <c r="A78" s="364" t="s">
        <v>1049</v>
      </c>
      <c r="B78" s="364" t="s">
        <v>1050</v>
      </c>
      <c r="C78" s="364">
        <v>4</v>
      </c>
      <c r="D78" s="364" t="s">
        <v>1132</v>
      </c>
      <c r="E78" s="364">
        <v>18</v>
      </c>
      <c r="F78" s="364" t="s">
        <v>1052</v>
      </c>
      <c r="G78" s="364" t="s">
        <v>1053</v>
      </c>
      <c r="H78" s="364" t="s">
        <v>1054</v>
      </c>
      <c r="I78" s="365" t="s">
        <v>1055</v>
      </c>
    </row>
    <row r="79" spans="1:9" ht="28.5">
      <c r="A79" s="364" t="s">
        <v>1049</v>
      </c>
      <c r="B79" s="364" t="s">
        <v>1050</v>
      </c>
      <c r="C79" s="364">
        <v>4</v>
      </c>
      <c r="D79" s="364" t="s">
        <v>1133</v>
      </c>
      <c r="E79" s="364">
        <v>18</v>
      </c>
      <c r="F79" s="364" t="s">
        <v>1052</v>
      </c>
      <c r="G79" s="364" t="s">
        <v>1053</v>
      </c>
      <c r="H79" s="364" t="s">
        <v>1054</v>
      </c>
      <c r="I79" s="365" t="s">
        <v>1055</v>
      </c>
    </row>
    <row r="80" spans="1:9" ht="28.5">
      <c r="A80" s="364" t="s">
        <v>1049</v>
      </c>
      <c r="B80" s="364" t="s">
        <v>1050</v>
      </c>
      <c r="C80" s="364">
        <v>4</v>
      </c>
      <c r="D80" s="364" t="s">
        <v>1134</v>
      </c>
      <c r="E80" s="364">
        <v>18</v>
      </c>
      <c r="F80" s="364" t="s">
        <v>1052</v>
      </c>
      <c r="G80" s="364" t="s">
        <v>1053</v>
      </c>
      <c r="H80" s="364" t="s">
        <v>1054</v>
      </c>
      <c r="I80" s="365" t="s">
        <v>1055</v>
      </c>
    </row>
    <row r="81" spans="1:9" ht="28.5">
      <c r="A81" s="364" t="s">
        <v>1049</v>
      </c>
      <c r="B81" s="364" t="s">
        <v>1050</v>
      </c>
      <c r="C81" s="364">
        <v>4</v>
      </c>
      <c r="D81" s="364" t="s">
        <v>1135</v>
      </c>
      <c r="E81" s="364">
        <v>18</v>
      </c>
      <c r="F81" s="364" t="s">
        <v>1052</v>
      </c>
      <c r="G81" s="364" t="s">
        <v>1053</v>
      </c>
      <c r="H81" s="364" t="s">
        <v>1054</v>
      </c>
      <c r="I81" s="365" t="s">
        <v>1055</v>
      </c>
    </row>
    <row r="82" spans="1:9" ht="28.5">
      <c r="A82" s="364" t="s">
        <v>1049</v>
      </c>
      <c r="B82" s="364" t="s">
        <v>1050</v>
      </c>
      <c r="C82" s="364">
        <v>5</v>
      </c>
      <c r="D82" s="364" t="s">
        <v>1136</v>
      </c>
      <c r="E82" s="364">
        <v>18</v>
      </c>
      <c r="F82" s="364" t="s">
        <v>1052</v>
      </c>
      <c r="G82" s="364" t="s">
        <v>1053</v>
      </c>
      <c r="H82" s="364" t="s">
        <v>1054</v>
      </c>
      <c r="I82" s="365" t="s">
        <v>1055</v>
      </c>
    </row>
    <row r="83" spans="1:9" ht="28.5">
      <c r="A83" s="364" t="s">
        <v>1049</v>
      </c>
      <c r="B83" s="364" t="s">
        <v>1050</v>
      </c>
      <c r="C83" s="364">
        <v>5</v>
      </c>
      <c r="D83" s="364" t="s">
        <v>1137</v>
      </c>
      <c r="E83" s="364">
        <v>18</v>
      </c>
      <c r="F83" s="364" t="s">
        <v>1052</v>
      </c>
      <c r="G83" s="364" t="s">
        <v>1057</v>
      </c>
      <c r="H83" s="364" t="s">
        <v>1054</v>
      </c>
      <c r="I83" s="365" t="s">
        <v>1055</v>
      </c>
    </row>
    <row r="84" spans="1:9" ht="28.5">
      <c r="A84" s="364" t="s">
        <v>1049</v>
      </c>
      <c r="B84" s="364" t="s">
        <v>1050</v>
      </c>
      <c r="C84" s="364">
        <v>5</v>
      </c>
      <c r="D84" s="364" t="s">
        <v>1138</v>
      </c>
      <c r="E84" s="364">
        <v>18</v>
      </c>
      <c r="F84" s="364" t="s">
        <v>1052</v>
      </c>
      <c r="G84" s="364" t="s">
        <v>1053</v>
      </c>
      <c r="H84" s="364" t="s">
        <v>1054</v>
      </c>
      <c r="I84" s="365" t="s">
        <v>1055</v>
      </c>
    </row>
    <row r="85" spans="1:9" ht="28.5">
      <c r="A85" s="364" t="s">
        <v>1049</v>
      </c>
      <c r="B85" s="364" t="s">
        <v>1050</v>
      </c>
      <c r="C85" s="364">
        <v>5</v>
      </c>
      <c r="D85" s="364" t="s">
        <v>1139</v>
      </c>
      <c r="E85" s="364">
        <v>18</v>
      </c>
      <c r="F85" s="364" t="s">
        <v>1052</v>
      </c>
      <c r="G85" s="364" t="s">
        <v>1057</v>
      </c>
      <c r="H85" s="364" t="s">
        <v>1054</v>
      </c>
      <c r="I85" s="365" t="s">
        <v>1055</v>
      </c>
    </row>
    <row r="86" spans="1:9" ht="28.5">
      <c r="A86" s="364" t="s">
        <v>1049</v>
      </c>
      <c r="B86" s="364" t="s">
        <v>1050</v>
      </c>
      <c r="C86" s="364">
        <v>5</v>
      </c>
      <c r="D86" s="364" t="s">
        <v>1140</v>
      </c>
      <c r="E86" s="364">
        <v>18</v>
      </c>
      <c r="F86" s="364" t="s">
        <v>1052</v>
      </c>
      <c r="G86" s="364" t="s">
        <v>1053</v>
      </c>
      <c r="H86" s="364" t="s">
        <v>1054</v>
      </c>
      <c r="I86" s="365" t="s">
        <v>1055</v>
      </c>
    </row>
    <row r="87" spans="1:9" ht="28.5">
      <c r="A87" s="364" t="s">
        <v>1049</v>
      </c>
      <c r="B87" s="364" t="s">
        <v>1050</v>
      </c>
      <c r="C87" s="364">
        <v>5</v>
      </c>
      <c r="D87" s="364" t="s">
        <v>1141</v>
      </c>
      <c r="E87" s="364">
        <v>18</v>
      </c>
      <c r="F87" s="364" t="s">
        <v>1052</v>
      </c>
      <c r="G87" s="364" t="s">
        <v>1057</v>
      </c>
      <c r="H87" s="364" t="s">
        <v>1054</v>
      </c>
      <c r="I87" s="365" t="s">
        <v>1055</v>
      </c>
    </row>
    <row r="88" spans="1:9" ht="28.5">
      <c r="A88" s="364" t="s">
        <v>1049</v>
      </c>
      <c r="B88" s="364" t="s">
        <v>1050</v>
      </c>
      <c r="C88" s="364">
        <v>5</v>
      </c>
      <c r="D88" s="364" t="s">
        <v>1142</v>
      </c>
      <c r="E88" s="364">
        <v>18</v>
      </c>
      <c r="F88" s="364" t="s">
        <v>1052</v>
      </c>
      <c r="G88" s="364" t="s">
        <v>1053</v>
      </c>
      <c r="H88" s="364" t="s">
        <v>1054</v>
      </c>
      <c r="I88" s="365" t="s">
        <v>1055</v>
      </c>
    </row>
    <row r="89" spans="1:9" ht="28.5">
      <c r="A89" s="364" t="s">
        <v>1049</v>
      </c>
      <c r="B89" s="364" t="s">
        <v>1050</v>
      </c>
      <c r="C89" s="364">
        <v>5</v>
      </c>
      <c r="D89" s="364" t="s">
        <v>1143</v>
      </c>
      <c r="E89" s="364">
        <v>18</v>
      </c>
      <c r="F89" s="364" t="s">
        <v>1052</v>
      </c>
      <c r="G89" s="364" t="s">
        <v>1057</v>
      </c>
      <c r="H89" s="364" t="s">
        <v>1054</v>
      </c>
      <c r="I89" s="365" t="s">
        <v>1055</v>
      </c>
    </row>
    <row r="90" spans="1:9" ht="28.5">
      <c r="A90" s="364" t="s">
        <v>1049</v>
      </c>
      <c r="B90" s="364" t="s">
        <v>1050</v>
      </c>
      <c r="C90" s="364">
        <v>5</v>
      </c>
      <c r="D90" s="364" t="s">
        <v>1144</v>
      </c>
      <c r="E90" s="364">
        <v>18</v>
      </c>
      <c r="F90" s="364" t="s">
        <v>1052</v>
      </c>
      <c r="G90" s="364" t="s">
        <v>1053</v>
      </c>
      <c r="H90" s="364" t="s">
        <v>1054</v>
      </c>
      <c r="I90" s="365" t="s">
        <v>1055</v>
      </c>
    </row>
    <row r="91" spans="1:9" ht="28.5">
      <c r="A91" s="364" t="s">
        <v>1049</v>
      </c>
      <c r="B91" s="364" t="s">
        <v>1050</v>
      </c>
      <c r="C91" s="364">
        <v>5</v>
      </c>
      <c r="D91" s="364" t="s">
        <v>1145</v>
      </c>
      <c r="E91" s="364">
        <v>18</v>
      </c>
      <c r="F91" s="364" t="s">
        <v>1052</v>
      </c>
      <c r="G91" s="364" t="s">
        <v>1057</v>
      </c>
      <c r="H91" s="364" t="s">
        <v>1054</v>
      </c>
      <c r="I91" s="365" t="s">
        <v>1055</v>
      </c>
    </row>
    <row r="92" spans="1:9" ht="28.5">
      <c r="A92" s="364" t="s">
        <v>1049</v>
      </c>
      <c r="B92" s="364" t="s">
        <v>1050</v>
      </c>
      <c r="C92" s="364">
        <v>5</v>
      </c>
      <c r="D92" s="364" t="s">
        <v>1146</v>
      </c>
      <c r="E92" s="364">
        <v>18</v>
      </c>
      <c r="F92" s="364" t="s">
        <v>1052</v>
      </c>
      <c r="G92" s="364" t="s">
        <v>1053</v>
      </c>
      <c r="H92" s="364" t="s">
        <v>1054</v>
      </c>
      <c r="I92" s="365" t="s">
        <v>1055</v>
      </c>
    </row>
    <row r="93" spans="1:9" ht="28.5">
      <c r="A93" s="364" t="s">
        <v>1049</v>
      </c>
      <c r="B93" s="364" t="s">
        <v>1050</v>
      </c>
      <c r="C93" s="364">
        <v>5</v>
      </c>
      <c r="D93" s="364" t="s">
        <v>1147</v>
      </c>
      <c r="E93" s="364">
        <v>18</v>
      </c>
      <c r="F93" s="364" t="s">
        <v>1052</v>
      </c>
      <c r="G93" s="364" t="s">
        <v>1057</v>
      </c>
      <c r="H93" s="364" t="s">
        <v>1054</v>
      </c>
      <c r="I93" s="365" t="s">
        <v>1055</v>
      </c>
    </row>
    <row r="94" spans="1:9" ht="28.5">
      <c r="A94" s="364" t="s">
        <v>1049</v>
      </c>
      <c r="B94" s="364" t="s">
        <v>1050</v>
      </c>
      <c r="C94" s="364">
        <v>5</v>
      </c>
      <c r="D94" s="364" t="s">
        <v>1148</v>
      </c>
      <c r="E94" s="364">
        <v>18</v>
      </c>
      <c r="F94" s="364" t="s">
        <v>1052</v>
      </c>
      <c r="G94" s="364" t="s">
        <v>1053</v>
      </c>
      <c r="H94" s="364" t="s">
        <v>1054</v>
      </c>
      <c r="I94" s="365" t="s">
        <v>1055</v>
      </c>
    </row>
    <row r="95" spans="1:9" ht="28.5">
      <c r="A95" s="364" t="s">
        <v>1049</v>
      </c>
      <c r="B95" s="364" t="s">
        <v>1050</v>
      </c>
      <c r="C95" s="364">
        <v>5</v>
      </c>
      <c r="D95" s="364" t="s">
        <v>1149</v>
      </c>
      <c r="E95" s="364">
        <v>18</v>
      </c>
      <c r="F95" s="364" t="s">
        <v>1052</v>
      </c>
      <c r="G95" s="364" t="s">
        <v>1057</v>
      </c>
      <c r="H95" s="364" t="s">
        <v>1054</v>
      </c>
      <c r="I95" s="365" t="s">
        <v>1055</v>
      </c>
    </row>
    <row r="96" spans="1:9" ht="28.5">
      <c r="A96" s="364" t="s">
        <v>1049</v>
      </c>
      <c r="B96" s="364" t="s">
        <v>1050</v>
      </c>
      <c r="C96" s="364">
        <v>5</v>
      </c>
      <c r="D96" s="364" t="s">
        <v>1150</v>
      </c>
      <c r="E96" s="364">
        <v>18</v>
      </c>
      <c r="F96" s="364" t="s">
        <v>1052</v>
      </c>
      <c r="G96" s="364" t="s">
        <v>1053</v>
      </c>
      <c r="H96" s="364" t="s">
        <v>1054</v>
      </c>
      <c r="I96" s="365" t="s">
        <v>1055</v>
      </c>
    </row>
    <row r="97" spans="1:9" ht="28.5">
      <c r="A97" s="364" t="s">
        <v>1049</v>
      </c>
      <c r="B97" s="364" t="s">
        <v>1050</v>
      </c>
      <c r="C97" s="364">
        <v>5</v>
      </c>
      <c r="D97" s="364" t="s">
        <v>1151</v>
      </c>
      <c r="E97" s="364">
        <v>18</v>
      </c>
      <c r="F97" s="364" t="s">
        <v>1052</v>
      </c>
      <c r="G97" s="364" t="s">
        <v>1057</v>
      </c>
      <c r="H97" s="364" t="s">
        <v>1054</v>
      </c>
      <c r="I97" s="365" t="s">
        <v>1055</v>
      </c>
    </row>
    <row r="98" spans="1:9" ht="28.5">
      <c r="A98" s="364" t="s">
        <v>1049</v>
      </c>
      <c r="B98" s="364" t="s">
        <v>1050</v>
      </c>
      <c r="C98" s="364">
        <v>5</v>
      </c>
      <c r="D98" s="364" t="s">
        <v>1152</v>
      </c>
      <c r="E98" s="364">
        <v>18</v>
      </c>
      <c r="F98" s="364" t="s">
        <v>1052</v>
      </c>
      <c r="G98" s="364" t="s">
        <v>1053</v>
      </c>
      <c r="H98" s="364" t="s">
        <v>1054</v>
      </c>
      <c r="I98" s="365" t="s">
        <v>1055</v>
      </c>
    </row>
    <row r="99" spans="1:9" ht="28.5">
      <c r="A99" s="364" t="s">
        <v>1049</v>
      </c>
      <c r="B99" s="364" t="s">
        <v>1050</v>
      </c>
      <c r="C99" s="364">
        <v>5</v>
      </c>
      <c r="D99" s="364" t="s">
        <v>1153</v>
      </c>
      <c r="E99" s="364">
        <v>18</v>
      </c>
      <c r="F99" s="364" t="s">
        <v>1052</v>
      </c>
      <c r="G99" s="364" t="s">
        <v>1053</v>
      </c>
      <c r="H99" s="364" t="s">
        <v>1054</v>
      </c>
      <c r="I99" s="365" t="s">
        <v>1055</v>
      </c>
    </row>
    <row r="100" spans="1:9" ht="28.5">
      <c r="A100" s="364" t="s">
        <v>1049</v>
      </c>
      <c r="B100" s="364" t="s">
        <v>1050</v>
      </c>
      <c r="C100" s="364">
        <v>5</v>
      </c>
      <c r="D100" s="364" t="s">
        <v>1154</v>
      </c>
      <c r="E100" s="364">
        <v>18</v>
      </c>
      <c r="F100" s="364" t="s">
        <v>1052</v>
      </c>
      <c r="G100" s="364" t="s">
        <v>1053</v>
      </c>
      <c r="H100" s="364" t="s">
        <v>1054</v>
      </c>
      <c r="I100" s="365" t="s">
        <v>1055</v>
      </c>
    </row>
    <row r="101" spans="1:9" ht="28.5">
      <c r="A101" s="364" t="s">
        <v>1049</v>
      </c>
      <c r="B101" s="364" t="s">
        <v>1050</v>
      </c>
      <c r="C101" s="364">
        <v>5</v>
      </c>
      <c r="D101" s="364" t="s">
        <v>1155</v>
      </c>
      <c r="E101" s="364">
        <v>18</v>
      </c>
      <c r="F101" s="364" t="s">
        <v>1052</v>
      </c>
      <c r="G101" s="364" t="s">
        <v>1053</v>
      </c>
      <c r="H101" s="364" t="s">
        <v>1054</v>
      </c>
      <c r="I101" s="365" t="s">
        <v>1055</v>
      </c>
    </row>
    <row r="102" spans="1:9" ht="28.5">
      <c r="A102" s="364" t="s">
        <v>1049</v>
      </c>
      <c r="B102" s="364" t="s">
        <v>1050</v>
      </c>
      <c r="C102" s="364">
        <v>5</v>
      </c>
      <c r="D102" s="364" t="s">
        <v>1156</v>
      </c>
      <c r="E102" s="364">
        <v>18</v>
      </c>
      <c r="F102" s="364" t="s">
        <v>1052</v>
      </c>
      <c r="G102" s="364" t="s">
        <v>1053</v>
      </c>
      <c r="H102" s="364" t="s">
        <v>1054</v>
      </c>
      <c r="I102" s="365" t="s">
        <v>1055</v>
      </c>
    </row>
    <row r="103" spans="1:9" ht="28.5">
      <c r="A103" s="364" t="s">
        <v>1049</v>
      </c>
      <c r="B103" s="364" t="s">
        <v>1050</v>
      </c>
      <c r="C103" s="364">
        <v>5</v>
      </c>
      <c r="D103" s="364" t="s">
        <v>1157</v>
      </c>
      <c r="E103" s="364">
        <v>18</v>
      </c>
      <c r="F103" s="364" t="s">
        <v>1052</v>
      </c>
      <c r="G103" s="364" t="s">
        <v>1057</v>
      </c>
      <c r="H103" s="364" t="s">
        <v>1054</v>
      </c>
      <c r="I103" s="365" t="s">
        <v>1055</v>
      </c>
    </row>
    <row r="104" spans="1:9" ht="28.5">
      <c r="A104" s="364" t="s">
        <v>1049</v>
      </c>
      <c r="B104" s="364" t="s">
        <v>1050</v>
      </c>
      <c r="C104" s="364">
        <v>5</v>
      </c>
      <c r="D104" s="364" t="s">
        <v>1158</v>
      </c>
      <c r="E104" s="364">
        <v>18</v>
      </c>
      <c r="F104" s="364" t="s">
        <v>1052</v>
      </c>
      <c r="G104" s="364" t="s">
        <v>1053</v>
      </c>
      <c r="H104" s="364" t="s">
        <v>1054</v>
      </c>
      <c r="I104" s="365" t="s">
        <v>1055</v>
      </c>
    </row>
    <row r="105" spans="1:9" ht="28.5">
      <c r="A105" s="364" t="s">
        <v>1049</v>
      </c>
      <c r="B105" s="364" t="s">
        <v>1050</v>
      </c>
      <c r="C105" s="364">
        <v>5</v>
      </c>
      <c r="D105" s="364" t="s">
        <v>1159</v>
      </c>
      <c r="E105" s="364">
        <v>18</v>
      </c>
      <c r="F105" s="364" t="s">
        <v>1052</v>
      </c>
      <c r="G105" s="364" t="s">
        <v>1057</v>
      </c>
      <c r="H105" s="364" t="s">
        <v>1054</v>
      </c>
      <c r="I105" s="365" t="s">
        <v>1055</v>
      </c>
    </row>
    <row r="106" spans="1:9" ht="28.5">
      <c r="A106" s="364" t="s">
        <v>1049</v>
      </c>
      <c r="B106" s="364" t="s">
        <v>1050</v>
      </c>
      <c r="C106" s="364">
        <v>5</v>
      </c>
      <c r="D106" s="364" t="s">
        <v>1160</v>
      </c>
      <c r="E106" s="364">
        <v>18</v>
      </c>
      <c r="F106" s="364" t="s">
        <v>1052</v>
      </c>
      <c r="G106" s="364" t="s">
        <v>1053</v>
      </c>
      <c r="H106" s="364" t="s">
        <v>1054</v>
      </c>
      <c r="I106" s="365" t="s">
        <v>1055</v>
      </c>
    </row>
    <row r="107" spans="1:9" ht="28.5">
      <c r="A107" s="364" t="s">
        <v>1049</v>
      </c>
      <c r="B107" s="364" t="s">
        <v>1050</v>
      </c>
      <c r="C107" s="364">
        <v>5</v>
      </c>
      <c r="D107" s="364" t="s">
        <v>1161</v>
      </c>
      <c r="E107" s="364">
        <v>18</v>
      </c>
      <c r="F107" s="364" t="s">
        <v>1052</v>
      </c>
      <c r="G107" s="364" t="s">
        <v>1057</v>
      </c>
      <c r="H107" s="364" t="s">
        <v>1054</v>
      </c>
      <c r="I107" s="365" t="s">
        <v>1055</v>
      </c>
    </row>
    <row r="108" spans="1:9" ht="28.5">
      <c r="A108" s="364" t="s">
        <v>1049</v>
      </c>
      <c r="B108" s="364" t="s">
        <v>1050</v>
      </c>
      <c r="C108" s="364">
        <v>5</v>
      </c>
      <c r="D108" s="364" t="s">
        <v>1162</v>
      </c>
      <c r="E108" s="364">
        <v>18</v>
      </c>
      <c r="F108" s="364" t="s">
        <v>1052</v>
      </c>
      <c r="G108" s="364" t="s">
        <v>1053</v>
      </c>
      <c r="H108" s="364" t="s">
        <v>1054</v>
      </c>
      <c r="I108" s="365" t="s">
        <v>1055</v>
      </c>
    </row>
    <row r="109" spans="1:9" ht="28.5">
      <c r="A109" s="364" t="s">
        <v>1049</v>
      </c>
      <c r="B109" s="364" t="s">
        <v>1050</v>
      </c>
      <c r="C109" s="364">
        <v>5</v>
      </c>
      <c r="D109" s="364" t="s">
        <v>1163</v>
      </c>
      <c r="E109" s="364">
        <v>18</v>
      </c>
      <c r="F109" s="364" t="s">
        <v>1052</v>
      </c>
      <c r="G109" s="364" t="s">
        <v>1057</v>
      </c>
      <c r="H109" s="364" t="s">
        <v>1054</v>
      </c>
      <c r="I109" s="365" t="s">
        <v>1055</v>
      </c>
    </row>
    <row r="110" spans="1:9" ht="28.5">
      <c r="A110" s="364" t="s">
        <v>1049</v>
      </c>
      <c r="B110" s="364" t="s">
        <v>1050</v>
      </c>
      <c r="C110" s="364">
        <v>5</v>
      </c>
      <c r="D110" s="364" t="s">
        <v>1164</v>
      </c>
      <c r="E110" s="364">
        <v>18</v>
      </c>
      <c r="F110" s="364" t="s">
        <v>1052</v>
      </c>
      <c r="G110" s="364" t="s">
        <v>1053</v>
      </c>
      <c r="H110" s="364" t="s">
        <v>1054</v>
      </c>
      <c r="I110" s="365" t="s">
        <v>1055</v>
      </c>
    </row>
    <row r="111" spans="1:9" ht="28.5">
      <c r="A111" s="364" t="s">
        <v>1049</v>
      </c>
      <c r="B111" s="364" t="s">
        <v>1050</v>
      </c>
      <c r="C111" s="364">
        <v>5</v>
      </c>
      <c r="D111" s="364" t="s">
        <v>1165</v>
      </c>
      <c r="E111" s="364">
        <v>18</v>
      </c>
      <c r="F111" s="364" t="s">
        <v>1052</v>
      </c>
      <c r="G111" s="364" t="s">
        <v>1057</v>
      </c>
      <c r="H111" s="364" t="s">
        <v>1054</v>
      </c>
      <c r="I111" s="365" t="s">
        <v>1055</v>
      </c>
    </row>
    <row r="112" spans="1:9" ht="28.5">
      <c r="A112" s="364" t="s">
        <v>1049</v>
      </c>
      <c r="B112" s="364" t="s">
        <v>1050</v>
      </c>
      <c r="C112" s="364">
        <v>5</v>
      </c>
      <c r="D112" s="364" t="s">
        <v>1166</v>
      </c>
      <c r="E112" s="364">
        <v>18</v>
      </c>
      <c r="F112" s="364" t="s">
        <v>1052</v>
      </c>
      <c r="G112" s="364" t="s">
        <v>1053</v>
      </c>
      <c r="H112" s="364" t="s">
        <v>1054</v>
      </c>
      <c r="I112" s="365" t="s">
        <v>1055</v>
      </c>
    </row>
    <row r="113" spans="1:9" ht="28.5">
      <c r="A113" s="364" t="s">
        <v>1049</v>
      </c>
      <c r="B113" s="364" t="s">
        <v>1050</v>
      </c>
      <c r="C113" s="364">
        <v>5</v>
      </c>
      <c r="D113" s="364" t="s">
        <v>1167</v>
      </c>
      <c r="E113" s="364">
        <v>18</v>
      </c>
      <c r="F113" s="364" t="s">
        <v>1052</v>
      </c>
      <c r="G113" s="364" t="s">
        <v>1057</v>
      </c>
      <c r="H113" s="364" t="s">
        <v>1054</v>
      </c>
      <c r="I113" s="365" t="s">
        <v>1055</v>
      </c>
    </row>
    <row r="114" spans="1:9" ht="28.5">
      <c r="A114" s="364" t="s">
        <v>1049</v>
      </c>
      <c r="B114" s="364" t="s">
        <v>1050</v>
      </c>
      <c r="C114" s="364">
        <v>5</v>
      </c>
      <c r="D114" s="364" t="s">
        <v>1168</v>
      </c>
      <c r="E114" s="364">
        <v>18</v>
      </c>
      <c r="F114" s="364" t="s">
        <v>1052</v>
      </c>
      <c r="G114" s="364" t="s">
        <v>1053</v>
      </c>
      <c r="H114" s="364" t="s">
        <v>1054</v>
      </c>
      <c r="I114" s="365" t="s">
        <v>1055</v>
      </c>
    </row>
    <row r="115" spans="1:9" ht="28.5">
      <c r="A115" s="364" t="s">
        <v>1049</v>
      </c>
      <c r="B115" s="364" t="s">
        <v>1050</v>
      </c>
      <c r="C115" s="364">
        <v>5</v>
      </c>
      <c r="D115" s="364" t="s">
        <v>1169</v>
      </c>
      <c r="E115" s="364">
        <v>18</v>
      </c>
      <c r="F115" s="364" t="s">
        <v>1052</v>
      </c>
      <c r="G115" s="364" t="s">
        <v>1057</v>
      </c>
      <c r="H115" s="364" t="s">
        <v>1054</v>
      </c>
      <c r="I115" s="365" t="s">
        <v>1055</v>
      </c>
    </row>
    <row r="116" spans="1:9" ht="28.5">
      <c r="A116" s="364" t="s">
        <v>1049</v>
      </c>
      <c r="B116" s="364" t="s">
        <v>1050</v>
      </c>
      <c r="C116" s="364">
        <v>5</v>
      </c>
      <c r="D116" s="364" t="s">
        <v>1170</v>
      </c>
      <c r="E116" s="364">
        <v>18</v>
      </c>
      <c r="F116" s="364" t="s">
        <v>1052</v>
      </c>
      <c r="G116" s="364" t="s">
        <v>1053</v>
      </c>
      <c r="H116" s="364" t="s">
        <v>1054</v>
      </c>
      <c r="I116" s="365" t="s">
        <v>1055</v>
      </c>
    </row>
    <row r="117" spans="1:9" ht="28.5">
      <c r="A117" s="364" t="s">
        <v>1049</v>
      </c>
      <c r="B117" s="364" t="s">
        <v>1050</v>
      </c>
      <c r="C117" s="364">
        <v>5</v>
      </c>
      <c r="D117" s="364" t="s">
        <v>1171</v>
      </c>
      <c r="E117" s="364">
        <v>18</v>
      </c>
      <c r="F117" s="364" t="s">
        <v>1052</v>
      </c>
      <c r="G117" s="364" t="s">
        <v>1057</v>
      </c>
      <c r="H117" s="364" t="s">
        <v>1054</v>
      </c>
      <c r="I117" s="365" t="s">
        <v>1055</v>
      </c>
    </row>
    <row r="118" spans="1:9" ht="28.5">
      <c r="A118" s="364" t="s">
        <v>1049</v>
      </c>
      <c r="B118" s="364" t="s">
        <v>1050</v>
      </c>
      <c r="C118" s="364">
        <v>5</v>
      </c>
      <c r="D118" s="364" t="s">
        <v>1172</v>
      </c>
      <c r="E118" s="364">
        <v>18</v>
      </c>
      <c r="F118" s="364" t="s">
        <v>1052</v>
      </c>
      <c r="G118" s="364" t="s">
        <v>1053</v>
      </c>
      <c r="H118" s="364" t="s">
        <v>1054</v>
      </c>
      <c r="I118" s="365" t="s">
        <v>1055</v>
      </c>
    </row>
    <row r="119" spans="1:9" ht="28.5">
      <c r="A119" s="364" t="s">
        <v>1049</v>
      </c>
      <c r="B119" s="364" t="s">
        <v>1050</v>
      </c>
      <c r="C119" s="364">
        <v>5</v>
      </c>
      <c r="D119" s="364" t="s">
        <v>1173</v>
      </c>
      <c r="E119" s="364">
        <v>18</v>
      </c>
      <c r="F119" s="364" t="s">
        <v>1052</v>
      </c>
      <c r="G119" s="364" t="s">
        <v>1053</v>
      </c>
      <c r="H119" s="364" t="s">
        <v>1054</v>
      </c>
      <c r="I119" s="365" t="s">
        <v>1055</v>
      </c>
    </row>
    <row r="120" spans="1:9" ht="28.5">
      <c r="A120" s="364" t="s">
        <v>1049</v>
      </c>
      <c r="B120" s="364" t="s">
        <v>1050</v>
      </c>
      <c r="C120" s="364">
        <v>5</v>
      </c>
      <c r="D120" s="364" t="s">
        <v>1174</v>
      </c>
      <c r="E120" s="364">
        <v>18</v>
      </c>
      <c r="F120" s="364" t="s">
        <v>1052</v>
      </c>
      <c r="G120" s="364" t="s">
        <v>1053</v>
      </c>
      <c r="H120" s="364" t="s">
        <v>1054</v>
      </c>
      <c r="I120" s="365" t="s">
        <v>1055</v>
      </c>
    </row>
    <row r="121" spans="1:9" ht="28.5">
      <c r="A121" s="364" t="s">
        <v>1049</v>
      </c>
      <c r="B121" s="364" t="s">
        <v>1050</v>
      </c>
      <c r="C121" s="364">
        <v>5</v>
      </c>
      <c r="D121" s="364" t="s">
        <v>1175</v>
      </c>
      <c r="E121" s="364">
        <v>18</v>
      </c>
      <c r="F121" s="364" t="s">
        <v>1052</v>
      </c>
      <c r="G121" s="364" t="s">
        <v>1053</v>
      </c>
      <c r="H121" s="364" t="s">
        <v>1054</v>
      </c>
      <c r="I121" s="365" t="s">
        <v>1055</v>
      </c>
    </row>
    <row r="122" spans="1:9" ht="28.5">
      <c r="A122" s="364" t="s">
        <v>1049</v>
      </c>
      <c r="B122" s="364" t="s">
        <v>1050</v>
      </c>
      <c r="C122" s="364">
        <v>6</v>
      </c>
      <c r="D122" s="364" t="s">
        <v>1176</v>
      </c>
      <c r="E122" s="364">
        <v>18</v>
      </c>
      <c r="F122" s="364" t="s">
        <v>1052</v>
      </c>
      <c r="G122" s="364" t="s">
        <v>1053</v>
      </c>
      <c r="H122" s="364" t="s">
        <v>1054</v>
      </c>
      <c r="I122" s="365" t="s">
        <v>1055</v>
      </c>
    </row>
    <row r="123" spans="1:9" ht="28.5">
      <c r="A123" s="364" t="s">
        <v>1049</v>
      </c>
      <c r="B123" s="364" t="s">
        <v>1050</v>
      </c>
      <c r="C123" s="364">
        <v>6</v>
      </c>
      <c r="D123" s="364" t="s">
        <v>1177</v>
      </c>
      <c r="E123" s="364">
        <v>18</v>
      </c>
      <c r="F123" s="364" t="s">
        <v>1052</v>
      </c>
      <c r="G123" s="364" t="s">
        <v>1057</v>
      </c>
      <c r="H123" s="364" t="s">
        <v>1054</v>
      </c>
      <c r="I123" s="365" t="s">
        <v>1055</v>
      </c>
    </row>
    <row r="124" spans="1:9" ht="28.5">
      <c r="A124" s="364" t="s">
        <v>1049</v>
      </c>
      <c r="B124" s="364" t="s">
        <v>1050</v>
      </c>
      <c r="C124" s="364">
        <v>6</v>
      </c>
      <c r="D124" s="364" t="s">
        <v>1178</v>
      </c>
      <c r="E124" s="364">
        <v>18</v>
      </c>
      <c r="F124" s="364" t="s">
        <v>1052</v>
      </c>
      <c r="G124" s="364" t="s">
        <v>1053</v>
      </c>
      <c r="H124" s="364" t="s">
        <v>1054</v>
      </c>
      <c r="I124" s="365" t="s">
        <v>1055</v>
      </c>
    </row>
    <row r="125" spans="1:9" ht="28.5">
      <c r="A125" s="364" t="s">
        <v>1049</v>
      </c>
      <c r="B125" s="364" t="s">
        <v>1050</v>
      </c>
      <c r="C125" s="364">
        <v>6</v>
      </c>
      <c r="D125" s="364" t="s">
        <v>1179</v>
      </c>
      <c r="E125" s="364">
        <v>18</v>
      </c>
      <c r="F125" s="364" t="s">
        <v>1052</v>
      </c>
      <c r="G125" s="364" t="s">
        <v>1057</v>
      </c>
      <c r="H125" s="364" t="s">
        <v>1054</v>
      </c>
      <c r="I125" s="365" t="s">
        <v>1055</v>
      </c>
    </row>
    <row r="126" spans="1:9" ht="28.5">
      <c r="A126" s="364" t="s">
        <v>1049</v>
      </c>
      <c r="B126" s="364" t="s">
        <v>1050</v>
      </c>
      <c r="C126" s="364">
        <v>6</v>
      </c>
      <c r="D126" s="364" t="s">
        <v>1180</v>
      </c>
      <c r="E126" s="364">
        <v>18</v>
      </c>
      <c r="F126" s="364" t="s">
        <v>1052</v>
      </c>
      <c r="G126" s="364" t="s">
        <v>1053</v>
      </c>
      <c r="H126" s="364" t="s">
        <v>1054</v>
      </c>
      <c r="I126" s="365" t="s">
        <v>1055</v>
      </c>
    </row>
    <row r="127" spans="1:9" ht="28.5">
      <c r="A127" s="364" t="s">
        <v>1049</v>
      </c>
      <c r="B127" s="364" t="s">
        <v>1050</v>
      </c>
      <c r="C127" s="364">
        <v>6</v>
      </c>
      <c r="D127" s="364" t="s">
        <v>1181</v>
      </c>
      <c r="E127" s="364">
        <v>18</v>
      </c>
      <c r="F127" s="364" t="s">
        <v>1052</v>
      </c>
      <c r="G127" s="364" t="s">
        <v>1057</v>
      </c>
      <c r="H127" s="364" t="s">
        <v>1054</v>
      </c>
      <c r="I127" s="365" t="s">
        <v>1055</v>
      </c>
    </row>
    <row r="128" spans="1:9" ht="28.5">
      <c r="A128" s="364" t="s">
        <v>1049</v>
      </c>
      <c r="B128" s="364" t="s">
        <v>1050</v>
      </c>
      <c r="C128" s="364">
        <v>6</v>
      </c>
      <c r="D128" s="364" t="s">
        <v>1182</v>
      </c>
      <c r="E128" s="364">
        <v>18</v>
      </c>
      <c r="F128" s="364" t="s">
        <v>1052</v>
      </c>
      <c r="G128" s="364" t="s">
        <v>1053</v>
      </c>
      <c r="H128" s="364" t="s">
        <v>1054</v>
      </c>
      <c r="I128" s="365" t="s">
        <v>1055</v>
      </c>
    </row>
    <row r="129" spans="1:9" ht="28.5">
      <c r="A129" s="364" t="s">
        <v>1049</v>
      </c>
      <c r="B129" s="364" t="s">
        <v>1050</v>
      </c>
      <c r="C129" s="364">
        <v>6</v>
      </c>
      <c r="D129" s="364" t="s">
        <v>1183</v>
      </c>
      <c r="E129" s="364">
        <v>18</v>
      </c>
      <c r="F129" s="364" t="s">
        <v>1052</v>
      </c>
      <c r="G129" s="364" t="s">
        <v>1057</v>
      </c>
      <c r="H129" s="364" t="s">
        <v>1054</v>
      </c>
      <c r="I129" s="365" t="s">
        <v>1055</v>
      </c>
    </row>
    <row r="130" spans="1:9" ht="28.5">
      <c r="A130" s="364" t="s">
        <v>1049</v>
      </c>
      <c r="B130" s="364" t="s">
        <v>1050</v>
      </c>
      <c r="C130" s="364">
        <v>6</v>
      </c>
      <c r="D130" s="364" t="s">
        <v>1184</v>
      </c>
      <c r="E130" s="364">
        <v>18</v>
      </c>
      <c r="F130" s="364" t="s">
        <v>1052</v>
      </c>
      <c r="G130" s="364" t="s">
        <v>1053</v>
      </c>
      <c r="H130" s="364" t="s">
        <v>1054</v>
      </c>
      <c r="I130" s="365" t="s">
        <v>1055</v>
      </c>
    </row>
    <row r="131" spans="1:9" ht="28.5">
      <c r="A131" s="364" t="s">
        <v>1049</v>
      </c>
      <c r="B131" s="364" t="s">
        <v>1050</v>
      </c>
      <c r="C131" s="364">
        <v>6</v>
      </c>
      <c r="D131" s="364" t="s">
        <v>1185</v>
      </c>
      <c r="E131" s="364">
        <v>18</v>
      </c>
      <c r="F131" s="364" t="s">
        <v>1052</v>
      </c>
      <c r="G131" s="364" t="s">
        <v>1057</v>
      </c>
      <c r="H131" s="364" t="s">
        <v>1054</v>
      </c>
      <c r="I131" s="365" t="s">
        <v>1055</v>
      </c>
    </row>
    <row r="132" spans="1:9" ht="28.5">
      <c r="A132" s="364" t="s">
        <v>1049</v>
      </c>
      <c r="B132" s="364" t="s">
        <v>1050</v>
      </c>
      <c r="C132" s="364">
        <v>6</v>
      </c>
      <c r="D132" s="364" t="s">
        <v>1186</v>
      </c>
      <c r="E132" s="364">
        <v>18</v>
      </c>
      <c r="F132" s="364" t="s">
        <v>1052</v>
      </c>
      <c r="G132" s="364" t="s">
        <v>1053</v>
      </c>
      <c r="H132" s="364" t="s">
        <v>1054</v>
      </c>
      <c r="I132" s="365" t="s">
        <v>1055</v>
      </c>
    </row>
    <row r="133" spans="1:9" ht="28.5">
      <c r="A133" s="364" t="s">
        <v>1049</v>
      </c>
      <c r="B133" s="364" t="s">
        <v>1050</v>
      </c>
      <c r="C133" s="364">
        <v>6</v>
      </c>
      <c r="D133" s="364" t="s">
        <v>1187</v>
      </c>
      <c r="E133" s="364">
        <v>18</v>
      </c>
      <c r="F133" s="364" t="s">
        <v>1052</v>
      </c>
      <c r="G133" s="364" t="s">
        <v>1057</v>
      </c>
      <c r="H133" s="364" t="s">
        <v>1054</v>
      </c>
      <c r="I133" s="365" t="s">
        <v>1055</v>
      </c>
    </row>
    <row r="134" spans="1:9" ht="28.5">
      <c r="A134" s="364" t="s">
        <v>1049</v>
      </c>
      <c r="B134" s="364" t="s">
        <v>1050</v>
      </c>
      <c r="C134" s="364">
        <v>6</v>
      </c>
      <c r="D134" s="364" t="s">
        <v>1188</v>
      </c>
      <c r="E134" s="364">
        <v>18</v>
      </c>
      <c r="F134" s="364" t="s">
        <v>1052</v>
      </c>
      <c r="G134" s="364" t="s">
        <v>1053</v>
      </c>
      <c r="H134" s="364" t="s">
        <v>1054</v>
      </c>
      <c r="I134" s="365" t="s">
        <v>1055</v>
      </c>
    </row>
    <row r="135" spans="1:9" ht="28.5">
      <c r="A135" s="364" t="s">
        <v>1049</v>
      </c>
      <c r="B135" s="364" t="s">
        <v>1050</v>
      </c>
      <c r="C135" s="364">
        <v>6</v>
      </c>
      <c r="D135" s="364" t="s">
        <v>1189</v>
      </c>
      <c r="E135" s="364">
        <v>18</v>
      </c>
      <c r="F135" s="364" t="s">
        <v>1052</v>
      </c>
      <c r="G135" s="364" t="s">
        <v>1057</v>
      </c>
      <c r="H135" s="364" t="s">
        <v>1054</v>
      </c>
      <c r="I135" s="365" t="s">
        <v>1055</v>
      </c>
    </row>
    <row r="136" spans="1:9" ht="28.5">
      <c r="A136" s="364" t="s">
        <v>1049</v>
      </c>
      <c r="B136" s="364" t="s">
        <v>1050</v>
      </c>
      <c r="C136" s="364">
        <v>6</v>
      </c>
      <c r="D136" s="364" t="s">
        <v>1190</v>
      </c>
      <c r="E136" s="364">
        <v>18</v>
      </c>
      <c r="F136" s="364" t="s">
        <v>1052</v>
      </c>
      <c r="G136" s="364" t="s">
        <v>1053</v>
      </c>
      <c r="H136" s="364" t="s">
        <v>1054</v>
      </c>
      <c r="I136" s="365" t="s">
        <v>1055</v>
      </c>
    </row>
    <row r="137" spans="1:9" ht="28.5">
      <c r="A137" s="364" t="s">
        <v>1049</v>
      </c>
      <c r="B137" s="364" t="s">
        <v>1050</v>
      </c>
      <c r="C137" s="364">
        <v>6</v>
      </c>
      <c r="D137" s="364" t="s">
        <v>1191</v>
      </c>
      <c r="E137" s="364">
        <v>18</v>
      </c>
      <c r="F137" s="364" t="s">
        <v>1052</v>
      </c>
      <c r="G137" s="364" t="s">
        <v>1057</v>
      </c>
      <c r="H137" s="364" t="s">
        <v>1054</v>
      </c>
      <c r="I137" s="365" t="s">
        <v>1055</v>
      </c>
    </row>
    <row r="138" spans="1:9" ht="28.5">
      <c r="A138" s="364" t="s">
        <v>1049</v>
      </c>
      <c r="B138" s="364" t="s">
        <v>1050</v>
      </c>
      <c r="C138" s="364">
        <v>6</v>
      </c>
      <c r="D138" s="364" t="s">
        <v>1192</v>
      </c>
      <c r="E138" s="364">
        <v>18</v>
      </c>
      <c r="F138" s="364" t="s">
        <v>1052</v>
      </c>
      <c r="G138" s="364" t="s">
        <v>1053</v>
      </c>
      <c r="H138" s="364" t="s">
        <v>1054</v>
      </c>
      <c r="I138" s="365" t="s">
        <v>1055</v>
      </c>
    </row>
    <row r="139" spans="1:9" ht="28.5">
      <c r="A139" s="364" t="s">
        <v>1049</v>
      </c>
      <c r="B139" s="364" t="s">
        <v>1050</v>
      </c>
      <c r="C139" s="364">
        <v>6</v>
      </c>
      <c r="D139" s="364" t="s">
        <v>1193</v>
      </c>
      <c r="E139" s="364">
        <v>18</v>
      </c>
      <c r="F139" s="364" t="s">
        <v>1052</v>
      </c>
      <c r="G139" s="364" t="s">
        <v>1053</v>
      </c>
      <c r="H139" s="364" t="s">
        <v>1054</v>
      </c>
      <c r="I139" s="365" t="s">
        <v>1055</v>
      </c>
    </row>
    <row r="140" spans="1:9" ht="28.5">
      <c r="A140" s="364" t="s">
        <v>1049</v>
      </c>
      <c r="B140" s="364" t="s">
        <v>1050</v>
      </c>
      <c r="C140" s="364">
        <v>6</v>
      </c>
      <c r="D140" s="364" t="s">
        <v>1194</v>
      </c>
      <c r="E140" s="364">
        <v>18</v>
      </c>
      <c r="F140" s="364" t="s">
        <v>1052</v>
      </c>
      <c r="G140" s="364" t="s">
        <v>1053</v>
      </c>
      <c r="H140" s="364" t="s">
        <v>1054</v>
      </c>
      <c r="I140" s="365" t="s">
        <v>1055</v>
      </c>
    </row>
    <row r="141" spans="1:9" ht="28.5">
      <c r="A141" s="364" t="s">
        <v>1049</v>
      </c>
      <c r="B141" s="364" t="s">
        <v>1050</v>
      </c>
      <c r="C141" s="364">
        <v>6</v>
      </c>
      <c r="D141" s="364" t="s">
        <v>1195</v>
      </c>
      <c r="E141" s="364">
        <v>18</v>
      </c>
      <c r="F141" s="364" t="s">
        <v>1052</v>
      </c>
      <c r="G141" s="364" t="s">
        <v>1053</v>
      </c>
      <c r="H141" s="364" t="s">
        <v>1054</v>
      </c>
      <c r="I141" s="365" t="s">
        <v>1055</v>
      </c>
    </row>
    <row r="142" spans="1:9" ht="28.5">
      <c r="A142" s="364" t="s">
        <v>1049</v>
      </c>
      <c r="B142" s="364" t="s">
        <v>1050</v>
      </c>
      <c r="C142" s="364">
        <v>6</v>
      </c>
      <c r="D142" s="364" t="s">
        <v>1196</v>
      </c>
      <c r="E142" s="364">
        <v>18</v>
      </c>
      <c r="F142" s="364" t="s">
        <v>1052</v>
      </c>
      <c r="G142" s="364" t="s">
        <v>1053</v>
      </c>
      <c r="H142" s="364" t="s">
        <v>1054</v>
      </c>
      <c r="I142" s="365" t="s">
        <v>1055</v>
      </c>
    </row>
    <row r="143" spans="1:9" ht="28.5">
      <c r="A143" s="364" t="s">
        <v>1049</v>
      </c>
      <c r="B143" s="364" t="s">
        <v>1050</v>
      </c>
      <c r="C143" s="364">
        <v>6</v>
      </c>
      <c r="D143" s="364" t="s">
        <v>1197</v>
      </c>
      <c r="E143" s="364">
        <v>18</v>
      </c>
      <c r="F143" s="364" t="s">
        <v>1052</v>
      </c>
      <c r="G143" s="364" t="s">
        <v>1057</v>
      </c>
      <c r="H143" s="364" t="s">
        <v>1054</v>
      </c>
      <c r="I143" s="365" t="s">
        <v>1055</v>
      </c>
    </row>
    <row r="144" spans="1:9" ht="28.5">
      <c r="A144" s="364" t="s">
        <v>1049</v>
      </c>
      <c r="B144" s="364" t="s">
        <v>1050</v>
      </c>
      <c r="C144" s="364">
        <v>6</v>
      </c>
      <c r="D144" s="364" t="s">
        <v>1198</v>
      </c>
      <c r="E144" s="364">
        <v>18</v>
      </c>
      <c r="F144" s="364" t="s">
        <v>1052</v>
      </c>
      <c r="G144" s="364" t="s">
        <v>1053</v>
      </c>
      <c r="H144" s="364" t="s">
        <v>1054</v>
      </c>
      <c r="I144" s="365" t="s">
        <v>1055</v>
      </c>
    </row>
    <row r="145" spans="1:9" ht="28.5">
      <c r="A145" s="364" t="s">
        <v>1049</v>
      </c>
      <c r="B145" s="364" t="s">
        <v>1050</v>
      </c>
      <c r="C145" s="364">
        <v>6</v>
      </c>
      <c r="D145" s="364" t="s">
        <v>1199</v>
      </c>
      <c r="E145" s="364">
        <v>18</v>
      </c>
      <c r="F145" s="364" t="s">
        <v>1052</v>
      </c>
      <c r="G145" s="364" t="s">
        <v>1057</v>
      </c>
      <c r="H145" s="364" t="s">
        <v>1054</v>
      </c>
      <c r="I145" s="365" t="s">
        <v>1055</v>
      </c>
    </row>
    <row r="146" spans="1:9" ht="28.5">
      <c r="A146" s="364" t="s">
        <v>1049</v>
      </c>
      <c r="B146" s="364" t="s">
        <v>1050</v>
      </c>
      <c r="C146" s="364">
        <v>6</v>
      </c>
      <c r="D146" s="364" t="s">
        <v>1200</v>
      </c>
      <c r="E146" s="364">
        <v>18</v>
      </c>
      <c r="F146" s="364" t="s">
        <v>1052</v>
      </c>
      <c r="G146" s="364" t="s">
        <v>1053</v>
      </c>
      <c r="H146" s="364" t="s">
        <v>1054</v>
      </c>
      <c r="I146" s="365" t="s">
        <v>1055</v>
      </c>
    </row>
    <row r="147" spans="1:9" ht="28.5">
      <c r="A147" s="364" t="s">
        <v>1049</v>
      </c>
      <c r="B147" s="364" t="s">
        <v>1050</v>
      </c>
      <c r="C147" s="364">
        <v>6</v>
      </c>
      <c r="D147" s="364" t="s">
        <v>1201</v>
      </c>
      <c r="E147" s="364">
        <v>18</v>
      </c>
      <c r="F147" s="364" t="s">
        <v>1052</v>
      </c>
      <c r="G147" s="364" t="s">
        <v>1057</v>
      </c>
      <c r="H147" s="364" t="s">
        <v>1054</v>
      </c>
      <c r="I147" s="365" t="s">
        <v>1055</v>
      </c>
    </row>
    <row r="148" spans="1:9" ht="28.5">
      <c r="A148" s="364" t="s">
        <v>1049</v>
      </c>
      <c r="B148" s="364" t="s">
        <v>1050</v>
      </c>
      <c r="C148" s="364">
        <v>6</v>
      </c>
      <c r="D148" s="364" t="s">
        <v>1202</v>
      </c>
      <c r="E148" s="364">
        <v>18</v>
      </c>
      <c r="F148" s="364" t="s">
        <v>1052</v>
      </c>
      <c r="G148" s="364" t="s">
        <v>1053</v>
      </c>
      <c r="H148" s="364" t="s">
        <v>1054</v>
      </c>
      <c r="I148" s="365" t="s">
        <v>1055</v>
      </c>
    </row>
    <row r="149" spans="1:9" ht="28.5">
      <c r="A149" s="364" t="s">
        <v>1049</v>
      </c>
      <c r="B149" s="364" t="s">
        <v>1050</v>
      </c>
      <c r="C149" s="364">
        <v>6</v>
      </c>
      <c r="D149" s="364" t="s">
        <v>1203</v>
      </c>
      <c r="E149" s="364">
        <v>18</v>
      </c>
      <c r="F149" s="364" t="s">
        <v>1052</v>
      </c>
      <c r="G149" s="364" t="s">
        <v>1057</v>
      </c>
      <c r="H149" s="364" t="s">
        <v>1054</v>
      </c>
      <c r="I149" s="365" t="s">
        <v>1055</v>
      </c>
    </row>
    <row r="150" spans="1:9" ht="28.5">
      <c r="A150" s="364" t="s">
        <v>1049</v>
      </c>
      <c r="B150" s="364" t="s">
        <v>1050</v>
      </c>
      <c r="C150" s="364">
        <v>6</v>
      </c>
      <c r="D150" s="364" t="s">
        <v>1204</v>
      </c>
      <c r="E150" s="364">
        <v>18</v>
      </c>
      <c r="F150" s="364" t="s">
        <v>1052</v>
      </c>
      <c r="G150" s="364" t="s">
        <v>1053</v>
      </c>
      <c r="H150" s="364" t="s">
        <v>1054</v>
      </c>
      <c r="I150" s="365" t="s">
        <v>1055</v>
      </c>
    </row>
    <row r="151" spans="1:9" ht="28.5">
      <c r="A151" s="364" t="s">
        <v>1049</v>
      </c>
      <c r="B151" s="364" t="s">
        <v>1050</v>
      </c>
      <c r="C151" s="364">
        <v>6</v>
      </c>
      <c r="D151" s="364" t="s">
        <v>1205</v>
      </c>
      <c r="E151" s="364">
        <v>18</v>
      </c>
      <c r="F151" s="364" t="s">
        <v>1052</v>
      </c>
      <c r="G151" s="364" t="s">
        <v>1057</v>
      </c>
      <c r="H151" s="364" t="s">
        <v>1054</v>
      </c>
      <c r="I151" s="365" t="s">
        <v>1055</v>
      </c>
    </row>
    <row r="152" spans="1:9" ht="28.5">
      <c r="A152" s="364" t="s">
        <v>1049</v>
      </c>
      <c r="B152" s="364" t="s">
        <v>1050</v>
      </c>
      <c r="C152" s="364">
        <v>6</v>
      </c>
      <c r="D152" s="364" t="s">
        <v>1206</v>
      </c>
      <c r="E152" s="364">
        <v>18</v>
      </c>
      <c r="F152" s="364" t="s">
        <v>1052</v>
      </c>
      <c r="G152" s="364" t="s">
        <v>1053</v>
      </c>
      <c r="H152" s="364" t="s">
        <v>1054</v>
      </c>
      <c r="I152" s="365" t="s">
        <v>1055</v>
      </c>
    </row>
    <row r="153" spans="1:9" ht="28.5">
      <c r="A153" s="364" t="s">
        <v>1049</v>
      </c>
      <c r="B153" s="364" t="s">
        <v>1050</v>
      </c>
      <c r="C153" s="364">
        <v>6</v>
      </c>
      <c r="D153" s="364" t="s">
        <v>1207</v>
      </c>
      <c r="E153" s="364">
        <v>18</v>
      </c>
      <c r="F153" s="364" t="s">
        <v>1052</v>
      </c>
      <c r="G153" s="364" t="s">
        <v>1057</v>
      </c>
      <c r="H153" s="364" t="s">
        <v>1054</v>
      </c>
      <c r="I153" s="365" t="s">
        <v>1055</v>
      </c>
    </row>
    <row r="154" spans="1:9" ht="28.5">
      <c r="A154" s="364" t="s">
        <v>1049</v>
      </c>
      <c r="B154" s="364" t="s">
        <v>1050</v>
      </c>
      <c r="C154" s="364">
        <v>6</v>
      </c>
      <c r="D154" s="364" t="s">
        <v>1208</v>
      </c>
      <c r="E154" s="364">
        <v>18</v>
      </c>
      <c r="F154" s="364" t="s">
        <v>1052</v>
      </c>
      <c r="G154" s="364" t="s">
        <v>1053</v>
      </c>
      <c r="H154" s="364" t="s">
        <v>1054</v>
      </c>
      <c r="I154" s="365" t="s">
        <v>1055</v>
      </c>
    </row>
    <row r="155" spans="1:9" ht="28.5">
      <c r="A155" s="364" t="s">
        <v>1049</v>
      </c>
      <c r="B155" s="364" t="s">
        <v>1050</v>
      </c>
      <c r="C155" s="364">
        <v>6</v>
      </c>
      <c r="D155" s="364" t="s">
        <v>1209</v>
      </c>
      <c r="E155" s="364">
        <v>18</v>
      </c>
      <c r="F155" s="364" t="s">
        <v>1052</v>
      </c>
      <c r="G155" s="364" t="s">
        <v>1057</v>
      </c>
      <c r="H155" s="364" t="s">
        <v>1054</v>
      </c>
      <c r="I155" s="365" t="s">
        <v>1055</v>
      </c>
    </row>
    <row r="156" spans="1:9" ht="28.5">
      <c r="A156" s="364" t="s">
        <v>1049</v>
      </c>
      <c r="B156" s="364" t="s">
        <v>1050</v>
      </c>
      <c r="C156" s="364">
        <v>6</v>
      </c>
      <c r="D156" s="364" t="s">
        <v>1210</v>
      </c>
      <c r="E156" s="364">
        <v>18</v>
      </c>
      <c r="F156" s="364" t="s">
        <v>1052</v>
      </c>
      <c r="G156" s="364" t="s">
        <v>1053</v>
      </c>
      <c r="H156" s="364" t="s">
        <v>1054</v>
      </c>
      <c r="I156" s="365" t="s">
        <v>1055</v>
      </c>
    </row>
    <row r="157" spans="1:9" ht="28.5">
      <c r="A157" s="364" t="s">
        <v>1049</v>
      </c>
      <c r="B157" s="364" t="s">
        <v>1050</v>
      </c>
      <c r="C157" s="364">
        <v>6</v>
      </c>
      <c r="D157" s="364" t="s">
        <v>1211</v>
      </c>
      <c r="E157" s="364">
        <v>18</v>
      </c>
      <c r="F157" s="364" t="s">
        <v>1052</v>
      </c>
      <c r="G157" s="364" t="s">
        <v>1057</v>
      </c>
      <c r="H157" s="364" t="s">
        <v>1054</v>
      </c>
      <c r="I157" s="365" t="s">
        <v>1055</v>
      </c>
    </row>
    <row r="158" spans="1:9" ht="28.5">
      <c r="A158" s="364" t="s">
        <v>1049</v>
      </c>
      <c r="B158" s="364" t="s">
        <v>1050</v>
      </c>
      <c r="C158" s="364">
        <v>6</v>
      </c>
      <c r="D158" s="364" t="s">
        <v>1212</v>
      </c>
      <c r="E158" s="364">
        <v>18</v>
      </c>
      <c r="F158" s="364" t="s">
        <v>1052</v>
      </c>
      <c r="G158" s="364" t="s">
        <v>1053</v>
      </c>
      <c r="H158" s="364" t="s">
        <v>1054</v>
      </c>
      <c r="I158" s="365" t="s">
        <v>1055</v>
      </c>
    </row>
    <row r="159" spans="1:9" ht="28.5">
      <c r="A159" s="364" t="s">
        <v>1049</v>
      </c>
      <c r="B159" s="364" t="s">
        <v>1050</v>
      </c>
      <c r="C159" s="364">
        <v>6</v>
      </c>
      <c r="D159" s="364" t="s">
        <v>1213</v>
      </c>
      <c r="E159" s="364">
        <v>18</v>
      </c>
      <c r="F159" s="364" t="s">
        <v>1052</v>
      </c>
      <c r="G159" s="364" t="s">
        <v>1053</v>
      </c>
      <c r="H159" s="364" t="s">
        <v>1054</v>
      </c>
      <c r="I159" s="365" t="s">
        <v>1055</v>
      </c>
    </row>
    <row r="160" spans="1:9" ht="28.5">
      <c r="A160" s="364" t="s">
        <v>1049</v>
      </c>
      <c r="B160" s="364" t="s">
        <v>1050</v>
      </c>
      <c r="C160" s="364">
        <v>6</v>
      </c>
      <c r="D160" s="364" t="s">
        <v>1214</v>
      </c>
      <c r="E160" s="364">
        <v>18</v>
      </c>
      <c r="F160" s="364" t="s">
        <v>1052</v>
      </c>
      <c r="G160" s="364" t="s">
        <v>1053</v>
      </c>
      <c r="H160" s="364" t="s">
        <v>1054</v>
      </c>
      <c r="I160" s="365" t="s">
        <v>1055</v>
      </c>
    </row>
    <row r="161" spans="1:9" ht="28.5">
      <c r="A161" s="364" t="s">
        <v>1049</v>
      </c>
      <c r="B161" s="364" t="s">
        <v>1050</v>
      </c>
      <c r="C161" s="364">
        <v>6</v>
      </c>
      <c r="D161" s="364" t="s">
        <v>1215</v>
      </c>
      <c r="E161" s="364">
        <v>18</v>
      </c>
      <c r="F161" s="364" t="s">
        <v>1052</v>
      </c>
      <c r="G161" s="364" t="s">
        <v>1053</v>
      </c>
      <c r="H161" s="364" t="s">
        <v>1054</v>
      </c>
      <c r="I161" s="365" t="s">
        <v>1055</v>
      </c>
    </row>
    <row r="162" spans="1:9" ht="71.25">
      <c r="A162" s="364" t="s">
        <v>1049</v>
      </c>
      <c r="B162" s="364" t="s">
        <v>1216</v>
      </c>
      <c r="C162" s="364">
        <v>1</v>
      </c>
      <c r="D162" s="366" t="s">
        <v>1589</v>
      </c>
      <c r="E162" s="364">
        <v>56</v>
      </c>
      <c r="F162" s="364" t="s">
        <v>1590</v>
      </c>
      <c r="G162" s="364" t="s">
        <v>1057</v>
      </c>
      <c r="H162" s="364" t="s">
        <v>1054</v>
      </c>
      <c r="I162" s="365" t="s">
        <v>1218</v>
      </c>
    </row>
    <row r="163" spans="1:9" ht="71.25">
      <c r="A163" s="364" t="s">
        <v>1049</v>
      </c>
      <c r="B163" s="364" t="s">
        <v>1216</v>
      </c>
      <c r="C163" s="364">
        <v>1</v>
      </c>
      <c r="D163" s="366" t="s">
        <v>1591</v>
      </c>
      <c r="E163" s="364">
        <v>56</v>
      </c>
      <c r="F163" s="364" t="s">
        <v>1590</v>
      </c>
      <c r="G163" s="364" t="s">
        <v>1057</v>
      </c>
      <c r="H163" s="364" t="s">
        <v>1054</v>
      </c>
      <c r="I163" s="365" t="s">
        <v>1218</v>
      </c>
    </row>
    <row r="164" spans="1:9" ht="71.25">
      <c r="A164" s="364" t="s">
        <v>1049</v>
      </c>
      <c r="B164" s="364" t="s">
        <v>1216</v>
      </c>
      <c r="C164" s="364">
        <v>1</v>
      </c>
      <c r="D164" s="366" t="s">
        <v>1592</v>
      </c>
      <c r="E164" s="364">
        <v>28</v>
      </c>
      <c r="F164" s="364" t="s">
        <v>1052</v>
      </c>
      <c r="G164" s="364" t="s">
        <v>1057</v>
      </c>
      <c r="H164" s="364" t="s">
        <v>1054</v>
      </c>
      <c r="I164" s="365" t="s">
        <v>1218</v>
      </c>
    </row>
    <row r="165" spans="1:9" ht="71.25">
      <c r="A165" s="364" t="s">
        <v>1049</v>
      </c>
      <c r="B165" s="364" t="s">
        <v>1216</v>
      </c>
      <c r="C165" s="364">
        <v>1</v>
      </c>
      <c r="D165" s="366" t="s">
        <v>1593</v>
      </c>
      <c r="E165" s="364">
        <v>28</v>
      </c>
      <c r="F165" s="364" t="s">
        <v>1052</v>
      </c>
      <c r="G165" s="364" t="s">
        <v>1057</v>
      </c>
      <c r="H165" s="364" t="s">
        <v>1054</v>
      </c>
      <c r="I165" s="365" t="s">
        <v>1218</v>
      </c>
    </row>
    <row r="166" spans="1:9" ht="71.25">
      <c r="A166" s="364" t="s">
        <v>1049</v>
      </c>
      <c r="B166" s="364" t="s">
        <v>1216</v>
      </c>
      <c r="C166" s="364">
        <v>1</v>
      </c>
      <c r="D166" s="366" t="s">
        <v>1594</v>
      </c>
      <c r="E166" s="364">
        <v>56</v>
      </c>
      <c r="F166" s="364" t="s">
        <v>1590</v>
      </c>
      <c r="G166" s="364" t="s">
        <v>1057</v>
      </c>
      <c r="H166" s="364" t="s">
        <v>1054</v>
      </c>
      <c r="I166" s="365" t="s">
        <v>1218</v>
      </c>
    </row>
    <row r="167" spans="1:9" ht="71.25">
      <c r="A167" s="364" t="s">
        <v>1049</v>
      </c>
      <c r="B167" s="364" t="s">
        <v>1216</v>
      </c>
      <c r="C167" s="364">
        <v>1</v>
      </c>
      <c r="D167" s="366" t="s">
        <v>1595</v>
      </c>
      <c r="E167" s="364">
        <v>28</v>
      </c>
      <c r="F167" s="364" t="s">
        <v>1052</v>
      </c>
      <c r="G167" s="364" t="s">
        <v>1053</v>
      </c>
      <c r="H167" s="364" t="s">
        <v>1054</v>
      </c>
      <c r="I167" s="365" t="s">
        <v>1218</v>
      </c>
    </row>
    <row r="168" spans="1:9" ht="71.25">
      <c r="A168" s="364" t="s">
        <v>1049</v>
      </c>
      <c r="B168" s="364" t="s">
        <v>1216</v>
      </c>
      <c r="C168" s="364">
        <v>1</v>
      </c>
      <c r="D168" s="366" t="s">
        <v>1596</v>
      </c>
      <c r="E168" s="364">
        <v>56</v>
      </c>
      <c r="F168" s="364" t="s">
        <v>1590</v>
      </c>
      <c r="G168" s="364" t="s">
        <v>1053</v>
      </c>
      <c r="H168" s="364" t="s">
        <v>1054</v>
      </c>
      <c r="I168" s="365" t="s">
        <v>1218</v>
      </c>
    </row>
    <row r="169" spans="1:9" ht="71.25">
      <c r="A169" s="364" t="s">
        <v>1049</v>
      </c>
      <c r="B169" s="364" t="s">
        <v>1216</v>
      </c>
      <c r="C169" s="364">
        <v>1</v>
      </c>
      <c r="D169" s="366" t="s">
        <v>1597</v>
      </c>
      <c r="E169" s="364">
        <v>28</v>
      </c>
      <c r="F169" s="364" t="s">
        <v>1052</v>
      </c>
      <c r="G169" s="364" t="s">
        <v>1053</v>
      </c>
      <c r="H169" s="364" t="s">
        <v>1054</v>
      </c>
      <c r="I169" s="365" t="s">
        <v>1218</v>
      </c>
    </row>
    <row r="170" spans="1:9" ht="71.25">
      <c r="A170" s="364" t="s">
        <v>1049</v>
      </c>
      <c r="B170" s="364" t="s">
        <v>1216</v>
      </c>
      <c r="C170" s="364">
        <v>1</v>
      </c>
      <c r="D170" s="366" t="s">
        <v>1598</v>
      </c>
      <c r="E170" s="364">
        <v>56</v>
      </c>
      <c r="F170" s="364" t="s">
        <v>1590</v>
      </c>
      <c r="G170" s="364" t="s">
        <v>1053</v>
      </c>
      <c r="H170" s="364" t="s">
        <v>1054</v>
      </c>
      <c r="I170" s="365" t="s">
        <v>1218</v>
      </c>
    </row>
    <row r="171" spans="1:9" ht="71.25">
      <c r="A171" s="364" t="s">
        <v>1049</v>
      </c>
      <c r="B171" s="364" t="s">
        <v>1216</v>
      </c>
      <c r="C171" s="364">
        <v>1</v>
      </c>
      <c r="D171" s="366" t="s">
        <v>1599</v>
      </c>
      <c r="E171" s="364">
        <v>56</v>
      </c>
      <c r="F171" s="364" t="s">
        <v>1590</v>
      </c>
      <c r="G171" s="364" t="s">
        <v>1053</v>
      </c>
      <c r="H171" s="364" t="s">
        <v>1054</v>
      </c>
      <c r="I171" s="365" t="s">
        <v>1218</v>
      </c>
    </row>
    <row r="172" spans="1:9" ht="71.25">
      <c r="A172" s="364" t="s">
        <v>1049</v>
      </c>
      <c r="B172" s="364" t="s">
        <v>1216</v>
      </c>
      <c r="C172" s="364">
        <v>1</v>
      </c>
      <c r="D172" s="366" t="s">
        <v>1600</v>
      </c>
      <c r="E172" s="364">
        <v>56</v>
      </c>
      <c r="F172" s="364" t="s">
        <v>1590</v>
      </c>
      <c r="G172" s="364" t="s">
        <v>1057</v>
      </c>
      <c r="H172" s="364" t="s">
        <v>1054</v>
      </c>
      <c r="I172" s="365" t="s">
        <v>1218</v>
      </c>
    </row>
    <row r="173" spans="1:9" ht="71.25">
      <c r="A173" s="364" t="s">
        <v>1049</v>
      </c>
      <c r="B173" s="364" t="s">
        <v>1216</v>
      </c>
      <c r="C173" s="364">
        <v>1</v>
      </c>
      <c r="D173" s="366" t="s">
        <v>1601</v>
      </c>
      <c r="E173" s="364">
        <v>56</v>
      </c>
      <c r="F173" s="364" t="s">
        <v>1590</v>
      </c>
      <c r="G173" s="364" t="s">
        <v>1057</v>
      </c>
      <c r="H173" s="364" t="s">
        <v>1054</v>
      </c>
      <c r="I173" s="365" t="s">
        <v>1218</v>
      </c>
    </row>
    <row r="174" spans="1:9" ht="71.25">
      <c r="A174" s="364" t="s">
        <v>1049</v>
      </c>
      <c r="B174" s="364" t="s">
        <v>1216</v>
      </c>
      <c r="C174" s="364">
        <v>1</v>
      </c>
      <c r="D174" s="367" t="s">
        <v>1602</v>
      </c>
      <c r="E174" s="364">
        <v>28</v>
      </c>
      <c r="F174" s="364" t="s">
        <v>1052</v>
      </c>
      <c r="G174" s="364" t="s">
        <v>1057</v>
      </c>
      <c r="H174" s="364" t="s">
        <v>1054</v>
      </c>
      <c r="I174" s="365" t="s">
        <v>1218</v>
      </c>
    </row>
    <row r="175" spans="1:9" ht="71.25">
      <c r="A175" s="364" t="s">
        <v>1049</v>
      </c>
      <c r="B175" s="364" t="s">
        <v>1216</v>
      </c>
      <c r="C175" s="364">
        <v>1</v>
      </c>
      <c r="D175" s="366" t="s">
        <v>1603</v>
      </c>
      <c r="E175" s="364">
        <v>28</v>
      </c>
      <c r="F175" s="364" t="s">
        <v>1052</v>
      </c>
      <c r="G175" s="364" t="s">
        <v>1057</v>
      </c>
      <c r="H175" s="364" t="s">
        <v>1054</v>
      </c>
      <c r="I175" s="365" t="s">
        <v>1218</v>
      </c>
    </row>
    <row r="176" spans="1:9" ht="71.25">
      <c r="A176" s="364" t="s">
        <v>1049</v>
      </c>
      <c r="B176" s="364" t="s">
        <v>1216</v>
      </c>
      <c r="C176" s="364">
        <v>1</v>
      </c>
      <c r="D176" s="366" t="s">
        <v>1604</v>
      </c>
      <c r="E176" s="364">
        <v>56</v>
      </c>
      <c r="F176" s="364" t="s">
        <v>1590</v>
      </c>
      <c r="G176" s="364" t="s">
        <v>1057</v>
      </c>
      <c r="H176" s="364" t="s">
        <v>1054</v>
      </c>
      <c r="I176" s="365" t="s">
        <v>1218</v>
      </c>
    </row>
    <row r="177" spans="1:9" ht="71.25">
      <c r="A177" s="364" t="s">
        <v>1049</v>
      </c>
      <c r="B177" s="364" t="s">
        <v>1216</v>
      </c>
      <c r="C177" s="364">
        <v>1</v>
      </c>
      <c r="D177" s="366" t="s">
        <v>1605</v>
      </c>
      <c r="E177" s="364">
        <v>28</v>
      </c>
      <c r="F177" s="364" t="s">
        <v>1052</v>
      </c>
      <c r="G177" s="364" t="s">
        <v>1053</v>
      </c>
      <c r="H177" s="364" t="s">
        <v>1054</v>
      </c>
      <c r="I177" s="365" t="s">
        <v>1218</v>
      </c>
    </row>
    <row r="178" spans="1:9" ht="71.25">
      <c r="A178" s="364" t="s">
        <v>1049</v>
      </c>
      <c r="B178" s="364" t="s">
        <v>1216</v>
      </c>
      <c r="C178" s="364">
        <v>1</v>
      </c>
      <c r="D178" s="366" t="s">
        <v>1606</v>
      </c>
      <c r="E178" s="364">
        <v>56</v>
      </c>
      <c r="F178" s="364" t="s">
        <v>1590</v>
      </c>
      <c r="G178" s="364" t="s">
        <v>1053</v>
      </c>
      <c r="H178" s="364" t="s">
        <v>1054</v>
      </c>
      <c r="I178" s="365" t="s">
        <v>1218</v>
      </c>
    </row>
    <row r="179" spans="1:9" ht="71.25">
      <c r="A179" s="364" t="s">
        <v>1049</v>
      </c>
      <c r="B179" s="364" t="s">
        <v>1216</v>
      </c>
      <c r="C179" s="364">
        <v>1</v>
      </c>
      <c r="D179" s="366" t="s">
        <v>1607</v>
      </c>
      <c r="E179" s="364">
        <v>56</v>
      </c>
      <c r="F179" s="364" t="s">
        <v>1590</v>
      </c>
      <c r="G179" s="364" t="s">
        <v>1053</v>
      </c>
      <c r="H179" s="364" t="s">
        <v>1054</v>
      </c>
      <c r="I179" s="365" t="s">
        <v>1218</v>
      </c>
    </row>
    <row r="180" spans="1:9" ht="71.25">
      <c r="A180" s="364" t="s">
        <v>1049</v>
      </c>
      <c r="B180" s="364" t="s">
        <v>1216</v>
      </c>
      <c r="C180" s="364">
        <v>1</v>
      </c>
      <c r="D180" s="366" t="s">
        <v>1608</v>
      </c>
      <c r="E180" s="364">
        <v>56</v>
      </c>
      <c r="F180" s="364" t="s">
        <v>1590</v>
      </c>
      <c r="G180" s="364" t="s">
        <v>1053</v>
      </c>
      <c r="H180" s="364" t="s">
        <v>1054</v>
      </c>
      <c r="I180" s="365" t="s">
        <v>1218</v>
      </c>
    </row>
    <row r="181" spans="1:9" ht="71.25">
      <c r="A181" s="364" t="s">
        <v>1049</v>
      </c>
      <c r="B181" s="364" t="s">
        <v>1216</v>
      </c>
      <c r="C181" s="364">
        <v>1</v>
      </c>
      <c r="D181" s="366" t="s">
        <v>1609</v>
      </c>
      <c r="E181" s="364">
        <v>56</v>
      </c>
      <c r="F181" s="364" t="s">
        <v>1590</v>
      </c>
      <c r="G181" s="364" t="s">
        <v>1053</v>
      </c>
      <c r="H181" s="364" t="s">
        <v>1054</v>
      </c>
      <c r="I181" s="365" t="s">
        <v>1218</v>
      </c>
    </row>
    <row r="182" spans="1:9" ht="71.25">
      <c r="A182" s="364" t="s">
        <v>1049</v>
      </c>
      <c r="B182" s="364" t="s">
        <v>1216</v>
      </c>
      <c r="C182" s="364">
        <v>2</v>
      </c>
      <c r="D182" s="364" t="s">
        <v>1217</v>
      </c>
      <c r="E182" s="364">
        <v>28</v>
      </c>
      <c r="F182" s="364" t="s">
        <v>1052</v>
      </c>
      <c r="G182" s="364" t="s">
        <v>1057</v>
      </c>
      <c r="H182" s="364" t="s">
        <v>1054</v>
      </c>
      <c r="I182" s="365" t="s">
        <v>1218</v>
      </c>
    </row>
    <row r="183" spans="1:9" ht="71.25">
      <c r="A183" s="364" t="s">
        <v>1049</v>
      </c>
      <c r="B183" s="364" t="s">
        <v>1216</v>
      </c>
      <c r="C183" s="364">
        <v>2</v>
      </c>
      <c r="D183" s="364" t="s">
        <v>1219</v>
      </c>
      <c r="E183" s="364">
        <v>28</v>
      </c>
      <c r="F183" s="364" t="s">
        <v>1052</v>
      </c>
      <c r="G183" s="364" t="s">
        <v>1057</v>
      </c>
      <c r="H183" s="364" t="s">
        <v>1054</v>
      </c>
      <c r="I183" s="365" t="s">
        <v>1218</v>
      </c>
    </row>
    <row r="184" spans="1:9" ht="71.25">
      <c r="A184" s="364" t="s">
        <v>1049</v>
      </c>
      <c r="B184" s="364" t="s">
        <v>1216</v>
      </c>
      <c r="C184" s="364">
        <v>2</v>
      </c>
      <c r="D184" s="364" t="s">
        <v>1220</v>
      </c>
      <c r="E184" s="364">
        <v>28</v>
      </c>
      <c r="F184" s="364" t="s">
        <v>1052</v>
      </c>
      <c r="G184" s="364" t="s">
        <v>1057</v>
      </c>
      <c r="H184" s="364" t="s">
        <v>1054</v>
      </c>
      <c r="I184" s="365" t="s">
        <v>1218</v>
      </c>
    </row>
    <row r="185" spans="1:9" ht="71.25">
      <c r="A185" s="364" t="s">
        <v>1049</v>
      </c>
      <c r="B185" s="364" t="s">
        <v>1216</v>
      </c>
      <c r="C185" s="364">
        <v>2</v>
      </c>
      <c r="D185" s="364" t="s">
        <v>1221</v>
      </c>
      <c r="E185" s="364">
        <v>28</v>
      </c>
      <c r="F185" s="364" t="s">
        <v>1052</v>
      </c>
      <c r="G185" s="364" t="s">
        <v>1057</v>
      </c>
      <c r="H185" s="364" t="s">
        <v>1054</v>
      </c>
      <c r="I185" s="365" t="s">
        <v>1218</v>
      </c>
    </row>
    <row r="186" spans="1:9" ht="71.25">
      <c r="A186" s="364" t="s">
        <v>1049</v>
      </c>
      <c r="B186" s="364" t="s">
        <v>1216</v>
      </c>
      <c r="C186" s="364">
        <v>2</v>
      </c>
      <c r="D186" s="364" t="s">
        <v>1222</v>
      </c>
      <c r="E186" s="364">
        <v>28</v>
      </c>
      <c r="F186" s="364" t="s">
        <v>1052</v>
      </c>
      <c r="G186" s="364" t="s">
        <v>1057</v>
      </c>
      <c r="H186" s="364" t="s">
        <v>1054</v>
      </c>
      <c r="I186" s="365" t="s">
        <v>1218</v>
      </c>
    </row>
    <row r="187" spans="1:9" ht="71.25">
      <c r="A187" s="364" t="s">
        <v>1049</v>
      </c>
      <c r="B187" s="364" t="s">
        <v>1216</v>
      </c>
      <c r="C187" s="364">
        <v>2</v>
      </c>
      <c r="D187" s="364" t="s">
        <v>1223</v>
      </c>
      <c r="E187" s="364">
        <v>28</v>
      </c>
      <c r="F187" s="364" t="s">
        <v>1052</v>
      </c>
      <c r="G187" s="364" t="s">
        <v>1057</v>
      </c>
      <c r="H187" s="364" t="s">
        <v>1054</v>
      </c>
      <c r="I187" s="365" t="s">
        <v>1218</v>
      </c>
    </row>
    <row r="188" spans="1:9" ht="71.25">
      <c r="A188" s="364" t="s">
        <v>1049</v>
      </c>
      <c r="B188" s="364" t="s">
        <v>1216</v>
      </c>
      <c r="C188" s="364">
        <v>2</v>
      </c>
      <c r="D188" s="364" t="s">
        <v>1224</v>
      </c>
      <c r="E188" s="364">
        <v>28</v>
      </c>
      <c r="F188" s="364" t="s">
        <v>1052</v>
      </c>
      <c r="G188" s="364" t="s">
        <v>1057</v>
      </c>
      <c r="H188" s="364" t="s">
        <v>1054</v>
      </c>
      <c r="I188" s="365" t="s">
        <v>1218</v>
      </c>
    </row>
    <row r="189" spans="1:9" ht="71.25">
      <c r="A189" s="364" t="s">
        <v>1049</v>
      </c>
      <c r="B189" s="364" t="s">
        <v>1216</v>
      </c>
      <c r="C189" s="364">
        <v>2</v>
      </c>
      <c r="D189" s="364" t="s">
        <v>1225</v>
      </c>
      <c r="E189" s="364">
        <v>28</v>
      </c>
      <c r="F189" s="364" t="s">
        <v>1052</v>
      </c>
      <c r="G189" s="364" t="s">
        <v>1057</v>
      </c>
      <c r="H189" s="364" t="s">
        <v>1054</v>
      </c>
      <c r="I189" s="365" t="s">
        <v>1218</v>
      </c>
    </row>
    <row r="190" spans="1:9" ht="71.25">
      <c r="A190" s="364" t="s">
        <v>1049</v>
      </c>
      <c r="B190" s="364" t="s">
        <v>1216</v>
      </c>
      <c r="C190" s="364">
        <v>2</v>
      </c>
      <c r="D190" s="364" t="s">
        <v>1226</v>
      </c>
      <c r="E190" s="364">
        <v>28</v>
      </c>
      <c r="F190" s="364" t="s">
        <v>1052</v>
      </c>
      <c r="G190" s="364" t="s">
        <v>1057</v>
      </c>
      <c r="H190" s="364" t="s">
        <v>1054</v>
      </c>
      <c r="I190" s="365" t="s">
        <v>1218</v>
      </c>
    </row>
    <row r="191" spans="1:9" ht="71.25">
      <c r="A191" s="364" t="s">
        <v>1049</v>
      </c>
      <c r="B191" s="364" t="s">
        <v>1216</v>
      </c>
      <c r="C191" s="364">
        <v>2</v>
      </c>
      <c r="D191" s="364" t="s">
        <v>1227</v>
      </c>
      <c r="E191" s="364">
        <v>28</v>
      </c>
      <c r="F191" s="364" t="s">
        <v>1052</v>
      </c>
      <c r="G191" s="364" t="s">
        <v>1057</v>
      </c>
      <c r="H191" s="364" t="s">
        <v>1054</v>
      </c>
      <c r="I191" s="365" t="s">
        <v>1218</v>
      </c>
    </row>
    <row r="192" spans="1:9" ht="71.25">
      <c r="A192" s="364" t="s">
        <v>1049</v>
      </c>
      <c r="B192" s="364" t="s">
        <v>1216</v>
      </c>
      <c r="C192" s="364">
        <v>2</v>
      </c>
      <c r="D192" s="364" t="s">
        <v>1228</v>
      </c>
      <c r="E192" s="364">
        <v>28</v>
      </c>
      <c r="F192" s="364" t="s">
        <v>1052</v>
      </c>
      <c r="G192" s="364" t="s">
        <v>1057</v>
      </c>
      <c r="H192" s="364" t="s">
        <v>1054</v>
      </c>
      <c r="I192" s="365" t="s">
        <v>1218</v>
      </c>
    </row>
    <row r="193" spans="1:9" ht="71.25">
      <c r="A193" s="364" t="s">
        <v>1049</v>
      </c>
      <c r="B193" s="364" t="s">
        <v>1216</v>
      </c>
      <c r="C193" s="364">
        <v>2</v>
      </c>
      <c r="D193" s="364" t="s">
        <v>1229</v>
      </c>
      <c r="E193" s="364">
        <v>28</v>
      </c>
      <c r="F193" s="364" t="s">
        <v>1052</v>
      </c>
      <c r="G193" s="364" t="s">
        <v>1053</v>
      </c>
      <c r="H193" s="364" t="s">
        <v>1054</v>
      </c>
      <c r="I193" s="365" t="s">
        <v>1218</v>
      </c>
    </row>
    <row r="194" spans="1:9" ht="71.25">
      <c r="A194" s="364" t="s">
        <v>1049</v>
      </c>
      <c r="B194" s="364" t="s">
        <v>1216</v>
      </c>
      <c r="C194" s="364">
        <v>2</v>
      </c>
      <c r="D194" s="364" t="s">
        <v>1230</v>
      </c>
      <c r="E194" s="364">
        <v>28</v>
      </c>
      <c r="F194" s="364" t="s">
        <v>1052</v>
      </c>
      <c r="G194" s="364" t="s">
        <v>1053</v>
      </c>
      <c r="H194" s="364" t="s">
        <v>1054</v>
      </c>
      <c r="I194" s="365" t="s">
        <v>1218</v>
      </c>
    </row>
    <row r="195" spans="1:9" ht="71.25">
      <c r="A195" s="364" t="s">
        <v>1049</v>
      </c>
      <c r="B195" s="364" t="s">
        <v>1216</v>
      </c>
      <c r="C195" s="364">
        <v>2</v>
      </c>
      <c r="D195" s="364" t="s">
        <v>1231</v>
      </c>
      <c r="E195" s="364">
        <v>28</v>
      </c>
      <c r="F195" s="364" t="s">
        <v>1052</v>
      </c>
      <c r="G195" s="364" t="s">
        <v>1053</v>
      </c>
      <c r="H195" s="364" t="s">
        <v>1054</v>
      </c>
      <c r="I195" s="365" t="s">
        <v>1218</v>
      </c>
    </row>
    <row r="196" spans="1:9" ht="71.25">
      <c r="A196" s="364" t="s">
        <v>1049</v>
      </c>
      <c r="B196" s="364" t="s">
        <v>1216</v>
      </c>
      <c r="C196" s="364">
        <v>2</v>
      </c>
      <c r="D196" s="364" t="s">
        <v>1232</v>
      </c>
      <c r="E196" s="364">
        <v>28</v>
      </c>
      <c r="F196" s="364" t="s">
        <v>1052</v>
      </c>
      <c r="G196" s="364" t="s">
        <v>1053</v>
      </c>
      <c r="H196" s="364" t="s">
        <v>1054</v>
      </c>
      <c r="I196" s="365" t="s">
        <v>1218</v>
      </c>
    </row>
    <row r="197" spans="1:9" ht="71.25">
      <c r="A197" s="364" t="s">
        <v>1049</v>
      </c>
      <c r="B197" s="364" t="s">
        <v>1216</v>
      </c>
      <c r="C197" s="364">
        <v>2</v>
      </c>
      <c r="D197" s="364" t="s">
        <v>1233</v>
      </c>
      <c r="E197" s="364">
        <v>28</v>
      </c>
      <c r="F197" s="364" t="s">
        <v>1052</v>
      </c>
      <c r="G197" s="364" t="s">
        <v>1053</v>
      </c>
      <c r="H197" s="364" t="s">
        <v>1054</v>
      </c>
      <c r="I197" s="365" t="s">
        <v>1218</v>
      </c>
    </row>
    <row r="198" spans="1:9" ht="71.25">
      <c r="A198" s="364" t="s">
        <v>1049</v>
      </c>
      <c r="B198" s="364" t="s">
        <v>1216</v>
      </c>
      <c r="C198" s="364">
        <v>2</v>
      </c>
      <c r="D198" s="364" t="s">
        <v>1234</v>
      </c>
      <c r="E198" s="364">
        <v>28</v>
      </c>
      <c r="F198" s="364" t="s">
        <v>1052</v>
      </c>
      <c r="G198" s="364" t="s">
        <v>1053</v>
      </c>
      <c r="H198" s="364" t="s">
        <v>1054</v>
      </c>
      <c r="I198" s="365" t="s">
        <v>1218</v>
      </c>
    </row>
    <row r="199" spans="1:9" ht="71.25">
      <c r="A199" s="364" t="s">
        <v>1049</v>
      </c>
      <c r="B199" s="364" t="s">
        <v>1216</v>
      </c>
      <c r="C199" s="364">
        <v>2</v>
      </c>
      <c r="D199" s="364" t="s">
        <v>1235</v>
      </c>
      <c r="E199" s="364">
        <v>28</v>
      </c>
      <c r="F199" s="364" t="s">
        <v>1052</v>
      </c>
      <c r="G199" s="364" t="s">
        <v>1053</v>
      </c>
      <c r="H199" s="364" t="s">
        <v>1054</v>
      </c>
      <c r="I199" s="365" t="s">
        <v>1218</v>
      </c>
    </row>
    <row r="200" spans="1:9" ht="71.25">
      <c r="A200" s="364" t="s">
        <v>1049</v>
      </c>
      <c r="B200" s="364" t="s">
        <v>1216</v>
      </c>
      <c r="C200" s="364">
        <v>2</v>
      </c>
      <c r="D200" s="364" t="s">
        <v>1236</v>
      </c>
      <c r="E200" s="364">
        <v>28</v>
      </c>
      <c r="F200" s="364" t="s">
        <v>1052</v>
      </c>
      <c r="G200" s="364" t="s">
        <v>1053</v>
      </c>
      <c r="H200" s="364" t="s">
        <v>1054</v>
      </c>
      <c r="I200" s="365" t="s">
        <v>1218</v>
      </c>
    </row>
    <row r="201" spans="1:9" ht="71.25">
      <c r="A201" s="364" t="s">
        <v>1049</v>
      </c>
      <c r="B201" s="364" t="s">
        <v>1216</v>
      </c>
      <c r="C201" s="364">
        <v>2</v>
      </c>
      <c r="D201" s="364" t="s">
        <v>1237</v>
      </c>
      <c r="E201" s="364">
        <v>28</v>
      </c>
      <c r="F201" s="364" t="s">
        <v>1052</v>
      </c>
      <c r="G201" s="364" t="s">
        <v>1053</v>
      </c>
      <c r="H201" s="364" t="s">
        <v>1054</v>
      </c>
      <c r="I201" s="365" t="s">
        <v>1218</v>
      </c>
    </row>
    <row r="202" spans="1:9" ht="71.25">
      <c r="A202" s="364" t="s">
        <v>1049</v>
      </c>
      <c r="B202" s="364" t="s">
        <v>1216</v>
      </c>
      <c r="C202" s="364">
        <v>2</v>
      </c>
      <c r="D202" s="364" t="s">
        <v>1238</v>
      </c>
      <c r="E202" s="364">
        <v>28</v>
      </c>
      <c r="F202" s="364" t="s">
        <v>1052</v>
      </c>
      <c r="G202" s="364" t="s">
        <v>1053</v>
      </c>
      <c r="H202" s="364" t="s">
        <v>1054</v>
      </c>
      <c r="I202" s="365" t="s">
        <v>1218</v>
      </c>
    </row>
    <row r="203" spans="1:9" ht="71.25">
      <c r="A203" s="364" t="s">
        <v>1049</v>
      </c>
      <c r="B203" s="364" t="s">
        <v>1216</v>
      </c>
      <c r="C203" s="364">
        <v>2</v>
      </c>
      <c r="D203" s="364" t="s">
        <v>1239</v>
      </c>
      <c r="E203" s="364">
        <v>28</v>
      </c>
      <c r="F203" s="364" t="s">
        <v>1052</v>
      </c>
      <c r="G203" s="364" t="s">
        <v>1053</v>
      </c>
      <c r="H203" s="364" t="s">
        <v>1054</v>
      </c>
      <c r="I203" s="365" t="s">
        <v>1218</v>
      </c>
    </row>
    <row r="204" spans="1:9" ht="71.25">
      <c r="A204" s="364" t="s">
        <v>1049</v>
      </c>
      <c r="B204" s="364" t="s">
        <v>1216</v>
      </c>
      <c r="C204" s="364">
        <v>2</v>
      </c>
      <c r="D204" s="364" t="s">
        <v>1240</v>
      </c>
      <c r="E204" s="364">
        <v>28</v>
      </c>
      <c r="F204" s="364" t="s">
        <v>1052</v>
      </c>
      <c r="G204" s="364" t="s">
        <v>1241</v>
      </c>
      <c r="H204" s="364" t="s">
        <v>1054</v>
      </c>
      <c r="I204" s="365" t="s">
        <v>1218</v>
      </c>
    </row>
    <row r="205" spans="1:9" ht="71.25">
      <c r="A205" s="364" t="s">
        <v>1049</v>
      </c>
      <c r="B205" s="364" t="s">
        <v>1216</v>
      </c>
      <c r="C205" s="364">
        <v>2</v>
      </c>
      <c r="D205" s="364" t="s">
        <v>1242</v>
      </c>
      <c r="E205" s="364">
        <v>56</v>
      </c>
      <c r="F205" s="364" t="s">
        <v>1590</v>
      </c>
      <c r="G205" s="364" t="s">
        <v>1241</v>
      </c>
      <c r="H205" s="364" t="s">
        <v>1054</v>
      </c>
      <c r="I205" s="365" t="s">
        <v>1218</v>
      </c>
    </row>
    <row r="206" spans="1:9" ht="71.25">
      <c r="A206" s="364" t="s">
        <v>1049</v>
      </c>
      <c r="B206" s="364" t="s">
        <v>1216</v>
      </c>
      <c r="C206" s="364">
        <v>2</v>
      </c>
      <c r="D206" s="364" t="s">
        <v>1244</v>
      </c>
      <c r="E206" s="364">
        <v>28</v>
      </c>
      <c r="F206" s="364" t="s">
        <v>1052</v>
      </c>
      <c r="G206" s="364" t="s">
        <v>1241</v>
      </c>
      <c r="H206" s="364" t="s">
        <v>1054</v>
      </c>
      <c r="I206" s="365" t="s">
        <v>1218</v>
      </c>
    </row>
    <row r="207" spans="1:9" ht="71.25">
      <c r="A207" s="364" t="s">
        <v>1049</v>
      </c>
      <c r="B207" s="364" t="s">
        <v>1216</v>
      </c>
      <c r="C207" s="364">
        <v>2</v>
      </c>
      <c r="D207" s="364" t="s">
        <v>1245</v>
      </c>
      <c r="E207" s="364">
        <v>28</v>
      </c>
      <c r="F207" s="364" t="s">
        <v>1052</v>
      </c>
      <c r="G207" s="364" t="s">
        <v>1057</v>
      </c>
      <c r="H207" s="364" t="s">
        <v>1054</v>
      </c>
      <c r="I207" s="365" t="s">
        <v>1218</v>
      </c>
    </row>
    <row r="208" spans="1:9" ht="71.25">
      <c r="A208" s="364" t="s">
        <v>1049</v>
      </c>
      <c r="B208" s="364" t="s">
        <v>1216</v>
      </c>
      <c r="C208" s="364">
        <v>2</v>
      </c>
      <c r="D208" s="364" t="s">
        <v>1246</v>
      </c>
      <c r="E208" s="364">
        <v>28</v>
      </c>
      <c r="F208" s="364" t="s">
        <v>1052</v>
      </c>
      <c r="G208" s="364" t="s">
        <v>1057</v>
      </c>
      <c r="H208" s="364" t="s">
        <v>1054</v>
      </c>
      <c r="I208" s="365" t="s">
        <v>1218</v>
      </c>
    </row>
    <row r="209" spans="1:9" ht="71.25">
      <c r="A209" s="364" t="s">
        <v>1049</v>
      </c>
      <c r="B209" s="364" t="s">
        <v>1216</v>
      </c>
      <c r="C209" s="364">
        <v>2</v>
      </c>
      <c r="D209" s="364" t="s">
        <v>1247</v>
      </c>
      <c r="E209" s="364">
        <v>28</v>
      </c>
      <c r="F209" s="364" t="s">
        <v>1052</v>
      </c>
      <c r="G209" s="364" t="s">
        <v>1057</v>
      </c>
      <c r="H209" s="364" t="s">
        <v>1054</v>
      </c>
      <c r="I209" s="365" t="s">
        <v>1218</v>
      </c>
    </row>
    <row r="210" spans="1:9" ht="71.25">
      <c r="A210" s="364" t="s">
        <v>1049</v>
      </c>
      <c r="B210" s="364" t="s">
        <v>1216</v>
      </c>
      <c r="C210" s="364">
        <v>2</v>
      </c>
      <c r="D210" s="364" t="s">
        <v>1248</v>
      </c>
      <c r="E210" s="364">
        <v>28</v>
      </c>
      <c r="F210" s="364" t="s">
        <v>1052</v>
      </c>
      <c r="G210" s="364" t="s">
        <v>1057</v>
      </c>
      <c r="H210" s="364" t="s">
        <v>1054</v>
      </c>
      <c r="I210" s="365" t="s">
        <v>1218</v>
      </c>
    </row>
    <row r="211" spans="1:9" ht="71.25">
      <c r="A211" s="364" t="s">
        <v>1049</v>
      </c>
      <c r="B211" s="364" t="s">
        <v>1216</v>
      </c>
      <c r="C211" s="364">
        <v>2</v>
      </c>
      <c r="D211" s="364" t="s">
        <v>1249</v>
      </c>
      <c r="E211" s="364">
        <v>28</v>
      </c>
      <c r="F211" s="364" t="s">
        <v>1052</v>
      </c>
      <c r="G211" s="364" t="s">
        <v>1057</v>
      </c>
      <c r="H211" s="364" t="s">
        <v>1054</v>
      </c>
      <c r="I211" s="365" t="s">
        <v>1218</v>
      </c>
    </row>
    <row r="212" spans="1:9" ht="71.25">
      <c r="A212" s="364" t="s">
        <v>1049</v>
      </c>
      <c r="B212" s="364" t="s">
        <v>1216</v>
      </c>
      <c r="C212" s="364">
        <v>2</v>
      </c>
      <c r="D212" s="364" t="s">
        <v>1250</v>
      </c>
      <c r="E212" s="364">
        <v>28</v>
      </c>
      <c r="F212" s="364" t="s">
        <v>1052</v>
      </c>
      <c r="G212" s="364" t="s">
        <v>1057</v>
      </c>
      <c r="H212" s="364" t="s">
        <v>1054</v>
      </c>
      <c r="I212" s="365" t="s">
        <v>1218</v>
      </c>
    </row>
    <row r="213" spans="1:9" ht="71.25">
      <c r="A213" s="364" t="s">
        <v>1049</v>
      </c>
      <c r="B213" s="364" t="s">
        <v>1216</v>
      </c>
      <c r="C213" s="364">
        <v>2</v>
      </c>
      <c r="D213" s="364" t="s">
        <v>1251</v>
      </c>
      <c r="E213" s="364">
        <v>28</v>
      </c>
      <c r="F213" s="364" t="s">
        <v>1052</v>
      </c>
      <c r="G213" s="364" t="s">
        <v>1057</v>
      </c>
      <c r="H213" s="364" t="s">
        <v>1054</v>
      </c>
      <c r="I213" s="365" t="s">
        <v>1218</v>
      </c>
    </row>
    <row r="214" spans="1:9" ht="71.25">
      <c r="A214" s="364" t="s">
        <v>1049</v>
      </c>
      <c r="B214" s="364" t="s">
        <v>1216</v>
      </c>
      <c r="C214" s="364">
        <v>2</v>
      </c>
      <c r="D214" s="364" t="s">
        <v>1252</v>
      </c>
      <c r="E214" s="364">
        <v>28</v>
      </c>
      <c r="F214" s="364" t="s">
        <v>1052</v>
      </c>
      <c r="G214" s="364" t="s">
        <v>1057</v>
      </c>
      <c r="H214" s="364" t="s">
        <v>1054</v>
      </c>
      <c r="I214" s="365" t="s">
        <v>1218</v>
      </c>
    </row>
    <row r="215" spans="1:9" ht="71.25">
      <c r="A215" s="364" t="s">
        <v>1049</v>
      </c>
      <c r="B215" s="364" t="s">
        <v>1216</v>
      </c>
      <c r="C215" s="364">
        <v>2</v>
      </c>
      <c r="D215" s="364" t="s">
        <v>1253</v>
      </c>
      <c r="E215" s="364">
        <v>28</v>
      </c>
      <c r="F215" s="364" t="s">
        <v>1052</v>
      </c>
      <c r="G215" s="364" t="s">
        <v>1057</v>
      </c>
      <c r="H215" s="364" t="s">
        <v>1054</v>
      </c>
      <c r="I215" s="365" t="s">
        <v>1218</v>
      </c>
    </row>
    <row r="216" spans="1:9" ht="71.25">
      <c r="A216" s="364" t="s">
        <v>1049</v>
      </c>
      <c r="B216" s="364" t="s">
        <v>1216</v>
      </c>
      <c r="C216" s="364">
        <v>2</v>
      </c>
      <c r="D216" s="364" t="s">
        <v>1254</v>
      </c>
      <c r="E216" s="364">
        <v>28</v>
      </c>
      <c r="F216" s="364" t="s">
        <v>1052</v>
      </c>
      <c r="G216" s="364" t="s">
        <v>1057</v>
      </c>
      <c r="H216" s="364" t="s">
        <v>1054</v>
      </c>
      <c r="I216" s="365" t="s">
        <v>1218</v>
      </c>
    </row>
    <row r="217" spans="1:9" ht="71.25">
      <c r="A217" s="364" t="s">
        <v>1049</v>
      </c>
      <c r="B217" s="364" t="s">
        <v>1216</v>
      </c>
      <c r="C217" s="364">
        <v>2</v>
      </c>
      <c r="D217" s="364" t="s">
        <v>1255</v>
      </c>
      <c r="E217" s="364">
        <v>28</v>
      </c>
      <c r="F217" s="364" t="s">
        <v>1052</v>
      </c>
      <c r="G217" s="364" t="s">
        <v>1057</v>
      </c>
      <c r="H217" s="364" t="s">
        <v>1054</v>
      </c>
      <c r="I217" s="365" t="s">
        <v>1218</v>
      </c>
    </row>
    <row r="218" spans="1:9" ht="71.25">
      <c r="A218" s="364" t="s">
        <v>1049</v>
      </c>
      <c r="B218" s="364" t="s">
        <v>1216</v>
      </c>
      <c r="C218" s="364">
        <v>2</v>
      </c>
      <c r="D218" s="364" t="s">
        <v>1256</v>
      </c>
      <c r="E218" s="364">
        <v>28</v>
      </c>
      <c r="F218" s="364" t="s">
        <v>1052</v>
      </c>
      <c r="G218" s="364" t="s">
        <v>1053</v>
      </c>
      <c r="H218" s="364" t="s">
        <v>1054</v>
      </c>
      <c r="I218" s="365" t="s">
        <v>1218</v>
      </c>
    </row>
    <row r="219" spans="1:9" ht="71.25">
      <c r="A219" s="364" t="s">
        <v>1049</v>
      </c>
      <c r="B219" s="364" t="s">
        <v>1216</v>
      </c>
      <c r="C219" s="364">
        <v>2</v>
      </c>
      <c r="D219" s="364" t="s">
        <v>1257</v>
      </c>
      <c r="E219" s="364">
        <v>28</v>
      </c>
      <c r="F219" s="364" t="s">
        <v>1052</v>
      </c>
      <c r="G219" s="364" t="s">
        <v>1053</v>
      </c>
      <c r="H219" s="364" t="s">
        <v>1054</v>
      </c>
      <c r="I219" s="365" t="s">
        <v>1218</v>
      </c>
    </row>
    <row r="220" spans="1:9" ht="71.25">
      <c r="A220" s="364" t="s">
        <v>1049</v>
      </c>
      <c r="B220" s="364" t="s">
        <v>1216</v>
      </c>
      <c r="C220" s="364">
        <v>2</v>
      </c>
      <c r="D220" s="364" t="s">
        <v>1258</v>
      </c>
      <c r="E220" s="364">
        <v>28</v>
      </c>
      <c r="F220" s="364" t="s">
        <v>1052</v>
      </c>
      <c r="G220" s="364" t="s">
        <v>1053</v>
      </c>
      <c r="H220" s="364" t="s">
        <v>1054</v>
      </c>
      <c r="I220" s="365" t="s">
        <v>1218</v>
      </c>
    </row>
    <row r="221" spans="1:9" ht="71.25">
      <c r="A221" s="364" t="s">
        <v>1049</v>
      </c>
      <c r="B221" s="364" t="s">
        <v>1216</v>
      </c>
      <c r="C221" s="364">
        <v>2</v>
      </c>
      <c r="D221" s="364" t="s">
        <v>1259</v>
      </c>
      <c r="E221" s="364">
        <v>28</v>
      </c>
      <c r="F221" s="364" t="s">
        <v>1052</v>
      </c>
      <c r="G221" s="364" t="s">
        <v>1053</v>
      </c>
      <c r="H221" s="364" t="s">
        <v>1054</v>
      </c>
      <c r="I221" s="365" t="s">
        <v>1218</v>
      </c>
    </row>
    <row r="222" spans="1:9" ht="71.25">
      <c r="A222" s="364" t="s">
        <v>1049</v>
      </c>
      <c r="B222" s="364" t="s">
        <v>1216</v>
      </c>
      <c r="C222" s="364">
        <v>2</v>
      </c>
      <c r="D222" s="364" t="s">
        <v>1260</v>
      </c>
      <c r="E222" s="364">
        <v>28</v>
      </c>
      <c r="F222" s="364" t="s">
        <v>1052</v>
      </c>
      <c r="G222" s="364" t="s">
        <v>1053</v>
      </c>
      <c r="H222" s="364" t="s">
        <v>1054</v>
      </c>
      <c r="I222" s="365" t="s">
        <v>1218</v>
      </c>
    </row>
    <row r="223" spans="1:9" ht="71.25">
      <c r="A223" s="364" t="s">
        <v>1049</v>
      </c>
      <c r="B223" s="364" t="s">
        <v>1216</v>
      </c>
      <c r="C223" s="364">
        <v>2</v>
      </c>
      <c r="D223" s="364" t="s">
        <v>1261</v>
      </c>
      <c r="E223" s="364">
        <v>28</v>
      </c>
      <c r="F223" s="364" t="s">
        <v>1052</v>
      </c>
      <c r="G223" s="364" t="s">
        <v>1053</v>
      </c>
      <c r="H223" s="364" t="s">
        <v>1054</v>
      </c>
      <c r="I223" s="365" t="s">
        <v>1218</v>
      </c>
    </row>
    <row r="224" spans="1:9" ht="71.25">
      <c r="A224" s="364" t="s">
        <v>1049</v>
      </c>
      <c r="B224" s="364" t="s">
        <v>1216</v>
      </c>
      <c r="C224" s="364">
        <v>2</v>
      </c>
      <c r="D224" s="364" t="s">
        <v>1262</v>
      </c>
      <c r="E224" s="364">
        <v>28</v>
      </c>
      <c r="F224" s="364" t="s">
        <v>1052</v>
      </c>
      <c r="G224" s="364" t="s">
        <v>1053</v>
      </c>
      <c r="H224" s="364" t="s">
        <v>1054</v>
      </c>
      <c r="I224" s="365" t="s">
        <v>1218</v>
      </c>
    </row>
    <row r="225" spans="1:9" ht="71.25">
      <c r="A225" s="364" t="s">
        <v>1049</v>
      </c>
      <c r="B225" s="364" t="s">
        <v>1216</v>
      </c>
      <c r="C225" s="364">
        <v>2</v>
      </c>
      <c r="D225" s="364" t="s">
        <v>1263</v>
      </c>
      <c r="E225" s="364">
        <v>28</v>
      </c>
      <c r="F225" s="364" t="s">
        <v>1052</v>
      </c>
      <c r="G225" s="364" t="s">
        <v>1053</v>
      </c>
      <c r="H225" s="364" t="s">
        <v>1054</v>
      </c>
      <c r="I225" s="365" t="s">
        <v>1218</v>
      </c>
    </row>
    <row r="226" spans="1:9" ht="71.25">
      <c r="A226" s="364" t="s">
        <v>1049</v>
      </c>
      <c r="B226" s="364" t="s">
        <v>1216</v>
      </c>
      <c r="C226" s="364">
        <v>2</v>
      </c>
      <c r="D226" s="364" t="s">
        <v>1264</v>
      </c>
      <c r="E226" s="364">
        <v>28</v>
      </c>
      <c r="F226" s="364" t="s">
        <v>1052</v>
      </c>
      <c r="G226" s="364" t="s">
        <v>1053</v>
      </c>
      <c r="H226" s="364" t="s">
        <v>1054</v>
      </c>
      <c r="I226" s="365" t="s">
        <v>1218</v>
      </c>
    </row>
    <row r="227" spans="1:9" ht="71.25">
      <c r="A227" s="364" t="s">
        <v>1049</v>
      </c>
      <c r="B227" s="364" t="s">
        <v>1216</v>
      </c>
      <c r="C227" s="364">
        <v>2</v>
      </c>
      <c r="D227" s="364" t="s">
        <v>1265</v>
      </c>
      <c r="E227" s="364">
        <v>28</v>
      </c>
      <c r="F227" s="364" t="s">
        <v>1052</v>
      </c>
      <c r="G227" s="364" t="s">
        <v>1053</v>
      </c>
      <c r="H227" s="364" t="s">
        <v>1054</v>
      </c>
      <c r="I227" s="365" t="s">
        <v>1218</v>
      </c>
    </row>
    <row r="228" spans="1:9" ht="71.25">
      <c r="A228" s="364" t="s">
        <v>1049</v>
      </c>
      <c r="B228" s="364" t="s">
        <v>1216</v>
      </c>
      <c r="C228" s="364">
        <v>2</v>
      </c>
      <c r="D228" s="364" t="s">
        <v>1266</v>
      </c>
      <c r="E228" s="364">
        <v>28</v>
      </c>
      <c r="F228" s="364" t="s">
        <v>1052</v>
      </c>
      <c r="G228" s="364" t="s">
        <v>1053</v>
      </c>
      <c r="H228" s="364" t="s">
        <v>1054</v>
      </c>
      <c r="I228" s="365" t="s">
        <v>1218</v>
      </c>
    </row>
    <row r="229" spans="1:9" ht="71.25">
      <c r="A229" s="364" t="s">
        <v>1049</v>
      </c>
      <c r="B229" s="364" t="s">
        <v>1216</v>
      </c>
      <c r="C229" s="364">
        <v>2</v>
      </c>
      <c r="D229" s="364" t="s">
        <v>1267</v>
      </c>
      <c r="E229" s="364">
        <v>28</v>
      </c>
      <c r="F229" s="364" t="s">
        <v>1052</v>
      </c>
      <c r="G229" s="364" t="s">
        <v>1268</v>
      </c>
      <c r="H229" s="364" t="s">
        <v>1054</v>
      </c>
      <c r="I229" s="365" t="s">
        <v>1218</v>
      </c>
    </row>
    <row r="230" spans="1:9" ht="71.25">
      <c r="A230" s="364" t="s">
        <v>1049</v>
      </c>
      <c r="B230" s="364" t="s">
        <v>1216</v>
      </c>
      <c r="C230" s="364">
        <v>2</v>
      </c>
      <c r="D230" s="364" t="s">
        <v>1269</v>
      </c>
      <c r="E230" s="364">
        <v>56</v>
      </c>
      <c r="F230" s="364" t="s">
        <v>1590</v>
      </c>
      <c r="G230" s="364" t="s">
        <v>1268</v>
      </c>
      <c r="H230" s="364" t="s">
        <v>1054</v>
      </c>
      <c r="I230" s="365" t="s">
        <v>1218</v>
      </c>
    </row>
    <row r="231" spans="1:9" ht="71.25">
      <c r="A231" s="364" t="s">
        <v>1049</v>
      </c>
      <c r="B231" s="364" t="s">
        <v>1216</v>
      </c>
      <c r="C231" s="364">
        <v>2</v>
      </c>
      <c r="D231" s="364" t="s">
        <v>1271</v>
      </c>
      <c r="E231" s="364">
        <v>28</v>
      </c>
      <c r="F231" s="364" t="s">
        <v>1052</v>
      </c>
      <c r="G231" s="364" t="s">
        <v>1268</v>
      </c>
      <c r="H231" s="364" t="s">
        <v>1054</v>
      </c>
      <c r="I231" s="365" t="s">
        <v>1218</v>
      </c>
    </row>
    <row r="232" spans="1:9" ht="71.25">
      <c r="A232" s="364" t="s">
        <v>1049</v>
      </c>
      <c r="B232" s="364" t="s">
        <v>1216</v>
      </c>
      <c r="C232" s="364">
        <v>3</v>
      </c>
      <c r="D232" s="364" t="s">
        <v>1051</v>
      </c>
      <c r="E232" s="364">
        <v>28</v>
      </c>
      <c r="F232" s="364" t="s">
        <v>1052</v>
      </c>
      <c r="G232" s="364" t="s">
        <v>1057</v>
      </c>
      <c r="H232" s="364" t="s">
        <v>1054</v>
      </c>
      <c r="I232" s="365" t="s">
        <v>1218</v>
      </c>
    </row>
    <row r="233" spans="1:9" ht="71.25">
      <c r="A233" s="364" t="s">
        <v>1049</v>
      </c>
      <c r="B233" s="364" t="s">
        <v>1216</v>
      </c>
      <c r="C233" s="364">
        <v>3</v>
      </c>
      <c r="D233" s="364" t="s">
        <v>1056</v>
      </c>
      <c r="E233" s="364">
        <v>28</v>
      </c>
      <c r="F233" s="364" t="s">
        <v>1052</v>
      </c>
      <c r="G233" s="364" t="s">
        <v>1057</v>
      </c>
      <c r="H233" s="364" t="s">
        <v>1054</v>
      </c>
      <c r="I233" s="365" t="s">
        <v>1218</v>
      </c>
    </row>
    <row r="234" spans="1:9" ht="71.25">
      <c r="A234" s="364" t="s">
        <v>1049</v>
      </c>
      <c r="B234" s="364" t="s">
        <v>1216</v>
      </c>
      <c r="C234" s="364">
        <v>3</v>
      </c>
      <c r="D234" s="364" t="s">
        <v>1058</v>
      </c>
      <c r="E234" s="364">
        <v>28</v>
      </c>
      <c r="F234" s="364" t="s">
        <v>1052</v>
      </c>
      <c r="G234" s="364" t="s">
        <v>1057</v>
      </c>
      <c r="H234" s="364" t="s">
        <v>1054</v>
      </c>
      <c r="I234" s="365" t="s">
        <v>1218</v>
      </c>
    </row>
    <row r="235" spans="1:9" ht="71.25">
      <c r="A235" s="364" t="s">
        <v>1049</v>
      </c>
      <c r="B235" s="364" t="s">
        <v>1216</v>
      </c>
      <c r="C235" s="364">
        <v>3</v>
      </c>
      <c r="D235" s="364" t="s">
        <v>1059</v>
      </c>
      <c r="E235" s="364">
        <v>28</v>
      </c>
      <c r="F235" s="364" t="s">
        <v>1052</v>
      </c>
      <c r="G235" s="364" t="s">
        <v>1057</v>
      </c>
      <c r="H235" s="364" t="s">
        <v>1054</v>
      </c>
      <c r="I235" s="365" t="s">
        <v>1218</v>
      </c>
    </row>
    <row r="236" spans="1:9" ht="71.25">
      <c r="A236" s="364" t="s">
        <v>1049</v>
      </c>
      <c r="B236" s="364" t="s">
        <v>1216</v>
      </c>
      <c r="C236" s="364">
        <v>3</v>
      </c>
      <c r="D236" s="364" t="s">
        <v>1060</v>
      </c>
      <c r="E236" s="364">
        <v>28</v>
      </c>
      <c r="F236" s="364" t="s">
        <v>1052</v>
      </c>
      <c r="G236" s="364" t="s">
        <v>1057</v>
      </c>
      <c r="H236" s="364" t="s">
        <v>1054</v>
      </c>
      <c r="I236" s="365" t="s">
        <v>1218</v>
      </c>
    </row>
    <row r="237" spans="1:9" ht="71.25">
      <c r="A237" s="364" t="s">
        <v>1049</v>
      </c>
      <c r="B237" s="364" t="s">
        <v>1216</v>
      </c>
      <c r="C237" s="364">
        <v>3</v>
      </c>
      <c r="D237" s="364" t="s">
        <v>1061</v>
      </c>
      <c r="E237" s="364">
        <v>28</v>
      </c>
      <c r="F237" s="364" t="s">
        <v>1052</v>
      </c>
      <c r="G237" s="364" t="s">
        <v>1057</v>
      </c>
      <c r="H237" s="364" t="s">
        <v>1054</v>
      </c>
      <c r="I237" s="365" t="s">
        <v>1218</v>
      </c>
    </row>
    <row r="238" spans="1:9" ht="71.25">
      <c r="A238" s="364" t="s">
        <v>1049</v>
      </c>
      <c r="B238" s="364" t="s">
        <v>1216</v>
      </c>
      <c r="C238" s="364">
        <v>3</v>
      </c>
      <c r="D238" s="364" t="s">
        <v>1062</v>
      </c>
      <c r="E238" s="364">
        <v>28</v>
      </c>
      <c r="F238" s="364" t="s">
        <v>1052</v>
      </c>
      <c r="G238" s="364" t="s">
        <v>1057</v>
      </c>
      <c r="H238" s="364" t="s">
        <v>1054</v>
      </c>
      <c r="I238" s="365" t="s">
        <v>1218</v>
      </c>
    </row>
    <row r="239" spans="1:9" ht="71.25">
      <c r="A239" s="364" t="s">
        <v>1049</v>
      </c>
      <c r="B239" s="364" t="s">
        <v>1216</v>
      </c>
      <c r="C239" s="364">
        <v>3</v>
      </c>
      <c r="D239" s="364" t="s">
        <v>1063</v>
      </c>
      <c r="E239" s="364">
        <v>28</v>
      </c>
      <c r="F239" s="364" t="s">
        <v>1052</v>
      </c>
      <c r="G239" s="364" t="s">
        <v>1057</v>
      </c>
      <c r="H239" s="364" t="s">
        <v>1054</v>
      </c>
      <c r="I239" s="365" t="s">
        <v>1218</v>
      </c>
    </row>
    <row r="240" spans="1:9" ht="71.25">
      <c r="A240" s="364" t="s">
        <v>1049</v>
      </c>
      <c r="B240" s="364" t="s">
        <v>1216</v>
      </c>
      <c r="C240" s="364">
        <v>3</v>
      </c>
      <c r="D240" s="364" t="s">
        <v>1064</v>
      </c>
      <c r="E240" s="364">
        <v>28</v>
      </c>
      <c r="F240" s="364" t="s">
        <v>1052</v>
      </c>
      <c r="G240" s="364" t="s">
        <v>1057</v>
      </c>
      <c r="H240" s="364" t="s">
        <v>1054</v>
      </c>
      <c r="I240" s="365" t="s">
        <v>1218</v>
      </c>
    </row>
    <row r="241" spans="1:9" ht="71.25">
      <c r="A241" s="364" t="s">
        <v>1049</v>
      </c>
      <c r="B241" s="364" t="s">
        <v>1216</v>
      </c>
      <c r="C241" s="364">
        <v>3</v>
      </c>
      <c r="D241" s="364" t="s">
        <v>1065</v>
      </c>
      <c r="E241" s="364">
        <v>28</v>
      </c>
      <c r="F241" s="364" t="s">
        <v>1052</v>
      </c>
      <c r="G241" s="364" t="s">
        <v>1057</v>
      </c>
      <c r="H241" s="364" t="s">
        <v>1054</v>
      </c>
      <c r="I241" s="365" t="s">
        <v>1218</v>
      </c>
    </row>
    <row r="242" spans="1:9" ht="71.25">
      <c r="A242" s="364" t="s">
        <v>1049</v>
      </c>
      <c r="B242" s="364" t="s">
        <v>1216</v>
      </c>
      <c r="C242" s="364">
        <v>3</v>
      </c>
      <c r="D242" s="364" t="s">
        <v>1066</v>
      </c>
      <c r="E242" s="364">
        <v>28</v>
      </c>
      <c r="F242" s="364" t="s">
        <v>1052</v>
      </c>
      <c r="G242" s="364" t="s">
        <v>1057</v>
      </c>
      <c r="H242" s="364" t="s">
        <v>1054</v>
      </c>
      <c r="I242" s="365" t="s">
        <v>1218</v>
      </c>
    </row>
    <row r="243" spans="1:9" ht="71.25">
      <c r="A243" s="364" t="s">
        <v>1049</v>
      </c>
      <c r="B243" s="364" t="s">
        <v>1216</v>
      </c>
      <c r="C243" s="364">
        <v>3</v>
      </c>
      <c r="D243" s="364" t="s">
        <v>1067</v>
      </c>
      <c r="E243" s="364">
        <v>28</v>
      </c>
      <c r="F243" s="364" t="s">
        <v>1052</v>
      </c>
      <c r="G243" s="364" t="s">
        <v>1053</v>
      </c>
      <c r="H243" s="364" t="s">
        <v>1054</v>
      </c>
      <c r="I243" s="365" t="s">
        <v>1218</v>
      </c>
    </row>
    <row r="244" spans="1:9" ht="71.25">
      <c r="A244" s="364" t="s">
        <v>1049</v>
      </c>
      <c r="B244" s="364" t="s">
        <v>1216</v>
      </c>
      <c r="C244" s="364">
        <v>3</v>
      </c>
      <c r="D244" s="364" t="s">
        <v>1068</v>
      </c>
      <c r="E244" s="364">
        <v>28</v>
      </c>
      <c r="F244" s="364" t="s">
        <v>1052</v>
      </c>
      <c r="G244" s="364" t="s">
        <v>1053</v>
      </c>
      <c r="H244" s="364" t="s">
        <v>1054</v>
      </c>
      <c r="I244" s="365" t="s">
        <v>1218</v>
      </c>
    </row>
    <row r="245" spans="1:9" ht="71.25">
      <c r="A245" s="364" t="s">
        <v>1049</v>
      </c>
      <c r="B245" s="364" t="s">
        <v>1216</v>
      </c>
      <c r="C245" s="364">
        <v>3</v>
      </c>
      <c r="D245" s="364" t="s">
        <v>1069</v>
      </c>
      <c r="E245" s="364">
        <v>28</v>
      </c>
      <c r="F245" s="364" t="s">
        <v>1052</v>
      </c>
      <c r="G245" s="364" t="s">
        <v>1053</v>
      </c>
      <c r="H245" s="364" t="s">
        <v>1054</v>
      </c>
      <c r="I245" s="365" t="s">
        <v>1218</v>
      </c>
    </row>
    <row r="246" spans="1:9" ht="71.25">
      <c r="A246" s="364" t="s">
        <v>1049</v>
      </c>
      <c r="B246" s="364" t="s">
        <v>1216</v>
      </c>
      <c r="C246" s="364">
        <v>3</v>
      </c>
      <c r="D246" s="364" t="s">
        <v>1070</v>
      </c>
      <c r="E246" s="364">
        <v>28</v>
      </c>
      <c r="F246" s="364" t="s">
        <v>1052</v>
      </c>
      <c r="G246" s="364" t="s">
        <v>1053</v>
      </c>
      <c r="H246" s="364" t="s">
        <v>1054</v>
      </c>
      <c r="I246" s="365" t="s">
        <v>1218</v>
      </c>
    </row>
    <row r="247" spans="1:9" ht="71.25">
      <c r="A247" s="364" t="s">
        <v>1049</v>
      </c>
      <c r="B247" s="364" t="s">
        <v>1216</v>
      </c>
      <c r="C247" s="364">
        <v>3</v>
      </c>
      <c r="D247" s="364" t="s">
        <v>1071</v>
      </c>
      <c r="E247" s="364">
        <v>28</v>
      </c>
      <c r="F247" s="364" t="s">
        <v>1052</v>
      </c>
      <c r="G247" s="364" t="s">
        <v>1053</v>
      </c>
      <c r="H247" s="364" t="s">
        <v>1054</v>
      </c>
      <c r="I247" s="365" t="s">
        <v>1218</v>
      </c>
    </row>
    <row r="248" spans="1:9" ht="71.25">
      <c r="A248" s="364" t="s">
        <v>1049</v>
      </c>
      <c r="B248" s="364" t="s">
        <v>1216</v>
      </c>
      <c r="C248" s="364">
        <v>3</v>
      </c>
      <c r="D248" s="364" t="s">
        <v>1072</v>
      </c>
      <c r="E248" s="364">
        <v>28</v>
      </c>
      <c r="F248" s="364" t="s">
        <v>1052</v>
      </c>
      <c r="G248" s="364" t="s">
        <v>1053</v>
      </c>
      <c r="H248" s="364" t="s">
        <v>1054</v>
      </c>
      <c r="I248" s="365" t="s">
        <v>1218</v>
      </c>
    </row>
    <row r="249" spans="1:9" ht="71.25">
      <c r="A249" s="364" t="s">
        <v>1049</v>
      </c>
      <c r="B249" s="364" t="s">
        <v>1216</v>
      </c>
      <c r="C249" s="364">
        <v>3</v>
      </c>
      <c r="D249" s="364" t="s">
        <v>1272</v>
      </c>
      <c r="E249" s="364">
        <v>28</v>
      </c>
      <c r="F249" s="364" t="s">
        <v>1052</v>
      </c>
      <c r="G249" s="364" t="s">
        <v>1053</v>
      </c>
      <c r="H249" s="364" t="s">
        <v>1054</v>
      </c>
      <c r="I249" s="365" t="s">
        <v>1218</v>
      </c>
    </row>
    <row r="250" spans="1:9" ht="71.25">
      <c r="A250" s="364" t="s">
        <v>1049</v>
      </c>
      <c r="B250" s="364" t="s">
        <v>1216</v>
      </c>
      <c r="C250" s="364">
        <v>3</v>
      </c>
      <c r="D250" s="364" t="s">
        <v>1073</v>
      </c>
      <c r="E250" s="364">
        <v>28</v>
      </c>
      <c r="F250" s="364" t="s">
        <v>1052</v>
      </c>
      <c r="G250" s="364" t="s">
        <v>1053</v>
      </c>
      <c r="H250" s="364" t="s">
        <v>1054</v>
      </c>
      <c r="I250" s="365" t="s">
        <v>1218</v>
      </c>
    </row>
    <row r="251" spans="1:9" ht="71.25">
      <c r="A251" s="364" t="s">
        <v>1049</v>
      </c>
      <c r="B251" s="364" t="s">
        <v>1216</v>
      </c>
      <c r="C251" s="364">
        <v>3</v>
      </c>
      <c r="D251" s="364" t="s">
        <v>1273</v>
      </c>
      <c r="E251" s="364">
        <v>28</v>
      </c>
      <c r="F251" s="364" t="s">
        <v>1052</v>
      </c>
      <c r="G251" s="364" t="s">
        <v>1053</v>
      </c>
      <c r="H251" s="364" t="s">
        <v>1054</v>
      </c>
      <c r="I251" s="365" t="s">
        <v>1218</v>
      </c>
    </row>
    <row r="252" spans="1:9" ht="71.25">
      <c r="A252" s="364" t="s">
        <v>1049</v>
      </c>
      <c r="B252" s="364" t="s">
        <v>1216</v>
      </c>
      <c r="C252" s="364">
        <v>3</v>
      </c>
      <c r="D252" s="364" t="s">
        <v>1074</v>
      </c>
      <c r="E252" s="364">
        <v>28</v>
      </c>
      <c r="F252" s="364" t="s">
        <v>1052</v>
      </c>
      <c r="G252" s="364" t="s">
        <v>1053</v>
      </c>
      <c r="H252" s="364" t="s">
        <v>1054</v>
      </c>
      <c r="I252" s="365" t="s">
        <v>1218</v>
      </c>
    </row>
    <row r="253" spans="1:9" ht="71.25">
      <c r="A253" s="364" t="s">
        <v>1049</v>
      </c>
      <c r="B253" s="364" t="s">
        <v>1216</v>
      </c>
      <c r="C253" s="364">
        <v>3</v>
      </c>
      <c r="D253" s="364" t="s">
        <v>1274</v>
      </c>
      <c r="E253" s="364">
        <v>28</v>
      </c>
      <c r="F253" s="364" t="s">
        <v>1052</v>
      </c>
      <c r="G253" s="364" t="s">
        <v>1053</v>
      </c>
      <c r="H253" s="364" t="s">
        <v>1054</v>
      </c>
      <c r="I253" s="365" t="s">
        <v>1218</v>
      </c>
    </row>
    <row r="254" spans="1:9" ht="71.25">
      <c r="A254" s="364" t="s">
        <v>1049</v>
      </c>
      <c r="B254" s="364" t="s">
        <v>1216</v>
      </c>
      <c r="C254" s="364">
        <v>3</v>
      </c>
      <c r="D254" s="364" t="s">
        <v>1075</v>
      </c>
      <c r="E254" s="364">
        <v>28</v>
      </c>
      <c r="F254" s="364" t="s">
        <v>1052</v>
      </c>
      <c r="G254" s="364" t="s">
        <v>1241</v>
      </c>
      <c r="H254" s="364" t="s">
        <v>1054</v>
      </c>
      <c r="I254" s="365" t="s">
        <v>1218</v>
      </c>
    </row>
    <row r="255" spans="1:9" ht="71.25">
      <c r="A255" s="364" t="s">
        <v>1049</v>
      </c>
      <c r="B255" s="364" t="s">
        <v>1216</v>
      </c>
      <c r="C255" s="364">
        <v>3</v>
      </c>
      <c r="D255" s="364" t="s">
        <v>1275</v>
      </c>
      <c r="E255" s="364">
        <v>56</v>
      </c>
      <c r="F255" s="364" t="s">
        <v>1590</v>
      </c>
      <c r="G255" s="364" t="s">
        <v>1241</v>
      </c>
      <c r="H255" s="364" t="s">
        <v>1054</v>
      </c>
      <c r="I255" s="365" t="s">
        <v>1218</v>
      </c>
    </row>
    <row r="256" spans="1:9" ht="71.25">
      <c r="A256" s="364" t="s">
        <v>1049</v>
      </c>
      <c r="B256" s="364" t="s">
        <v>1216</v>
      </c>
      <c r="C256" s="364">
        <v>3</v>
      </c>
      <c r="D256" s="364" t="s">
        <v>1277</v>
      </c>
      <c r="E256" s="364">
        <v>28</v>
      </c>
      <c r="F256" s="364" t="s">
        <v>1052</v>
      </c>
      <c r="G256" s="364" t="s">
        <v>1241</v>
      </c>
      <c r="H256" s="364" t="s">
        <v>1054</v>
      </c>
      <c r="I256" s="365" t="s">
        <v>1218</v>
      </c>
    </row>
    <row r="257" spans="1:9" ht="71.25">
      <c r="A257" s="364" t="s">
        <v>1049</v>
      </c>
      <c r="B257" s="364" t="s">
        <v>1216</v>
      </c>
      <c r="C257" s="364">
        <v>3</v>
      </c>
      <c r="D257" s="364" t="s">
        <v>1076</v>
      </c>
      <c r="E257" s="364">
        <v>28</v>
      </c>
      <c r="F257" s="364" t="s">
        <v>1052</v>
      </c>
      <c r="G257" s="364" t="s">
        <v>1057</v>
      </c>
      <c r="H257" s="364" t="s">
        <v>1054</v>
      </c>
      <c r="I257" s="365" t="s">
        <v>1218</v>
      </c>
    </row>
    <row r="258" spans="1:9" ht="71.25">
      <c r="A258" s="364" t="s">
        <v>1049</v>
      </c>
      <c r="B258" s="364" t="s">
        <v>1216</v>
      </c>
      <c r="C258" s="364">
        <v>3</v>
      </c>
      <c r="D258" s="364" t="s">
        <v>1077</v>
      </c>
      <c r="E258" s="364">
        <v>28</v>
      </c>
      <c r="F258" s="364" t="s">
        <v>1052</v>
      </c>
      <c r="G258" s="364" t="s">
        <v>1057</v>
      </c>
      <c r="H258" s="364" t="s">
        <v>1054</v>
      </c>
      <c r="I258" s="365" t="s">
        <v>1218</v>
      </c>
    </row>
    <row r="259" spans="1:9" ht="71.25">
      <c r="A259" s="364" t="s">
        <v>1049</v>
      </c>
      <c r="B259" s="364" t="s">
        <v>1216</v>
      </c>
      <c r="C259" s="364">
        <v>3</v>
      </c>
      <c r="D259" s="364" t="s">
        <v>1078</v>
      </c>
      <c r="E259" s="364">
        <v>28</v>
      </c>
      <c r="F259" s="364" t="s">
        <v>1052</v>
      </c>
      <c r="G259" s="364" t="s">
        <v>1057</v>
      </c>
      <c r="H259" s="364" t="s">
        <v>1054</v>
      </c>
      <c r="I259" s="365" t="s">
        <v>1218</v>
      </c>
    </row>
    <row r="260" spans="1:9" ht="71.25">
      <c r="A260" s="364" t="s">
        <v>1049</v>
      </c>
      <c r="B260" s="364" t="s">
        <v>1216</v>
      </c>
      <c r="C260" s="364">
        <v>3</v>
      </c>
      <c r="D260" s="364" t="s">
        <v>1079</v>
      </c>
      <c r="E260" s="364">
        <v>28</v>
      </c>
      <c r="F260" s="364" t="s">
        <v>1052</v>
      </c>
      <c r="G260" s="364" t="s">
        <v>1057</v>
      </c>
      <c r="H260" s="364" t="s">
        <v>1054</v>
      </c>
      <c r="I260" s="365" t="s">
        <v>1218</v>
      </c>
    </row>
    <row r="261" spans="1:9" ht="71.25">
      <c r="A261" s="364" t="s">
        <v>1049</v>
      </c>
      <c r="B261" s="364" t="s">
        <v>1216</v>
      </c>
      <c r="C261" s="364">
        <v>3</v>
      </c>
      <c r="D261" s="364" t="s">
        <v>1080</v>
      </c>
      <c r="E261" s="364">
        <v>28</v>
      </c>
      <c r="F261" s="364" t="s">
        <v>1052</v>
      </c>
      <c r="G261" s="364" t="s">
        <v>1057</v>
      </c>
      <c r="H261" s="364" t="s">
        <v>1054</v>
      </c>
      <c r="I261" s="365" t="s">
        <v>1218</v>
      </c>
    </row>
    <row r="262" spans="1:9" ht="71.25">
      <c r="A262" s="364" t="s">
        <v>1049</v>
      </c>
      <c r="B262" s="364" t="s">
        <v>1216</v>
      </c>
      <c r="C262" s="364">
        <v>3</v>
      </c>
      <c r="D262" s="364" t="s">
        <v>1081</v>
      </c>
      <c r="E262" s="364">
        <v>28</v>
      </c>
      <c r="F262" s="364" t="s">
        <v>1052</v>
      </c>
      <c r="G262" s="364" t="s">
        <v>1057</v>
      </c>
      <c r="H262" s="364" t="s">
        <v>1054</v>
      </c>
      <c r="I262" s="365" t="s">
        <v>1218</v>
      </c>
    </row>
    <row r="263" spans="1:9" ht="71.25">
      <c r="A263" s="364" t="s">
        <v>1049</v>
      </c>
      <c r="B263" s="364" t="s">
        <v>1216</v>
      </c>
      <c r="C263" s="364">
        <v>3</v>
      </c>
      <c r="D263" s="364" t="s">
        <v>1082</v>
      </c>
      <c r="E263" s="364">
        <v>28</v>
      </c>
      <c r="F263" s="364" t="s">
        <v>1052</v>
      </c>
      <c r="G263" s="364" t="s">
        <v>1057</v>
      </c>
      <c r="H263" s="364" t="s">
        <v>1054</v>
      </c>
      <c r="I263" s="365" t="s">
        <v>1218</v>
      </c>
    </row>
    <row r="264" spans="1:9" ht="71.25">
      <c r="A264" s="364" t="s">
        <v>1049</v>
      </c>
      <c r="B264" s="364" t="s">
        <v>1216</v>
      </c>
      <c r="C264" s="364">
        <v>3</v>
      </c>
      <c r="D264" s="364" t="s">
        <v>1083</v>
      </c>
      <c r="E264" s="364">
        <v>28</v>
      </c>
      <c r="F264" s="364" t="s">
        <v>1052</v>
      </c>
      <c r="G264" s="364" t="s">
        <v>1057</v>
      </c>
      <c r="H264" s="364" t="s">
        <v>1054</v>
      </c>
      <c r="I264" s="365" t="s">
        <v>1218</v>
      </c>
    </row>
    <row r="265" spans="1:9" ht="71.25">
      <c r="A265" s="364" t="s">
        <v>1049</v>
      </c>
      <c r="B265" s="364" t="s">
        <v>1216</v>
      </c>
      <c r="C265" s="364">
        <v>3</v>
      </c>
      <c r="D265" s="364" t="s">
        <v>1084</v>
      </c>
      <c r="E265" s="364">
        <v>28</v>
      </c>
      <c r="F265" s="364" t="s">
        <v>1052</v>
      </c>
      <c r="G265" s="364" t="s">
        <v>1057</v>
      </c>
      <c r="H265" s="364" t="s">
        <v>1054</v>
      </c>
      <c r="I265" s="365" t="s">
        <v>1218</v>
      </c>
    </row>
    <row r="266" spans="1:9" ht="71.25">
      <c r="A266" s="364" t="s">
        <v>1049</v>
      </c>
      <c r="B266" s="364" t="s">
        <v>1216</v>
      </c>
      <c r="C266" s="364">
        <v>3</v>
      </c>
      <c r="D266" s="364" t="s">
        <v>1085</v>
      </c>
      <c r="E266" s="364">
        <v>28</v>
      </c>
      <c r="F266" s="364" t="s">
        <v>1052</v>
      </c>
      <c r="G266" s="364" t="s">
        <v>1057</v>
      </c>
      <c r="H266" s="364" t="s">
        <v>1054</v>
      </c>
      <c r="I266" s="365" t="s">
        <v>1218</v>
      </c>
    </row>
    <row r="267" spans="1:9" ht="71.25">
      <c r="A267" s="364" t="s">
        <v>1049</v>
      </c>
      <c r="B267" s="364" t="s">
        <v>1216</v>
      </c>
      <c r="C267" s="364">
        <v>3</v>
      </c>
      <c r="D267" s="364" t="s">
        <v>1086</v>
      </c>
      <c r="E267" s="364">
        <v>28</v>
      </c>
      <c r="F267" s="364" t="s">
        <v>1052</v>
      </c>
      <c r="G267" s="364" t="s">
        <v>1057</v>
      </c>
      <c r="H267" s="364" t="s">
        <v>1054</v>
      </c>
      <c r="I267" s="365" t="s">
        <v>1218</v>
      </c>
    </row>
    <row r="268" spans="1:9" ht="71.25">
      <c r="A268" s="364" t="s">
        <v>1049</v>
      </c>
      <c r="B268" s="364" t="s">
        <v>1216</v>
      </c>
      <c r="C268" s="364">
        <v>3</v>
      </c>
      <c r="D268" s="364" t="s">
        <v>1087</v>
      </c>
      <c r="E268" s="364">
        <v>28</v>
      </c>
      <c r="F268" s="364" t="s">
        <v>1052</v>
      </c>
      <c r="G268" s="364" t="s">
        <v>1053</v>
      </c>
      <c r="H268" s="364" t="s">
        <v>1054</v>
      </c>
      <c r="I268" s="365" t="s">
        <v>1218</v>
      </c>
    </row>
    <row r="269" spans="1:9" ht="71.25">
      <c r="A269" s="364" t="s">
        <v>1049</v>
      </c>
      <c r="B269" s="364" t="s">
        <v>1216</v>
      </c>
      <c r="C269" s="364">
        <v>3</v>
      </c>
      <c r="D269" s="364" t="s">
        <v>1088</v>
      </c>
      <c r="E269" s="364">
        <v>28</v>
      </c>
      <c r="F269" s="364" t="s">
        <v>1052</v>
      </c>
      <c r="G269" s="364" t="s">
        <v>1053</v>
      </c>
      <c r="H269" s="364" t="s">
        <v>1054</v>
      </c>
      <c r="I269" s="365" t="s">
        <v>1218</v>
      </c>
    </row>
    <row r="270" spans="1:9" ht="71.25">
      <c r="A270" s="364" t="s">
        <v>1049</v>
      </c>
      <c r="B270" s="364" t="s">
        <v>1216</v>
      </c>
      <c r="C270" s="364">
        <v>3</v>
      </c>
      <c r="D270" s="364" t="s">
        <v>1089</v>
      </c>
      <c r="E270" s="364">
        <v>28</v>
      </c>
      <c r="F270" s="364" t="s">
        <v>1052</v>
      </c>
      <c r="G270" s="364" t="s">
        <v>1053</v>
      </c>
      <c r="H270" s="364" t="s">
        <v>1054</v>
      </c>
      <c r="I270" s="365" t="s">
        <v>1218</v>
      </c>
    </row>
    <row r="271" spans="1:9" ht="71.25">
      <c r="A271" s="364" t="s">
        <v>1049</v>
      </c>
      <c r="B271" s="364" t="s">
        <v>1216</v>
      </c>
      <c r="C271" s="364">
        <v>3</v>
      </c>
      <c r="D271" s="364" t="s">
        <v>1090</v>
      </c>
      <c r="E271" s="364">
        <v>28</v>
      </c>
      <c r="F271" s="364" t="s">
        <v>1052</v>
      </c>
      <c r="G271" s="364" t="s">
        <v>1053</v>
      </c>
      <c r="H271" s="364" t="s">
        <v>1054</v>
      </c>
      <c r="I271" s="365" t="s">
        <v>1218</v>
      </c>
    </row>
    <row r="272" spans="1:9" ht="71.25">
      <c r="A272" s="364" t="s">
        <v>1049</v>
      </c>
      <c r="B272" s="364" t="s">
        <v>1216</v>
      </c>
      <c r="C272" s="364">
        <v>3</v>
      </c>
      <c r="D272" s="364" t="s">
        <v>1091</v>
      </c>
      <c r="E272" s="364">
        <v>28</v>
      </c>
      <c r="F272" s="364" t="s">
        <v>1052</v>
      </c>
      <c r="G272" s="364" t="s">
        <v>1053</v>
      </c>
      <c r="H272" s="364" t="s">
        <v>1054</v>
      </c>
      <c r="I272" s="365" t="s">
        <v>1218</v>
      </c>
    </row>
    <row r="273" spans="1:9" ht="71.25">
      <c r="A273" s="364" t="s">
        <v>1049</v>
      </c>
      <c r="B273" s="364" t="s">
        <v>1216</v>
      </c>
      <c r="C273" s="364">
        <v>3</v>
      </c>
      <c r="D273" s="364" t="s">
        <v>1092</v>
      </c>
      <c r="E273" s="364">
        <v>28</v>
      </c>
      <c r="F273" s="364" t="s">
        <v>1052</v>
      </c>
      <c r="G273" s="364" t="s">
        <v>1053</v>
      </c>
      <c r="H273" s="364" t="s">
        <v>1054</v>
      </c>
      <c r="I273" s="365" t="s">
        <v>1218</v>
      </c>
    </row>
    <row r="274" spans="1:9" ht="71.25">
      <c r="A274" s="364" t="s">
        <v>1049</v>
      </c>
      <c r="B274" s="364" t="s">
        <v>1216</v>
      </c>
      <c r="C274" s="364">
        <v>3</v>
      </c>
      <c r="D274" s="364" t="s">
        <v>1278</v>
      </c>
      <c r="E274" s="364">
        <v>28</v>
      </c>
      <c r="F274" s="364" t="s">
        <v>1052</v>
      </c>
      <c r="G274" s="364" t="s">
        <v>1053</v>
      </c>
      <c r="H274" s="364" t="s">
        <v>1054</v>
      </c>
      <c r="I274" s="365" t="s">
        <v>1218</v>
      </c>
    </row>
    <row r="275" spans="1:9" ht="71.25">
      <c r="A275" s="364" t="s">
        <v>1049</v>
      </c>
      <c r="B275" s="364" t="s">
        <v>1216</v>
      </c>
      <c r="C275" s="364">
        <v>3</v>
      </c>
      <c r="D275" s="364" t="s">
        <v>1093</v>
      </c>
      <c r="E275" s="364">
        <v>28</v>
      </c>
      <c r="F275" s="364" t="s">
        <v>1052</v>
      </c>
      <c r="G275" s="364" t="s">
        <v>1053</v>
      </c>
      <c r="H275" s="364" t="s">
        <v>1054</v>
      </c>
      <c r="I275" s="365" t="s">
        <v>1218</v>
      </c>
    </row>
    <row r="276" spans="1:9" ht="71.25">
      <c r="A276" s="364" t="s">
        <v>1049</v>
      </c>
      <c r="B276" s="364" t="s">
        <v>1216</v>
      </c>
      <c r="C276" s="364">
        <v>3</v>
      </c>
      <c r="D276" s="364" t="s">
        <v>1279</v>
      </c>
      <c r="E276" s="364">
        <v>28</v>
      </c>
      <c r="F276" s="364" t="s">
        <v>1052</v>
      </c>
      <c r="G276" s="364" t="s">
        <v>1053</v>
      </c>
      <c r="H276" s="364" t="s">
        <v>1054</v>
      </c>
      <c r="I276" s="365" t="s">
        <v>1218</v>
      </c>
    </row>
    <row r="277" spans="1:9" ht="71.25">
      <c r="A277" s="364" t="s">
        <v>1049</v>
      </c>
      <c r="B277" s="364" t="s">
        <v>1216</v>
      </c>
      <c r="C277" s="364">
        <v>3</v>
      </c>
      <c r="D277" s="364" t="s">
        <v>1094</v>
      </c>
      <c r="E277" s="364">
        <v>28</v>
      </c>
      <c r="F277" s="364" t="s">
        <v>1052</v>
      </c>
      <c r="G277" s="364" t="s">
        <v>1053</v>
      </c>
      <c r="H277" s="364" t="s">
        <v>1054</v>
      </c>
      <c r="I277" s="365" t="s">
        <v>1218</v>
      </c>
    </row>
    <row r="278" spans="1:9" ht="71.25">
      <c r="A278" s="364" t="s">
        <v>1049</v>
      </c>
      <c r="B278" s="364" t="s">
        <v>1216</v>
      </c>
      <c r="C278" s="364">
        <v>3</v>
      </c>
      <c r="D278" s="364" t="s">
        <v>1280</v>
      </c>
      <c r="E278" s="364">
        <v>28</v>
      </c>
      <c r="F278" s="364" t="s">
        <v>1052</v>
      </c>
      <c r="G278" s="364" t="s">
        <v>1053</v>
      </c>
      <c r="H278" s="364" t="s">
        <v>1054</v>
      </c>
      <c r="I278" s="365" t="s">
        <v>1218</v>
      </c>
    </row>
    <row r="279" spans="1:9" ht="71.25">
      <c r="A279" s="364" t="s">
        <v>1049</v>
      </c>
      <c r="B279" s="364" t="s">
        <v>1216</v>
      </c>
      <c r="C279" s="364">
        <v>3</v>
      </c>
      <c r="D279" s="364" t="s">
        <v>1095</v>
      </c>
      <c r="E279" s="364">
        <v>28</v>
      </c>
      <c r="F279" s="364" t="s">
        <v>1052</v>
      </c>
      <c r="G279" s="364" t="s">
        <v>1268</v>
      </c>
      <c r="H279" s="364" t="s">
        <v>1054</v>
      </c>
      <c r="I279" s="365" t="s">
        <v>1218</v>
      </c>
    </row>
    <row r="280" spans="1:9" ht="71.25">
      <c r="A280" s="364" t="s">
        <v>1049</v>
      </c>
      <c r="B280" s="364" t="s">
        <v>1216</v>
      </c>
      <c r="C280" s="364">
        <v>3</v>
      </c>
      <c r="D280" s="364" t="s">
        <v>1281</v>
      </c>
      <c r="E280" s="364">
        <v>56</v>
      </c>
      <c r="F280" s="364" t="s">
        <v>1590</v>
      </c>
      <c r="G280" s="364" t="s">
        <v>1268</v>
      </c>
      <c r="H280" s="364" t="s">
        <v>1054</v>
      </c>
      <c r="I280" s="365" t="s">
        <v>1218</v>
      </c>
    </row>
    <row r="281" spans="1:9" ht="71.25">
      <c r="A281" s="364" t="s">
        <v>1049</v>
      </c>
      <c r="B281" s="364" t="s">
        <v>1216</v>
      </c>
      <c r="C281" s="364">
        <v>3</v>
      </c>
      <c r="D281" s="364" t="s">
        <v>1283</v>
      </c>
      <c r="E281" s="364">
        <v>28</v>
      </c>
      <c r="F281" s="364" t="s">
        <v>1052</v>
      </c>
      <c r="G281" s="364" t="s">
        <v>1268</v>
      </c>
      <c r="H281" s="364" t="s">
        <v>1054</v>
      </c>
      <c r="I281" s="365" t="s">
        <v>1218</v>
      </c>
    </row>
    <row r="282" spans="1:9" ht="71.25">
      <c r="A282" s="364" t="s">
        <v>1049</v>
      </c>
      <c r="B282" s="364" t="s">
        <v>1216</v>
      </c>
      <c r="C282" s="364">
        <v>4</v>
      </c>
      <c r="D282" s="364" t="s">
        <v>1096</v>
      </c>
      <c r="E282" s="364">
        <v>28</v>
      </c>
      <c r="F282" s="364" t="s">
        <v>1052</v>
      </c>
      <c r="G282" s="364" t="s">
        <v>1057</v>
      </c>
      <c r="H282" s="364" t="s">
        <v>1054</v>
      </c>
      <c r="I282" s="365" t="s">
        <v>1218</v>
      </c>
    </row>
    <row r="283" spans="1:9" ht="71.25">
      <c r="A283" s="364" t="s">
        <v>1049</v>
      </c>
      <c r="B283" s="364" t="s">
        <v>1216</v>
      </c>
      <c r="C283" s="364">
        <v>4</v>
      </c>
      <c r="D283" s="364" t="s">
        <v>1097</v>
      </c>
      <c r="E283" s="364">
        <v>28</v>
      </c>
      <c r="F283" s="364" t="s">
        <v>1052</v>
      </c>
      <c r="G283" s="364" t="s">
        <v>1057</v>
      </c>
      <c r="H283" s="364" t="s">
        <v>1054</v>
      </c>
      <c r="I283" s="365" t="s">
        <v>1218</v>
      </c>
    </row>
    <row r="284" spans="1:9" ht="71.25">
      <c r="A284" s="364" t="s">
        <v>1049</v>
      </c>
      <c r="B284" s="364" t="s">
        <v>1216</v>
      </c>
      <c r="C284" s="364">
        <v>4</v>
      </c>
      <c r="D284" s="364" t="s">
        <v>1098</v>
      </c>
      <c r="E284" s="364">
        <v>28</v>
      </c>
      <c r="F284" s="364" t="s">
        <v>1052</v>
      </c>
      <c r="G284" s="364" t="s">
        <v>1057</v>
      </c>
      <c r="H284" s="364" t="s">
        <v>1054</v>
      </c>
      <c r="I284" s="365" t="s">
        <v>1218</v>
      </c>
    </row>
    <row r="285" spans="1:9" ht="71.25">
      <c r="A285" s="364" t="s">
        <v>1049</v>
      </c>
      <c r="B285" s="364" t="s">
        <v>1216</v>
      </c>
      <c r="C285" s="364">
        <v>4</v>
      </c>
      <c r="D285" s="364" t="s">
        <v>1099</v>
      </c>
      <c r="E285" s="364">
        <v>28</v>
      </c>
      <c r="F285" s="364" t="s">
        <v>1052</v>
      </c>
      <c r="G285" s="364" t="s">
        <v>1057</v>
      </c>
      <c r="H285" s="364" t="s">
        <v>1054</v>
      </c>
      <c r="I285" s="365" t="s">
        <v>1218</v>
      </c>
    </row>
    <row r="286" spans="1:9" ht="71.25">
      <c r="A286" s="364" t="s">
        <v>1049</v>
      </c>
      <c r="B286" s="364" t="s">
        <v>1216</v>
      </c>
      <c r="C286" s="364">
        <v>4</v>
      </c>
      <c r="D286" s="364" t="s">
        <v>1100</v>
      </c>
      <c r="E286" s="364">
        <v>28</v>
      </c>
      <c r="F286" s="364" t="s">
        <v>1052</v>
      </c>
      <c r="G286" s="364" t="s">
        <v>1057</v>
      </c>
      <c r="H286" s="364" t="s">
        <v>1054</v>
      </c>
      <c r="I286" s="365" t="s">
        <v>1218</v>
      </c>
    </row>
    <row r="287" spans="1:9" ht="71.25">
      <c r="A287" s="364" t="s">
        <v>1049</v>
      </c>
      <c r="B287" s="364" t="s">
        <v>1216</v>
      </c>
      <c r="C287" s="364">
        <v>4</v>
      </c>
      <c r="D287" s="364" t="s">
        <v>1101</v>
      </c>
      <c r="E287" s="364">
        <v>28</v>
      </c>
      <c r="F287" s="364" t="s">
        <v>1052</v>
      </c>
      <c r="G287" s="364" t="s">
        <v>1057</v>
      </c>
      <c r="H287" s="364" t="s">
        <v>1054</v>
      </c>
      <c r="I287" s="365" t="s">
        <v>1218</v>
      </c>
    </row>
    <row r="288" spans="1:9" ht="71.25">
      <c r="A288" s="364" t="s">
        <v>1049</v>
      </c>
      <c r="B288" s="364" t="s">
        <v>1216</v>
      </c>
      <c r="C288" s="364">
        <v>4</v>
      </c>
      <c r="D288" s="364" t="s">
        <v>1102</v>
      </c>
      <c r="E288" s="364">
        <v>28</v>
      </c>
      <c r="F288" s="364" t="s">
        <v>1052</v>
      </c>
      <c r="G288" s="364" t="s">
        <v>1057</v>
      </c>
      <c r="H288" s="364" t="s">
        <v>1054</v>
      </c>
      <c r="I288" s="365" t="s">
        <v>1218</v>
      </c>
    </row>
    <row r="289" spans="1:9" ht="71.25">
      <c r="A289" s="364" t="s">
        <v>1049</v>
      </c>
      <c r="B289" s="364" t="s">
        <v>1216</v>
      </c>
      <c r="C289" s="364">
        <v>4</v>
      </c>
      <c r="D289" s="364" t="s">
        <v>1103</v>
      </c>
      <c r="E289" s="364">
        <v>28</v>
      </c>
      <c r="F289" s="364" t="s">
        <v>1052</v>
      </c>
      <c r="G289" s="364" t="s">
        <v>1057</v>
      </c>
      <c r="H289" s="364" t="s">
        <v>1054</v>
      </c>
      <c r="I289" s="365" t="s">
        <v>1218</v>
      </c>
    </row>
    <row r="290" spans="1:9" ht="71.25">
      <c r="A290" s="364" t="s">
        <v>1049</v>
      </c>
      <c r="B290" s="364" t="s">
        <v>1216</v>
      </c>
      <c r="C290" s="364">
        <v>4</v>
      </c>
      <c r="D290" s="364" t="s">
        <v>1104</v>
      </c>
      <c r="E290" s="364">
        <v>28</v>
      </c>
      <c r="F290" s="364" t="s">
        <v>1052</v>
      </c>
      <c r="G290" s="364" t="s">
        <v>1057</v>
      </c>
      <c r="H290" s="364" t="s">
        <v>1054</v>
      </c>
      <c r="I290" s="365" t="s">
        <v>1218</v>
      </c>
    </row>
    <row r="291" spans="1:9" ht="71.25">
      <c r="A291" s="364" t="s">
        <v>1049</v>
      </c>
      <c r="B291" s="364" t="s">
        <v>1216</v>
      </c>
      <c r="C291" s="364">
        <v>4</v>
      </c>
      <c r="D291" s="364" t="s">
        <v>1105</v>
      </c>
      <c r="E291" s="364">
        <v>28</v>
      </c>
      <c r="F291" s="364" t="s">
        <v>1052</v>
      </c>
      <c r="G291" s="364" t="s">
        <v>1057</v>
      </c>
      <c r="H291" s="364" t="s">
        <v>1054</v>
      </c>
      <c r="I291" s="365" t="s">
        <v>1218</v>
      </c>
    </row>
    <row r="292" spans="1:9" ht="71.25">
      <c r="A292" s="364" t="s">
        <v>1049</v>
      </c>
      <c r="B292" s="364" t="s">
        <v>1216</v>
      </c>
      <c r="C292" s="364">
        <v>4</v>
      </c>
      <c r="D292" s="364" t="s">
        <v>1106</v>
      </c>
      <c r="E292" s="364">
        <v>28</v>
      </c>
      <c r="F292" s="364" t="s">
        <v>1052</v>
      </c>
      <c r="G292" s="364" t="s">
        <v>1057</v>
      </c>
      <c r="H292" s="364" t="s">
        <v>1054</v>
      </c>
      <c r="I292" s="365" t="s">
        <v>1218</v>
      </c>
    </row>
    <row r="293" spans="1:9" ht="71.25">
      <c r="A293" s="364" t="s">
        <v>1049</v>
      </c>
      <c r="B293" s="364" t="s">
        <v>1216</v>
      </c>
      <c r="C293" s="364">
        <v>4</v>
      </c>
      <c r="D293" s="364" t="s">
        <v>1107</v>
      </c>
      <c r="E293" s="364">
        <v>28</v>
      </c>
      <c r="F293" s="364" t="s">
        <v>1052</v>
      </c>
      <c r="G293" s="364" t="s">
        <v>1053</v>
      </c>
      <c r="H293" s="364" t="s">
        <v>1054</v>
      </c>
      <c r="I293" s="365" t="s">
        <v>1218</v>
      </c>
    </row>
    <row r="294" spans="1:9" ht="71.25">
      <c r="A294" s="364" t="s">
        <v>1049</v>
      </c>
      <c r="B294" s="364" t="s">
        <v>1216</v>
      </c>
      <c r="C294" s="364">
        <v>4</v>
      </c>
      <c r="D294" s="364" t="s">
        <v>1108</v>
      </c>
      <c r="E294" s="364">
        <v>28</v>
      </c>
      <c r="F294" s="364" t="s">
        <v>1052</v>
      </c>
      <c r="G294" s="364" t="s">
        <v>1053</v>
      </c>
      <c r="H294" s="364" t="s">
        <v>1054</v>
      </c>
      <c r="I294" s="365" t="s">
        <v>1218</v>
      </c>
    </row>
    <row r="295" spans="1:9" ht="71.25">
      <c r="A295" s="364" t="s">
        <v>1049</v>
      </c>
      <c r="B295" s="364" t="s">
        <v>1216</v>
      </c>
      <c r="C295" s="364">
        <v>4</v>
      </c>
      <c r="D295" s="364" t="s">
        <v>1109</v>
      </c>
      <c r="E295" s="364">
        <v>28</v>
      </c>
      <c r="F295" s="364" t="s">
        <v>1052</v>
      </c>
      <c r="G295" s="364" t="s">
        <v>1053</v>
      </c>
      <c r="H295" s="364" t="s">
        <v>1054</v>
      </c>
      <c r="I295" s="365" t="s">
        <v>1218</v>
      </c>
    </row>
    <row r="296" spans="1:9" ht="71.25">
      <c r="A296" s="364" t="s">
        <v>1049</v>
      </c>
      <c r="B296" s="364" t="s">
        <v>1216</v>
      </c>
      <c r="C296" s="364">
        <v>4</v>
      </c>
      <c r="D296" s="364" t="s">
        <v>1110</v>
      </c>
      <c r="E296" s="364">
        <v>28</v>
      </c>
      <c r="F296" s="364" t="s">
        <v>1052</v>
      </c>
      <c r="G296" s="364" t="s">
        <v>1053</v>
      </c>
      <c r="H296" s="364" t="s">
        <v>1054</v>
      </c>
      <c r="I296" s="365" t="s">
        <v>1218</v>
      </c>
    </row>
    <row r="297" spans="1:9" ht="71.25">
      <c r="A297" s="364" t="s">
        <v>1049</v>
      </c>
      <c r="B297" s="364" t="s">
        <v>1216</v>
      </c>
      <c r="C297" s="364">
        <v>4</v>
      </c>
      <c r="D297" s="364" t="s">
        <v>1111</v>
      </c>
      <c r="E297" s="364">
        <v>28</v>
      </c>
      <c r="F297" s="364" t="s">
        <v>1052</v>
      </c>
      <c r="G297" s="364" t="s">
        <v>1053</v>
      </c>
      <c r="H297" s="364" t="s">
        <v>1054</v>
      </c>
      <c r="I297" s="365" t="s">
        <v>1218</v>
      </c>
    </row>
    <row r="298" spans="1:9" ht="71.25">
      <c r="A298" s="364" t="s">
        <v>1049</v>
      </c>
      <c r="B298" s="364" t="s">
        <v>1216</v>
      </c>
      <c r="C298" s="364">
        <v>4</v>
      </c>
      <c r="D298" s="364" t="s">
        <v>1112</v>
      </c>
      <c r="E298" s="364">
        <v>28</v>
      </c>
      <c r="F298" s="364" t="s">
        <v>1052</v>
      </c>
      <c r="G298" s="364" t="s">
        <v>1053</v>
      </c>
      <c r="H298" s="364" t="s">
        <v>1054</v>
      </c>
      <c r="I298" s="365" t="s">
        <v>1218</v>
      </c>
    </row>
    <row r="299" spans="1:9" ht="71.25">
      <c r="A299" s="364" t="s">
        <v>1049</v>
      </c>
      <c r="B299" s="364" t="s">
        <v>1216</v>
      </c>
      <c r="C299" s="364">
        <v>4</v>
      </c>
      <c r="D299" s="364" t="s">
        <v>1284</v>
      </c>
      <c r="E299" s="364">
        <v>28</v>
      </c>
      <c r="F299" s="364" t="s">
        <v>1052</v>
      </c>
      <c r="G299" s="364" t="s">
        <v>1053</v>
      </c>
      <c r="H299" s="364" t="s">
        <v>1054</v>
      </c>
      <c r="I299" s="365" t="s">
        <v>1218</v>
      </c>
    </row>
    <row r="300" spans="1:9" ht="71.25">
      <c r="A300" s="364" t="s">
        <v>1049</v>
      </c>
      <c r="B300" s="364" t="s">
        <v>1216</v>
      </c>
      <c r="C300" s="364">
        <v>4</v>
      </c>
      <c r="D300" s="364" t="s">
        <v>1113</v>
      </c>
      <c r="E300" s="364">
        <v>28</v>
      </c>
      <c r="F300" s="364" t="s">
        <v>1052</v>
      </c>
      <c r="G300" s="364" t="s">
        <v>1053</v>
      </c>
      <c r="H300" s="364" t="s">
        <v>1054</v>
      </c>
      <c r="I300" s="365" t="s">
        <v>1218</v>
      </c>
    </row>
    <row r="301" spans="1:9" ht="71.25">
      <c r="A301" s="364" t="s">
        <v>1049</v>
      </c>
      <c r="B301" s="364" t="s">
        <v>1216</v>
      </c>
      <c r="C301" s="364">
        <v>4</v>
      </c>
      <c r="D301" s="364" t="s">
        <v>1285</v>
      </c>
      <c r="E301" s="364">
        <v>28</v>
      </c>
      <c r="F301" s="364" t="s">
        <v>1052</v>
      </c>
      <c r="G301" s="364" t="s">
        <v>1053</v>
      </c>
      <c r="H301" s="364" t="s">
        <v>1054</v>
      </c>
      <c r="I301" s="365" t="s">
        <v>1218</v>
      </c>
    </row>
    <row r="302" spans="1:9" ht="71.25">
      <c r="A302" s="364" t="s">
        <v>1049</v>
      </c>
      <c r="B302" s="364" t="s">
        <v>1216</v>
      </c>
      <c r="C302" s="364">
        <v>4</v>
      </c>
      <c r="D302" s="364" t="s">
        <v>1114</v>
      </c>
      <c r="E302" s="364">
        <v>28</v>
      </c>
      <c r="F302" s="364" t="s">
        <v>1052</v>
      </c>
      <c r="G302" s="364" t="s">
        <v>1053</v>
      </c>
      <c r="H302" s="364" t="s">
        <v>1054</v>
      </c>
      <c r="I302" s="365" t="s">
        <v>1218</v>
      </c>
    </row>
    <row r="303" spans="1:9" ht="71.25">
      <c r="A303" s="364" t="s">
        <v>1049</v>
      </c>
      <c r="B303" s="364" t="s">
        <v>1216</v>
      </c>
      <c r="C303" s="364">
        <v>4</v>
      </c>
      <c r="D303" s="364" t="s">
        <v>1286</v>
      </c>
      <c r="E303" s="364">
        <v>28</v>
      </c>
      <c r="F303" s="364" t="s">
        <v>1052</v>
      </c>
      <c r="G303" s="364" t="s">
        <v>1053</v>
      </c>
      <c r="H303" s="364" t="s">
        <v>1054</v>
      </c>
      <c r="I303" s="365" t="s">
        <v>1218</v>
      </c>
    </row>
    <row r="304" spans="1:9" ht="71.25">
      <c r="A304" s="364" t="s">
        <v>1049</v>
      </c>
      <c r="B304" s="364" t="s">
        <v>1216</v>
      </c>
      <c r="C304" s="364">
        <v>4</v>
      </c>
      <c r="D304" s="364" t="s">
        <v>1115</v>
      </c>
      <c r="E304" s="364">
        <v>28</v>
      </c>
      <c r="F304" s="364" t="s">
        <v>1052</v>
      </c>
      <c r="G304" s="364" t="s">
        <v>1241</v>
      </c>
      <c r="H304" s="364" t="s">
        <v>1054</v>
      </c>
      <c r="I304" s="365" t="s">
        <v>1218</v>
      </c>
    </row>
    <row r="305" spans="1:9" ht="71.25">
      <c r="A305" s="364" t="s">
        <v>1049</v>
      </c>
      <c r="B305" s="364" t="s">
        <v>1216</v>
      </c>
      <c r="C305" s="364">
        <v>4</v>
      </c>
      <c r="D305" s="364" t="s">
        <v>1287</v>
      </c>
      <c r="E305" s="364">
        <v>56</v>
      </c>
      <c r="F305" s="364" t="s">
        <v>1590</v>
      </c>
      <c r="G305" s="364" t="s">
        <v>1241</v>
      </c>
      <c r="H305" s="364" t="s">
        <v>1054</v>
      </c>
      <c r="I305" s="365" t="s">
        <v>1218</v>
      </c>
    </row>
    <row r="306" spans="1:9" ht="71.25">
      <c r="A306" s="364" t="s">
        <v>1049</v>
      </c>
      <c r="B306" s="364" t="s">
        <v>1216</v>
      </c>
      <c r="C306" s="364">
        <v>4</v>
      </c>
      <c r="D306" s="364" t="s">
        <v>1289</v>
      </c>
      <c r="E306" s="364">
        <v>28</v>
      </c>
      <c r="F306" s="364" t="s">
        <v>1052</v>
      </c>
      <c r="G306" s="364" t="s">
        <v>1241</v>
      </c>
      <c r="H306" s="364" t="s">
        <v>1054</v>
      </c>
      <c r="I306" s="365" t="s">
        <v>1218</v>
      </c>
    </row>
    <row r="307" spans="1:9" ht="71.25">
      <c r="A307" s="364" t="s">
        <v>1049</v>
      </c>
      <c r="B307" s="364" t="s">
        <v>1216</v>
      </c>
      <c r="C307" s="364">
        <v>4</v>
      </c>
      <c r="D307" s="364" t="s">
        <v>1116</v>
      </c>
      <c r="E307" s="364">
        <v>28</v>
      </c>
      <c r="F307" s="364" t="s">
        <v>1052</v>
      </c>
      <c r="G307" s="364" t="s">
        <v>1057</v>
      </c>
      <c r="H307" s="364" t="s">
        <v>1054</v>
      </c>
      <c r="I307" s="365" t="s">
        <v>1218</v>
      </c>
    </row>
    <row r="308" spans="1:9" ht="71.25">
      <c r="A308" s="364" t="s">
        <v>1049</v>
      </c>
      <c r="B308" s="364" t="s">
        <v>1216</v>
      </c>
      <c r="C308" s="364">
        <v>4</v>
      </c>
      <c r="D308" s="364" t="s">
        <v>1117</v>
      </c>
      <c r="E308" s="364">
        <v>28</v>
      </c>
      <c r="F308" s="364" t="s">
        <v>1052</v>
      </c>
      <c r="G308" s="364" t="s">
        <v>1057</v>
      </c>
      <c r="H308" s="364" t="s">
        <v>1054</v>
      </c>
      <c r="I308" s="365" t="s">
        <v>1218</v>
      </c>
    </row>
    <row r="309" spans="1:9" ht="71.25">
      <c r="A309" s="364" t="s">
        <v>1049</v>
      </c>
      <c r="B309" s="364" t="s">
        <v>1216</v>
      </c>
      <c r="C309" s="364">
        <v>4</v>
      </c>
      <c r="D309" s="364" t="s">
        <v>1118</v>
      </c>
      <c r="E309" s="364">
        <v>28</v>
      </c>
      <c r="F309" s="364" t="s">
        <v>1052</v>
      </c>
      <c r="G309" s="364" t="s">
        <v>1057</v>
      </c>
      <c r="H309" s="364" t="s">
        <v>1054</v>
      </c>
      <c r="I309" s="365" t="s">
        <v>1218</v>
      </c>
    </row>
    <row r="310" spans="1:9" ht="71.25">
      <c r="A310" s="364" t="s">
        <v>1049</v>
      </c>
      <c r="B310" s="364" t="s">
        <v>1216</v>
      </c>
      <c r="C310" s="364">
        <v>4</v>
      </c>
      <c r="D310" s="364" t="s">
        <v>1119</v>
      </c>
      <c r="E310" s="364">
        <v>28</v>
      </c>
      <c r="F310" s="364" t="s">
        <v>1052</v>
      </c>
      <c r="G310" s="364" t="s">
        <v>1057</v>
      </c>
      <c r="H310" s="364" t="s">
        <v>1054</v>
      </c>
      <c r="I310" s="365" t="s">
        <v>1218</v>
      </c>
    </row>
    <row r="311" spans="1:9" ht="71.25">
      <c r="A311" s="364" t="s">
        <v>1049</v>
      </c>
      <c r="B311" s="364" t="s">
        <v>1216</v>
      </c>
      <c r="C311" s="364">
        <v>4</v>
      </c>
      <c r="D311" s="364" t="s">
        <v>1120</v>
      </c>
      <c r="E311" s="364">
        <v>28</v>
      </c>
      <c r="F311" s="364" t="s">
        <v>1052</v>
      </c>
      <c r="G311" s="364" t="s">
        <v>1057</v>
      </c>
      <c r="H311" s="364" t="s">
        <v>1054</v>
      </c>
      <c r="I311" s="365" t="s">
        <v>1218</v>
      </c>
    </row>
    <row r="312" spans="1:9" ht="71.25">
      <c r="A312" s="364" t="s">
        <v>1049</v>
      </c>
      <c r="B312" s="364" t="s">
        <v>1216</v>
      </c>
      <c r="C312" s="364">
        <v>4</v>
      </c>
      <c r="D312" s="364" t="s">
        <v>1121</v>
      </c>
      <c r="E312" s="364">
        <v>28</v>
      </c>
      <c r="F312" s="364" t="s">
        <v>1052</v>
      </c>
      <c r="G312" s="364" t="s">
        <v>1057</v>
      </c>
      <c r="H312" s="364" t="s">
        <v>1054</v>
      </c>
      <c r="I312" s="365" t="s">
        <v>1218</v>
      </c>
    </row>
    <row r="313" spans="1:9" ht="71.25">
      <c r="A313" s="364" t="s">
        <v>1049</v>
      </c>
      <c r="B313" s="364" t="s">
        <v>1216</v>
      </c>
      <c r="C313" s="364">
        <v>4</v>
      </c>
      <c r="D313" s="364" t="s">
        <v>1122</v>
      </c>
      <c r="E313" s="364">
        <v>28</v>
      </c>
      <c r="F313" s="364" t="s">
        <v>1052</v>
      </c>
      <c r="G313" s="364" t="s">
        <v>1057</v>
      </c>
      <c r="H313" s="364" t="s">
        <v>1054</v>
      </c>
      <c r="I313" s="365" t="s">
        <v>1218</v>
      </c>
    </row>
    <row r="314" spans="1:9" ht="71.25">
      <c r="A314" s="364" t="s">
        <v>1049</v>
      </c>
      <c r="B314" s="364" t="s">
        <v>1216</v>
      </c>
      <c r="C314" s="364">
        <v>4</v>
      </c>
      <c r="D314" s="364" t="s">
        <v>1123</v>
      </c>
      <c r="E314" s="364">
        <v>28</v>
      </c>
      <c r="F314" s="364" t="s">
        <v>1052</v>
      </c>
      <c r="G314" s="364" t="s">
        <v>1057</v>
      </c>
      <c r="H314" s="364" t="s">
        <v>1054</v>
      </c>
      <c r="I314" s="365" t="s">
        <v>1218</v>
      </c>
    </row>
    <row r="315" spans="1:9" ht="71.25">
      <c r="A315" s="364" t="s">
        <v>1049</v>
      </c>
      <c r="B315" s="364" t="s">
        <v>1216</v>
      </c>
      <c r="C315" s="364">
        <v>4</v>
      </c>
      <c r="D315" s="364" t="s">
        <v>1124</v>
      </c>
      <c r="E315" s="364">
        <v>28</v>
      </c>
      <c r="F315" s="364" t="s">
        <v>1052</v>
      </c>
      <c r="G315" s="364" t="s">
        <v>1057</v>
      </c>
      <c r="H315" s="364" t="s">
        <v>1054</v>
      </c>
      <c r="I315" s="365" t="s">
        <v>1218</v>
      </c>
    </row>
    <row r="316" spans="1:9" ht="71.25">
      <c r="A316" s="364" t="s">
        <v>1049</v>
      </c>
      <c r="B316" s="364" t="s">
        <v>1216</v>
      </c>
      <c r="C316" s="364">
        <v>4</v>
      </c>
      <c r="D316" s="364" t="s">
        <v>1125</v>
      </c>
      <c r="E316" s="364">
        <v>28</v>
      </c>
      <c r="F316" s="364" t="s">
        <v>1052</v>
      </c>
      <c r="G316" s="364" t="s">
        <v>1057</v>
      </c>
      <c r="H316" s="364" t="s">
        <v>1054</v>
      </c>
      <c r="I316" s="365" t="s">
        <v>1218</v>
      </c>
    </row>
    <row r="317" spans="1:9" ht="71.25">
      <c r="A317" s="364" t="s">
        <v>1049</v>
      </c>
      <c r="B317" s="364" t="s">
        <v>1216</v>
      </c>
      <c r="C317" s="364">
        <v>4</v>
      </c>
      <c r="D317" s="364" t="s">
        <v>1126</v>
      </c>
      <c r="E317" s="364">
        <v>28</v>
      </c>
      <c r="F317" s="364" t="s">
        <v>1052</v>
      </c>
      <c r="G317" s="364" t="s">
        <v>1057</v>
      </c>
      <c r="H317" s="364" t="s">
        <v>1054</v>
      </c>
      <c r="I317" s="365" t="s">
        <v>1218</v>
      </c>
    </row>
    <row r="318" spans="1:9" ht="71.25">
      <c r="A318" s="364" t="s">
        <v>1049</v>
      </c>
      <c r="B318" s="364" t="s">
        <v>1216</v>
      </c>
      <c r="C318" s="364">
        <v>4</v>
      </c>
      <c r="D318" s="364" t="s">
        <v>1127</v>
      </c>
      <c r="E318" s="364">
        <v>28</v>
      </c>
      <c r="F318" s="364" t="s">
        <v>1052</v>
      </c>
      <c r="G318" s="364" t="s">
        <v>1053</v>
      </c>
      <c r="H318" s="364" t="s">
        <v>1054</v>
      </c>
      <c r="I318" s="365" t="s">
        <v>1218</v>
      </c>
    </row>
    <row r="319" spans="1:9" ht="71.25">
      <c r="A319" s="364" t="s">
        <v>1049</v>
      </c>
      <c r="B319" s="364" t="s">
        <v>1216</v>
      </c>
      <c r="C319" s="364">
        <v>4</v>
      </c>
      <c r="D319" s="364" t="s">
        <v>1128</v>
      </c>
      <c r="E319" s="364">
        <v>28</v>
      </c>
      <c r="F319" s="364" t="s">
        <v>1052</v>
      </c>
      <c r="G319" s="364" t="s">
        <v>1053</v>
      </c>
      <c r="H319" s="364" t="s">
        <v>1054</v>
      </c>
      <c r="I319" s="365" t="s">
        <v>1218</v>
      </c>
    </row>
    <row r="320" spans="1:9" ht="71.25">
      <c r="A320" s="364" t="s">
        <v>1049</v>
      </c>
      <c r="B320" s="364" t="s">
        <v>1216</v>
      </c>
      <c r="C320" s="364">
        <v>4</v>
      </c>
      <c r="D320" s="364" t="s">
        <v>1129</v>
      </c>
      <c r="E320" s="364">
        <v>28</v>
      </c>
      <c r="F320" s="364" t="s">
        <v>1052</v>
      </c>
      <c r="G320" s="364" t="s">
        <v>1053</v>
      </c>
      <c r="H320" s="364" t="s">
        <v>1054</v>
      </c>
      <c r="I320" s="365" t="s">
        <v>1218</v>
      </c>
    </row>
    <row r="321" spans="1:9" ht="71.25">
      <c r="A321" s="364" t="s">
        <v>1049</v>
      </c>
      <c r="B321" s="364" t="s">
        <v>1216</v>
      </c>
      <c r="C321" s="364">
        <v>4</v>
      </c>
      <c r="D321" s="364" t="s">
        <v>1130</v>
      </c>
      <c r="E321" s="364">
        <v>28</v>
      </c>
      <c r="F321" s="364" t="s">
        <v>1052</v>
      </c>
      <c r="G321" s="364" t="s">
        <v>1053</v>
      </c>
      <c r="H321" s="364" t="s">
        <v>1054</v>
      </c>
      <c r="I321" s="365" t="s">
        <v>1218</v>
      </c>
    </row>
    <row r="322" spans="1:9" ht="71.25">
      <c r="A322" s="364" t="s">
        <v>1049</v>
      </c>
      <c r="B322" s="364" t="s">
        <v>1216</v>
      </c>
      <c r="C322" s="364">
        <v>4</v>
      </c>
      <c r="D322" s="364" t="s">
        <v>1131</v>
      </c>
      <c r="E322" s="364">
        <v>28</v>
      </c>
      <c r="F322" s="364" t="s">
        <v>1052</v>
      </c>
      <c r="G322" s="364" t="s">
        <v>1053</v>
      </c>
      <c r="H322" s="364" t="s">
        <v>1054</v>
      </c>
      <c r="I322" s="365" t="s">
        <v>1218</v>
      </c>
    </row>
    <row r="323" spans="1:9" ht="71.25">
      <c r="A323" s="364" t="s">
        <v>1049</v>
      </c>
      <c r="B323" s="364" t="s">
        <v>1216</v>
      </c>
      <c r="C323" s="364">
        <v>4</v>
      </c>
      <c r="D323" s="364" t="s">
        <v>1132</v>
      </c>
      <c r="E323" s="364">
        <v>28</v>
      </c>
      <c r="F323" s="364" t="s">
        <v>1052</v>
      </c>
      <c r="G323" s="364" t="s">
        <v>1053</v>
      </c>
      <c r="H323" s="364" t="s">
        <v>1054</v>
      </c>
      <c r="I323" s="365" t="s">
        <v>1218</v>
      </c>
    </row>
    <row r="324" spans="1:9" ht="71.25">
      <c r="A324" s="364" t="s">
        <v>1049</v>
      </c>
      <c r="B324" s="364" t="s">
        <v>1216</v>
      </c>
      <c r="C324" s="364">
        <v>4</v>
      </c>
      <c r="D324" s="364" t="s">
        <v>1290</v>
      </c>
      <c r="E324" s="364">
        <v>28</v>
      </c>
      <c r="F324" s="364" t="s">
        <v>1052</v>
      </c>
      <c r="G324" s="364" t="s">
        <v>1053</v>
      </c>
      <c r="H324" s="364" t="s">
        <v>1054</v>
      </c>
      <c r="I324" s="365" t="s">
        <v>1218</v>
      </c>
    </row>
    <row r="325" spans="1:9" ht="71.25">
      <c r="A325" s="364" t="s">
        <v>1049</v>
      </c>
      <c r="B325" s="364" t="s">
        <v>1216</v>
      </c>
      <c r="C325" s="364">
        <v>4</v>
      </c>
      <c r="D325" s="364" t="s">
        <v>1133</v>
      </c>
      <c r="E325" s="364">
        <v>28</v>
      </c>
      <c r="F325" s="364" t="s">
        <v>1052</v>
      </c>
      <c r="G325" s="364" t="s">
        <v>1053</v>
      </c>
      <c r="H325" s="364" t="s">
        <v>1054</v>
      </c>
      <c r="I325" s="365" t="s">
        <v>1218</v>
      </c>
    </row>
    <row r="326" spans="1:9" ht="71.25">
      <c r="A326" s="364" t="s">
        <v>1049</v>
      </c>
      <c r="B326" s="364" t="s">
        <v>1216</v>
      </c>
      <c r="C326" s="364">
        <v>4</v>
      </c>
      <c r="D326" s="364" t="s">
        <v>1291</v>
      </c>
      <c r="E326" s="364">
        <v>28</v>
      </c>
      <c r="F326" s="364" t="s">
        <v>1052</v>
      </c>
      <c r="G326" s="364" t="s">
        <v>1053</v>
      </c>
      <c r="H326" s="364" t="s">
        <v>1054</v>
      </c>
      <c r="I326" s="365" t="s">
        <v>1218</v>
      </c>
    </row>
    <row r="327" spans="1:9" ht="71.25">
      <c r="A327" s="364" t="s">
        <v>1049</v>
      </c>
      <c r="B327" s="364" t="s">
        <v>1216</v>
      </c>
      <c r="C327" s="364">
        <v>4</v>
      </c>
      <c r="D327" s="364" t="s">
        <v>1134</v>
      </c>
      <c r="E327" s="364">
        <v>28</v>
      </c>
      <c r="F327" s="364" t="s">
        <v>1052</v>
      </c>
      <c r="G327" s="364" t="s">
        <v>1053</v>
      </c>
      <c r="H327" s="364" t="s">
        <v>1054</v>
      </c>
      <c r="I327" s="365" t="s">
        <v>1218</v>
      </c>
    </row>
    <row r="328" spans="1:9" ht="71.25">
      <c r="A328" s="364" t="s">
        <v>1049</v>
      </c>
      <c r="B328" s="364" t="s">
        <v>1216</v>
      </c>
      <c r="C328" s="364">
        <v>4</v>
      </c>
      <c r="D328" s="364" t="s">
        <v>1292</v>
      </c>
      <c r="E328" s="364">
        <v>28</v>
      </c>
      <c r="F328" s="364" t="s">
        <v>1052</v>
      </c>
      <c r="G328" s="364" t="s">
        <v>1053</v>
      </c>
      <c r="H328" s="364" t="s">
        <v>1054</v>
      </c>
      <c r="I328" s="365" t="s">
        <v>1218</v>
      </c>
    </row>
    <row r="329" spans="1:9" ht="71.25">
      <c r="A329" s="364" t="s">
        <v>1049</v>
      </c>
      <c r="B329" s="364" t="s">
        <v>1216</v>
      </c>
      <c r="C329" s="364">
        <v>4</v>
      </c>
      <c r="D329" s="364" t="s">
        <v>1135</v>
      </c>
      <c r="E329" s="364">
        <v>28</v>
      </c>
      <c r="F329" s="364" t="s">
        <v>1052</v>
      </c>
      <c r="G329" s="364" t="s">
        <v>1268</v>
      </c>
      <c r="H329" s="364" t="s">
        <v>1054</v>
      </c>
      <c r="I329" s="365" t="s">
        <v>1218</v>
      </c>
    </row>
    <row r="330" spans="1:9" ht="71.25">
      <c r="A330" s="364" t="s">
        <v>1049</v>
      </c>
      <c r="B330" s="364" t="s">
        <v>1216</v>
      </c>
      <c r="C330" s="364">
        <v>4</v>
      </c>
      <c r="D330" s="364" t="s">
        <v>1293</v>
      </c>
      <c r="E330" s="364">
        <v>56</v>
      </c>
      <c r="F330" s="364" t="s">
        <v>1590</v>
      </c>
      <c r="G330" s="364" t="s">
        <v>1268</v>
      </c>
      <c r="H330" s="364" t="s">
        <v>1054</v>
      </c>
      <c r="I330" s="365" t="s">
        <v>1218</v>
      </c>
    </row>
    <row r="331" spans="1:9" ht="71.25">
      <c r="A331" s="364" t="s">
        <v>1049</v>
      </c>
      <c r="B331" s="364" t="s">
        <v>1216</v>
      </c>
      <c r="C331" s="364">
        <v>4</v>
      </c>
      <c r="D331" s="364" t="s">
        <v>1295</v>
      </c>
      <c r="E331" s="364">
        <v>28</v>
      </c>
      <c r="F331" s="364" t="s">
        <v>1052</v>
      </c>
      <c r="G331" s="364" t="s">
        <v>1268</v>
      </c>
      <c r="H331" s="364" t="s">
        <v>1054</v>
      </c>
      <c r="I331" s="365" t="s">
        <v>1218</v>
      </c>
    </row>
    <row r="332" spans="1:9" ht="71.25">
      <c r="A332" s="364" t="s">
        <v>1049</v>
      </c>
      <c r="B332" s="364" t="s">
        <v>1216</v>
      </c>
      <c r="C332" s="364">
        <v>5</v>
      </c>
      <c r="D332" s="364" t="s">
        <v>1136</v>
      </c>
      <c r="E332" s="364">
        <v>28</v>
      </c>
      <c r="F332" s="364" t="s">
        <v>1052</v>
      </c>
      <c r="G332" s="364" t="s">
        <v>1057</v>
      </c>
      <c r="H332" s="364" t="s">
        <v>1054</v>
      </c>
      <c r="I332" s="365" t="s">
        <v>1218</v>
      </c>
    </row>
    <row r="333" spans="1:9" ht="71.25">
      <c r="A333" s="364" t="s">
        <v>1049</v>
      </c>
      <c r="B333" s="364" t="s">
        <v>1216</v>
      </c>
      <c r="C333" s="364">
        <v>5</v>
      </c>
      <c r="D333" s="364" t="s">
        <v>1137</v>
      </c>
      <c r="E333" s="364">
        <v>28</v>
      </c>
      <c r="F333" s="364" t="s">
        <v>1052</v>
      </c>
      <c r="G333" s="364" t="s">
        <v>1057</v>
      </c>
      <c r="H333" s="364" t="s">
        <v>1054</v>
      </c>
      <c r="I333" s="365" t="s">
        <v>1218</v>
      </c>
    </row>
    <row r="334" spans="1:9" ht="71.25">
      <c r="A334" s="364" t="s">
        <v>1049</v>
      </c>
      <c r="B334" s="364" t="s">
        <v>1216</v>
      </c>
      <c r="C334" s="364">
        <v>5</v>
      </c>
      <c r="D334" s="364" t="s">
        <v>1138</v>
      </c>
      <c r="E334" s="364">
        <v>28</v>
      </c>
      <c r="F334" s="364" t="s">
        <v>1052</v>
      </c>
      <c r="G334" s="364" t="s">
        <v>1057</v>
      </c>
      <c r="H334" s="364" t="s">
        <v>1054</v>
      </c>
      <c r="I334" s="365" t="s">
        <v>1218</v>
      </c>
    </row>
    <row r="335" spans="1:9" ht="71.25">
      <c r="A335" s="364" t="s">
        <v>1049</v>
      </c>
      <c r="B335" s="364" t="s">
        <v>1216</v>
      </c>
      <c r="C335" s="364">
        <v>5</v>
      </c>
      <c r="D335" s="364" t="s">
        <v>1139</v>
      </c>
      <c r="E335" s="364">
        <v>28</v>
      </c>
      <c r="F335" s="364" t="s">
        <v>1052</v>
      </c>
      <c r="G335" s="364" t="s">
        <v>1057</v>
      </c>
      <c r="H335" s="364" t="s">
        <v>1054</v>
      </c>
      <c r="I335" s="365" t="s">
        <v>1218</v>
      </c>
    </row>
    <row r="336" spans="1:9" ht="71.25">
      <c r="A336" s="364" t="s">
        <v>1049</v>
      </c>
      <c r="B336" s="364" t="s">
        <v>1216</v>
      </c>
      <c r="C336" s="364">
        <v>5</v>
      </c>
      <c r="D336" s="364" t="s">
        <v>1140</v>
      </c>
      <c r="E336" s="364">
        <v>28</v>
      </c>
      <c r="F336" s="364" t="s">
        <v>1052</v>
      </c>
      <c r="G336" s="364" t="s">
        <v>1057</v>
      </c>
      <c r="H336" s="364" t="s">
        <v>1054</v>
      </c>
      <c r="I336" s="365" t="s">
        <v>1218</v>
      </c>
    </row>
    <row r="337" spans="1:9" ht="71.25">
      <c r="A337" s="364" t="s">
        <v>1049</v>
      </c>
      <c r="B337" s="364" t="s">
        <v>1216</v>
      </c>
      <c r="C337" s="364">
        <v>5</v>
      </c>
      <c r="D337" s="364" t="s">
        <v>1141</v>
      </c>
      <c r="E337" s="364">
        <v>28</v>
      </c>
      <c r="F337" s="364" t="s">
        <v>1052</v>
      </c>
      <c r="G337" s="364" t="s">
        <v>1057</v>
      </c>
      <c r="H337" s="364" t="s">
        <v>1054</v>
      </c>
      <c r="I337" s="365" t="s">
        <v>1218</v>
      </c>
    </row>
    <row r="338" spans="1:9" ht="71.25">
      <c r="A338" s="364" t="s">
        <v>1049</v>
      </c>
      <c r="B338" s="364" t="s">
        <v>1216</v>
      </c>
      <c r="C338" s="364">
        <v>5</v>
      </c>
      <c r="D338" s="364" t="s">
        <v>1142</v>
      </c>
      <c r="E338" s="364">
        <v>28</v>
      </c>
      <c r="F338" s="364" t="s">
        <v>1052</v>
      </c>
      <c r="G338" s="364" t="s">
        <v>1057</v>
      </c>
      <c r="H338" s="364" t="s">
        <v>1054</v>
      </c>
      <c r="I338" s="365" t="s">
        <v>1218</v>
      </c>
    </row>
    <row r="339" spans="1:9" ht="71.25">
      <c r="A339" s="364" t="s">
        <v>1049</v>
      </c>
      <c r="B339" s="364" t="s">
        <v>1216</v>
      </c>
      <c r="C339" s="364">
        <v>5</v>
      </c>
      <c r="D339" s="364" t="s">
        <v>1143</v>
      </c>
      <c r="E339" s="364">
        <v>28</v>
      </c>
      <c r="F339" s="364" t="s">
        <v>1052</v>
      </c>
      <c r="G339" s="364" t="s">
        <v>1057</v>
      </c>
      <c r="H339" s="364" t="s">
        <v>1054</v>
      </c>
      <c r="I339" s="365" t="s">
        <v>1218</v>
      </c>
    </row>
    <row r="340" spans="1:9" ht="71.25">
      <c r="A340" s="364" t="s">
        <v>1049</v>
      </c>
      <c r="B340" s="364" t="s">
        <v>1216</v>
      </c>
      <c r="C340" s="364">
        <v>5</v>
      </c>
      <c r="D340" s="364" t="s">
        <v>1144</v>
      </c>
      <c r="E340" s="364">
        <v>28</v>
      </c>
      <c r="F340" s="364" t="s">
        <v>1052</v>
      </c>
      <c r="G340" s="364" t="s">
        <v>1057</v>
      </c>
      <c r="H340" s="364" t="s">
        <v>1054</v>
      </c>
      <c r="I340" s="365" t="s">
        <v>1218</v>
      </c>
    </row>
    <row r="341" spans="1:9" ht="71.25">
      <c r="A341" s="364" t="s">
        <v>1049</v>
      </c>
      <c r="B341" s="364" t="s">
        <v>1216</v>
      </c>
      <c r="C341" s="364">
        <v>5</v>
      </c>
      <c r="D341" s="364" t="s">
        <v>1145</v>
      </c>
      <c r="E341" s="364">
        <v>28</v>
      </c>
      <c r="F341" s="364" t="s">
        <v>1052</v>
      </c>
      <c r="G341" s="364" t="s">
        <v>1057</v>
      </c>
      <c r="H341" s="364" t="s">
        <v>1054</v>
      </c>
      <c r="I341" s="365" t="s">
        <v>1218</v>
      </c>
    </row>
    <row r="342" spans="1:9" ht="71.25">
      <c r="A342" s="364" t="s">
        <v>1049</v>
      </c>
      <c r="B342" s="364" t="s">
        <v>1216</v>
      </c>
      <c r="C342" s="364">
        <v>5</v>
      </c>
      <c r="D342" s="364" t="s">
        <v>1146</v>
      </c>
      <c r="E342" s="364">
        <v>28</v>
      </c>
      <c r="F342" s="364" t="s">
        <v>1052</v>
      </c>
      <c r="G342" s="364" t="s">
        <v>1057</v>
      </c>
      <c r="H342" s="364" t="s">
        <v>1054</v>
      </c>
      <c r="I342" s="365" t="s">
        <v>1218</v>
      </c>
    </row>
    <row r="343" spans="1:9" ht="71.25">
      <c r="A343" s="364" t="s">
        <v>1049</v>
      </c>
      <c r="B343" s="364" t="s">
        <v>1216</v>
      </c>
      <c r="C343" s="364">
        <v>5</v>
      </c>
      <c r="D343" s="364" t="s">
        <v>1147</v>
      </c>
      <c r="E343" s="364">
        <v>28</v>
      </c>
      <c r="F343" s="364" t="s">
        <v>1052</v>
      </c>
      <c r="G343" s="364" t="s">
        <v>1053</v>
      </c>
      <c r="H343" s="364" t="s">
        <v>1054</v>
      </c>
      <c r="I343" s="365" t="s">
        <v>1218</v>
      </c>
    </row>
    <row r="344" spans="1:9" ht="71.25">
      <c r="A344" s="364" t="s">
        <v>1049</v>
      </c>
      <c r="B344" s="364" t="s">
        <v>1216</v>
      </c>
      <c r="C344" s="364">
        <v>5</v>
      </c>
      <c r="D344" s="364" t="s">
        <v>1148</v>
      </c>
      <c r="E344" s="364">
        <v>28</v>
      </c>
      <c r="F344" s="364" t="s">
        <v>1052</v>
      </c>
      <c r="G344" s="364" t="s">
        <v>1053</v>
      </c>
      <c r="H344" s="364" t="s">
        <v>1054</v>
      </c>
      <c r="I344" s="365" t="s">
        <v>1218</v>
      </c>
    </row>
    <row r="345" spans="1:9" ht="71.25">
      <c r="A345" s="364" t="s">
        <v>1049</v>
      </c>
      <c r="B345" s="364" t="s">
        <v>1216</v>
      </c>
      <c r="C345" s="364">
        <v>5</v>
      </c>
      <c r="D345" s="364" t="s">
        <v>1149</v>
      </c>
      <c r="E345" s="364">
        <v>28</v>
      </c>
      <c r="F345" s="364" t="s">
        <v>1052</v>
      </c>
      <c r="G345" s="364" t="s">
        <v>1053</v>
      </c>
      <c r="H345" s="364" t="s">
        <v>1054</v>
      </c>
      <c r="I345" s="365" t="s">
        <v>1218</v>
      </c>
    </row>
    <row r="346" spans="1:9" ht="71.25">
      <c r="A346" s="364" t="s">
        <v>1049</v>
      </c>
      <c r="B346" s="364" t="s">
        <v>1216</v>
      </c>
      <c r="C346" s="364">
        <v>5</v>
      </c>
      <c r="D346" s="364" t="s">
        <v>1150</v>
      </c>
      <c r="E346" s="364">
        <v>28</v>
      </c>
      <c r="F346" s="364" t="s">
        <v>1052</v>
      </c>
      <c r="G346" s="364" t="s">
        <v>1053</v>
      </c>
      <c r="H346" s="364" t="s">
        <v>1054</v>
      </c>
      <c r="I346" s="365" t="s">
        <v>1218</v>
      </c>
    </row>
    <row r="347" spans="1:9" ht="71.25">
      <c r="A347" s="364" t="s">
        <v>1049</v>
      </c>
      <c r="B347" s="364" t="s">
        <v>1216</v>
      </c>
      <c r="C347" s="364">
        <v>5</v>
      </c>
      <c r="D347" s="364" t="s">
        <v>1151</v>
      </c>
      <c r="E347" s="364">
        <v>28</v>
      </c>
      <c r="F347" s="364" t="s">
        <v>1052</v>
      </c>
      <c r="G347" s="364" t="s">
        <v>1053</v>
      </c>
      <c r="H347" s="364" t="s">
        <v>1054</v>
      </c>
      <c r="I347" s="365" t="s">
        <v>1218</v>
      </c>
    </row>
    <row r="348" spans="1:9" ht="71.25">
      <c r="A348" s="364" t="s">
        <v>1049</v>
      </c>
      <c r="B348" s="364" t="s">
        <v>1216</v>
      </c>
      <c r="C348" s="364">
        <v>5</v>
      </c>
      <c r="D348" s="364" t="s">
        <v>1152</v>
      </c>
      <c r="E348" s="364">
        <v>28</v>
      </c>
      <c r="F348" s="364" t="s">
        <v>1052</v>
      </c>
      <c r="G348" s="364" t="s">
        <v>1053</v>
      </c>
      <c r="H348" s="364" t="s">
        <v>1054</v>
      </c>
      <c r="I348" s="365" t="s">
        <v>1218</v>
      </c>
    </row>
    <row r="349" spans="1:9" ht="71.25">
      <c r="A349" s="364" t="s">
        <v>1049</v>
      </c>
      <c r="B349" s="364" t="s">
        <v>1216</v>
      </c>
      <c r="C349" s="364">
        <v>5</v>
      </c>
      <c r="D349" s="364" t="s">
        <v>1296</v>
      </c>
      <c r="E349" s="364">
        <v>28</v>
      </c>
      <c r="F349" s="364" t="s">
        <v>1052</v>
      </c>
      <c r="G349" s="364" t="s">
        <v>1053</v>
      </c>
      <c r="H349" s="364" t="s">
        <v>1054</v>
      </c>
      <c r="I349" s="365" t="s">
        <v>1218</v>
      </c>
    </row>
    <row r="350" spans="1:9" ht="71.25">
      <c r="A350" s="364" t="s">
        <v>1049</v>
      </c>
      <c r="B350" s="364" t="s">
        <v>1216</v>
      </c>
      <c r="C350" s="364">
        <v>5</v>
      </c>
      <c r="D350" s="364" t="s">
        <v>1153</v>
      </c>
      <c r="E350" s="364">
        <v>28</v>
      </c>
      <c r="F350" s="364" t="s">
        <v>1052</v>
      </c>
      <c r="G350" s="364" t="s">
        <v>1053</v>
      </c>
      <c r="H350" s="364" t="s">
        <v>1054</v>
      </c>
      <c r="I350" s="365" t="s">
        <v>1218</v>
      </c>
    </row>
    <row r="351" spans="1:9" ht="71.25">
      <c r="A351" s="364" t="s">
        <v>1049</v>
      </c>
      <c r="B351" s="364" t="s">
        <v>1216</v>
      </c>
      <c r="C351" s="364">
        <v>5</v>
      </c>
      <c r="D351" s="364" t="s">
        <v>1297</v>
      </c>
      <c r="E351" s="364">
        <v>28</v>
      </c>
      <c r="F351" s="364" t="s">
        <v>1052</v>
      </c>
      <c r="G351" s="364" t="s">
        <v>1053</v>
      </c>
      <c r="H351" s="364" t="s">
        <v>1054</v>
      </c>
      <c r="I351" s="365" t="s">
        <v>1218</v>
      </c>
    </row>
    <row r="352" spans="1:9" ht="71.25">
      <c r="A352" s="364" t="s">
        <v>1049</v>
      </c>
      <c r="B352" s="364" t="s">
        <v>1216</v>
      </c>
      <c r="C352" s="364">
        <v>5</v>
      </c>
      <c r="D352" s="364" t="s">
        <v>1154</v>
      </c>
      <c r="E352" s="364">
        <v>28</v>
      </c>
      <c r="F352" s="364" t="s">
        <v>1052</v>
      </c>
      <c r="G352" s="364" t="s">
        <v>1053</v>
      </c>
      <c r="H352" s="364" t="s">
        <v>1054</v>
      </c>
      <c r="I352" s="365" t="s">
        <v>1218</v>
      </c>
    </row>
    <row r="353" spans="1:9" ht="71.25">
      <c r="A353" s="364" t="s">
        <v>1049</v>
      </c>
      <c r="B353" s="364" t="s">
        <v>1216</v>
      </c>
      <c r="C353" s="364">
        <v>5</v>
      </c>
      <c r="D353" s="364" t="s">
        <v>1298</v>
      </c>
      <c r="E353" s="364">
        <v>28</v>
      </c>
      <c r="F353" s="364" t="s">
        <v>1052</v>
      </c>
      <c r="G353" s="364" t="s">
        <v>1053</v>
      </c>
      <c r="H353" s="364" t="s">
        <v>1054</v>
      </c>
      <c r="I353" s="365" t="s">
        <v>1218</v>
      </c>
    </row>
    <row r="354" spans="1:9" ht="71.25">
      <c r="A354" s="364" t="s">
        <v>1049</v>
      </c>
      <c r="B354" s="364" t="s">
        <v>1216</v>
      </c>
      <c r="C354" s="364">
        <v>5</v>
      </c>
      <c r="D354" s="364" t="s">
        <v>1155</v>
      </c>
      <c r="E354" s="364">
        <v>28</v>
      </c>
      <c r="F354" s="364" t="s">
        <v>1052</v>
      </c>
      <c r="G354" s="364" t="s">
        <v>1241</v>
      </c>
      <c r="H354" s="364" t="s">
        <v>1054</v>
      </c>
      <c r="I354" s="365" t="s">
        <v>1218</v>
      </c>
    </row>
    <row r="355" spans="1:9" ht="71.25">
      <c r="A355" s="364" t="s">
        <v>1049</v>
      </c>
      <c r="B355" s="364" t="s">
        <v>1216</v>
      </c>
      <c r="C355" s="364">
        <v>5</v>
      </c>
      <c r="D355" s="364" t="s">
        <v>1299</v>
      </c>
      <c r="E355" s="364">
        <v>56</v>
      </c>
      <c r="F355" s="364" t="s">
        <v>1590</v>
      </c>
      <c r="G355" s="364" t="s">
        <v>1241</v>
      </c>
      <c r="H355" s="364" t="s">
        <v>1054</v>
      </c>
      <c r="I355" s="365" t="s">
        <v>1218</v>
      </c>
    </row>
    <row r="356" spans="1:9" ht="71.25">
      <c r="A356" s="364" t="s">
        <v>1049</v>
      </c>
      <c r="B356" s="364" t="s">
        <v>1216</v>
      </c>
      <c r="C356" s="364">
        <v>5</v>
      </c>
      <c r="D356" s="364" t="s">
        <v>1301</v>
      </c>
      <c r="E356" s="364">
        <v>28</v>
      </c>
      <c r="F356" s="364" t="s">
        <v>1052</v>
      </c>
      <c r="G356" s="364" t="s">
        <v>1241</v>
      </c>
      <c r="H356" s="364" t="s">
        <v>1054</v>
      </c>
      <c r="I356" s="365" t="s">
        <v>1218</v>
      </c>
    </row>
    <row r="357" spans="1:9" ht="71.25">
      <c r="A357" s="364" t="s">
        <v>1049</v>
      </c>
      <c r="B357" s="364" t="s">
        <v>1216</v>
      </c>
      <c r="C357" s="364">
        <v>5</v>
      </c>
      <c r="D357" s="364" t="s">
        <v>1156</v>
      </c>
      <c r="E357" s="364">
        <v>28</v>
      </c>
      <c r="F357" s="364" t="s">
        <v>1052</v>
      </c>
      <c r="G357" s="364" t="s">
        <v>1057</v>
      </c>
      <c r="H357" s="364" t="s">
        <v>1054</v>
      </c>
      <c r="I357" s="365" t="s">
        <v>1218</v>
      </c>
    </row>
    <row r="358" spans="1:9" ht="71.25">
      <c r="A358" s="364" t="s">
        <v>1049</v>
      </c>
      <c r="B358" s="364" t="s">
        <v>1216</v>
      </c>
      <c r="C358" s="364">
        <v>5</v>
      </c>
      <c r="D358" s="364" t="s">
        <v>1157</v>
      </c>
      <c r="E358" s="364">
        <v>28</v>
      </c>
      <c r="F358" s="364" t="s">
        <v>1052</v>
      </c>
      <c r="G358" s="364" t="s">
        <v>1057</v>
      </c>
      <c r="H358" s="364" t="s">
        <v>1054</v>
      </c>
      <c r="I358" s="365" t="s">
        <v>1218</v>
      </c>
    </row>
    <row r="359" spans="1:9" ht="71.25">
      <c r="A359" s="364" t="s">
        <v>1049</v>
      </c>
      <c r="B359" s="364" t="s">
        <v>1216</v>
      </c>
      <c r="C359" s="364">
        <v>5</v>
      </c>
      <c r="D359" s="364" t="s">
        <v>1158</v>
      </c>
      <c r="E359" s="364">
        <v>28</v>
      </c>
      <c r="F359" s="364" t="s">
        <v>1052</v>
      </c>
      <c r="G359" s="364" t="s">
        <v>1057</v>
      </c>
      <c r="H359" s="364" t="s">
        <v>1054</v>
      </c>
      <c r="I359" s="365" t="s">
        <v>1218</v>
      </c>
    </row>
    <row r="360" spans="1:9" ht="71.25">
      <c r="A360" s="364" t="s">
        <v>1049</v>
      </c>
      <c r="B360" s="364" t="s">
        <v>1216</v>
      </c>
      <c r="C360" s="364">
        <v>5</v>
      </c>
      <c r="D360" s="364" t="s">
        <v>1159</v>
      </c>
      <c r="E360" s="364">
        <v>28</v>
      </c>
      <c r="F360" s="364" t="s">
        <v>1052</v>
      </c>
      <c r="G360" s="364" t="s">
        <v>1057</v>
      </c>
      <c r="H360" s="364" t="s">
        <v>1054</v>
      </c>
      <c r="I360" s="365" t="s">
        <v>1218</v>
      </c>
    </row>
    <row r="361" spans="1:9" ht="71.25">
      <c r="A361" s="364" t="s">
        <v>1049</v>
      </c>
      <c r="B361" s="364" t="s">
        <v>1216</v>
      </c>
      <c r="C361" s="364">
        <v>5</v>
      </c>
      <c r="D361" s="364" t="s">
        <v>1160</v>
      </c>
      <c r="E361" s="364">
        <v>28</v>
      </c>
      <c r="F361" s="364" t="s">
        <v>1052</v>
      </c>
      <c r="G361" s="364" t="s">
        <v>1057</v>
      </c>
      <c r="H361" s="364" t="s">
        <v>1054</v>
      </c>
      <c r="I361" s="365" t="s">
        <v>1218</v>
      </c>
    </row>
    <row r="362" spans="1:9" ht="71.25">
      <c r="A362" s="364" t="s">
        <v>1049</v>
      </c>
      <c r="B362" s="364" t="s">
        <v>1216</v>
      </c>
      <c r="C362" s="364">
        <v>5</v>
      </c>
      <c r="D362" s="364" t="s">
        <v>1161</v>
      </c>
      <c r="E362" s="364">
        <v>28</v>
      </c>
      <c r="F362" s="364" t="s">
        <v>1052</v>
      </c>
      <c r="G362" s="364" t="s">
        <v>1057</v>
      </c>
      <c r="H362" s="364" t="s">
        <v>1054</v>
      </c>
      <c r="I362" s="365" t="s">
        <v>1218</v>
      </c>
    </row>
    <row r="363" spans="1:9" ht="71.25">
      <c r="A363" s="364" t="s">
        <v>1049</v>
      </c>
      <c r="B363" s="364" t="s">
        <v>1216</v>
      </c>
      <c r="C363" s="364">
        <v>5</v>
      </c>
      <c r="D363" s="364" t="s">
        <v>1162</v>
      </c>
      <c r="E363" s="364">
        <v>28</v>
      </c>
      <c r="F363" s="364" t="s">
        <v>1052</v>
      </c>
      <c r="G363" s="364" t="s">
        <v>1057</v>
      </c>
      <c r="H363" s="364" t="s">
        <v>1054</v>
      </c>
      <c r="I363" s="365" t="s">
        <v>1218</v>
      </c>
    </row>
    <row r="364" spans="1:9" ht="71.25">
      <c r="A364" s="364" t="s">
        <v>1049</v>
      </c>
      <c r="B364" s="364" t="s">
        <v>1216</v>
      </c>
      <c r="C364" s="364">
        <v>5</v>
      </c>
      <c r="D364" s="364" t="s">
        <v>1163</v>
      </c>
      <c r="E364" s="364">
        <v>28</v>
      </c>
      <c r="F364" s="364" t="s">
        <v>1052</v>
      </c>
      <c r="G364" s="364" t="s">
        <v>1057</v>
      </c>
      <c r="H364" s="364" t="s">
        <v>1054</v>
      </c>
      <c r="I364" s="365" t="s">
        <v>1218</v>
      </c>
    </row>
    <row r="365" spans="1:9" ht="71.25">
      <c r="A365" s="364" t="s">
        <v>1049</v>
      </c>
      <c r="B365" s="364" t="s">
        <v>1216</v>
      </c>
      <c r="C365" s="364">
        <v>5</v>
      </c>
      <c r="D365" s="364" t="s">
        <v>1164</v>
      </c>
      <c r="E365" s="364">
        <v>28</v>
      </c>
      <c r="F365" s="364" t="s">
        <v>1052</v>
      </c>
      <c r="G365" s="364" t="s">
        <v>1057</v>
      </c>
      <c r="H365" s="364" t="s">
        <v>1054</v>
      </c>
      <c r="I365" s="365" t="s">
        <v>1218</v>
      </c>
    </row>
    <row r="366" spans="1:9" ht="71.25">
      <c r="A366" s="364" t="s">
        <v>1049</v>
      </c>
      <c r="B366" s="364" t="s">
        <v>1216</v>
      </c>
      <c r="C366" s="364">
        <v>5</v>
      </c>
      <c r="D366" s="364" t="s">
        <v>1165</v>
      </c>
      <c r="E366" s="364">
        <v>28</v>
      </c>
      <c r="F366" s="364" t="s">
        <v>1052</v>
      </c>
      <c r="G366" s="364" t="s">
        <v>1057</v>
      </c>
      <c r="H366" s="364" t="s">
        <v>1054</v>
      </c>
      <c r="I366" s="365" t="s">
        <v>1218</v>
      </c>
    </row>
    <row r="367" spans="1:9" ht="71.25">
      <c r="A367" s="364" t="s">
        <v>1049</v>
      </c>
      <c r="B367" s="364" t="s">
        <v>1216</v>
      </c>
      <c r="C367" s="364">
        <v>5</v>
      </c>
      <c r="D367" s="364" t="s">
        <v>1166</v>
      </c>
      <c r="E367" s="364">
        <v>28</v>
      </c>
      <c r="F367" s="364" t="s">
        <v>1052</v>
      </c>
      <c r="G367" s="364" t="s">
        <v>1057</v>
      </c>
      <c r="H367" s="364" t="s">
        <v>1054</v>
      </c>
      <c r="I367" s="365" t="s">
        <v>1218</v>
      </c>
    </row>
    <row r="368" spans="1:9" ht="71.25">
      <c r="A368" s="364" t="s">
        <v>1049</v>
      </c>
      <c r="B368" s="364" t="s">
        <v>1216</v>
      </c>
      <c r="C368" s="364">
        <v>5</v>
      </c>
      <c r="D368" s="364" t="s">
        <v>1167</v>
      </c>
      <c r="E368" s="364">
        <v>28</v>
      </c>
      <c r="F368" s="364" t="s">
        <v>1052</v>
      </c>
      <c r="G368" s="364" t="s">
        <v>1053</v>
      </c>
      <c r="H368" s="364" t="s">
        <v>1054</v>
      </c>
      <c r="I368" s="365" t="s">
        <v>1218</v>
      </c>
    </row>
    <row r="369" spans="1:9" ht="71.25">
      <c r="A369" s="364" t="s">
        <v>1049</v>
      </c>
      <c r="B369" s="364" t="s">
        <v>1216</v>
      </c>
      <c r="C369" s="364">
        <v>5</v>
      </c>
      <c r="D369" s="364" t="s">
        <v>1168</v>
      </c>
      <c r="E369" s="364">
        <v>28</v>
      </c>
      <c r="F369" s="364" t="s">
        <v>1052</v>
      </c>
      <c r="G369" s="364" t="s">
        <v>1053</v>
      </c>
      <c r="H369" s="364" t="s">
        <v>1054</v>
      </c>
      <c r="I369" s="365" t="s">
        <v>1218</v>
      </c>
    </row>
    <row r="370" spans="1:9" ht="71.25">
      <c r="A370" s="364" t="s">
        <v>1049</v>
      </c>
      <c r="B370" s="364" t="s">
        <v>1216</v>
      </c>
      <c r="C370" s="364">
        <v>5</v>
      </c>
      <c r="D370" s="364" t="s">
        <v>1169</v>
      </c>
      <c r="E370" s="364">
        <v>28</v>
      </c>
      <c r="F370" s="364" t="s">
        <v>1052</v>
      </c>
      <c r="G370" s="364" t="s">
        <v>1053</v>
      </c>
      <c r="H370" s="364" t="s">
        <v>1054</v>
      </c>
      <c r="I370" s="365" t="s">
        <v>1218</v>
      </c>
    </row>
    <row r="371" spans="1:9" ht="71.25">
      <c r="A371" s="364" t="s">
        <v>1049</v>
      </c>
      <c r="B371" s="364" t="s">
        <v>1216</v>
      </c>
      <c r="C371" s="364">
        <v>5</v>
      </c>
      <c r="D371" s="364" t="s">
        <v>1170</v>
      </c>
      <c r="E371" s="364">
        <v>28</v>
      </c>
      <c r="F371" s="364" t="s">
        <v>1052</v>
      </c>
      <c r="G371" s="364" t="s">
        <v>1053</v>
      </c>
      <c r="H371" s="364" t="s">
        <v>1054</v>
      </c>
      <c r="I371" s="365" t="s">
        <v>1218</v>
      </c>
    </row>
    <row r="372" spans="1:9" ht="71.25">
      <c r="A372" s="364" t="s">
        <v>1049</v>
      </c>
      <c r="B372" s="364" t="s">
        <v>1216</v>
      </c>
      <c r="C372" s="364">
        <v>5</v>
      </c>
      <c r="D372" s="364" t="s">
        <v>1171</v>
      </c>
      <c r="E372" s="364">
        <v>28</v>
      </c>
      <c r="F372" s="364" t="s">
        <v>1052</v>
      </c>
      <c r="G372" s="364" t="s">
        <v>1053</v>
      </c>
      <c r="H372" s="364" t="s">
        <v>1054</v>
      </c>
      <c r="I372" s="365" t="s">
        <v>1218</v>
      </c>
    </row>
    <row r="373" spans="1:9" ht="71.25">
      <c r="A373" s="364" t="s">
        <v>1049</v>
      </c>
      <c r="B373" s="364" t="s">
        <v>1216</v>
      </c>
      <c r="C373" s="364">
        <v>5</v>
      </c>
      <c r="D373" s="364" t="s">
        <v>1172</v>
      </c>
      <c r="E373" s="364">
        <v>28</v>
      </c>
      <c r="F373" s="364" t="s">
        <v>1052</v>
      </c>
      <c r="G373" s="364" t="s">
        <v>1053</v>
      </c>
      <c r="H373" s="364" t="s">
        <v>1054</v>
      </c>
      <c r="I373" s="365" t="s">
        <v>1218</v>
      </c>
    </row>
    <row r="374" spans="1:9" ht="71.25">
      <c r="A374" s="364" t="s">
        <v>1049</v>
      </c>
      <c r="B374" s="364" t="s">
        <v>1216</v>
      </c>
      <c r="C374" s="364">
        <v>5</v>
      </c>
      <c r="D374" s="364" t="s">
        <v>1302</v>
      </c>
      <c r="E374" s="364">
        <v>28</v>
      </c>
      <c r="F374" s="364" t="s">
        <v>1052</v>
      </c>
      <c r="G374" s="364" t="s">
        <v>1053</v>
      </c>
      <c r="H374" s="364" t="s">
        <v>1054</v>
      </c>
      <c r="I374" s="365" t="s">
        <v>1218</v>
      </c>
    </row>
    <row r="375" spans="1:9" ht="71.25">
      <c r="A375" s="364" t="s">
        <v>1049</v>
      </c>
      <c r="B375" s="364" t="s">
        <v>1216</v>
      </c>
      <c r="C375" s="364">
        <v>5</v>
      </c>
      <c r="D375" s="364" t="s">
        <v>1173</v>
      </c>
      <c r="E375" s="364">
        <v>28</v>
      </c>
      <c r="F375" s="364" t="s">
        <v>1052</v>
      </c>
      <c r="G375" s="364" t="s">
        <v>1053</v>
      </c>
      <c r="H375" s="364" t="s">
        <v>1054</v>
      </c>
      <c r="I375" s="365" t="s">
        <v>1218</v>
      </c>
    </row>
    <row r="376" spans="1:9" ht="71.25">
      <c r="A376" s="364" t="s">
        <v>1049</v>
      </c>
      <c r="B376" s="364" t="s">
        <v>1216</v>
      </c>
      <c r="C376" s="364">
        <v>5</v>
      </c>
      <c r="D376" s="364" t="s">
        <v>1303</v>
      </c>
      <c r="E376" s="364">
        <v>28</v>
      </c>
      <c r="F376" s="364" t="s">
        <v>1052</v>
      </c>
      <c r="G376" s="364" t="s">
        <v>1053</v>
      </c>
      <c r="H376" s="364" t="s">
        <v>1054</v>
      </c>
      <c r="I376" s="365" t="s">
        <v>1218</v>
      </c>
    </row>
    <row r="377" spans="1:9" ht="71.25">
      <c r="A377" s="364" t="s">
        <v>1049</v>
      </c>
      <c r="B377" s="364" t="s">
        <v>1216</v>
      </c>
      <c r="C377" s="364">
        <v>5</v>
      </c>
      <c r="D377" s="364" t="s">
        <v>1174</v>
      </c>
      <c r="E377" s="364">
        <v>28</v>
      </c>
      <c r="F377" s="364" t="s">
        <v>1052</v>
      </c>
      <c r="G377" s="364" t="s">
        <v>1053</v>
      </c>
      <c r="H377" s="364" t="s">
        <v>1054</v>
      </c>
      <c r="I377" s="365" t="s">
        <v>1218</v>
      </c>
    </row>
    <row r="378" spans="1:9" ht="71.25">
      <c r="A378" s="364" t="s">
        <v>1049</v>
      </c>
      <c r="B378" s="364" t="s">
        <v>1216</v>
      </c>
      <c r="C378" s="364">
        <v>5</v>
      </c>
      <c r="D378" s="364" t="s">
        <v>1304</v>
      </c>
      <c r="E378" s="364">
        <v>28</v>
      </c>
      <c r="F378" s="364" t="s">
        <v>1052</v>
      </c>
      <c r="G378" s="364" t="s">
        <v>1053</v>
      </c>
      <c r="H378" s="364" t="s">
        <v>1054</v>
      </c>
      <c r="I378" s="365" t="s">
        <v>1218</v>
      </c>
    </row>
    <row r="379" spans="1:9" ht="71.25">
      <c r="A379" s="364" t="s">
        <v>1049</v>
      </c>
      <c r="B379" s="364" t="s">
        <v>1216</v>
      </c>
      <c r="C379" s="364">
        <v>5</v>
      </c>
      <c r="D379" s="364" t="s">
        <v>1175</v>
      </c>
      <c r="E379" s="364">
        <v>28</v>
      </c>
      <c r="F379" s="364" t="s">
        <v>1052</v>
      </c>
      <c r="G379" s="364" t="s">
        <v>1268</v>
      </c>
      <c r="H379" s="364" t="s">
        <v>1054</v>
      </c>
      <c r="I379" s="365" t="s">
        <v>1218</v>
      </c>
    </row>
    <row r="380" spans="1:9" ht="71.25">
      <c r="A380" s="364" t="s">
        <v>1049</v>
      </c>
      <c r="B380" s="364" t="s">
        <v>1216</v>
      </c>
      <c r="C380" s="364">
        <v>5</v>
      </c>
      <c r="D380" s="364" t="s">
        <v>1305</v>
      </c>
      <c r="E380" s="364">
        <v>56</v>
      </c>
      <c r="F380" s="364" t="s">
        <v>1590</v>
      </c>
      <c r="G380" s="364" t="s">
        <v>1268</v>
      </c>
      <c r="H380" s="364" t="s">
        <v>1054</v>
      </c>
      <c r="I380" s="365" t="s">
        <v>1218</v>
      </c>
    </row>
    <row r="381" spans="1:9" ht="71.25">
      <c r="A381" s="364" t="s">
        <v>1049</v>
      </c>
      <c r="B381" s="364" t="s">
        <v>1216</v>
      </c>
      <c r="C381" s="364">
        <v>5</v>
      </c>
      <c r="D381" s="364" t="s">
        <v>1307</v>
      </c>
      <c r="E381" s="364">
        <v>28</v>
      </c>
      <c r="F381" s="364" t="s">
        <v>1052</v>
      </c>
      <c r="G381" s="364" t="s">
        <v>1268</v>
      </c>
      <c r="H381" s="364" t="s">
        <v>1054</v>
      </c>
      <c r="I381" s="365" t="s">
        <v>1218</v>
      </c>
    </row>
    <row r="382" spans="1:9" ht="71.25">
      <c r="A382" s="364" t="s">
        <v>1049</v>
      </c>
      <c r="B382" s="364" t="s">
        <v>1216</v>
      </c>
      <c r="C382" s="364">
        <v>6</v>
      </c>
      <c r="D382" s="364" t="s">
        <v>1176</v>
      </c>
      <c r="E382" s="364">
        <v>28</v>
      </c>
      <c r="F382" s="364" t="s">
        <v>1052</v>
      </c>
      <c r="G382" s="364" t="s">
        <v>1057</v>
      </c>
      <c r="H382" s="364" t="s">
        <v>1054</v>
      </c>
      <c r="I382" s="365" t="s">
        <v>1218</v>
      </c>
    </row>
    <row r="383" spans="1:9" ht="71.25">
      <c r="A383" s="364" t="s">
        <v>1049</v>
      </c>
      <c r="B383" s="364" t="s">
        <v>1216</v>
      </c>
      <c r="C383" s="364">
        <v>6</v>
      </c>
      <c r="D383" s="364" t="s">
        <v>1177</v>
      </c>
      <c r="E383" s="364">
        <v>28</v>
      </c>
      <c r="F383" s="364" t="s">
        <v>1052</v>
      </c>
      <c r="G383" s="364" t="s">
        <v>1057</v>
      </c>
      <c r="H383" s="364" t="s">
        <v>1054</v>
      </c>
      <c r="I383" s="365" t="s">
        <v>1218</v>
      </c>
    </row>
    <row r="384" spans="1:9" ht="71.25">
      <c r="A384" s="364" t="s">
        <v>1049</v>
      </c>
      <c r="B384" s="364" t="s">
        <v>1216</v>
      </c>
      <c r="C384" s="364">
        <v>6</v>
      </c>
      <c r="D384" s="364" t="s">
        <v>1178</v>
      </c>
      <c r="E384" s="364">
        <v>28</v>
      </c>
      <c r="F384" s="364" t="s">
        <v>1052</v>
      </c>
      <c r="G384" s="364" t="s">
        <v>1057</v>
      </c>
      <c r="H384" s="364" t="s">
        <v>1054</v>
      </c>
      <c r="I384" s="365" t="s">
        <v>1218</v>
      </c>
    </row>
    <row r="385" spans="1:9" ht="71.25">
      <c r="A385" s="364" t="s">
        <v>1049</v>
      </c>
      <c r="B385" s="364" t="s">
        <v>1216</v>
      </c>
      <c r="C385" s="364">
        <v>6</v>
      </c>
      <c r="D385" s="364" t="s">
        <v>1179</v>
      </c>
      <c r="E385" s="364">
        <v>28</v>
      </c>
      <c r="F385" s="364" t="s">
        <v>1052</v>
      </c>
      <c r="G385" s="364" t="s">
        <v>1057</v>
      </c>
      <c r="H385" s="364" t="s">
        <v>1054</v>
      </c>
      <c r="I385" s="365" t="s">
        <v>1218</v>
      </c>
    </row>
    <row r="386" spans="1:9" ht="71.25">
      <c r="A386" s="364" t="s">
        <v>1049</v>
      </c>
      <c r="B386" s="364" t="s">
        <v>1216</v>
      </c>
      <c r="C386" s="364">
        <v>6</v>
      </c>
      <c r="D386" s="364" t="s">
        <v>1180</v>
      </c>
      <c r="E386" s="364">
        <v>28</v>
      </c>
      <c r="F386" s="364" t="s">
        <v>1052</v>
      </c>
      <c r="G386" s="364" t="s">
        <v>1057</v>
      </c>
      <c r="H386" s="364" t="s">
        <v>1054</v>
      </c>
      <c r="I386" s="365" t="s">
        <v>1218</v>
      </c>
    </row>
    <row r="387" spans="1:9" ht="71.25">
      <c r="A387" s="364" t="s">
        <v>1049</v>
      </c>
      <c r="B387" s="364" t="s">
        <v>1216</v>
      </c>
      <c r="C387" s="364">
        <v>6</v>
      </c>
      <c r="D387" s="364" t="s">
        <v>1181</v>
      </c>
      <c r="E387" s="364">
        <v>28</v>
      </c>
      <c r="F387" s="364" t="s">
        <v>1052</v>
      </c>
      <c r="G387" s="364" t="s">
        <v>1057</v>
      </c>
      <c r="H387" s="364" t="s">
        <v>1054</v>
      </c>
      <c r="I387" s="365" t="s">
        <v>1218</v>
      </c>
    </row>
    <row r="388" spans="1:9" ht="71.25">
      <c r="A388" s="364" t="s">
        <v>1049</v>
      </c>
      <c r="B388" s="364" t="s">
        <v>1216</v>
      </c>
      <c r="C388" s="364">
        <v>6</v>
      </c>
      <c r="D388" s="364" t="s">
        <v>1182</v>
      </c>
      <c r="E388" s="364">
        <v>28</v>
      </c>
      <c r="F388" s="364" t="s">
        <v>1052</v>
      </c>
      <c r="G388" s="364" t="s">
        <v>1057</v>
      </c>
      <c r="H388" s="364" t="s">
        <v>1054</v>
      </c>
      <c r="I388" s="365" t="s">
        <v>1218</v>
      </c>
    </row>
    <row r="389" spans="1:9" ht="71.25">
      <c r="A389" s="364" t="s">
        <v>1049</v>
      </c>
      <c r="B389" s="364" t="s">
        <v>1216</v>
      </c>
      <c r="C389" s="364">
        <v>6</v>
      </c>
      <c r="D389" s="364" t="s">
        <v>1183</v>
      </c>
      <c r="E389" s="364">
        <v>28</v>
      </c>
      <c r="F389" s="364" t="s">
        <v>1052</v>
      </c>
      <c r="G389" s="364" t="s">
        <v>1057</v>
      </c>
      <c r="H389" s="364" t="s">
        <v>1054</v>
      </c>
      <c r="I389" s="365" t="s">
        <v>1218</v>
      </c>
    </row>
    <row r="390" spans="1:9" ht="71.25">
      <c r="A390" s="364" t="s">
        <v>1049</v>
      </c>
      <c r="B390" s="364" t="s">
        <v>1216</v>
      </c>
      <c r="C390" s="364">
        <v>6</v>
      </c>
      <c r="D390" s="364" t="s">
        <v>1184</v>
      </c>
      <c r="E390" s="364">
        <v>28</v>
      </c>
      <c r="F390" s="364" t="s">
        <v>1052</v>
      </c>
      <c r="G390" s="364" t="s">
        <v>1057</v>
      </c>
      <c r="H390" s="364" t="s">
        <v>1054</v>
      </c>
      <c r="I390" s="365" t="s">
        <v>1218</v>
      </c>
    </row>
    <row r="391" spans="1:9" ht="71.25">
      <c r="A391" s="364" t="s">
        <v>1049</v>
      </c>
      <c r="B391" s="364" t="s">
        <v>1216</v>
      </c>
      <c r="C391" s="364">
        <v>6</v>
      </c>
      <c r="D391" s="364" t="s">
        <v>1185</v>
      </c>
      <c r="E391" s="364">
        <v>28</v>
      </c>
      <c r="F391" s="364" t="s">
        <v>1052</v>
      </c>
      <c r="G391" s="364" t="s">
        <v>1057</v>
      </c>
      <c r="H391" s="364" t="s">
        <v>1054</v>
      </c>
      <c r="I391" s="365" t="s">
        <v>1218</v>
      </c>
    </row>
    <row r="392" spans="1:9" ht="71.25">
      <c r="A392" s="364" t="s">
        <v>1049</v>
      </c>
      <c r="B392" s="364" t="s">
        <v>1216</v>
      </c>
      <c r="C392" s="364">
        <v>6</v>
      </c>
      <c r="D392" s="364" t="s">
        <v>1186</v>
      </c>
      <c r="E392" s="364">
        <v>28</v>
      </c>
      <c r="F392" s="364" t="s">
        <v>1052</v>
      </c>
      <c r="G392" s="364" t="s">
        <v>1057</v>
      </c>
      <c r="H392" s="364" t="s">
        <v>1054</v>
      </c>
      <c r="I392" s="365" t="s">
        <v>1218</v>
      </c>
    </row>
    <row r="393" spans="1:9" ht="71.25">
      <c r="A393" s="364" t="s">
        <v>1049</v>
      </c>
      <c r="B393" s="364" t="s">
        <v>1216</v>
      </c>
      <c r="C393" s="364">
        <v>6</v>
      </c>
      <c r="D393" s="364" t="s">
        <v>1187</v>
      </c>
      <c r="E393" s="364">
        <v>28</v>
      </c>
      <c r="F393" s="364" t="s">
        <v>1052</v>
      </c>
      <c r="G393" s="364" t="s">
        <v>1053</v>
      </c>
      <c r="H393" s="364" t="s">
        <v>1054</v>
      </c>
      <c r="I393" s="365" t="s">
        <v>1218</v>
      </c>
    </row>
    <row r="394" spans="1:9" ht="71.25">
      <c r="A394" s="364" t="s">
        <v>1049</v>
      </c>
      <c r="B394" s="364" t="s">
        <v>1216</v>
      </c>
      <c r="C394" s="364">
        <v>6</v>
      </c>
      <c r="D394" s="364" t="s">
        <v>1188</v>
      </c>
      <c r="E394" s="364">
        <v>28</v>
      </c>
      <c r="F394" s="364" t="s">
        <v>1052</v>
      </c>
      <c r="G394" s="364" t="s">
        <v>1053</v>
      </c>
      <c r="H394" s="364" t="s">
        <v>1054</v>
      </c>
      <c r="I394" s="365" t="s">
        <v>1218</v>
      </c>
    </row>
    <row r="395" spans="1:9" ht="71.25">
      <c r="A395" s="364" t="s">
        <v>1049</v>
      </c>
      <c r="B395" s="364" t="s">
        <v>1216</v>
      </c>
      <c r="C395" s="364">
        <v>6</v>
      </c>
      <c r="D395" s="364" t="s">
        <v>1189</v>
      </c>
      <c r="E395" s="364">
        <v>28</v>
      </c>
      <c r="F395" s="364" t="s">
        <v>1052</v>
      </c>
      <c r="G395" s="364" t="s">
        <v>1053</v>
      </c>
      <c r="H395" s="364" t="s">
        <v>1054</v>
      </c>
      <c r="I395" s="365" t="s">
        <v>1218</v>
      </c>
    </row>
    <row r="396" spans="1:9" ht="71.25">
      <c r="A396" s="364" t="s">
        <v>1049</v>
      </c>
      <c r="B396" s="364" t="s">
        <v>1216</v>
      </c>
      <c r="C396" s="364">
        <v>6</v>
      </c>
      <c r="D396" s="364" t="s">
        <v>1190</v>
      </c>
      <c r="E396" s="364">
        <v>28</v>
      </c>
      <c r="F396" s="364" t="s">
        <v>1052</v>
      </c>
      <c r="G396" s="364" t="s">
        <v>1053</v>
      </c>
      <c r="H396" s="364" t="s">
        <v>1054</v>
      </c>
      <c r="I396" s="365" t="s">
        <v>1218</v>
      </c>
    </row>
    <row r="397" spans="1:9" ht="71.25">
      <c r="A397" s="364" t="s">
        <v>1049</v>
      </c>
      <c r="B397" s="364" t="s">
        <v>1216</v>
      </c>
      <c r="C397" s="364">
        <v>6</v>
      </c>
      <c r="D397" s="364" t="s">
        <v>1191</v>
      </c>
      <c r="E397" s="364">
        <v>28</v>
      </c>
      <c r="F397" s="364" t="s">
        <v>1052</v>
      </c>
      <c r="G397" s="364" t="s">
        <v>1053</v>
      </c>
      <c r="H397" s="364" t="s">
        <v>1054</v>
      </c>
      <c r="I397" s="365" t="s">
        <v>1218</v>
      </c>
    </row>
    <row r="398" spans="1:9" ht="71.25">
      <c r="A398" s="364" t="s">
        <v>1049</v>
      </c>
      <c r="B398" s="364" t="s">
        <v>1216</v>
      </c>
      <c r="C398" s="364">
        <v>6</v>
      </c>
      <c r="D398" s="364" t="s">
        <v>1192</v>
      </c>
      <c r="E398" s="364">
        <v>28</v>
      </c>
      <c r="F398" s="364" t="s">
        <v>1052</v>
      </c>
      <c r="G398" s="364" t="s">
        <v>1053</v>
      </c>
      <c r="H398" s="364" t="s">
        <v>1054</v>
      </c>
      <c r="I398" s="365" t="s">
        <v>1218</v>
      </c>
    </row>
    <row r="399" spans="1:9" ht="71.25">
      <c r="A399" s="364" t="s">
        <v>1049</v>
      </c>
      <c r="B399" s="364" t="s">
        <v>1216</v>
      </c>
      <c r="C399" s="364">
        <v>6</v>
      </c>
      <c r="D399" s="364" t="s">
        <v>1308</v>
      </c>
      <c r="E399" s="364">
        <v>28</v>
      </c>
      <c r="F399" s="364" t="s">
        <v>1052</v>
      </c>
      <c r="G399" s="364" t="s">
        <v>1053</v>
      </c>
      <c r="H399" s="364" t="s">
        <v>1054</v>
      </c>
      <c r="I399" s="365" t="s">
        <v>1218</v>
      </c>
    </row>
    <row r="400" spans="1:9" ht="71.25">
      <c r="A400" s="364" t="s">
        <v>1049</v>
      </c>
      <c r="B400" s="364" t="s">
        <v>1216</v>
      </c>
      <c r="C400" s="364">
        <v>6</v>
      </c>
      <c r="D400" s="364" t="s">
        <v>1193</v>
      </c>
      <c r="E400" s="364">
        <v>28</v>
      </c>
      <c r="F400" s="364" t="s">
        <v>1052</v>
      </c>
      <c r="G400" s="364" t="s">
        <v>1053</v>
      </c>
      <c r="H400" s="364" t="s">
        <v>1054</v>
      </c>
      <c r="I400" s="365" t="s">
        <v>1218</v>
      </c>
    </row>
    <row r="401" spans="1:9" ht="71.25">
      <c r="A401" s="364" t="s">
        <v>1049</v>
      </c>
      <c r="B401" s="364" t="s">
        <v>1216</v>
      </c>
      <c r="C401" s="364">
        <v>6</v>
      </c>
      <c r="D401" s="364" t="s">
        <v>1309</v>
      </c>
      <c r="E401" s="364">
        <v>28</v>
      </c>
      <c r="F401" s="364" t="s">
        <v>1052</v>
      </c>
      <c r="G401" s="364" t="s">
        <v>1053</v>
      </c>
      <c r="H401" s="364" t="s">
        <v>1054</v>
      </c>
      <c r="I401" s="365" t="s">
        <v>1218</v>
      </c>
    </row>
    <row r="402" spans="1:9" ht="71.25">
      <c r="A402" s="364" t="s">
        <v>1049</v>
      </c>
      <c r="B402" s="364" t="s">
        <v>1216</v>
      </c>
      <c r="C402" s="364">
        <v>6</v>
      </c>
      <c r="D402" s="364" t="s">
        <v>1194</v>
      </c>
      <c r="E402" s="364">
        <v>28</v>
      </c>
      <c r="F402" s="364" t="s">
        <v>1052</v>
      </c>
      <c r="G402" s="364" t="s">
        <v>1053</v>
      </c>
      <c r="H402" s="364" t="s">
        <v>1054</v>
      </c>
      <c r="I402" s="365" t="s">
        <v>1218</v>
      </c>
    </row>
    <row r="403" spans="1:9" ht="71.25">
      <c r="A403" s="364" t="s">
        <v>1049</v>
      </c>
      <c r="B403" s="364" t="s">
        <v>1216</v>
      </c>
      <c r="C403" s="364">
        <v>6</v>
      </c>
      <c r="D403" s="364" t="s">
        <v>1310</v>
      </c>
      <c r="E403" s="364">
        <v>28</v>
      </c>
      <c r="F403" s="364" t="s">
        <v>1052</v>
      </c>
      <c r="G403" s="364" t="s">
        <v>1053</v>
      </c>
      <c r="H403" s="364" t="s">
        <v>1054</v>
      </c>
      <c r="I403" s="365" t="s">
        <v>1218</v>
      </c>
    </row>
    <row r="404" spans="1:9" ht="71.25">
      <c r="A404" s="364" t="s">
        <v>1049</v>
      </c>
      <c r="B404" s="364" t="s">
        <v>1216</v>
      </c>
      <c r="C404" s="364">
        <v>6</v>
      </c>
      <c r="D404" s="364" t="s">
        <v>1195</v>
      </c>
      <c r="E404" s="364">
        <v>28</v>
      </c>
      <c r="F404" s="364" t="s">
        <v>1052</v>
      </c>
      <c r="G404" s="364" t="s">
        <v>1241</v>
      </c>
      <c r="H404" s="364" t="s">
        <v>1054</v>
      </c>
      <c r="I404" s="365" t="s">
        <v>1218</v>
      </c>
    </row>
    <row r="405" spans="1:9" ht="71.25">
      <c r="A405" s="364" t="s">
        <v>1049</v>
      </c>
      <c r="B405" s="364" t="s">
        <v>1216</v>
      </c>
      <c r="C405" s="364">
        <v>6</v>
      </c>
      <c r="D405" s="364" t="s">
        <v>1311</v>
      </c>
      <c r="E405" s="364">
        <v>56</v>
      </c>
      <c r="F405" s="364" t="s">
        <v>1590</v>
      </c>
      <c r="G405" s="364" t="s">
        <v>1241</v>
      </c>
      <c r="H405" s="364" t="s">
        <v>1054</v>
      </c>
      <c r="I405" s="365" t="s">
        <v>1218</v>
      </c>
    </row>
    <row r="406" spans="1:9" ht="71.25">
      <c r="A406" s="364" t="s">
        <v>1049</v>
      </c>
      <c r="B406" s="364" t="s">
        <v>1216</v>
      </c>
      <c r="C406" s="364">
        <v>6</v>
      </c>
      <c r="D406" s="364" t="s">
        <v>1313</v>
      </c>
      <c r="E406" s="364">
        <v>28</v>
      </c>
      <c r="F406" s="364" t="s">
        <v>1052</v>
      </c>
      <c r="G406" s="364" t="s">
        <v>1241</v>
      </c>
      <c r="H406" s="364" t="s">
        <v>1054</v>
      </c>
      <c r="I406" s="365" t="s">
        <v>1218</v>
      </c>
    </row>
    <row r="407" spans="1:9" ht="71.25">
      <c r="A407" s="364" t="s">
        <v>1049</v>
      </c>
      <c r="B407" s="364" t="s">
        <v>1216</v>
      </c>
      <c r="C407" s="364">
        <v>6</v>
      </c>
      <c r="D407" s="364" t="s">
        <v>1196</v>
      </c>
      <c r="E407" s="364">
        <v>28</v>
      </c>
      <c r="F407" s="364" t="s">
        <v>1052</v>
      </c>
      <c r="G407" s="364" t="s">
        <v>1057</v>
      </c>
      <c r="H407" s="364" t="s">
        <v>1054</v>
      </c>
      <c r="I407" s="365" t="s">
        <v>1218</v>
      </c>
    </row>
    <row r="408" spans="1:9" ht="71.25">
      <c r="A408" s="364" t="s">
        <v>1049</v>
      </c>
      <c r="B408" s="364" t="s">
        <v>1216</v>
      </c>
      <c r="C408" s="364">
        <v>6</v>
      </c>
      <c r="D408" s="364" t="s">
        <v>1197</v>
      </c>
      <c r="E408" s="364">
        <v>28</v>
      </c>
      <c r="F408" s="364" t="s">
        <v>1052</v>
      </c>
      <c r="G408" s="364" t="s">
        <v>1057</v>
      </c>
      <c r="H408" s="364" t="s">
        <v>1054</v>
      </c>
      <c r="I408" s="365" t="s">
        <v>1218</v>
      </c>
    </row>
    <row r="409" spans="1:9" ht="71.25">
      <c r="A409" s="364" t="s">
        <v>1049</v>
      </c>
      <c r="B409" s="364" t="s">
        <v>1216</v>
      </c>
      <c r="C409" s="364">
        <v>6</v>
      </c>
      <c r="D409" s="364" t="s">
        <v>1198</v>
      </c>
      <c r="E409" s="364">
        <v>28</v>
      </c>
      <c r="F409" s="364" t="s">
        <v>1052</v>
      </c>
      <c r="G409" s="364" t="s">
        <v>1057</v>
      </c>
      <c r="H409" s="364" t="s">
        <v>1054</v>
      </c>
      <c r="I409" s="365" t="s">
        <v>1218</v>
      </c>
    </row>
    <row r="410" spans="1:9" ht="71.25">
      <c r="A410" s="364" t="s">
        <v>1049</v>
      </c>
      <c r="B410" s="364" t="s">
        <v>1216</v>
      </c>
      <c r="C410" s="364">
        <v>6</v>
      </c>
      <c r="D410" s="364" t="s">
        <v>1199</v>
      </c>
      <c r="E410" s="364">
        <v>28</v>
      </c>
      <c r="F410" s="364" t="s">
        <v>1052</v>
      </c>
      <c r="G410" s="364" t="s">
        <v>1057</v>
      </c>
      <c r="H410" s="364" t="s">
        <v>1054</v>
      </c>
      <c r="I410" s="365" t="s">
        <v>1218</v>
      </c>
    </row>
    <row r="411" spans="1:9" ht="71.25">
      <c r="A411" s="364" t="s">
        <v>1049</v>
      </c>
      <c r="B411" s="364" t="s">
        <v>1216</v>
      </c>
      <c r="C411" s="364">
        <v>6</v>
      </c>
      <c r="D411" s="364" t="s">
        <v>1200</v>
      </c>
      <c r="E411" s="364">
        <v>28</v>
      </c>
      <c r="F411" s="364" t="s">
        <v>1052</v>
      </c>
      <c r="G411" s="364" t="s">
        <v>1057</v>
      </c>
      <c r="H411" s="364" t="s">
        <v>1054</v>
      </c>
      <c r="I411" s="365" t="s">
        <v>1218</v>
      </c>
    </row>
    <row r="412" spans="1:9" ht="71.25">
      <c r="A412" s="364" t="s">
        <v>1049</v>
      </c>
      <c r="B412" s="364" t="s">
        <v>1216</v>
      </c>
      <c r="C412" s="364">
        <v>6</v>
      </c>
      <c r="D412" s="364" t="s">
        <v>1201</v>
      </c>
      <c r="E412" s="364">
        <v>28</v>
      </c>
      <c r="F412" s="364" t="s">
        <v>1052</v>
      </c>
      <c r="G412" s="364" t="s">
        <v>1057</v>
      </c>
      <c r="H412" s="364" t="s">
        <v>1054</v>
      </c>
      <c r="I412" s="365" t="s">
        <v>1218</v>
      </c>
    </row>
    <row r="413" spans="1:9" ht="71.25">
      <c r="A413" s="364" t="s">
        <v>1049</v>
      </c>
      <c r="B413" s="364" t="s">
        <v>1216</v>
      </c>
      <c r="C413" s="364">
        <v>6</v>
      </c>
      <c r="D413" s="364" t="s">
        <v>1202</v>
      </c>
      <c r="E413" s="364">
        <v>28</v>
      </c>
      <c r="F413" s="364" t="s">
        <v>1052</v>
      </c>
      <c r="G413" s="364" t="s">
        <v>1057</v>
      </c>
      <c r="H413" s="364" t="s">
        <v>1054</v>
      </c>
      <c r="I413" s="365" t="s">
        <v>1218</v>
      </c>
    </row>
    <row r="414" spans="1:9" ht="71.25">
      <c r="A414" s="364" t="s">
        <v>1049</v>
      </c>
      <c r="B414" s="364" t="s">
        <v>1216</v>
      </c>
      <c r="C414" s="364">
        <v>6</v>
      </c>
      <c r="D414" s="364" t="s">
        <v>1203</v>
      </c>
      <c r="E414" s="364">
        <v>28</v>
      </c>
      <c r="F414" s="364" t="s">
        <v>1052</v>
      </c>
      <c r="G414" s="364" t="s">
        <v>1057</v>
      </c>
      <c r="H414" s="364" t="s">
        <v>1054</v>
      </c>
      <c r="I414" s="365" t="s">
        <v>1218</v>
      </c>
    </row>
    <row r="415" spans="1:9" ht="71.25">
      <c r="A415" s="364" t="s">
        <v>1049</v>
      </c>
      <c r="B415" s="364" t="s">
        <v>1216</v>
      </c>
      <c r="C415" s="364">
        <v>6</v>
      </c>
      <c r="D415" s="364" t="s">
        <v>1204</v>
      </c>
      <c r="E415" s="364">
        <v>28</v>
      </c>
      <c r="F415" s="364" t="s">
        <v>1052</v>
      </c>
      <c r="G415" s="364" t="s">
        <v>1057</v>
      </c>
      <c r="H415" s="364" t="s">
        <v>1054</v>
      </c>
      <c r="I415" s="365" t="s">
        <v>1218</v>
      </c>
    </row>
    <row r="416" spans="1:9" ht="71.25">
      <c r="A416" s="364" t="s">
        <v>1049</v>
      </c>
      <c r="B416" s="364" t="s">
        <v>1216</v>
      </c>
      <c r="C416" s="364">
        <v>6</v>
      </c>
      <c r="D416" s="364" t="s">
        <v>1205</v>
      </c>
      <c r="E416" s="364">
        <v>28</v>
      </c>
      <c r="F416" s="364" t="s">
        <v>1052</v>
      </c>
      <c r="G416" s="364" t="s">
        <v>1057</v>
      </c>
      <c r="H416" s="364" t="s">
        <v>1054</v>
      </c>
      <c r="I416" s="365" t="s">
        <v>1218</v>
      </c>
    </row>
    <row r="417" spans="1:9" ht="71.25">
      <c r="A417" s="364" t="s">
        <v>1049</v>
      </c>
      <c r="B417" s="364" t="s">
        <v>1216</v>
      </c>
      <c r="C417" s="364">
        <v>6</v>
      </c>
      <c r="D417" s="364" t="s">
        <v>1206</v>
      </c>
      <c r="E417" s="364">
        <v>28</v>
      </c>
      <c r="F417" s="364" t="s">
        <v>1052</v>
      </c>
      <c r="G417" s="364" t="s">
        <v>1057</v>
      </c>
      <c r="H417" s="364" t="s">
        <v>1054</v>
      </c>
      <c r="I417" s="365" t="s">
        <v>1218</v>
      </c>
    </row>
    <row r="418" spans="1:9" ht="71.25">
      <c r="A418" s="364" t="s">
        <v>1049</v>
      </c>
      <c r="B418" s="364" t="s">
        <v>1216</v>
      </c>
      <c r="C418" s="364">
        <v>6</v>
      </c>
      <c r="D418" s="364" t="s">
        <v>1207</v>
      </c>
      <c r="E418" s="364">
        <v>28</v>
      </c>
      <c r="F418" s="364" t="s">
        <v>1052</v>
      </c>
      <c r="G418" s="364" t="s">
        <v>1053</v>
      </c>
      <c r="H418" s="364" t="s">
        <v>1054</v>
      </c>
      <c r="I418" s="365" t="s">
        <v>1218</v>
      </c>
    </row>
    <row r="419" spans="1:9" ht="71.25">
      <c r="A419" s="364" t="s">
        <v>1049</v>
      </c>
      <c r="B419" s="364" t="s">
        <v>1216</v>
      </c>
      <c r="C419" s="364">
        <v>6</v>
      </c>
      <c r="D419" s="364" t="s">
        <v>1208</v>
      </c>
      <c r="E419" s="364">
        <v>28</v>
      </c>
      <c r="F419" s="364" t="s">
        <v>1052</v>
      </c>
      <c r="G419" s="364" t="s">
        <v>1053</v>
      </c>
      <c r="H419" s="364" t="s">
        <v>1054</v>
      </c>
      <c r="I419" s="365" t="s">
        <v>1218</v>
      </c>
    </row>
    <row r="420" spans="1:9" ht="71.25">
      <c r="A420" s="364" t="s">
        <v>1049</v>
      </c>
      <c r="B420" s="364" t="s">
        <v>1216</v>
      </c>
      <c r="C420" s="364">
        <v>6</v>
      </c>
      <c r="D420" s="364" t="s">
        <v>1209</v>
      </c>
      <c r="E420" s="364">
        <v>28</v>
      </c>
      <c r="F420" s="364" t="s">
        <v>1052</v>
      </c>
      <c r="G420" s="364" t="s">
        <v>1053</v>
      </c>
      <c r="H420" s="364" t="s">
        <v>1054</v>
      </c>
      <c r="I420" s="365" t="s">
        <v>1218</v>
      </c>
    </row>
    <row r="421" spans="1:9" ht="71.25">
      <c r="A421" s="364" t="s">
        <v>1049</v>
      </c>
      <c r="B421" s="364" t="s">
        <v>1216</v>
      </c>
      <c r="C421" s="364">
        <v>6</v>
      </c>
      <c r="D421" s="364" t="s">
        <v>1210</v>
      </c>
      <c r="E421" s="364">
        <v>28</v>
      </c>
      <c r="F421" s="364" t="s">
        <v>1052</v>
      </c>
      <c r="G421" s="364" t="s">
        <v>1053</v>
      </c>
      <c r="H421" s="364" t="s">
        <v>1054</v>
      </c>
      <c r="I421" s="365" t="s">
        <v>1218</v>
      </c>
    </row>
    <row r="422" spans="1:9" ht="71.25">
      <c r="A422" s="364" t="s">
        <v>1049</v>
      </c>
      <c r="B422" s="364" t="s">
        <v>1216</v>
      </c>
      <c r="C422" s="364">
        <v>6</v>
      </c>
      <c r="D422" s="364" t="s">
        <v>1211</v>
      </c>
      <c r="E422" s="364">
        <v>28</v>
      </c>
      <c r="F422" s="364" t="s">
        <v>1052</v>
      </c>
      <c r="G422" s="364" t="s">
        <v>1053</v>
      </c>
      <c r="H422" s="364" t="s">
        <v>1054</v>
      </c>
      <c r="I422" s="365" t="s">
        <v>1218</v>
      </c>
    </row>
    <row r="423" spans="1:9" ht="71.25">
      <c r="A423" s="364" t="s">
        <v>1049</v>
      </c>
      <c r="B423" s="364" t="s">
        <v>1216</v>
      </c>
      <c r="C423" s="364">
        <v>6</v>
      </c>
      <c r="D423" s="364" t="s">
        <v>1212</v>
      </c>
      <c r="E423" s="364">
        <v>28</v>
      </c>
      <c r="F423" s="364" t="s">
        <v>1052</v>
      </c>
      <c r="G423" s="364" t="s">
        <v>1053</v>
      </c>
      <c r="H423" s="364" t="s">
        <v>1054</v>
      </c>
      <c r="I423" s="365" t="s">
        <v>1218</v>
      </c>
    </row>
    <row r="424" spans="1:9" ht="71.25">
      <c r="A424" s="364" t="s">
        <v>1049</v>
      </c>
      <c r="B424" s="364" t="s">
        <v>1216</v>
      </c>
      <c r="C424" s="364">
        <v>6</v>
      </c>
      <c r="D424" s="364" t="s">
        <v>1314</v>
      </c>
      <c r="E424" s="364">
        <v>28</v>
      </c>
      <c r="F424" s="364" t="s">
        <v>1052</v>
      </c>
      <c r="G424" s="364" t="s">
        <v>1053</v>
      </c>
      <c r="H424" s="364" t="s">
        <v>1054</v>
      </c>
      <c r="I424" s="365" t="s">
        <v>1218</v>
      </c>
    </row>
    <row r="425" spans="1:9" ht="71.25">
      <c r="A425" s="364" t="s">
        <v>1049</v>
      </c>
      <c r="B425" s="364" t="s">
        <v>1216</v>
      </c>
      <c r="C425" s="364">
        <v>6</v>
      </c>
      <c r="D425" s="364" t="s">
        <v>1213</v>
      </c>
      <c r="E425" s="364">
        <v>28</v>
      </c>
      <c r="F425" s="364" t="s">
        <v>1052</v>
      </c>
      <c r="G425" s="364" t="s">
        <v>1053</v>
      </c>
      <c r="H425" s="364" t="s">
        <v>1054</v>
      </c>
      <c r="I425" s="365" t="s">
        <v>1218</v>
      </c>
    </row>
    <row r="426" spans="1:9" ht="71.25">
      <c r="A426" s="364" t="s">
        <v>1049</v>
      </c>
      <c r="B426" s="364" t="s">
        <v>1216</v>
      </c>
      <c r="C426" s="364">
        <v>6</v>
      </c>
      <c r="D426" s="364" t="s">
        <v>1315</v>
      </c>
      <c r="E426" s="364">
        <v>28</v>
      </c>
      <c r="F426" s="364" t="s">
        <v>1052</v>
      </c>
      <c r="G426" s="364" t="s">
        <v>1053</v>
      </c>
      <c r="H426" s="364" t="s">
        <v>1054</v>
      </c>
      <c r="I426" s="365" t="s">
        <v>1218</v>
      </c>
    </row>
    <row r="427" spans="1:9" ht="71.25">
      <c r="A427" s="364" t="s">
        <v>1049</v>
      </c>
      <c r="B427" s="364" t="s">
        <v>1216</v>
      </c>
      <c r="C427" s="364">
        <v>6</v>
      </c>
      <c r="D427" s="364" t="s">
        <v>1214</v>
      </c>
      <c r="E427" s="364">
        <v>28</v>
      </c>
      <c r="F427" s="364" t="s">
        <v>1052</v>
      </c>
      <c r="G427" s="364" t="s">
        <v>1053</v>
      </c>
      <c r="H427" s="364" t="s">
        <v>1054</v>
      </c>
      <c r="I427" s="365" t="s">
        <v>1218</v>
      </c>
    </row>
    <row r="428" spans="1:9" ht="71.25">
      <c r="A428" s="364" t="s">
        <v>1049</v>
      </c>
      <c r="B428" s="364" t="s">
        <v>1216</v>
      </c>
      <c r="C428" s="364">
        <v>6</v>
      </c>
      <c r="D428" s="364" t="s">
        <v>1316</v>
      </c>
      <c r="E428" s="364">
        <v>28</v>
      </c>
      <c r="F428" s="364" t="s">
        <v>1052</v>
      </c>
      <c r="G428" s="364" t="s">
        <v>1053</v>
      </c>
      <c r="H428" s="364" t="s">
        <v>1054</v>
      </c>
      <c r="I428" s="365" t="s">
        <v>1218</v>
      </c>
    </row>
    <row r="429" spans="1:9" ht="71.25">
      <c r="A429" s="364" t="s">
        <v>1049</v>
      </c>
      <c r="B429" s="364" t="s">
        <v>1216</v>
      </c>
      <c r="C429" s="364">
        <v>6</v>
      </c>
      <c r="D429" s="364" t="s">
        <v>1215</v>
      </c>
      <c r="E429" s="364">
        <v>28</v>
      </c>
      <c r="F429" s="364" t="s">
        <v>1052</v>
      </c>
      <c r="G429" s="364" t="s">
        <v>1268</v>
      </c>
      <c r="H429" s="364" t="s">
        <v>1054</v>
      </c>
      <c r="I429" s="365" t="s">
        <v>1218</v>
      </c>
    </row>
    <row r="430" spans="1:9" ht="71.25">
      <c r="A430" s="364" t="s">
        <v>1049</v>
      </c>
      <c r="B430" s="364" t="s">
        <v>1216</v>
      </c>
      <c r="C430" s="364">
        <v>6</v>
      </c>
      <c r="D430" s="364" t="s">
        <v>1317</v>
      </c>
      <c r="E430" s="364">
        <v>56</v>
      </c>
      <c r="F430" s="364" t="s">
        <v>1590</v>
      </c>
      <c r="G430" s="364" t="s">
        <v>1268</v>
      </c>
      <c r="H430" s="364" t="s">
        <v>1054</v>
      </c>
      <c r="I430" s="365" t="s">
        <v>1218</v>
      </c>
    </row>
    <row r="431" spans="1:9" ht="71.25">
      <c r="A431" s="364" t="s">
        <v>1049</v>
      </c>
      <c r="B431" s="364" t="s">
        <v>1216</v>
      </c>
      <c r="C431" s="364">
        <v>6</v>
      </c>
      <c r="D431" s="364" t="s">
        <v>1319</v>
      </c>
      <c r="E431" s="364">
        <v>28</v>
      </c>
      <c r="F431" s="364" t="s">
        <v>1052</v>
      </c>
      <c r="G431" s="364" t="s">
        <v>1268</v>
      </c>
      <c r="H431" s="364" t="s">
        <v>1054</v>
      </c>
      <c r="I431" s="365" t="s">
        <v>1218</v>
      </c>
    </row>
    <row r="432" spans="1:9" ht="71.25">
      <c r="A432" s="364" t="s">
        <v>1049</v>
      </c>
      <c r="B432" s="364" t="s">
        <v>1216</v>
      </c>
      <c r="C432" s="364">
        <v>7</v>
      </c>
      <c r="D432" s="364" t="s">
        <v>1320</v>
      </c>
      <c r="E432" s="364">
        <v>28</v>
      </c>
      <c r="F432" s="364" t="s">
        <v>1052</v>
      </c>
      <c r="G432" s="364" t="s">
        <v>1057</v>
      </c>
      <c r="H432" s="364" t="s">
        <v>1054</v>
      </c>
      <c r="I432" s="365" t="s">
        <v>1218</v>
      </c>
    </row>
    <row r="433" spans="1:9" ht="71.25">
      <c r="A433" s="364" t="s">
        <v>1049</v>
      </c>
      <c r="B433" s="364" t="s">
        <v>1216</v>
      </c>
      <c r="C433" s="364">
        <v>7</v>
      </c>
      <c r="D433" s="364" t="s">
        <v>1321</v>
      </c>
      <c r="E433" s="364">
        <v>28</v>
      </c>
      <c r="F433" s="364" t="s">
        <v>1052</v>
      </c>
      <c r="G433" s="364" t="s">
        <v>1057</v>
      </c>
      <c r="H433" s="364" t="s">
        <v>1054</v>
      </c>
      <c r="I433" s="365" t="s">
        <v>1218</v>
      </c>
    </row>
    <row r="434" spans="1:9" ht="71.25">
      <c r="A434" s="364" t="s">
        <v>1049</v>
      </c>
      <c r="B434" s="364" t="s">
        <v>1216</v>
      </c>
      <c r="C434" s="364">
        <v>7</v>
      </c>
      <c r="D434" s="364" t="s">
        <v>1322</v>
      </c>
      <c r="E434" s="364">
        <v>28</v>
      </c>
      <c r="F434" s="364" t="s">
        <v>1052</v>
      </c>
      <c r="G434" s="364" t="s">
        <v>1057</v>
      </c>
      <c r="H434" s="364" t="s">
        <v>1054</v>
      </c>
      <c r="I434" s="365" t="s">
        <v>1218</v>
      </c>
    </row>
    <row r="435" spans="1:9" ht="71.25">
      <c r="A435" s="364" t="s">
        <v>1049</v>
      </c>
      <c r="B435" s="364" t="s">
        <v>1216</v>
      </c>
      <c r="C435" s="364">
        <v>7</v>
      </c>
      <c r="D435" s="364" t="s">
        <v>1323</v>
      </c>
      <c r="E435" s="364">
        <v>28</v>
      </c>
      <c r="F435" s="364" t="s">
        <v>1052</v>
      </c>
      <c r="G435" s="364" t="s">
        <v>1057</v>
      </c>
      <c r="H435" s="364" t="s">
        <v>1054</v>
      </c>
      <c r="I435" s="365" t="s">
        <v>1218</v>
      </c>
    </row>
    <row r="436" spans="1:9" ht="71.25">
      <c r="A436" s="364" t="s">
        <v>1049</v>
      </c>
      <c r="B436" s="364" t="s">
        <v>1216</v>
      </c>
      <c r="C436" s="364">
        <v>7</v>
      </c>
      <c r="D436" s="364" t="s">
        <v>1324</v>
      </c>
      <c r="E436" s="364">
        <v>28</v>
      </c>
      <c r="F436" s="364" t="s">
        <v>1052</v>
      </c>
      <c r="G436" s="364" t="s">
        <v>1057</v>
      </c>
      <c r="H436" s="364" t="s">
        <v>1054</v>
      </c>
      <c r="I436" s="365" t="s">
        <v>1218</v>
      </c>
    </row>
    <row r="437" spans="1:9" ht="71.25">
      <c r="A437" s="364" t="s">
        <v>1049</v>
      </c>
      <c r="B437" s="364" t="s">
        <v>1216</v>
      </c>
      <c r="C437" s="364">
        <v>7</v>
      </c>
      <c r="D437" s="364" t="s">
        <v>1325</v>
      </c>
      <c r="E437" s="364">
        <v>28</v>
      </c>
      <c r="F437" s="364" t="s">
        <v>1052</v>
      </c>
      <c r="G437" s="364" t="s">
        <v>1057</v>
      </c>
      <c r="H437" s="364" t="s">
        <v>1054</v>
      </c>
      <c r="I437" s="365" t="s">
        <v>1218</v>
      </c>
    </row>
    <row r="438" spans="1:9" ht="71.25">
      <c r="A438" s="364" t="s">
        <v>1049</v>
      </c>
      <c r="B438" s="364" t="s">
        <v>1216</v>
      </c>
      <c r="C438" s="364">
        <v>7</v>
      </c>
      <c r="D438" s="364" t="s">
        <v>1326</v>
      </c>
      <c r="E438" s="364">
        <v>28</v>
      </c>
      <c r="F438" s="364" t="s">
        <v>1052</v>
      </c>
      <c r="G438" s="364" t="s">
        <v>1057</v>
      </c>
      <c r="H438" s="364" t="s">
        <v>1054</v>
      </c>
      <c r="I438" s="365" t="s">
        <v>1218</v>
      </c>
    </row>
    <row r="439" spans="1:9" ht="71.25">
      <c r="A439" s="364" t="s">
        <v>1049</v>
      </c>
      <c r="B439" s="364" t="s">
        <v>1216</v>
      </c>
      <c r="C439" s="364">
        <v>7</v>
      </c>
      <c r="D439" s="364" t="s">
        <v>1327</v>
      </c>
      <c r="E439" s="364">
        <v>28</v>
      </c>
      <c r="F439" s="364" t="s">
        <v>1052</v>
      </c>
      <c r="G439" s="364" t="s">
        <v>1057</v>
      </c>
      <c r="H439" s="364" t="s">
        <v>1054</v>
      </c>
      <c r="I439" s="365" t="s">
        <v>1218</v>
      </c>
    </row>
    <row r="440" spans="1:9" ht="71.25">
      <c r="A440" s="364" t="s">
        <v>1049</v>
      </c>
      <c r="B440" s="364" t="s">
        <v>1216</v>
      </c>
      <c r="C440" s="364">
        <v>7</v>
      </c>
      <c r="D440" s="364" t="s">
        <v>1328</v>
      </c>
      <c r="E440" s="364">
        <v>28</v>
      </c>
      <c r="F440" s="364" t="s">
        <v>1052</v>
      </c>
      <c r="G440" s="364" t="s">
        <v>1057</v>
      </c>
      <c r="H440" s="364" t="s">
        <v>1054</v>
      </c>
      <c r="I440" s="365" t="s">
        <v>1218</v>
      </c>
    </row>
    <row r="441" spans="1:9" ht="71.25">
      <c r="A441" s="364" t="s">
        <v>1049</v>
      </c>
      <c r="B441" s="364" t="s">
        <v>1216</v>
      </c>
      <c r="C441" s="364">
        <v>7</v>
      </c>
      <c r="D441" s="364" t="s">
        <v>1329</v>
      </c>
      <c r="E441" s="364">
        <v>28</v>
      </c>
      <c r="F441" s="364" t="s">
        <v>1052</v>
      </c>
      <c r="G441" s="364" t="s">
        <v>1057</v>
      </c>
      <c r="H441" s="364" t="s">
        <v>1054</v>
      </c>
      <c r="I441" s="365" t="s">
        <v>1218</v>
      </c>
    </row>
    <row r="442" spans="1:9" ht="71.25">
      <c r="A442" s="364" t="s">
        <v>1049</v>
      </c>
      <c r="B442" s="364" t="s">
        <v>1216</v>
      </c>
      <c r="C442" s="364">
        <v>7</v>
      </c>
      <c r="D442" s="364" t="s">
        <v>1330</v>
      </c>
      <c r="E442" s="364">
        <v>28</v>
      </c>
      <c r="F442" s="364" t="s">
        <v>1052</v>
      </c>
      <c r="G442" s="364" t="s">
        <v>1057</v>
      </c>
      <c r="H442" s="364" t="s">
        <v>1054</v>
      </c>
      <c r="I442" s="365" t="s">
        <v>1218</v>
      </c>
    </row>
    <row r="443" spans="1:9" ht="71.25">
      <c r="A443" s="364" t="s">
        <v>1049</v>
      </c>
      <c r="B443" s="364" t="s">
        <v>1216</v>
      </c>
      <c r="C443" s="364">
        <v>7</v>
      </c>
      <c r="D443" s="364" t="s">
        <v>1331</v>
      </c>
      <c r="E443" s="364">
        <v>28</v>
      </c>
      <c r="F443" s="364" t="s">
        <v>1052</v>
      </c>
      <c r="G443" s="364" t="s">
        <v>1053</v>
      </c>
      <c r="H443" s="364" t="s">
        <v>1054</v>
      </c>
      <c r="I443" s="365" t="s">
        <v>1218</v>
      </c>
    </row>
    <row r="444" spans="1:9" ht="71.25">
      <c r="A444" s="364" t="s">
        <v>1049</v>
      </c>
      <c r="B444" s="364" t="s">
        <v>1216</v>
      </c>
      <c r="C444" s="364">
        <v>7</v>
      </c>
      <c r="D444" s="364" t="s">
        <v>1332</v>
      </c>
      <c r="E444" s="364">
        <v>28</v>
      </c>
      <c r="F444" s="364" t="s">
        <v>1052</v>
      </c>
      <c r="G444" s="364" t="s">
        <v>1053</v>
      </c>
      <c r="H444" s="364" t="s">
        <v>1054</v>
      </c>
      <c r="I444" s="365" t="s">
        <v>1218</v>
      </c>
    </row>
    <row r="445" spans="1:9" ht="71.25">
      <c r="A445" s="364" t="s">
        <v>1049</v>
      </c>
      <c r="B445" s="364" t="s">
        <v>1216</v>
      </c>
      <c r="C445" s="364">
        <v>7</v>
      </c>
      <c r="D445" s="364" t="s">
        <v>1333</v>
      </c>
      <c r="E445" s="364">
        <v>28</v>
      </c>
      <c r="F445" s="364" t="s">
        <v>1052</v>
      </c>
      <c r="G445" s="364" t="s">
        <v>1053</v>
      </c>
      <c r="H445" s="364" t="s">
        <v>1054</v>
      </c>
      <c r="I445" s="365" t="s">
        <v>1218</v>
      </c>
    </row>
    <row r="446" spans="1:9" ht="71.25">
      <c r="A446" s="364" t="s">
        <v>1049</v>
      </c>
      <c r="B446" s="364" t="s">
        <v>1216</v>
      </c>
      <c r="C446" s="364">
        <v>7</v>
      </c>
      <c r="D446" s="364" t="s">
        <v>1334</v>
      </c>
      <c r="E446" s="364">
        <v>28</v>
      </c>
      <c r="F446" s="364" t="s">
        <v>1052</v>
      </c>
      <c r="G446" s="364" t="s">
        <v>1053</v>
      </c>
      <c r="H446" s="364" t="s">
        <v>1054</v>
      </c>
      <c r="I446" s="365" t="s">
        <v>1218</v>
      </c>
    </row>
    <row r="447" spans="1:9" ht="71.25">
      <c r="A447" s="364" t="s">
        <v>1049</v>
      </c>
      <c r="B447" s="364" t="s">
        <v>1216</v>
      </c>
      <c r="C447" s="364">
        <v>7</v>
      </c>
      <c r="D447" s="364" t="s">
        <v>1335</v>
      </c>
      <c r="E447" s="364">
        <v>28</v>
      </c>
      <c r="F447" s="364" t="s">
        <v>1052</v>
      </c>
      <c r="G447" s="364" t="s">
        <v>1053</v>
      </c>
      <c r="H447" s="364" t="s">
        <v>1054</v>
      </c>
      <c r="I447" s="365" t="s">
        <v>1218</v>
      </c>
    </row>
    <row r="448" spans="1:9" ht="71.25">
      <c r="A448" s="364" t="s">
        <v>1049</v>
      </c>
      <c r="B448" s="364" t="s">
        <v>1216</v>
      </c>
      <c r="C448" s="364">
        <v>7</v>
      </c>
      <c r="D448" s="364" t="s">
        <v>1336</v>
      </c>
      <c r="E448" s="364">
        <v>28</v>
      </c>
      <c r="F448" s="364" t="s">
        <v>1052</v>
      </c>
      <c r="G448" s="364" t="s">
        <v>1053</v>
      </c>
      <c r="H448" s="364" t="s">
        <v>1054</v>
      </c>
      <c r="I448" s="365" t="s">
        <v>1218</v>
      </c>
    </row>
    <row r="449" spans="1:9" ht="71.25">
      <c r="A449" s="364" t="s">
        <v>1049</v>
      </c>
      <c r="B449" s="364" t="s">
        <v>1216</v>
      </c>
      <c r="C449" s="364">
        <v>7</v>
      </c>
      <c r="D449" s="364" t="s">
        <v>1337</v>
      </c>
      <c r="E449" s="364">
        <v>28</v>
      </c>
      <c r="F449" s="364" t="s">
        <v>1052</v>
      </c>
      <c r="G449" s="364" t="s">
        <v>1053</v>
      </c>
      <c r="H449" s="364" t="s">
        <v>1054</v>
      </c>
      <c r="I449" s="365" t="s">
        <v>1218</v>
      </c>
    </row>
    <row r="450" spans="1:9" ht="71.25">
      <c r="A450" s="364" t="s">
        <v>1049</v>
      </c>
      <c r="B450" s="364" t="s">
        <v>1216</v>
      </c>
      <c r="C450" s="364">
        <v>7</v>
      </c>
      <c r="D450" s="364" t="s">
        <v>1338</v>
      </c>
      <c r="E450" s="364">
        <v>28</v>
      </c>
      <c r="F450" s="364" t="s">
        <v>1052</v>
      </c>
      <c r="G450" s="364" t="s">
        <v>1053</v>
      </c>
      <c r="H450" s="364" t="s">
        <v>1054</v>
      </c>
      <c r="I450" s="365" t="s">
        <v>1218</v>
      </c>
    </row>
    <row r="451" spans="1:9" ht="71.25">
      <c r="A451" s="364" t="s">
        <v>1049</v>
      </c>
      <c r="B451" s="364" t="s">
        <v>1216</v>
      </c>
      <c r="C451" s="364">
        <v>7</v>
      </c>
      <c r="D451" s="364" t="s">
        <v>1339</v>
      </c>
      <c r="E451" s="364">
        <v>28</v>
      </c>
      <c r="F451" s="364" t="s">
        <v>1052</v>
      </c>
      <c r="G451" s="364" t="s">
        <v>1053</v>
      </c>
      <c r="H451" s="364" t="s">
        <v>1054</v>
      </c>
      <c r="I451" s="365" t="s">
        <v>1218</v>
      </c>
    </row>
    <row r="452" spans="1:9" ht="71.25">
      <c r="A452" s="364" t="s">
        <v>1049</v>
      </c>
      <c r="B452" s="364" t="s">
        <v>1216</v>
      </c>
      <c r="C452" s="364">
        <v>7</v>
      </c>
      <c r="D452" s="364" t="s">
        <v>1340</v>
      </c>
      <c r="E452" s="364">
        <v>28</v>
      </c>
      <c r="F452" s="364" t="s">
        <v>1052</v>
      </c>
      <c r="G452" s="364" t="s">
        <v>1053</v>
      </c>
      <c r="H452" s="364" t="s">
        <v>1054</v>
      </c>
      <c r="I452" s="365" t="s">
        <v>1218</v>
      </c>
    </row>
    <row r="453" spans="1:9" ht="71.25">
      <c r="A453" s="364" t="s">
        <v>1049</v>
      </c>
      <c r="B453" s="364" t="s">
        <v>1216</v>
      </c>
      <c r="C453" s="364">
        <v>7</v>
      </c>
      <c r="D453" s="364" t="s">
        <v>1341</v>
      </c>
      <c r="E453" s="364">
        <v>28</v>
      </c>
      <c r="F453" s="364" t="s">
        <v>1052</v>
      </c>
      <c r="G453" s="364" t="s">
        <v>1053</v>
      </c>
      <c r="H453" s="364" t="s">
        <v>1054</v>
      </c>
      <c r="I453" s="365" t="s">
        <v>1218</v>
      </c>
    </row>
    <row r="454" spans="1:9" ht="71.25">
      <c r="A454" s="364" t="s">
        <v>1049</v>
      </c>
      <c r="B454" s="364" t="s">
        <v>1216</v>
      </c>
      <c r="C454" s="364">
        <v>7</v>
      </c>
      <c r="D454" s="364" t="s">
        <v>1342</v>
      </c>
      <c r="E454" s="364">
        <v>28</v>
      </c>
      <c r="F454" s="364" t="s">
        <v>1052</v>
      </c>
      <c r="G454" s="364" t="s">
        <v>1241</v>
      </c>
      <c r="H454" s="364" t="s">
        <v>1054</v>
      </c>
      <c r="I454" s="365" t="s">
        <v>1218</v>
      </c>
    </row>
    <row r="455" spans="1:9" ht="71.25">
      <c r="A455" s="364" t="s">
        <v>1049</v>
      </c>
      <c r="B455" s="364" t="s">
        <v>1216</v>
      </c>
      <c r="C455" s="364">
        <v>7</v>
      </c>
      <c r="D455" s="364" t="s">
        <v>1343</v>
      </c>
      <c r="E455" s="364">
        <v>56</v>
      </c>
      <c r="F455" s="364" t="s">
        <v>1590</v>
      </c>
      <c r="G455" s="364" t="s">
        <v>1241</v>
      </c>
      <c r="H455" s="364" t="s">
        <v>1054</v>
      </c>
      <c r="I455" s="365" t="s">
        <v>1218</v>
      </c>
    </row>
    <row r="456" spans="1:9" ht="71.25">
      <c r="A456" s="364" t="s">
        <v>1049</v>
      </c>
      <c r="B456" s="364" t="s">
        <v>1216</v>
      </c>
      <c r="C456" s="364">
        <v>7</v>
      </c>
      <c r="D456" s="364" t="s">
        <v>1345</v>
      </c>
      <c r="E456" s="364">
        <v>28</v>
      </c>
      <c r="F456" s="364" t="s">
        <v>1052</v>
      </c>
      <c r="G456" s="364" t="s">
        <v>1241</v>
      </c>
      <c r="H456" s="364" t="s">
        <v>1054</v>
      </c>
      <c r="I456" s="365" t="s">
        <v>1218</v>
      </c>
    </row>
    <row r="457" spans="1:9" ht="71.25">
      <c r="A457" s="364" t="s">
        <v>1049</v>
      </c>
      <c r="B457" s="364" t="s">
        <v>1216</v>
      </c>
      <c r="C457" s="364">
        <v>7</v>
      </c>
      <c r="D457" s="364" t="s">
        <v>1346</v>
      </c>
      <c r="E457" s="364">
        <v>28</v>
      </c>
      <c r="F457" s="364" t="s">
        <v>1052</v>
      </c>
      <c r="G457" s="364" t="s">
        <v>1057</v>
      </c>
      <c r="H457" s="364" t="s">
        <v>1054</v>
      </c>
      <c r="I457" s="365" t="s">
        <v>1218</v>
      </c>
    </row>
    <row r="458" spans="1:9" ht="71.25">
      <c r="A458" s="364" t="s">
        <v>1049</v>
      </c>
      <c r="B458" s="364" t="s">
        <v>1216</v>
      </c>
      <c r="C458" s="364">
        <v>7</v>
      </c>
      <c r="D458" s="364" t="s">
        <v>1347</v>
      </c>
      <c r="E458" s="364">
        <v>28</v>
      </c>
      <c r="F458" s="364" t="s">
        <v>1052</v>
      </c>
      <c r="G458" s="364" t="s">
        <v>1057</v>
      </c>
      <c r="H458" s="364" t="s">
        <v>1054</v>
      </c>
      <c r="I458" s="365" t="s">
        <v>1218</v>
      </c>
    </row>
    <row r="459" spans="1:9" ht="71.25">
      <c r="A459" s="364" t="s">
        <v>1049</v>
      </c>
      <c r="B459" s="364" t="s">
        <v>1216</v>
      </c>
      <c r="C459" s="364">
        <v>7</v>
      </c>
      <c r="D459" s="364" t="s">
        <v>1348</v>
      </c>
      <c r="E459" s="364">
        <v>28</v>
      </c>
      <c r="F459" s="364" t="s">
        <v>1052</v>
      </c>
      <c r="G459" s="364" t="s">
        <v>1057</v>
      </c>
      <c r="H459" s="364" t="s">
        <v>1054</v>
      </c>
      <c r="I459" s="365" t="s">
        <v>1218</v>
      </c>
    </row>
    <row r="460" spans="1:9" ht="71.25">
      <c r="A460" s="364" t="s">
        <v>1049</v>
      </c>
      <c r="B460" s="364" t="s">
        <v>1216</v>
      </c>
      <c r="C460" s="364">
        <v>7</v>
      </c>
      <c r="D460" s="364" t="s">
        <v>1349</v>
      </c>
      <c r="E460" s="364">
        <v>28</v>
      </c>
      <c r="F460" s="364" t="s">
        <v>1052</v>
      </c>
      <c r="G460" s="364" t="s">
        <v>1057</v>
      </c>
      <c r="H460" s="364" t="s">
        <v>1054</v>
      </c>
      <c r="I460" s="365" t="s">
        <v>1218</v>
      </c>
    </row>
    <row r="461" spans="1:9" ht="71.25">
      <c r="A461" s="364" t="s">
        <v>1049</v>
      </c>
      <c r="B461" s="364" t="s">
        <v>1216</v>
      </c>
      <c r="C461" s="364">
        <v>7</v>
      </c>
      <c r="D461" s="364" t="s">
        <v>1350</v>
      </c>
      <c r="E461" s="364">
        <v>28</v>
      </c>
      <c r="F461" s="364" t="s">
        <v>1052</v>
      </c>
      <c r="G461" s="364" t="s">
        <v>1057</v>
      </c>
      <c r="H461" s="364" t="s">
        <v>1054</v>
      </c>
      <c r="I461" s="365" t="s">
        <v>1218</v>
      </c>
    </row>
    <row r="462" spans="1:9" ht="71.25">
      <c r="A462" s="364" t="s">
        <v>1049</v>
      </c>
      <c r="B462" s="364" t="s">
        <v>1216</v>
      </c>
      <c r="C462" s="364">
        <v>7</v>
      </c>
      <c r="D462" s="364" t="s">
        <v>1351</v>
      </c>
      <c r="E462" s="364">
        <v>28</v>
      </c>
      <c r="F462" s="364" t="s">
        <v>1052</v>
      </c>
      <c r="G462" s="364" t="s">
        <v>1057</v>
      </c>
      <c r="H462" s="364" t="s">
        <v>1054</v>
      </c>
      <c r="I462" s="365" t="s">
        <v>1218</v>
      </c>
    </row>
    <row r="463" spans="1:9" ht="71.25">
      <c r="A463" s="364" t="s">
        <v>1049</v>
      </c>
      <c r="B463" s="364" t="s">
        <v>1216</v>
      </c>
      <c r="C463" s="364">
        <v>7</v>
      </c>
      <c r="D463" s="364" t="s">
        <v>1352</v>
      </c>
      <c r="E463" s="364">
        <v>28</v>
      </c>
      <c r="F463" s="364" t="s">
        <v>1052</v>
      </c>
      <c r="G463" s="364" t="s">
        <v>1057</v>
      </c>
      <c r="H463" s="364" t="s">
        <v>1054</v>
      </c>
      <c r="I463" s="365" t="s">
        <v>1218</v>
      </c>
    </row>
    <row r="464" spans="1:9" ht="71.25">
      <c r="A464" s="364" t="s">
        <v>1049</v>
      </c>
      <c r="B464" s="364" t="s">
        <v>1216</v>
      </c>
      <c r="C464" s="364">
        <v>7</v>
      </c>
      <c r="D464" s="364" t="s">
        <v>1353</v>
      </c>
      <c r="E464" s="364">
        <v>28</v>
      </c>
      <c r="F464" s="364" t="s">
        <v>1052</v>
      </c>
      <c r="G464" s="364" t="s">
        <v>1057</v>
      </c>
      <c r="H464" s="364" t="s">
        <v>1054</v>
      </c>
      <c r="I464" s="365" t="s">
        <v>1218</v>
      </c>
    </row>
    <row r="465" spans="1:9" ht="71.25">
      <c r="A465" s="364" t="s">
        <v>1049</v>
      </c>
      <c r="B465" s="364" t="s">
        <v>1216</v>
      </c>
      <c r="C465" s="364">
        <v>7</v>
      </c>
      <c r="D465" s="364" t="s">
        <v>1354</v>
      </c>
      <c r="E465" s="364">
        <v>28</v>
      </c>
      <c r="F465" s="364" t="s">
        <v>1052</v>
      </c>
      <c r="G465" s="364" t="s">
        <v>1057</v>
      </c>
      <c r="H465" s="364" t="s">
        <v>1054</v>
      </c>
      <c r="I465" s="365" t="s">
        <v>1218</v>
      </c>
    </row>
    <row r="466" spans="1:9" ht="71.25">
      <c r="A466" s="364" t="s">
        <v>1049</v>
      </c>
      <c r="B466" s="364" t="s">
        <v>1216</v>
      </c>
      <c r="C466" s="364">
        <v>7</v>
      </c>
      <c r="D466" s="364" t="s">
        <v>1355</v>
      </c>
      <c r="E466" s="364">
        <v>28</v>
      </c>
      <c r="F466" s="364" t="s">
        <v>1052</v>
      </c>
      <c r="G466" s="364" t="s">
        <v>1057</v>
      </c>
      <c r="H466" s="364" t="s">
        <v>1054</v>
      </c>
      <c r="I466" s="365" t="s">
        <v>1218</v>
      </c>
    </row>
    <row r="467" spans="1:9" ht="71.25">
      <c r="A467" s="364" t="s">
        <v>1049</v>
      </c>
      <c r="B467" s="364" t="s">
        <v>1216</v>
      </c>
      <c r="C467" s="364">
        <v>7</v>
      </c>
      <c r="D467" s="364" t="s">
        <v>1356</v>
      </c>
      <c r="E467" s="364">
        <v>28</v>
      </c>
      <c r="F467" s="364" t="s">
        <v>1052</v>
      </c>
      <c r="G467" s="364" t="s">
        <v>1057</v>
      </c>
      <c r="H467" s="364" t="s">
        <v>1054</v>
      </c>
      <c r="I467" s="365" t="s">
        <v>1218</v>
      </c>
    </row>
    <row r="468" spans="1:9" ht="71.25">
      <c r="A468" s="364" t="s">
        <v>1049</v>
      </c>
      <c r="B468" s="364" t="s">
        <v>1216</v>
      </c>
      <c r="C468" s="364">
        <v>7</v>
      </c>
      <c r="D468" s="364" t="s">
        <v>1357</v>
      </c>
      <c r="E468" s="364">
        <v>28</v>
      </c>
      <c r="F468" s="364" t="s">
        <v>1052</v>
      </c>
      <c r="G468" s="364" t="s">
        <v>1053</v>
      </c>
      <c r="H468" s="364" t="s">
        <v>1054</v>
      </c>
      <c r="I468" s="365" t="s">
        <v>1218</v>
      </c>
    </row>
    <row r="469" spans="1:9" ht="71.25">
      <c r="A469" s="364" t="s">
        <v>1049</v>
      </c>
      <c r="B469" s="364" t="s">
        <v>1216</v>
      </c>
      <c r="C469" s="364">
        <v>7</v>
      </c>
      <c r="D469" s="364" t="s">
        <v>1358</v>
      </c>
      <c r="E469" s="364">
        <v>28</v>
      </c>
      <c r="F469" s="364" t="s">
        <v>1052</v>
      </c>
      <c r="G469" s="364" t="s">
        <v>1053</v>
      </c>
      <c r="H469" s="364" t="s">
        <v>1054</v>
      </c>
      <c r="I469" s="365" t="s">
        <v>1218</v>
      </c>
    </row>
    <row r="470" spans="1:9" ht="71.25">
      <c r="A470" s="364" t="s">
        <v>1049</v>
      </c>
      <c r="B470" s="364" t="s">
        <v>1216</v>
      </c>
      <c r="C470" s="364">
        <v>7</v>
      </c>
      <c r="D470" s="364" t="s">
        <v>1359</v>
      </c>
      <c r="E470" s="364">
        <v>28</v>
      </c>
      <c r="F470" s="364" t="s">
        <v>1052</v>
      </c>
      <c r="G470" s="364" t="s">
        <v>1053</v>
      </c>
      <c r="H470" s="364" t="s">
        <v>1054</v>
      </c>
      <c r="I470" s="365" t="s">
        <v>1218</v>
      </c>
    </row>
    <row r="471" spans="1:9" ht="71.25">
      <c r="A471" s="364" t="s">
        <v>1049</v>
      </c>
      <c r="B471" s="364" t="s">
        <v>1216</v>
      </c>
      <c r="C471" s="364">
        <v>7</v>
      </c>
      <c r="D471" s="364" t="s">
        <v>1360</v>
      </c>
      <c r="E471" s="364">
        <v>28</v>
      </c>
      <c r="F471" s="364" t="s">
        <v>1052</v>
      </c>
      <c r="G471" s="364" t="s">
        <v>1053</v>
      </c>
      <c r="H471" s="364" t="s">
        <v>1054</v>
      </c>
      <c r="I471" s="365" t="s">
        <v>1218</v>
      </c>
    </row>
    <row r="472" spans="1:9" ht="71.25">
      <c r="A472" s="364" t="s">
        <v>1049</v>
      </c>
      <c r="B472" s="364" t="s">
        <v>1216</v>
      </c>
      <c r="C472" s="364">
        <v>7</v>
      </c>
      <c r="D472" s="364" t="s">
        <v>1361</v>
      </c>
      <c r="E472" s="364">
        <v>28</v>
      </c>
      <c r="F472" s="364" t="s">
        <v>1052</v>
      </c>
      <c r="G472" s="364" t="s">
        <v>1053</v>
      </c>
      <c r="H472" s="364" t="s">
        <v>1054</v>
      </c>
      <c r="I472" s="365" t="s">
        <v>1218</v>
      </c>
    </row>
    <row r="473" spans="1:9" ht="71.25">
      <c r="A473" s="364" t="s">
        <v>1049</v>
      </c>
      <c r="B473" s="364" t="s">
        <v>1216</v>
      </c>
      <c r="C473" s="364">
        <v>7</v>
      </c>
      <c r="D473" s="364" t="s">
        <v>1362</v>
      </c>
      <c r="E473" s="364">
        <v>28</v>
      </c>
      <c r="F473" s="364" t="s">
        <v>1052</v>
      </c>
      <c r="G473" s="364" t="s">
        <v>1053</v>
      </c>
      <c r="H473" s="364" t="s">
        <v>1054</v>
      </c>
      <c r="I473" s="365" t="s">
        <v>1218</v>
      </c>
    </row>
    <row r="474" spans="1:9" ht="71.25">
      <c r="A474" s="364" t="s">
        <v>1049</v>
      </c>
      <c r="B474" s="364" t="s">
        <v>1216</v>
      </c>
      <c r="C474" s="364">
        <v>7</v>
      </c>
      <c r="D474" s="364" t="s">
        <v>1363</v>
      </c>
      <c r="E474" s="364">
        <v>28</v>
      </c>
      <c r="F474" s="364" t="s">
        <v>1052</v>
      </c>
      <c r="G474" s="364" t="s">
        <v>1053</v>
      </c>
      <c r="H474" s="364" t="s">
        <v>1054</v>
      </c>
      <c r="I474" s="365" t="s">
        <v>1218</v>
      </c>
    </row>
    <row r="475" spans="1:9" ht="71.25">
      <c r="A475" s="364" t="s">
        <v>1049</v>
      </c>
      <c r="B475" s="364" t="s">
        <v>1216</v>
      </c>
      <c r="C475" s="364">
        <v>7</v>
      </c>
      <c r="D475" s="364" t="s">
        <v>1364</v>
      </c>
      <c r="E475" s="364">
        <v>28</v>
      </c>
      <c r="F475" s="364" t="s">
        <v>1052</v>
      </c>
      <c r="G475" s="364" t="s">
        <v>1053</v>
      </c>
      <c r="H475" s="364" t="s">
        <v>1054</v>
      </c>
      <c r="I475" s="365" t="s">
        <v>1218</v>
      </c>
    </row>
    <row r="476" spans="1:9" ht="71.25">
      <c r="A476" s="364" t="s">
        <v>1049</v>
      </c>
      <c r="B476" s="364" t="s">
        <v>1216</v>
      </c>
      <c r="C476" s="364">
        <v>7</v>
      </c>
      <c r="D476" s="364" t="s">
        <v>1365</v>
      </c>
      <c r="E476" s="364">
        <v>28</v>
      </c>
      <c r="F476" s="364" t="s">
        <v>1052</v>
      </c>
      <c r="G476" s="364" t="s">
        <v>1053</v>
      </c>
      <c r="H476" s="364" t="s">
        <v>1054</v>
      </c>
      <c r="I476" s="365" t="s">
        <v>1218</v>
      </c>
    </row>
    <row r="477" spans="1:9" ht="71.25">
      <c r="A477" s="364" t="s">
        <v>1049</v>
      </c>
      <c r="B477" s="364" t="s">
        <v>1216</v>
      </c>
      <c r="C477" s="364">
        <v>7</v>
      </c>
      <c r="D477" s="364" t="s">
        <v>1366</v>
      </c>
      <c r="E477" s="364">
        <v>28</v>
      </c>
      <c r="F477" s="364" t="s">
        <v>1052</v>
      </c>
      <c r="G477" s="364" t="s">
        <v>1053</v>
      </c>
      <c r="H477" s="364" t="s">
        <v>1054</v>
      </c>
      <c r="I477" s="365" t="s">
        <v>1218</v>
      </c>
    </row>
    <row r="478" spans="1:9" ht="71.25">
      <c r="A478" s="364" t="s">
        <v>1049</v>
      </c>
      <c r="B478" s="364" t="s">
        <v>1216</v>
      </c>
      <c r="C478" s="364">
        <v>7</v>
      </c>
      <c r="D478" s="364" t="s">
        <v>1367</v>
      </c>
      <c r="E478" s="364">
        <v>28</v>
      </c>
      <c r="F478" s="364" t="s">
        <v>1052</v>
      </c>
      <c r="G478" s="364" t="s">
        <v>1053</v>
      </c>
      <c r="H478" s="364" t="s">
        <v>1054</v>
      </c>
      <c r="I478" s="365" t="s">
        <v>1218</v>
      </c>
    </row>
    <row r="479" spans="1:9" ht="71.25">
      <c r="A479" s="364" t="s">
        <v>1049</v>
      </c>
      <c r="B479" s="364" t="s">
        <v>1216</v>
      </c>
      <c r="C479" s="364">
        <v>7</v>
      </c>
      <c r="D479" s="364" t="s">
        <v>1368</v>
      </c>
      <c r="E479" s="364">
        <v>28</v>
      </c>
      <c r="F479" s="364" t="s">
        <v>1052</v>
      </c>
      <c r="G479" s="364" t="s">
        <v>1268</v>
      </c>
      <c r="H479" s="364" t="s">
        <v>1054</v>
      </c>
      <c r="I479" s="365" t="s">
        <v>1218</v>
      </c>
    </row>
    <row r="480" spans="1:9" ht="71.25">
      <c r="A480" s="364" t="s">
        <v>1049</v>
      </c>
      <c r="B480" s="364" t="s">
        <v>1216</v>
      </c>
      <c r="C480" s="364">
        <v>7</v>
      </c>
      <c r="D480" s="364" t="s">
        <v>1369</v>
      </c>
      <c r="E480" s="364">
        <v>56</v>
      </c>
      <c r="F480" s="364" t="s">
        <v>1590</v>
      </c>
      <c r="G480" s="364" t="s">
        <v>1268</v>
      </c>
      <c r="H480" s="364" t="s">
        <v>1054</v>
      </c>
      <c r="I480" s="365" t="s">
        <v>1218</v>
      </c>
    </row>
    <row r="481" spans="1:9" ht="71.25">
      <c r="A481" s="364" t="s">
        <v>1049</v>
      </c>
      <c r="B481" s="364" t="s">
        <v>1216</v>
      </c>
      <c r="C481" s="364">
        <v>7</v>
      </c>
      <c r="D481" s="364" t="s">
        <v>1371</v>
      </c>
      <c r="E481" s="364">
        <v>28</v>
      </c>
      <c r="F481" s="364" t="s">
        <v>1052</v>
      </c>
      <c r="G481" s="364" t="s">
        <v>1268</v>
      </c>
      <c r="H481" s="364" t="s">
        <v>1054</v>
      </c>
      <c r="I481" s="365" t="s">
        <v>1218</v>
      </c>
    </row>
    <row r="482" spans="1:9" ht="71.25">
      <c r="A482" s="364" t="s">
        <v>1049</v>
      </c>
      <c r="B482" s="364" t="s">
        <v>1216</v>
      </c>
      <c r="C482" s="364">
        <v>8</v>
      </c>
      <c r="D482" s="364" t="s">
        <v>1372</v>
      </c>
      <c r="E482" s="364">
        <v>28</v>
      </c>
      <c r="F482" s="364" t="s">
        <v>1052</v>
      </c>
      <c r="G482" s="364" t="s">
        <v>1057</v>
      </c>
      <c r="H482" s="364" t="s">
        <v>1054</v>
      </c>
      <c r="I482" s="365" t="s">
        <v>1218</v>
      </c>
    </row>
    <row r="483" spans="1:9" ht="71.25">
      <c r="A483" s="364" t="s">
        <v>1049</v>
      </c>
      <c r="B483" s="364" t="s">
        <v>1216</v>
      </c>
      <c r="C483" s="364">
        <v>8</v>
      </c>
      <c r="D483" s="364" t="s">
        <v>1373</v>
      </c>
      <c r="E483" s="364">
        <v>28</v>
      </c>
      <c r="F483" s="364" t="s">
        <v>1052</v>
      </c>
      <c r="G483" s="364" t="s">
        <v>1057</v>
      </c>
      <c r="H483" s="364" t="s">
        <v>1054</v>
      </c>
      <c r="I483" s="365" t="s">
        <v>1218</v>
      </c>
    </row>
    <row r="484" spans="1:9" ht="71.25">
      <c r="A484" s="364" t="s">
        <v>1049</v>
      </c>
      <c r="B484" s="364" t="s">
        <v>1216</v>
      </c>
      <c r="C484" s="364">
        <v>8</v>
      </c>
      <c r="D484" s="364" t="s">
        <v>1374</v>
      </c>
      <c r="E484" s="364">
        <v>28</v>
      </c>
      <c r="F484" s="364" t="s">
        <v>1052</v>
      </c>
      <c r="G484" s="364" t="s">
        <v>1057</v>
      </c>
      <c r="H484" s="364" t="s">
        <v>1054</v>
      </c>
      <c r="I484" s="365" t="s">
        <v>1218</v>
      </c>
    </row>
    <row r="485" spans="1:9" ht="71.25">
      <c r="A485" s="364" t="s">
        <v>1049</v>
      </c>
      <c r="B485" s="364" t="s">
        <v>1216</v>
      </c>
      <c r="C485" s="364">
        <v>8</v>
      </c>
      <c r="D485" s="364" t="s">
        <v>1375</v>
      </c>
      <c r="E485" s="364">
        <v>28</v>
      </c>
      <c r="F485" s="364" t="s">
        <v>1052</v>
      </c>
      <c r="G485" s="364" t="s">
        <v>1057</v>
      </c>
      <c r="H485" s="364" t="s">
        <v>1054</v>
      </c>
      <c r="I485" s="365" t="s">
        <v>1218</v>
      </c>
    </row>
    <row r="486" spans="1:9" ht="71.25">
      <c r="A486" s="364" t="s">
        <v>1049</v>
      </c>
      <c r="B486" s="364" t="s">
        <v>1216</v>
      </c>
      <c r="C486" s="364">
        <v>8</v>
      </c>
      <c r="D486" s="364" t="s">
        <v>1376</v>
      </c>
      <c r="E486" s="364">
        <v>28</v>
      </c>
      <c r="F486" s="364" t="s">
        <v>1052</v>
      </c>
      <c r="G486" s="364" t="s">
        <v>1057</v>
      </c>
      <c r="H486" s="364" t="s">
        <v>1054</v>
      </c>
      <c r="I486" s="365" t="s">
        <v>1218</v>
      </c>
    </row>
    <row r="487" spans="1:9" ht="71.25">
      <c r="A487" s="364" t="s">
        <v>1049</v>
      </c>
      <c r="B487" s="364" t="s">
        <v>1216</v>
      </c>
      <c r="C487" s="364">
        <v>8</v>
      </c>
      <c r="D487" s="364" t="s">
        <v>1377</v>
      </c>
      <c r="E487" s="364">
        <v>28</v>
      </c>
      <c r="F487" s="364" t="s">
        <v>1052</v>
      </c>
      <c r="G487" s="364" t="s">
        <v>1057</v>
      </c>
      <c r="H487" s="364" t="s">
        <v>1054</v>
      </c>
      <c r="I487" s="365" t="s">
        <v>1218</v>
      </c>
    </row>
    <row r="488" spans="1:9" ht="71.25">
      <c r="A488" s="364" t="s">
        <v>1049</v>
      </c>
      <c r="B488" s="364" t="s">
        <v>1216</v>
      </c>
      <c r="C488" s="364">
        <v>8</v>
      </c>
      <c r="D488" s="364" t="s">
        <v>1378</v>
      </c>
      <c r="E488" s="364">
        <v>28</v>
      </c>
      <c r="F488" s="364" t="s">
        <v>1052</v>
      </c>
      <c r="G488" s="364" t="s">
        <v>1057</v>
      </c>
      <c r="H488" s="364" t="s">
        <v>1054</v>
      </c>
      <c r="I488" s="365" t="s">
        <v>1218</v>
      </c>
    </row>
    <row r="489" spans="1:9" ht="71.25">
      <c r="A489" s="364" t="s">
        <v>1049</v>
      </c>
      <c r="B489" s="364" t="s">
        <v>1216</v>
      </c>
      <c r="C489" s="364">
        <v>8</v>
      </c>
      <c r="D489" s="364" t="s">
        <v>1379</v>
      </c>
      <c r="E489" s="364">
        <v>28</v>
      </c>
      <c r="F489" s="364" t="s">
        <v>1052</v>
      </c>
      <c r="G489" s="364" t="s">
        <v>1057</v>
      </c>
      <c r="H489" s="364" t="s">
        <v>1054</v>
      </c>
      <c r="I489" s="365" t="s">
        <v>1218</v>
      </c>
    </row>
    <row r="490" spans="1:9" ht="71.25">
      <c r="A490" s="364" t="s">
        <v>1049</v>
      </c>
      <c r="B490" s="364" t="s">
        <v>1216</v>
      </c>
      <c r="C490" s="364">
        <v>8</v>
      </c>
      <c r="D490" s="364" t="s">
        <v>1380</v>
      </c>
      <c r="E490" s="364">
        <v>28</v>
      </c>
      <c r="F490" s="364" t="s">
        <v>1052</v>
      </c>
      <c r="G490" s="364" t="s">
        <v>1057</v>
      </c>
      <c r="H490" s="364" t="s">
        <v>1054</v>
      </c>
      <c r="I490" s="365" t="s">
        <v>1218</v>
      </c>
    </row>
    <row r="491" spans="1:9" ht="71.25">
      <c r="A491" s="364" t="s">
        <v>1049</v>
      </c>
      <c r="B491" s="364" t="s">
        <v>1216</v>
      </c>
      <c r="C491" s="364">
        <v>8</v>
      </c>
      <c r="D491" s="364" t="s">
        <v>1381</v>
      </c>
      <c r="E491" s="364">
        <v>28</v>
      </c>
      <c r="F491" s="364" t="s">
        <v>1052</v>
      </c>
      <c r="G491" s="364" t="s">
        <v>1057</v>
      </c>
      <c r="H491" s="364" t="s">
        <v>1054</v>
      </c>
      <c r="I491" s="365" t="s">
        <v>1218</v>
      </c>
    </row>
    <row r="492" spans="1:9" ht="71.25">
      <c r="A492" s="364" t="s">
        <v>1049</v>
      </c>
      <c r="B492" s="364" t="s">
        <v>1216</v>
      </c>
      <c r="C492" s="364">
        <v>8</v>
      </c>
      <c r="D492" s="364" t="s">
        <v>1382</v>
      </c>
      <c r="E492" s="364">
        <v>28</v>
      </c>
      <c r="F492" s="364" t="s">
        <v>1052</v>
      </c>
      <c r="G492" s="364" t="s">
        <v>1057</v>
      </c>
      <c r="H492" s="364" t="s">
        <v>1054</v>
      </c>
      <c r="I492" s="365" t="s">
        <v>1218</v>
      </c>
    </row>
    <row r="493" spans="1:9" ht="71.25">
      <c r="A493" s="364" t="s">
        <v>1049</v>
      </c>
      <c r="B493" s="364" t="s">
        <v>1216</v>
      </c>
      <c r="C493" s="364">
        <v>8</v>
      </c>
      <c r="D493" s="364" t="s">
        <v>1383</v>
      </c>
      <c r="E493" s="364">
        <v>28</v>
      </c>
      <c r="F493" s="364" t="s">
        <v>1052</v>
      </c>
      <c r="G493" s="364" t="s">
        <v>1053</v>
      </c>
      <c r="H493" s="364" t="s">
        <v>1054</v>
      </c>
      <c r="I493" s="365" t="s">
        <v>1218</v>
      </c>
    </row>
    <row r="494" spans="1:9" ht="71.25">
      <c r="A494" s="364" t="s">
        <v>1049</v>
      </c>
      <c r="B494" s="364" t="s">
        <v>1216</v>
      </c>
      <c r="C494" s="364">
        <v>8</v>
      </c>
      <c r="D494" s="364" t="s">
        <v>1384</v>
      </c>
      <c r="E494" s="364">
        <v>28</v>
      </c>
      <c r="F494" s="364" t="s">
        <v>1052</v>
      </c>
      <c r="G494" s="364" t="s">
        <v>1053</v>
      </c>
      <c r="H494" s="364" t="s">
        <v>1054</v>
      </c>
      <c r="I494" s="365" t="s">
        <v>1218</v>
      </c>
    </row>
    <row r="495" spans="1:9" ht="71.25">
      <c r="A495" s="364" t="s">
        <v>1049</v>
      </c>
      <c r="B495" s="364" t="s">
        <v>1216</v>
      </c>
      <c r="C495" s="364">
        <v>8</v>
      </c>
      <c r="D495" s="364" t="s">
        <v>1385</v>
      </c>
      <c r="E495" s="364">
        <v>28</v>
      </c>
      <c r="F495" s="364" t="s">
        <v>1052</v>
      </c>
      <c r="G495" s="364" t="s">
        <v>1053</v>
      </c>
      <c r="H495" s="364" t="s">
        <v>1054</v>
      </c>
      <c r="I495" s="365" t="s">
        <v>1218</v>
      </c>
    </row>
    <row r="496" spans="1:9" ht="71.25">
      <c r="A496" s="364" t="s">
        <v>1049</v>
      </c>
      <c r="B496" s="364" t="s">
        <v>1216</v>
      </c>
      <c r="C496" s="364">
        <v>8</v>
      </c>
      <c r="D496" s="364" t="s">
        <v>1386</v>
      </c>
      <c r="E496" s="364">
        <v>28</v>
      </c>
      <c r="F496" s="364" t="s">
        <v>1052</v>
      </c>
      <c r="G496" s="364" t="s">
        <v>1053</v>
      </c>
      <c r="H496" s="364" t="s">
        <v>1054</v>
      </c>
      <c r="I496" s="365" t="s">
        <v>1218</v>
      </c>
    </row>
    <row r="497" spans="1:9" ht="71.25">
      <c r="A497" s="364" t="s">
        <v>1049</v>
      </c>
      <c r="B497" s="364" t="s">
        <v>1216</v>
      </c>
      <c r="C497" s="364">
        <v>8</v>
      </c>
      <c r="D497" s="364" t="s">
        <v>1387</v>
      </c>
      <c r="E497" s="364">
        <v>28</v>
      </c>
      <c r="F497" s="364" t="s">
        <v>1052</v>
      </c>
      <c r="G497" s="364" t="s">
        <v>1053</v>
      </c>
      <c r="H497" s="364" t="s">
        <v>1054</v>
      </c>
      <c r="I497" s="365" t="s">
        <v>1218</v>
      </c>
    </row>
    <row r="498" spans="1:9" ht="71.25">
      <c r="A498" s="364" t="s">
        <v>1049</v>
      </c>
      <c r="B498" s="364" t="s">
        <v>1216</v>
      </c>
      <c r="C498" s="364">
        <v>8</v>
      </c>
      <c r="D498" s="364" t="s">
        <v>1388</v>
      </c>
      <c r="E498" s="364">
        <v>28</v>
      </c>
      <c r="F498" s="364" t="s">
        <v>1052</v>
      </c>
      <c r="G498" s="364" t="s">
        <v>1053</v>
      </c>
      <c r="H498" s="364" t="s">
        <v>1054</v>
      </c>
      <c r="I498" s="365" t="s">
        <v>1218</v>
      </c>
    </row>
    <row r="499" spans="1:9" ht="71.25">
      <c r="A499" s="364" t="s">
        <v>1049</v>
      </c>
      <c r="B499" s="364" t="s">
        <v>1216</v>
      </c>
      <c r="C499" s="364">
        <v>8</v>
      </c>
      <c r="D499" s="364" t="s">
        <v>1389</v>
      </c>
      <c r="E499" s="364">
        <v>28</v>
      </c>
      <c r="F499" s="364" t="s">
        <v>1052</v>
      </c>
      <c r="G499" s="364" t="s">
        <v>1053</v>
      </c>
      <c r="H499" s="364" t="s">
        <v>1054</v>
      </c>
      <c r="I499" s="365" t="s">
        <v>1218</v>
      </c>
    </row>
    <row r="500" spans="1:9" ht="71.25">
      <c r="A500" s="364" t="s">
        <v>1049</v>
      </c>
      <c r="B500" s="364" t="s">
        <v>1216</v>
      </c>
      <c r="C500" s="364">
        <v>8</v>
      </c>
      <c r="D500" s="364" t="s">
        <v>1390</v>
      </c>
      <c r="E500" s="364">
        <v>28</v>
      </c>
      <c r="F500" s="364" t="s">
        <v>1052</v>
      </c>
      <c r="G500" s="364" t="s">
        <v>1053</v>
      </c>
      <c r="H500" s="364" t="s">
        <v>1054</v>
      </c>
      <c r="I500" s="365" t="s">
        <v>1218</v>
      </c>
    </row>
    <row r="501" spans="1:9" ht="71.25">
      <c r="A501" s="364" t="s">
        <v>1049</v>
      </c>
      <c r="B501" s="364" t="s">
        <v>1216</v>
      </c>
      <c r="C501" s="364">
        <v>8</v>
      </c>
      <c r="D501" s="364" t="s">
        <v>1391</v>
      </c>
      <c r="E501" s="364">
        <v>28</v>
      </c>
      <c r="F501" s="364" t="s">
        <v>1052</v>
      </c>
      <c r="G501" s="364" t="s">
        <v>1053</v>
      </c>
      <c r="H501" s="364" t="s">
        <v>1054</v>
      </c>
      <c r="I501" s="365" t="s">
        <v>1218</v>
      </c>
    </row>
    <row r="502" spans="1:9" ht="71.25">
      <c r="A502" s="364" t="s">
        <v>1049</v>
      </c>
      <c r="B502" s="364" t="s">
        <v>1216</v>
      </c>
      <c r="C502" s="364">
        <v>8</v>
      </c>
      <c r="D502" s="364" t="s">
        <v>1392</v>
      </c>
      <c r="E502" s="364">
        <v>28</v>
      </c>
      <c r="F502" s="364" t="s">
        <v>1052</v>
      </c>
      <c r="G502" s="364" t="s">
        <v>1053</v>
      </c>
      <c r="H502" s="364" t="s">
        <v>1054</v>
      </c>
      <c r="I502" s="365" t="s">
        <v>1218</v>
      </c>
    </row>
    <row r="503" spans="1:9" ht="71.25">
      <c r="A503" s="364" t="s">
        <v>1049</v>
      </c>
      <c r="B503" s="364" t="s">
        <v>1216</v>
      </c>
      <c r="C503" s="364">
        <v>8</v>
      </c>
      <c r="D503" s="364" t="s">
        <v>1393</v>
      </c>
      <c r="E503" s="364">
        <v>28</v>
      </c>
      <c r="F503" s="364" t="s">
        <v>1052</v>
      </c>
      <c r="G503" s="364" t="s">
        <v>1053</v>
      </c>
      <c r="H503" s="364" t="s">
        <v>1054</v>
      </c>
      <c r="I503" s="365" t="s">
        <v>1218</v>
      </c>
    </row>
    <row r="504" spans="1:9" ht="71.25">
      <c r="A504" s="364" t="s">
        <v>1049</v>
      </c>
      <c r="B504" s="364" t="s">
        <v>1216</v>
      </c>
      <c r="C504" s="364">
        <v>8</v>
      </c>
      <c r="D504" s="364" t="s">
        <v>1394</v>
      </c>
      <c r="E504" s="364">
        <v>28</v>
      </c>
      <c r="F504" s="364" t="s">
        <v>1052</v>
      </c>
      <c r="G504" s="364" t="s">
        <v>1241</v>
      </c>
      <c r="H504" s="364" t="s">
        <v>1054</v>
      </c>
      <c r="I504" s="365" t="s">
        <v>1218</v>
      </c>
    </row>
    <row r="505" spans="1:9" ht="71.25">
      <c r="A505" s="364" t="s">
        <v>1049</v>
      </c>
      <c r="B505" s="364" t="s">
        <v>1216</v>
      </c>
      <c r="C505" s="364">
        <v>8</v>
      </c>
      <c r="D505" s="364" t="s">
        <v>1395</v>
      </c>
      <c r="E505" s="364">
        <v>56</v>
      </c>
      <c r="F505" s="364" t="s">
        <v>1590</v>
      </c>
      <c r="G505" s="364" t="s">
        <v>1241</v>
      </c>
      <c r="H505" s="364" t="s">
        <v>1054</v>
      </c>
      <c r="I505" s="365" t="s">
        <v>1218</v>
      </c>
    </row>
    <row r="506" spans="1:9" ht="71.25">
      <c r="A506" s="364" t="s">
        <v>1049</v>
      </c>
      <c r="B506" s="364" t="s">
        <v>1216</v>
      </c>
      <c r="C506" s="364">
        <v>8</v>
      </c>
      <c r="D506" s="364" t="s">
        <v>1397</v>
      </c>
      <c r="E506" s="364">
        <v>28</v>
      </c>
      <c r="F506" s="364" t="s">
        <v>1052</v>
      </c>
      <c r="G506" s="364" t="s">
        <v>1241</v>
      </c>
      <c r="H506" s="364" t="s">
        <v>1054</v>
      </c>
      <c r="I506" s="365" t="s">
        <v>1218</v>
      </c>
    </row>
    <row r="507" spans="1:9" ht="71.25">
      <c r="A507" s="364" t="s">
        <v>1049</v>
      </c>
      <c r="B507" s="364" t="s">
        <v>1216</v>
      </c>
      <c r="C507" s="364">
        <v>8</v>
      </c>
      <c r="D507" s="364" t="s">
        <v>1398</v>
      </c>
      <c r="E507" s="364">
        <v>28</v>
      </c>
      <c r="F507" s="364" t="s">
        <v>1052</v>
      </c>
      <c r="G507" s="364" t="s">
        <v>1057</v>
      </c>
      <c r="H507" s="364" t="s">
        <v>1054</v>
      </c>
      <c r="I507" s="365" t="s">
        <v>1218</v>
      </c>
    </row>
    <row r="508" spans="1:9" ht="71.25">
      <c r="A508" s="364" t="s">
        <v>1049</v>
      </c>
      <c r="B508" s="364" t="s">
        <v>1216</v>
      </c>
      <c r="C508" s="364">
        <v>8</v>
      </c>
      <c r="D508" s="364" t="s">
        <v>1399</v>
      </c>
      <c r="E508" s="364">
        <v>28</v>
      </c>
      <c r="F508" s="364" t="s">
        <v>1052</v>
      </c>
      <c r="G508" s="364" t="s">
        <v>1057</v>
      </c>
      <c r="H508" s="364" t="s">
        <v>1054</v>
      </c>
      <c r="I508" s="365" t="s">
        <v>1218</v>
      </c>
    </row>
    <row r="509" spans="1:9" ht="71.25">
      <c r="A509" s="364" t="s">
        <v>1049</v>
      </c>
      <c r="B509" s="364" t="s">
        <v>1216</v>
      </c>
      <c r="C509" s="364">
        <v>8</v>
      </c>
      <c r="D509" s="364" t="s">
        <v>1400</v>
      </c>
      <c r="E509" s="364">
        <v>28</v>
      </c>
      <c r="F509" s="364" t="s">
        <v>1052</v>
      </c>
      <c r="G509" s="364" t="s">
        <v>1057</v>
      </c>
      <c r="H509" s="364" t="s">
        <v>1054</v>
      </c>
      <c r="I509" s="365" t="s">
        <v>1218</v>
      </c>
    </row>
    <row r="510" spans="1:9" ht="71.25">
      <c r="A510" s="364" t="s">
        <v>1049</v>
      </c>
      <c r="B510" s="364" t="s">
        <v>1216</v>
      </c>
      <c r="C510" s="364">
        <v>8</v>
      </c>
      <c r="D510" s="364" t="s">
        <v>1401</v>
      </c>
      <c r="E510" s="364">
        <v>28</v>
      </c>
      <c r="F510" s="364" t="s">
        <v>1052</v>
      </c>
      <c r="G510" s="364" t="s">
        <v>1057</v>
      </c>
      <c r="H510" s="364" t="s">
        <v>1054</v>
      </c>
      <c r="I510" s="365" t="s">
        <v>1218</v>
      </c>
    </row>
    <row r="511" spans="1:9" ht="71.25">
      <c r="A511" s="364" t="s">
        <v>1049</v>
      </c>
      <c r="B511" s="364" t="s">
        <v>1216</v>
      </c>
      <c r="C511" s="364">
        <v>8</v>
      </c>
      <c r="D511" s="364" t="s">
        <v>1402</v>
      </c>
      <c r="E511" s="364">
        <v>28</v>
      </c>
      <c r="F511" s="364" t="s">
        <v>1052</v>
      </c>
      <c r="G511" s="364" t="s">
        <v>1057</v>
      </c>
      <c r="H511" s="364" t="s">
        <v>1054</v>
      </c>
      <c r="I511" s="365" t="s">
        <v>1218</v>
      </c>
    </row>
    <row r="512" spans="1:9" ht="71.25">
      <c r="A512" s="364" t="s">
        <v>1049</v>
      </c>
      <c r="B512" s="364" t="s">
        <v>1216</v>
      </c>
      <c r="C512" s="364">
        <v>8</v>
      </c>
      <c r="D512" s="364" t="s">
        <v>1403</v>
      </c>
      <c r="E512" s="364">
        <v>28</v>
      </c>
      <c r="F512" s="364" t="s">
        <v>1052</v>
      </c>
      <c r="G512" s="364" t="s">
        <v>1057</v>
      </c>
      <c r="H512" s="364" t="s">
        <v>1054</v>
      </c>
      <c r="I512" s="365" t="s">
        <v>1218</v>
      </c>
    </row>
    <row r="513" spans="1:9" ht="71.25">
      <c r="A513" s="364" t="s">
        <v>1049</v>
      </c>
      <c r="B513" s="364" t="s">
        <v>1216</v>
      </c>
      <c r="C513" s="364">
        <v>8</v>
      </c>
      <c r="D513" s="364" t="s">
        <v>1404</v>
      </c>
      <c r="E513" s="364">
        <v>28</v>
      </c>
      <c r="F513" s="364" t="s">
        <v>1052</v>
      </c>
      <c r="G513" s="364" t="s">
        <v>1057</v>
      </c>
      <c r="H513" s="364" t="s">
        <v>1054</v>
      </c>
      <c r="I513" s="365" t="s">
        <v>1218</v>
      </c>
    </row>
    <row r="514" spans="1:9" ht="71.25">
      <c r="A514" s="364" t="s">
        <v>1049</v>
      </c>
      <c r="B514" s="364" t="s">
        <v>1216</v>
      </c>
      <c r="C514" s="364">
        <v>8</v>
      </c>
      <c r="D514" s="364" t="s">
        <v>1405</v>
      </c>
      <c r="E514" s="364">
        <v>28</v>
      </c>
      <c r="F514" s="364" t="s">
        <v>1052</v>
      </c>
      <c r="G514" s="364" t="s">
        <v>1057</v>
      </c>
      <c r="H514" s="364" t="s">
        <v>1054</v>
      </c>
      <c r="I514" s="365" t="s">
        <v>1218</v>
      </c>
    </row>
    <row r="515" spans="1:9" ht="71.25">
      <c r="A515" s="364" t="s">
        <v>1049</v>
      </c>
      <c r="B515" s="364" t="s">
        <v>1216</v>
      </c>
      <c r="C515" s="364">
        <v>8</v>
      </c>
      <c r="D515" s="364" t="s">
        <v>1406</v>
      </c>
      <c r="E515" s="364">
        <v>28</v>
      </c>
      <c r="F515" s="364" t="s">
        <v>1052</v>
      </c>
      <c r="G515" s="364" t="s">
        <v>1057</v>
      </c>
      <c r="H515" s="364" t="s">
        <v>1054</v>
      </c>
      <c r="I515" s="365" t="s">
        <v>1218</v>
      </c>
    </row>
    <row r="516" spans="1:9" ht="71.25">
      <c r="A516" s="364" t="s">
        <v>1049</v>
      </c>
      <c r="B516" s="364" t="s">
        <v>1216</v>
      </c>
      <c r="C516" s="364">
        <v>8</v>
      </c>
      <c r="D516" s="364" t="s">
        <v>1407</v>
      </c>
      <c r="E516" s="364">
        <v>28</v>
      </c>
      <c r="F516" s="364" t="s">
        <v>1052</v>
      </c>
      <c r="G516" s="364" t="s">
        <v>1057</v>
      </c>
      <c r="H516" s="364" t="s">
        <v>1054</v>
      </c>
      <c r="I516" s="365" t="s">
        <v>1218</v>
      </c>
    </row>
    <row r="517" spans="1:9" ht="71.25">
      <c r="A517" s="364" t="s">
        <v>1049</v>
      </c>
      <c r="B517" s="364" t="s">
        <v>1216</v>
      </c>
      <c r="C517" s="364">
        <v>8</v>
      </c>
      <c r="D517" s="364" t="s">
        <v>1408</v>
      </c>
      <c r="E517" s="364">
        <v>28</v>
      </c>
      <c r="F517" s="364" t="s">
        <v>1052</v>
      </c>
      <c r="G517" s="364" t="s">
        <v>1057</v>
      </c>
      <c r="H517" s="364" t="s">
        <v>1054</v>
      </c>
      <c r="I517" s="365" t="s">
        <v>1218</v>
      </c>
    </row>
    <row r="518" spans="1:9" ht="71.25">
      <c r="A518" s="364" t="s">
        <v>1049</v>
      </c>
      <c r="B518" s="364" t="s">
        <v>1216</v>
      </c>
      <c r="C518" s="364">
        <v>8</v>
      </c>
      <c r="D518" s="364" t="s">
        <v>1409</v>
      </c>
      <c r="E518" s="364">
        <v>28</v>
      </c>
      <c r="F518" s="364" t="s">
        <v>1052</v>
      </c>
      <c r="G518" s="364" t="s">
        <v>1053</v>
      </c>
      <c r="H518" s="364" t="s">
        <v>1054</v>
      </c>
      <c r="I518" s="365" t="s">
        <v>1218</v>
      </c>
    </row>
    <row r="519" spans="1:9" ht="71.25">
      <c r="A519" s="364" t="s">
        <v>1049</v>
      </c>
      <c r="B519" s="364" t="s">
        <v>1216</v>
      </c>
      <c r="C519" s="364">
        <v>8</v>
      </c>
      <c r="D519" s="364" t="s">
        <v>1410</v>
      </c>
      <c r="E519" s="364">
        <v>28</v>
      </c>
      <c r="F519" s="364" t="s">
        <v>1052</v>
      </c>
      <c r="G519" s="364" t="s">
        <v>1053</v>
      </c>
      <c r="H519" s="364" t="s">
        <v>1054</v>
      </c>
      <c r="I519" s="365" t="s">
        <v>1218</v>
      </c>
    </row>
    <row r="520" spans="1:9" ht="71.25">
      <c r="A520" s="364" t="s">
        <v>1049</v>
      </c>
      <c r="B520" s="364" t="s">
        <v>1216</v>
      </c>
      <c r="C520" s="364">
        <v>8</v>
      </c>
      <c r="D520" s="364" t="s">
        <v>1411</v>
      </c>
      <c r="E520" s="364">
        <v>28</v>
      </c>
      <c r="F520" s="364" t="s">
        <v>1052</v>
      </c>
      <c r="G520" s="364" t="s">
        <v>1053</v>
      </c>
      <c r="H520" s="364" t="s">
        <v>1054</v>
      </c>
      <c r="I520" s="365" t="s">
        <v>1218</v>
      </c>
    </row>
    <row r="521" spans="1:9" ht="71.25">
      <c r="A521" s="364" t="s">
        <v>1049</v>
      </c>
      <c r="B521" s="364" t="s">
        <v>1216</v>
      </c>
      <c r="C521" s="364">
        <v>8</v>
      </c>
      <c r="D521" s="364" t="s">
        <v>1412</v>
      </c>
      <c r="E521" s="364">
        <v>28</v>
      </c>
      <c r="F521" s="364" t="s">
        <v>1052</v>
      </c>
      <c r="G521" s="364" t="s">
        <v>1053</v>
      </c>
      <c r="H521" s="364" t="s">
        <v>1054</v>
      </c>
      <c r="I521" s="365" t="s">
        <v>1218</v>
      </c>
    </row>
    <row r="522" spans="1:9" ht="71.25">
      <c r="A522" s="364" t="s">
        <v>1049</v>
      </c>
      <c r="B522" s="364" t="s">
        <v>1216</v>
      </c>
      <c r="C522" s="364">
        <v>8</v>
      </c>
      <c r="D522" s="364" t="s">
        <v>1413</v>
      </c>
      <c r="E522" s="364">
        <v>28</v>
      </c>
      <c r="F522" s="364" t="s">
        <v>1052</v>
      </c>
      <c r="G522" s="364" t="s">
        <v>1053</v>
      </c>
      <c r="H522" s="364" t="s">
        <v>1054</v>
      </c>
      <c r="I522" s="365" t="s">
        <v>1218</v>
      </c>
    </row>
    <row r="523" spans="1:9" ht="71.25">
      <c r="A523" s="364" t="s">
        <v>1049</v>
      </c>
      <c r="B523" s="364" t="s">
        <v>1216</v>
      </c>
      <c r="C523" s="364">
        <v>8</v>
      </c>
      <c r="D523" s="364" t="s">
        <v>1414</v>
      </c>
      <c r="E523" s="364">
        <v>28</v>
      </c>
      <c r="F523" s="364" t="s">
        <v>1052</v>
      </c>
      <c r="G523" s="364" t="s">
        <v>1053</v>
      </c>
      <c r="H523" s="364" t="s">
        <v>1054</v>
      </c>
      <c r="I523" s="365" t="s">
        <v>1218</v>
      </c>
    </row>
    <row r="524" spans="1:9" ht="71.25">
      <c r="A524" s="364" t="s">
        <v>1049</v>
      </c>
      <c r="B524" s="364" t="s">
        <v>1216</v>
      </c>
      <c r="C524" s="364">
        <v>8</v>
      </c>
      <c r="D524" s="364" t="s">
        <v>1415</v>
      </c>
      <c r="E524" s="364">
        <v>28</v>
      </c>
      <c r="F524" s="364" t="s">
        <v>1052</v>
      </c>
      <c r="G524" s="364" t="s">
        <v>1053</v>
      </c>
      <c r="H524" s="364" t="s">
        <v>1054</v>
      </c>
      <c r="I524" s="365" t="s">
        <v>1218</v>
      </c>
    </row>
    <row r="525" spans="1:9" ht="71.25">
      <c r="A525" s="364" t="s">
        <v>1049</v>
      </c>
      <c r="B525" s="364" t="s">
        <v>1216</v>
      </c>
      <c r="C525" s="364">
        <v>8</v>
      </c>
      <c r="D525" s="364" t="s">
        <v>1416</v>
      </c>
      <c r="E525" s="364">
        <v>28</v>
      </c>
      <c r="F525" s="364" t="s">
        <v>1052</v>
      </c>
      <c r="G525" s="364" t="s">
        <v>1053</v>
      </c>
      <c r="H525" s="364" t="s">
        <v>1054</v>
      </c>
      <c r="I525" s="365" t="s">
        <v>1218</v>
      </c>
    </row>
    <row r="526" spans="1:9" ht="71.25">
      <c r="A526" s="364" t="s">
        <v>1049</v>
      </c>
      <c r="B526" s="364" t="s">
        <v>1216</v>
      </c>
      <c r="C526" s="364">
        <v>8</v>
      </c>
      <c r="D526" s="364" t="s">
        <v>1417</v>
      </c>
      <c r="E526" s="364">
        <v>28</v>
      </c>
      <c r="F526" s="364" t="s">
        <v>1052</v>
      </c>
      <c r="G526" s="364" t="s">
        <v>1053</v>
      </c>
      <c r="H526" s="364" t="s">
        <v>1054</v>
      </c>
      <c r="I526" s="365" t="s">
        <v>1218</v>
      </c>
    </row>
    <row r="527" spans="1:9" ht="71.25">
      <c r="A527" s="364" t="s">
        <v>1049</v>
      </c>
      <c r="B527" s="364" t="s">
        <v>1216</v>
      </c>
      <c r="C527" s="364">
        <v>8</v>
      </c>
      <c r="D527" s="364" t="s">
        <v>1418</v>
      </c>
      <c r="E527" s="364">
        <v>28</v>
      </c>
      <c r="F527" s="364" t="s">
        <v>1052</v>
      </c>
      <c r="G527" s="364" t="s">
        <v>1053</v>
      </c>
      <c r="H527" s="364" t="s">
        <v>1054</v>
      </c>
      <c r="I527" s="365" t="s">
        <v>1218</v>
      </c>
    </row>
    <row r="528" spans="1:9" ht="71.25">
      <c r="A528" s="364" t="s">
        <v>1049</v>
      </c>
      <c r="B528" s="364" t="s">
        <v>1216</v>
      </c>
      <c r="C528" s="364">
        <v>8</v>
      </c>
      <c r="D528" s="364" t="s">
        <v>1419</v>
      </c>
      <c r="E528" s="364">
        <v>28</v>
      </c>
      <c r="F528" s="364" t="s">
        <v>1052</v>
      </c>
      <c r="G528" s="364" t="s">
        <v>1053</v>
      </c>
      <c r="H528" s="364" t="s">
        <v>1054</v>
      </c>
      <c r="I528" s="365" t="s">
        <v>1218</v>
      </c>
    </row>
    <row r="529" spans="1:9" ht="71.25">
      <c r="A529" s="364" t="s">
        <v>1049</v>
      </c>
      <c r="B529" s="364" t="s">
        <v>1216</v>
      </c>
      <c r="C529" s="364">
        <v>8</v>
      </c>
      <c r="D529" s="364" t="s">
        <v>1420</v>
      </c>
      <c r="E529" s="364">
        <v>28</v>
      </c>
      <c r="F529" s="364" t="s">
        <v>1052</v>
      </c>
      <c r="G529" s="364" t="s">
        <v>1268</v>
      </c>
      <c r="H529" s="364" t="s">
        <v>1054</v>
      </c>
      <c r="I529" s="365" t="s">
        <v>1218</v>
      </c>
    </row>
    <row r="530" spans="1:9" ht="71.25">
      <c r="A530" s="364" t="s">
        <v>1049</v>
      </c>
      <c r="B530" s="364" t="s">
        <v>1216</v>
      </c>
      <c r="C530" s="364">
        <v>8</v>
      </c>
      <c r="D530" s="364" t="s">
        <v>1421</v>
      </c>
      <c r="E530" s="364">
        <v>56</v>
      </c>
      <c r="F530" s="364" t="s">
        <v>1590</v>
      </c>
      <c r="G530" s="364" t="s">
        <v>1268</v>
      </c>
      <c r="H530" s="364" t="s">
        <v>1054</v>
      </c>
      <c r="I530" s="365" t="s">
        <v>1218</v>
      </c>
    </row>
    <row r="531" spans="1:9" ht="71.25">
      <c r="A531" s="364" t="s">
        <v>1049</v>
      </c>
      <c r="B531" s="364" t="s">
        <v>1216</v>
      </c>
      <c r="C531" s="364">
        <v>8</v>
      </c>
      <c r="D531" s="364" t="s">
        <v>1423</v>
      </c>
      <c r="E531" s="364">
        <v>28</v>
      </c>
      <c r="F531" s="364" t="s">
        <v>1052</v>
      </c>
      <c r="G531" s="364" t="s">
        <v>1268</v>
      </c>
      <c r="H531" s="364" t="s">
        <v>1054</v>
      </c>
      <c r="I531" s="365" t="s">
        <v>1218</v>
      </c>
    </row>
    <row r="532" spans="1:9" ht="71.25">
      <c r="A532" s="364" t="s">
        <v>1049</v>
      </c>
      <c r="B532" s="364" t="s">
        <v>1216</v>
      </c>
      <c r="C532" s="364">
        <v>9</v>
      </c>
      <c r="D532" s="364" t="s">
        <v>1424</v>
      </c>
      <c r="E532" s="364">
        <v>28</v>
      </c>
      <c r="F532" s="364" t="s">
        <v>1052</v>
      </c>
      <c r="G532" s="364" t="s">
        <v>1057</v>
      </c>
      <c r="H532" s="364" t="s">
        <v>1054</v>
      </c>
      <c r="I532" s="365" t="s">
        <v>1218</v>
      </c>
    </row>
    <row r="533" spans="1:9" ht="71.25">
      <c r="A533" s="364" t="s">
        <v>1049</v>
      </c>
      <c r="B533" s="364" t="s">
        <v>1216</v>
      </c>
      <c r="C533" s="364">
        <v>9</v>
      </c>
      <c r="D533" s="364" t="s">
        <v>1425</v>
      </c>
      <c r="E533" s="364">
        <v>28</v>
      </c>
      <c r="F533" s="364" t="s">
        <v>1052</v>
      </c>
      <c r="G533" s="364" t="s">
        <v>1057</v>
      </c>
      <c r="H533" s="364" t="s">
        <v>1054</v>
      </c>
      <c r="I533" s="365" t="s">
        <v>1218</v>
      </c>
    </row>
    <row r="534" spans="1:9" ht="71.25">
      <c r="A534" s="364" t="s">
        <v>1049</v>
      </c>
      <c r="B534" s="364" t="s">
        <v>1216</v>
      </c>
      <c r="C534" s="364">
        <v>9</v>
      </c>
      <c r="D534" s="364" t="s">
        <v>1426</v>
      </c>
      <c r="E534" s="364">
        <v>28</v>
      </c>
      <c r="F534" s="364" t="s">
        <v>1052</v>
      </c>
      <c r="G534" s="364" t="s">
        <v>1057</v>
      </c>
      <c r="H534" s="364" t="s">
        <v>1054</v>
      </c>
      <c r="I534" s="365" t="s">
        <v>1218</v>
      </c>
    </row>
    <row r="535" spans="1:9" ht="71.25">
      <c r="A535" s="364" t="s">
        <v>1049</v>
      </c>
      <c r="B535" s="364" t="s">
        <v>1216</v>
      </c>
      <c r="C535" s="364">
        <v>9</v>
      </c>
      <c r="D535" s="364" t="s">
        <v>1427</v>
      </c>
      <c r="E535" s="364">
        <v>28</v>
      </c>
      <c r="F535" s="364" t="s">
        <v>1052</v>
      </c>
      <c r="G535" s="364" t="s">
        <v>1057</v>
      </c>
      <c r="H535" s="364" t="s">
        <v>1054</v>
      </c>
      <c r="I535" s="365" t="s">
        <v>1218</v>
      </c>
    </row>
    <row r="536" spans="1:9" ht="71.25">
      <c r="A536" s="364" t="s">
        <v>1049</v>
      </c>
      <c r="B536" s="364" t="s">
        <v>1216</v>
      </c>
      <c r="C536" s="364">
        <v>9</v>
      </c>
      <c r="D536" s="364" t="s">
        <v>1428</v>
      </c>
      <c r="E536" s="364">
        <v>28</v>
      </c>
      <c r="F536" s="364" t="s">
        <v>1052</v>
      </c>
      <c r="G536" s="364" t="s">
        <v>1057</v>
      </c>
      <c r="H536" s="364" t="s">
        <v>1054</v>
      </c>
      <c r="I536" s="365" t="s">
        <v>1218</v>
      </c>
    </row>
    <row r="537" spans="1:9" ht="71.25">
      <c r="A537" s="364" t="s">
        <v>1049</v>
      </c>
      <c r="B537" s="364" t="s">
        <v>1216</v>
      </c>
      <c r="C537" s="364">
        <v>9</v>
      </c>
      <c r="D537" s="364" t="s">
        <v>1429</v>
      </c>
      <c r="E537" s="364">
        <v>28</v>
      </c>
      <c r="F537" s="364" t="s">
        <v>1052</v>
      </c>
      <c r="G537" s="364" t="s">
        <v>1057</v>
      </c>
      <c r="H537" s="364" t="s">
        <v>1054</v>
      </c>
      <c r="I537" s="365" t="s">
        <v>1218</v>
      </c>
    </row>
    <row r="538" spans="1:9" ht="71.25">
      <c r="A538" s="364" t="s">
        <v>1049</v>
      </c>
      <c r="B538" s="364" t="s">
        <v>1216</v>
      </c>
      <c r="C538" s="364">
        <v>9</v>
      </c>
      <c r="D538" s="364" t="s">
        <v>1430</v>
      </c>
      <c r="E538" s="364">
        <v>28</v>
      </c>
      <c r="F538" s="364" t="s">
        <v>1052</v>
      </c>
      <c r="G538" s="364" t="s">
        <v>1057</v>
      </c>
      <c r="H538" s="364" t="s">
        <v>1054</v>
      </c>
      <c r="I538" s="365" t="s">
        <v>1218</v>
      </c>
    </row>
    <row r="539" spans="1:9" ht="71.25">
      <c r="A539" s="364" t="s">
        <v>1049</v>
      </c>
      <c r="B539" s="364" t="s">
        <v>1216</v>
      </c>
      <c r="C539" s="364">
        <v>9</v>
      </c>
      <c r="D539" s="364" t="s">
        <v>1431</v>
      </c>
      <c r="E539" s="364">
        <v>28</v>
      </c>
      <c r="F539" s="364" t="s">
        <v>1052</v>
      </c>
      <c r="G539" s="364" t="s">
        <v>1057</v>
      </c>
      <c r="H539" s="364" t="s">
        <v>1054</v>
      </c>
      <c r="I539" s="365" t="s">
        <v>1218</v>
      </c>
    </row>
    <row r="540" spans="1:9" ht="71.25">
      <c r="A540" s="364" t="s">
        <v>1049</v>
      </c>
      <c r="B540" s="364" t="s">
        <v>1216</v>
      </c>
      <c r="C540" s="364">
        <v>9</v>
      </c>
      <c r="D540" s="364" t="s">
        <v>1432</v>
      </c>
      <c r="E540" s="364">
        <v>28</v>
      </c>
      <c r="F540" s="364" t="s">
        <v>1052</v>
      </c>
      <c r="G540" s="364" t="s">
        <v>1057</v>
      </c>
      <c r="H540" s="364" t="s">
        <v>1054</v>
      </c>
      <c r="I540" s="365" t="s">
        <v>1218</v>
      </c>
    </row>
    <row r="541" spans="1:9" ht="71.25">
      <c r="A541" s="364" t="s">
        <v>1049</v>
      </c>
      <c r="B541" s="364" t="s">
        <v>1216</v>
      </c>
      <c r="C541" s="364">
        <v>9</v>
      </c>
      <c r="D541" s="364" t="s">
        <v>1433</v>
      </c>
      <c r="E541" s="364">
        <v>28</v>
      </c>
      <c r="F541" s="364" t="s">
        <v>1052</v>
      </c>
      <c r="G541" s="364" t="s">
        <v>1057</v>
      </c>
      <c r="H541" s="364" t="s">
        <v>1054</v>
      </c>
      <c r="I541" s="365" t="s">
        <v>1218</v>
      </c>
    </row>
    <row r="542" spans="1:9" ht="71.25">
      <c r="A542" s="364" t="s">
        <v>1049</v>
      </c>
      <c r="B542" s="364" t="s">
        <v>1216</v>
      </c>
      <c r="C542" s="364">
        <v>9</v>
      </c>
      <c r="D542" s="364" t="s">
        <v>1434</v>
      </c>
      <c r="E542" s="364">
        <v>28</v>
      </c>
      <c r="F542" s="364" t="s">
        <v>1052</v>
      </c>
      <c r="G542" s="364" t="s">
        <v>1057</v>
      </c>
      <c r="H542" s="364" t="s">
        <v>1054</v>
      </c>
      <c r="I542" s="365" t="s">
        <v>1218</v>
      </c>
    </row>
    <row r="543" spans="1:9" ht="71.25">
      <c r="A543" s="364" t="s">
        <v>1049</v>
      </c>
      <c r="B543" s="364" t="s">
        <v>1216</v>
      </c>
      <c r="C543" s="364">
        <v>9</v>
      </c>
      <c r="D543" s="364" t="s">
        <v>1435</v>
      </c>
      <c r="E543" s="364">
        <v>28</v>
      </c>
      <c r="F543" s="364" t="s">
        <v>1052</v>
      </c>
      <c r="G543" s="364" t="s">
        <v>1053</v>
      </c>
      <c r="H543" s="364" t="s">
        <v>1054</v>
      </c>
      <c r="I543" s="365" t="s">
        <v>1218</v>
      </c>
    </row>
    <row r="544" spans="1:9" ht="71.25">
      <c r="A544" s="364" t="s">
        <v>1049</v>
      </c>
      <c r="B544" s="364" t="s">
        <v>1216</v>
      </c>
      <c r="C544" s="364">
        <v>9</v>
      </c>
      <c r="D544" s="364" t="s">
        <v>1436</v>
      </c>
      <c r="E544" s="364">
        <v>28</v>
      </c>
      <c r="F544" s="364" t="s">
        <v>1052</v>
      </c>
      <c r="G544" s="364" t="s">
        <v>1053</v>
      </c>
      <c r="H544" s="364" t="s">
        <v>1054</v>
      </c>
      <c r="I544" s="365" t="s">
        <v>1218</v>
      </c>
    </row>
    <row r="545" spans="1:9" ht="71.25">
      <c r="A545" s="364" t="s">
        <v>1049</v>
      </c>
      <c r="B545" s="364" t="s">
        <v>1216</v>
      </c>
      <c r="C545" s="364">
        <v>9</v>
      </c>
      <c r="D545" s="364" t="s">
        <v>1437</v>
      </c>
      <c r="E545" s="364">
        <v>28</v>
      </c>
      <c r="F545" s="364" t="s">
        <v>1052</v>
      </c>
      <c r="G545" s="364" t="s">
        <v>1053</v>
      </c>
      <c r="H545" s="364" t="s">
        <v>1054</v>
      </c>
      <c r="I545" s="365" t="s">
        <v>1218</v>
      </c>
    </row>
    <row r="546" spans="1:9" ht="71.25">
      <c r="A546" s="364" t="s">
        <v>1049</v>
      </c>
      <c r="B546" s="364" t="s">
        <v>1216</v>
      </c>
      <c r="C546" s="364">
        <v>9</v>
      </c>
      <c r="D546" s="364" t="s">
        <v>1438</v>
      </c>
      <c r="E546" s="364">
        <v>28</v>
      </c>
      <c r="F546" s="364" t="s">
        <v>1052</v>
      </c>
      <c r="G546" s="364" t="s">
        <v>1053</v>
      </c>
      <c r="H546" s="364" t="s">
        <v>1054</v>
      </c>
      <c r="I546" s="365" t="s">
        <v>1218</v>
      </c>
    </row>
    <row r="547" spans="1:9" ht="71.25">
      <c r="A547" s="364" t="s">
        <v>1049</v>
      </c>
      <c r="B547" s="364" t="s">
        <v>1216</v>
      </c>
      <c r="C547" s="364">
        <v>9</v>
      </c>
      <c r="D547" s="364" t="s">
        <v>1439</v>
      </c>
      <c r="E547" s="364">
        <v>28</v>
      </c>
      <c r="F547" s="364" t="s">
        <v>1052</v>
      </c>
      <c r="G547" s="364" t="s">
        <v>1053</v>
      </c>
      <c r="H547" s="364" t="s">
        <v>1054</v>
      </c>
      <c r="I547" s="365" t="s">
        <v>1218</v>
      </c>
    </row>
    <row r="548" spans="1:9" ht="71.25">
      <c r="A548" s="364" t="s">
        <v>1049</v>
      </c>
      <c r="B548" s="364" t="s">
        <v>1216</v>
      </c>
      <c r="C548" s="364">
        <v>9</v>
      </c>
      <c r="D548" s="364" t="s">
        <v>1440</v>
      </c>
      <c r="E548" s="364">
        <v>28</v>
      </c>
      <c r="F548" s="364" t="s">
        <v>1052</v>
      </c>
      <c r="G548" s="364" t="s">
        <v>1053</v>
      </c>
      <c r="H548" s="364" t="s">
        <v>1054</v>
      </c>
      <c r="I548" s="365" t="s">
        <v>1218</v>
      </c>
    </row>
    <row r="549" spans="1:9" ht="71.25">
      <c r="A549" s="364" t="s">
        <v>1049</v>
      </c>
      <c r="B549" s="364" t="s">
        <v>1216</v>
      </c>
      <c r="C549" s="364">
        <v>9</v>
      </c>
      <c r="D549" s="364" t="s">
        <v>1441</v>
      </c>
      <c r="E549" s="364">
        <v>28</v>
      </c>
      <c r="F549" s="364" t="s">
        <v>1052</v>
      </c>
      <c r="G549" s="364" t="s">
        <v>1053</v>
      </c>
      <c r="H549" s="364" t="s">
        <v>1054</v>
      </c>
      <c r="I549" s="365" t="s">
        <v>1218</v>
      </c>
    </row>
    <row r="550" spans="1:9" ht="71.25">
      <c r="A550" s="364" t="s">
        <v>1049</v>
      </c>
      <c r="B550" s="364" t="s">
        <v>1216</v>
      </c>
      <c r="C550" s="364">
        <v>9</v>
      </c>
      <c r="D550" s="364" t="s">
        <v>1442</v>
      </c>
      <c r="E550" s="364">
        <v>28</v>
      </c>
      <c r="F550" s="364" t="s">
        <v>1052</v>
      </c>
      <c r="G550" s="364" t="s">
        <v>1053</v>
      </c>
      <c r="H550" s="364" t="s">
        <v>1054</v>
      </c>
      <c r="I550" s="365" t="s">
        <v>1218</v>
      </c>
    </row>
    <row r="551" spans="1:9" ht="71.25">
      <c r="A551" s="364" t="s">
        <v>1049</v>
      </c>
      <c r="B551" s="364" t="s">
        <v>1216</v>
      </c>
      <c r="C551" s="364">
        <v>9</v>
      </c>
      <c r="D551" s="364" t="s">
        <v>1443</v>
      </c>
      <c r="E551" s="364">
        <v>28</v>
      </c>
      <c r="F551" s="364" t="s">
        <v>1052</v>
      </c>
      <c r="G551" s="364" t="s">
        <v>1053</v>
      </c>
      <c r="H551" s="364" t="s">
        <v>1054</v>
      </c>
      <c r="I551" s="365" t="s">
        <v>1218</v>
      </c>
    </row>
    <row r="552" spans="1:9" ht="71.25">
      <c r="A552" s="364" t="s">
        <v>1049</v>
      </c>
      <c r="B552" s="364" t="s">
        <v>1216</v>
      </c>
      <c r="C552" s="364">
        <v>9</v>
      </c>
      <c r="D552" s="364" t="s">
        <v>1444</v>
      </c>
      <c r="E552" s="364">
        <v>28</v>
      </c>
      <c r="F552" s="364" t="s">
        <v>1052</v>
      </c>
      <c r="G552" s="364" t="s">
        <v>1053</v>
      </c>
      <c r="H552" s="364" t="s">
        <v>1054</v>
      </c>
      <c r="I552" s="365" t="s">
        <v>1218</v>
      </c>
    </row>
    <row r="553" spans="1:9" ht="71.25">
      <c r="A553" s="364" t="s">
        <v>1049</v>
      </c>
      <c r="B553" s="364" t="s">
        <v>1216</v>
      </c>
      <c r="C553" s="364">
        <v>9</v>
      </c>
      <c r="D553" s="364" t="s">
        <v>1445</v>
      </c>
      <c r="E553" s="364">
        <v>28</v>
      </c>
      <c r="F553" s="364" t="s">
        <v>1052</v>
      </c>
      <c r="G553" s="364" t="s">
        <v>1053</v>
      </c>
      <c r="H553" s="364" t="s">
        <v>1054</v>
      </c>
      <c r="I553" s="365" t="s">
        <v>1218</v>
      </c>
    </row>
    <row r="554" spans="1:9" ht="71.25">
      <c r="A554" s="364" t="s">
        <v>1049</v>
      </c>
      <c r="B554" s="364" t="s">
        <v>1216</v>
      </c>
      <c r="C554" s="364">
        <v>9</v>
      </c>
      <c r="D554" s="364" t="s">
        <v>1446</v>
      </c>
      <c r="E554" s="364">
        <v>28</v>
      </c>
      <c r="F554" s="364" t="s">
        <v>1052</v>
      </c>
      <c r="G554" s="364" t="s">
        <v>1241</v>
      </c>
      <c r="H554" s="364" t="s">
        <v>1054</v>
      </c>
      <c r="I554" s="365" t="s">
        <v>1218</v>
      </c>
    </row>
    <row r="555" spans="1:9" ht="71.25">
      <c r="A555" s="364" t="s">
        <v>1049</v>
      </c>
      <c r="B555" s="364" t="s">
        <v>1216</v>
      </c>
      <c r="C555" s="364">
        <v>9</v>
      </c>
      <c r="D555" s="364" t="s">
        <v>1447</v>
      </c>
      <c r="E555" s="364">
        <v>56</v>
      </c>
      <c r="F555" s="364" t="s">
        <v>1590</v>
      </c>
      <c r="G555" s="364" t="s">
        <v>1241</v>
      </c>
      <c r="H555" s="364" t="s">
        <v>1054</v>
      </c>
      <c r="I555" s="365" t="s">
        <v>1218</v>
      </c>
    </row>
    <row r="556" spans="1:9" ht="71.25">
      <c r="A556" s="364" t="s">
        <v>1049</v>
      </c>
      <c r="B556" s="364" t="s">
        <v>1216</v>
      </c>
      <c r="C556" s="364">
        <v>9</v>
      </c>
      <c r="D556" s="364" t="s">
        <v>1449</v>
      </c>
      <c r="E556" s="364">
        <v>28</v>
      </c>
      <c r="F556" s="364" t="s">
        <v>1052</v>
      </c>
      <c r="G556" s="364" t="s">
        <v>1241</v>
      </c>
      <c r="H556" s="364" t="s">
        <v>1054</v>
      </c>
      <c r="I556" s="365" t="s">
        <v>1218</v>
      </c>
    </row>
    <row r="557" spans="1:9" ht="71.25">
      <c r="A557" s="364" t="s">
        <v>1049</v>
      </c>
      <c r="B557" s="364" t="s">
        <v>1216</v>
      </c>
      <c r="C557" s="364">
        <v>9</v>
      </c>
      <c r="D557" s="364" t="s">
        <v>1450</v>
      </c>
      <c r="E557" s="364">
        <v>28</v>
      </c>
      <c r="F557" s="364" t="s">
        <v>1052</v>
      </c>
      <c r="G557" s="364" t="s">
        <v>1057</v>
      </c>
      <c r="H557" s="364" t="s">
        <v>1054</v>
      </c>
      <c r="I557" s="365" t="s">
        <v>1218</v>
      </c>
    </row>
    <row r="558" spans="1:9" ht="71.25">
      <c r="A558" s="364" t="s">
        <v>1049</v>
      </c>
      <c r="B558" s="364" t="s">
        <v>1216</v>
      </c>
      <c r="C558" s="364">
        <v>9</v>
      </c>
      <c r="D558" s="364" t="s">
        <v>1451</v>
      </c>
      <c r="E558" s="364">
        <v>28</v>
      </c>
      <c r="F558" s="364" t="s">
        <v>1052</v>
      </c>
      <c r="G558" s="364" t="s">
        <v>1057</v>
      </c>
      <c r="H558" s="364" t="s">
        <v>1054</v>
      </c>
      <c r="I558" s="365" t="s">
        <v>1218</v>
      </c>
    </row>
    <row r="559" spans="1:9" ht="71.25">
      <c r="A559" s="364" t="s">
        <v>1049</v>
      </c>
      <c r="B559" s="364" t="s">
        <v>1216</v>
      </c>
      <c r="C559" s="364">
        <v>9</v>
      </c>
      <c r="D559" s="364" t="s">
        <v>1452</v>
      </c>
      <c r="E559" s="364">
        <v>28</v>
      </c>
      <c r="F559" s="364" t="s">
        <v>1052</v>
      </c>
      <c r="G559" s="364" t="s">
        <v>1057</v>
      </c>
      <c r="H559" s="364" t="s">
        <v>1054</v>
      </c>
      <c r="I559" s="365" t="s">
        <v>1218</v>
      </c>
    </row>
    <row r="560" spans="1:9" ht="71.25">
      <c r="A560" s="364" t="s">
        <v>1049</v>
      </c>
      <c r="B560" s="364" t="s">
        <v>1216</v>
      </c>
      <c r="C560" s="364">
        <v>9</v>
      </c>
      <c r="D560" s="364" t="s">
        <v>1453</v>
      </c>
      <c r="E560" s="364">
        <v>28</v>
      </c>
      <c r="F560" s="364" t="s">
        <v>1052</v>
      </c>
      <c r="G560" s="364" t="s">
        <v>1057</v>
      </c>
      <c r="H560" s="364" t="s">
        <v>1054</v>
      </c>
      <c r="I560" s="365" t="s">
        <v>1218</v>
      </c>
    </row>
    <row r="561" spans="1:9" ht="71.25">
      <c r="A561" s="364" t="s">
        <v>1049</v>
      </c>
      <c r="B561" s="364" t="s">
        <v>1216</v>
      </c>
      <c r="C561" s="364">
        <v>9</v>
      </c>
      <c r="D561" s="364" t="s">
        <v>1454</v>
      </c>
      <c r="E561" s="364">
        <v>28</v>
      </c>
      <c r="F561" s="364" t="s">
        <v>1052</v>
      </c>
      <c r="G561" s="364" t="s">
        <v>1057</v>
      </c>
      <c r="H561" s="364" t="s">
        <v>1054</v>
      </c>
      <c r="I561" s="365" t="s">
        <v>1218</v>
      </c>
    </row>
    <row r="562" spans="1:9" ht="71.25">
      <c r="A562" s="364" t="s">
        <v>1049</v>
      </c>
      <c r="B562" s="364" t="s">
        <v>1216</v>
      </c>
      <c r="C562" s="364">
        <v>9</v>
      </c>
      <c r="D562" s="364" t="s">
        <v>1455</v>
      </c>
      <c r="E562" s="364">
        <v>28</v>
      </c>
      <c r="F562" s="364" t="s">
        <v>1052</v>
      </c>
      <c r="G562" s="364" t="s">
        <v>1057</v>
      </c>
      <c r="H562" s="364" t="s">
        <v>1054</v>
      </c>
      <c r="I562" s="365" t="s">
        <v>1218</v>
      </c>
    </row>
    <row r="563" spans="1:9" ht="71.25">
      <c r="A563" s="364" t="s">
        <v>1049</v>
      </c>
      <c r="B563" s="364" t="s">
        <v>1216</v>
      </c>
      <c r="C563" s="364">
        <v>9</v>
      </c>
      <c r="D563" s="364" t="s">
        <v>1456</v>
      </c>
      <c r="E563" s="364">
        <v>28</v>
      </c>
      <c r="F563" s="364" t="s">
        <v>1052</v>
      </c>
      <c r="G563" s="364" t="s">
        <v>1057</v>
      </c>
      <c r="H563" s="364" t="s">
        <v>1054</v>
      </c>
      <c r="I563" s="365" t="s">
        <v>1218</v>
      </c>
    </row>
    <row r="564" spans="1:9" ht="71.25">
      <c r="A564" s="364" t="s">
        <v>1049</v>
      </c>
      <c r="B564" s="364" t="s">
        <v>1216</v>
      </c>
      <c r="C564" s="364">
        <v>9</v>
      </c>
      <c r="D564" s="364" t="s">
        <v>1457</v>
      </c>
      <c r="E564" s="364">
        <v>28</v>
      </c>
      <c r="F564" s="364" t="s">
        <v>1052</v>
      </c>
      <c r="G564" s="364" t="s">
        <v>1057</v>
      </c>
      <c r="H564" s="364" t="s">
        <v>1054</v>
      </c>
      <c r="I564" s="365" t="s">
        <v>1218</v>
      </c>
    </row>
    <row r="565" spans="1:9" ht="71.25">
      <c r="A565" s="364" t="s">
        <v>1049</v>
      </c>
      <c r="B565" s="364" t="s">
        <v>1216</v>
      </c>
      <c r="C565" s="364">
        <v>9</v>
      </c>
      <c r="D565" s="364" t="s">
        <v>1458</v>
      </c>
      <c r="E565" s="364">
        <v>28</v>
      </c>
      <c r="F565" s="364" t="s">
        <v>1052</v>
      </c>
      <c r="G565" s="364" t="s">
        <v>1057</v>
      </c>
      <c r="H565" s="364" t="s">
        <v>1054</v>
      </c>
      <c r="I565" s="365" t="s">
        <v>1218</v>
      </c>
    </row>
    <row r="566" spans="1:9" ht="71.25">
      <c r="A566" s="364" t="s">
        <v>1049</v>
      </c>
      <c r="B566" s="364" t="s">
        <v>1216</v>
      </c>
      <c r="C566" s="364">
        <v>9</v>
      </c>
      <c r="D566" s="364" t="s">
        <v>1459</v>
      </c>
      <c r="E566" s="364">
        <v>28</v>
      </c>
      <c r="F566" s="364" t="s">
        <v>1052</v>
      </c>
      <c r="G566" s="364" t="s">
        <v>1057</v>
      </c>
      <c r="H566" s="364" t="s">
        <v>1054</v>
      </c>
      <c r="I566" s="365" t="s">
        <v>1218</v>
      </c>
    </row>
    <row r="567" spans="1:9" ht="71.25">
      <c r="A567" s="364" t="s">
        <v>1049</v>
      </c>
      <c r="B567" s="364" t="s">
        <v>1216</v>
      </c>
      <c r="C567" s="364">
        <v>9</v>
      </c>
      <c r="D567" s="364" t="s">
        <v>1460</v>
      </c>
      <c r="E567" s="364">
        <v>28</v>
      </c>
      <c r="F567" s="364" t="s">
        <v>1052</v>
      </c>
      <c r="G567" s="364" t="s">
        <v>1057</v>
      </c>
      <c r="H567" s="364" t="s">
        <v>1054</v>
      </c>
      <c r="I567" s="365" t="s">
        <v>1218</v>
      </c>
    </row>
    <row r="568" spans="1:9" ht="71.25">
      <c r="A568" s="364" t="s">
        <v>1049</v>
      </c>
      <c r="B568" s="364" t="s">
        <v>1216</v>
      </c>
      <c r="C568" s="364">
        <v>9</v>
      </c>
      <c r="D568" s="364" t="s">
        <v>1461</v>
      </c>
      <c r="E568" s="364">
        <v>28</v>
      </c>
      <c r="F568" s="364" t="s">
        <v>1052</v>
      </c>
      <c r="G568" s="364" t="s">
        <v>1053</v>
      </c>
      <c r="H568" s="364" t="s">
        <v>1054</v>
      </c>
      <c r="I568" s="365" t="s">
        <v>1218</v>
      </c>
    </row>
    <row r="569" spans="1:9" ht="71.25">
      <c r="A569" s="364" t="s">
        <v>1049</v>
      </c>
      <c r="B569" s="364" t="s">
        <v>1216</v>
      </c>
      <c r="C569" s="364">
        <v>9</v>
      </c>
      <c r="D569" s="364" t="s">
        <v>1462</v>
      </c>
      <c r="E569" s="364">
        <v>28</v>
      </c>
      <c r="F569" s="364" t="s">
        <v>1052</v>
      </c>
      <c r="G569" s="364" t="s">
        <v>1053</v>
      </c>
      <c r="H569" s="364" t="s">
        <v>1054</v>
      </c>
      <c r="I569" s="365" t="s">
        <v>1218</v>
      </c>
    </row>
    <row r="570" spans="1:9" ht="71.25">
      <c r="A570" s="364" t="s">
        <v>1049</v>
      </c>
      <c r="B570" s="364" t="s">
        <v>1216</v>
      </c>
      <c r="C570" s="364">
        <v>9</v>
      </c>
      <c r="D570" s="364" t="s">
        <v>1463</v>
      </c>
      <c r="E570" s="364">
        <v>28</v>
      </c>
      <c r="F570" s="364" t="s">
        <v>1052</v>
      </c>
      <c r="G570" s="364" t="s">
        <v>1053</v>
      </c>
      <c r="H570" s="364" t="s">
        <v>1054</v>
      </c>
      <c r="I570" s="365" t="s">
        <v>1218</v>
      </c>
    </row>
    <row r="571" spans="1:9" ht="71.25">
      <c r="A571" s="364" t="s">
        <v>1049</v>
      </c>
      <c r="B571" s="364" t="s">
        <v>1216</v>
      </c>
      <c r="C571" s="364">
        <v>9</v>
      </c>
      <c r="D571" s="364" t="s">
        <v>1464</v>
      </c>
      <c r="E571" s="364">
        <v>28</v>
      </c>
      <c r="F571" s="364" t="s">
        <v>1052</v>
      </c>
      <c r="G571" s="364" t="s">
        <v>1053</v>
      </c>
      <c r="H571" s="364" t="s">
        <v>1054</v>
      </c>
      <c r="I571" s="365" t="s">
        <v>1218</v>
      </c>
    </row>
    <row r="572" spans="1:9" ht="71.25">
      <c r="A572" s="364" t="s">
        <v>1049</v>
      </c>
      <c r="B572" s="364" t="s">
        <v>1216</v>
      </c>
      <c r="C572" s="364">
        <v>9</v>
      </c>
      <c r="D572" s="364" t="s">
        <v>1465</v>
      </c>
      <c r="E572" s="364">
        <v>28</v>
      </c>
      <c r="F572" s="364" t="s">
        <v>1052</v>
      </c>
      <c r="G572" s="364" t="s">
        <v>1053</v>
      </c>
      <c r="H572" s="364" t="s">
        <v>1054</v>
      </c>
      <c r="I572" s="365" t="s">
        <v>1218</v>
      </c>
    </row>
    <row r="573" spans="1:9" ht="71.25">
      <c r="A573" s="364" t="s">
        <v>1049</v>
      </c>
      <c r="B573" s="364" t="s">
        <v>1216</v>
      </c>
      <c r="C573" s="364">
        <v>9</v>
      </c>
      <c r="D573" s="364" t="s">
        <v>1466</v>
      </c>
      <c r="E573" s="364">
        <v>28</v>
      </c>
      <c r="F573" s="364" t="s">
        <v>1052</v>
      </c>
      <c r="G573" s="364" t="s">
        <v>1053</v>
      </c>
      <c r="H573" s="364" t="s">
        <v>1054</v>
      </c>
      <c r="I573" s="365" t="s">
        <v>1218</v>
      </c>
    </row>
    <row r="574" spans="1:9" ht="71.25">
      <c r="A574" s="364" t="s">
        <v>1049</v>
      </c>
      <c r="B574" s="364" t="s">
        <v>1216</v>
      </c>
      <c r="C574" s="364">
        <v>9</v>
      </c>
      <c r="D574" s="364" t="s">
        <v>1467</v>
      </c>
      <c r="E574" s="364">
        <v>28</v>
      </c>
      <c r="F574" s="364" t="s">
        <v>1052</v>
      </c>
      <c r="G574" s="364" t="s">
        <v>1053</v>
      </c>
      <c r="H574" s="364" t="s">
        <v>1054</v>
      </c>
      <c r="I574" s="365" t="s">
        <v>1218</v>
      </c>
    </row>
    <row r="575" spans="1:9" ht="71.25">
      <c r="A575" s="364" t="s">
        <v>1049</v>
      </c>
      <c r="B575" s="364" t="s">
        <v>1216</v>
      </c>
      <c r="C575" s="364">
        <v>9</v>
      </c>
      <c r="D575" s="364" t="s">
        <v>1468</v>
      </c>
      <c r="E575" s="364">
        <v>28</v>
      </c>
      <c r="F575" s="364" t="s">
        <v>1052</v>
      </c>
      <c r="G575" s="364" t="s">
        <v>1053</v>
      </c>
      <c r="H575" s="364" t="s">
        <v>1054</v>
      </c>
      <c r="I575" s="365" t="s">
        <v>1218</v>
      </c>
    </row>
    <row r="576" spans="1:9" ht="71.25">
      <c r="A576" s="364" t="s">
        <v>1049</v>
      </c>
      <c r="B576" s="364" t="s">
        <v>1216</v>
      </c>
      <c r="C576" s="364">
        <v>9</v>
      </c>
      <c r="D576" s="364" t="s">
        <v>1469</v>
      </c>
      <c r="E576" s="364">
        <v>28</v>
      </c>
      <c r="F576" s="364" t="s">
        <v>1052</v>
      </c>
      <c r="G576" s="364" t="s">
        <v>1053</v>
      </c>
      <c r="H576" s="364" t="s">
        <v>1054</v>
      </c>
      <c r="I576" s="365" t="s">
        <v>1218</v>
      </c>
    </row>
    <row r="577" spans="1:9" ht="71.25">
      <c r="A577" s="364" t="s">
        <v>1049</v>
      </c>
      <c r="B577" s="364" t="s">
        <v>1216</v>
      </c>
      <c r="C577" s="364">
        <v>9</v>
      </c>
      <c r="D577" s="364" t="s">
        <v>1470</v>
      </c>
      <c r="E577" s="364">
        <v>28</v>
      </c>
      <c r="F577" s="364" t="s">
        <v>1052</v>
      </c>
      <c r="G577" s="364" t="s">
        <v>1053</v>
      </c>
      <c r="H577" s="364" t="s">
        <v>1054</v>
      </c>
      <c r="I577" s="365" t="s">
        <v>1218</v>
      </c>
    </row>
    <row r="578" spans="1:9" ht="71.25">
      <c r="A578" s="364" t="s">
        <v>1049</v>
      </c>
      <c r="B578" s="364" t="s">
        <v>1216</v>
      </c>
      <c r="C578" s="364">
        <v>9</v>
      </c>
      <c r="D578" s="364" t="s">
        <v>1471</v>
      </c>
      <c r="E578" s="364">
        <v>28</v>
      </c>
      <c r="F578" s="364" t="s">
        <v>1052</v>
      </c>
      <c r="G578" s="364" t="s">
        <v>1053</v>
      </c>
      <c r="H578" s="364" t="s">
        <v>1054</v>
      </c>
      <c r="I578" s="365" t="s">
        <v>1218</v>
      </c>
    </row>
    <row r="579" spans="1:9" ht="71.25">
      <c r="A579" s="364" t="s">
        <v>1049</v>
      </c>
      <c r="B579" s="364" t="s">
        <v>1216</v>
      </c>
      <c r="C579" s="364">
        <v>9</v>
      </c>
      <c r="D579" s="364" t="s">
        <v>1472</v>
      </c>
      <c r="E579" s="364">
        <v>28</v>
      </c>
      <c r="F579" s="364" t="s">
        <v>1052</v>
      </c>
      <c r="G579" s="364" t="s">
        <v>1268</v>
      </c>
      <c r="H579" s="364" t="s">
        <v>1054</v>
      </c>
      <c r="I579" s="365" t="s">
        <v>1218</v>
      </c>
    </row>
    <row r="580" spans="1:9" ht="71.25">
      <c r="A580" s="364" t="s">
        <v>1049</v>
      </c>
      <c r="B580" s="364" t="s">
        <v>1216</v>
      </c>
      <c r="C580" s="364">
        <v>9</v>
      </c>
      <c r="D580" s="364" t="s">
        <v>1473</v>
      </c>
      <c r="E580" s="364">
        <v>56</v>
      </c>
      <c r="F580" s="364" t="s">
        <v>1590</v>
      </c>
      <c r="G580" s="364" t="s">
        <v>1268</v>
      </c>
      <c r="H580" s="364" t="s">
        <v>1054</v>
      </c>
      <c r="I580" s="365" t="s">
        <v>1218</v>
      </c>
    </row>
    <row r="581" spans="1:9" ht="71.25">
      <c r="A581" s="364" t="s">
        <v>1049</v>
      </c>
      <c r="B581" s="364" t="s">
        <v>1216</v>
      </c>
      <c r="C581" s="364">
        <v>9</v>
      </c>
      <c r="D581" s="364" t="s">
        <v>1475</v>
      </c>
      <c r="E581" s="364">
        <v>28</v>
      </c>
      <c r="F581" s="364" t="s">
        <v>1052</v>
      </c>
      <c r="G581" s="364" t="s">
        <v>1268</v>
      </c>
      <c r="H581" s="364" t="s">
        <v>1054</v>
      </c>
      <c r="I581" s="365" t="s">
        <v>1218</v>
      </c>
    </row>
    <row r="582" spans="1:9" ht="71.25">
      <c r="A582" s="364" t="s">
        <v>1049</v>
      </c>
      <c r="B582" s="364" t="s">
        <v>1476</v>
      </c>
      <c r="C582" s="364">
        <v>1</v>
      </c>
      <c r="D582" s="366" t="s">
        <v>1589</v>
      </c>
      <c r="E582" s="364">
        <v>56</v>
      </c>
      <c r="F582" s="364" t="s">
        <v>1590</v>
      </c>
      <c r="G582" s="364" t="s">
        <v>1057</v>
      </c>
      <c r="H582" s="364" t="s">
        <v>1054</v>
      </c>
      <c r="I582" s="365" t="s">
        <v>1218</v>
      </c>
    </row>
    <row r="583" spans="1:9" ht="71.25">
      <c r="A583" s="364" t="s">
        <v>1049</v>
      </c>
      <c r="B583" s="364" t="s">
        <v>1476</v>
      </c>
      <c r="C583" s="364">
        <v>1</v>
      </c>
      <c r="D583" s="366" t="s">
        <v>1591</v>
      </c>
      <c r="E583" s="364">
        <v>56</v>
      </c>
      <c r="F583" s="364" t="s">
        <v>1590</v>
      </c>
      <c r="G583" s="364" t="s">
        <v>1057</v>
      </c>
      <c r="H583" s="364" t="s">
        <v>1054</v>
      </c>
      <c r="I583" s="365" t="s">
        <v>1218</v>
      </c>
    </row>
    <row r="584" spans="1:9" ht="71.25">
      <c r="A584" s="364" t="s">
        <v>1049</v>
      </c>
      <c r="B584" s="364" t="s">
        <v>1476</v>
      </c>
      <c r="C584" s="364">
        <v>1</v>
      </c>
      <c r="D584" s="366" t="s">
        <v>1592</v>
      </c>
      <c r="E584" s="364">
        <v>28</v>
      </c>
      <c r="F584" s="364" t="s">
        <v>1052</v>
      </c>
      <c r="G584" s="364" t="s">
        <v>1057</v>
      </c>
      <c r="H584" s="364" t="s">
        <v>1054</v>
      </c>
      <c r="I584" s="365" t="s">
        <v>1218</v>
      </c>
    </row>
    <row r="585" spans="1:9" ht="71.25">
      <c r="A585" s="364" t="s">
        <v>1049</v>
      </c>
      <c r="B585" s="364" t="s">
        <v>1476</v>
      </c>
      <c r="C585" s="364">
        <v>1</v>
      </c>
      <c r="D585" s="366" t="s">
        <v>1593</v>
      </c>
      <c r="E585" s="364">
        <v>28</v>
      </c>
      <c r="F585" s="364" t="s">
        <v>1052</v>
      </c>
      <c r="G585" s="364" t="s">
        <v>1057</v>
      </c>
      <c r="H585" s="364" t="s">
        <v>1054</v>
      </c>
      <c r="I585" s="365" t="s">
        <v>1218</v>
      </c>
    </row>
    <row r="586" spans="1:9" ht="71.25">
      <c r="A586" s="364" t="s">
        <v>1049</v>
      </c>
      <c r="B586" s="364" t="s">
        <v>1476</v>
      </c>
      <c r="C586" s="364">
        <v>1</v>
      </c>
      <c r="D586" s="366" t="s">
        <v>1594</v>
      </c>
      <c r="E586" s="364">
        <v>56</v>
      </c>
      <c r="F586" s="364" t="s">
        <v>1590</v>
      </c>
      <c r="G586" s="364" t="s">
        <v>1057</v>
      </c>
      <c r="H586" s="364" t="s">
        <v>1054</v>
      </c>
      <c r="I586" s="365" t="s">
        <v>1218</v>
      </c>
    </row>
    <row r="587" spans="1:9" ht="71.25">
      <c r="A587" s="364" t="s">
        <v>1049</v>
      </c>
      <c r="B587" s="364" t="s">
        <v>1476</v>
      </c>
      <c r="C587" s="364">
        <v>1</v>
      </c>
      <c r="D587" s="366" t="s">
        <v>1595</v>
      </c>
      <c r="E587" s="364">
        <v>28</v>
      </c>
      <c r="F587" s="364" t="s">
        <v>1052</v>
      </c>
      <c r="G587" s="364" t="s">
        <v>1053</v>
      </c>
      <c r="H587" s="364" t="s">
        <v>1054</v>
      </c>
      <c r="I587" s="365" t="s">
        <v>1218</v>
      </c>
    </row>
    <row r="588" spans="1:9" ht="71.25">
      <c r="A588" s="364" t="s">
        <v>1049</v>
      </c>
      <c r="B588" s="364" t="s">
        <v>1476</v>
      </c>
      <c r="C588" s="364">
        <v>1</v>
      </c>
      <c r="D588" s="366" t="s">
        <v>1596</v>
      </c>
      <c r="E588" s="364">
        <v>56</v>
      </c>
      <c r="F588" s="364" t="s">
        <v>1590</v>
      </c>
      <c r="G588" s="364" t="s">
        <v>1053</v>
      </c>
      <c r="H588" s="364" t="s">
        <v>1054</v>
      </c>
      <c r="I588" s="365" t="s">
        <v>1218</v>
      </c>
    </row>
    <row r="589" spans="1:9" ht="71.25">
      <c r="A589" s="364" t="s">
        <v>1049</v>
      </c>
      <c r="B589" s="364" t="s">
        <v>1476</v>
      </c>
      <c r="C589" s="364">
        <v>1</v>
      </c>
      <c r="D589" s="366" t="s">
        <v>1597</v>
      </c>
      <c r="E589" s="364">
        <v>28</v>
      </c>
      <c r="F589" s="364" t="s">
        <v>1052</v>
      </c>
      <c r="G589" s="364" t="s">
        <v>1053</v>
      </c>
      <c r="H589" s="364" t="s">
        <v>1054</v>
      </c>
      <c r="I589" s="365" t="s">
        <v>1218</v>
      </c>
    </row>
    <row r="590" spans="1:9" ht="71.25">
      <c r="A590" s="364" t="s">
        <v>1049</v>
      </c>
      <c r="B590" s="364" t="s">
        <v>1476</v>
      </c>
      <c r="C590" s="364">
        <v>1</v>
      </c>
      <c r="D590" s="366" t="s">
        <v>1598</v>
      </c>
      <c r="E590" s="364">
        <v>56</v>
      </c>
      <c r="F590" s="364" t="s">
        <v>1590</v>
      </c>
      <c r="G590" s="364" t="s">
        <v>1053</v>
      </c>
      <c r="H590" s="364" t="s">
        <v>1054</v>
      </c>
      <c r="I590" s="365" t="s">
        <v>1218</v>
      </c>
    </row>
    <row r="591" spans="1:9" ht="71.25">
      <c r="A591" s="364" t="s">
        <v>1049</v>
      </c>
      <c r="B591" s="364" t="s">
        <v>1476</v>
      </c>
      <c r="C591" s="364">
        <v>1</v>
      </c>
      <c r="D591" s="366" t="s">
        <v>1599</v>
      </c>
      <c r="E591" s="364">
        <v>56</v>
      </c>
      <c r="F591" s="364" t="s">
        <v>1590</v>
      </c>
      <c r="G591" s="364" t="s">
        <v>1053</v>
      </c>
      <c r="H591" s="364" t="s">
        <v>1054</v>
      </c>
      <c r="I591" s="365" t="s">
        <v>1218</v>
      </c>
    </row>
    <row r="592" spans="1:9" ht="71.25">
      <c r="A592" s="364" t="s">
        <v>1049</v>
      </c>
      <c r="B592" s="364" t="s">
        <v>1476</v>
      </c>
      <c r="C592" s="364">
        <v>1</v>
      </c>
      <c r="D592" s="366" t="s">
        <v>1600</v>
      </c>
      <c r="E592" s="364">
        <v>56</v>
      </c>
      <c r="F592" s="364" t="s">
        <v>1590</v>
      </c>
      <c r="G592" s="364" t="s">
        <v>1057</v>
      </c>
      <c r="H592" s="364" t="s">
        <v>1054</v>
      </c>
      <c r="I592" s="365" t="s">
        <v>1218</v>
      </c>
    </row>
    <row r="593" spans="1:9" ht="71.25">
      <c r="A593" s="364" t="s">
        <v>1049</v>
      </c>
      <c r="B593" s="364" t="s">
        <v>1476</v>
      </c>
      <c r="C593" s="364">
        <v>1</v>
      </c>
      <c r="D593" s="366" t="s">
        <v>1601</v>
      </c>
      <c r="E593" s="364">
        <v>56</v>
      </c>
      <c r="F593" s="364" t="s">
        <v>1590</v>
      </c>
      <c r="G593" s="364" t="s">
        <v>1057</v>
      </c>
      <c r="H593" s="364" t="s">
        <v>1054</v>
      </c>
      <c r="I593" s="365" t="s">
        <v>1218</v>
      </c>
    </row>
    <row r="594" spans="1:9" ht="71.25">
      <c r="A594" s="364" t="s">
        <v>1049</v>
      </c>
      <c r="B594" s="364" t="s">
        <v>1476</v>
      </c>
      <c r="C594" s="364">
        <v>1</v>
      </c>
      <c r="D594" s="367" t="s">
        <v>1602</v>
      </c>
      <c r="E594" s="364">
        <v>28</v>
      </c>
      <c r="F594" s="364" t="s">
        <v>1052</v>
      </c>
      <c r="G594" s="364" t="s">
        <v>1057</v>
      </c>
      <c r="H594" s="364" t="s">
        <v>1054</v>
      </c>
      <c r="I594" s="365" t="s">
        <v>1218</v>
      </c>
    </row>
    <row r="595" spans="1:9" ht="71.25">
      <c r="A595" s="364" t="s">
        <v>1049</v>
      </c>
      <c r="B595" s="364" t="s">
        <v>1476</v>
      </c>
      <c r="C595" s="364">
        <v>1</v>
      </c>
      <c r="D595" s="366" t="s">
        <v>1603</v>
      </c>
      <c r="E595" s="364">
        <v>28</v>
      </c>
      <c r="F595" s="364" t="s">
        <v>1052</v>
      </c>
      <c r="G595" s="364" t="s">
        <v>1057</v>
      </c>
      <c r="H595" s="364" t="s">
        <v>1054</v>
      </c>
      <c r="I595" s="365" t="s">
        <v>1218</v>
      </c>
    </row>
    <row r="596" spans="1:9" ht="71.25">
      <c r="A596" s="364" t="s">
        <v>1049</v>
      </c>
      <c r="B596" s="364" t="s">
        <v>1476</v>
      </c>
      <c r="C596" s="364">
        <v>1</v>
      </c>
      <c r="D596" s="366" t="s">
        <v>1604</v>
      </c>
      <c r="E596" s="364">
        <v>56</v>
      </c>
      <c r="F596" s="364" t="s">
        <v>1590</v>
      </c>
      <c r="G596" s="364" t="s">
        <v>1057</v>
      </c>
      <c r="H596" s="364" t="s">
        <v>1054</v>
      </c>
      <c r="I596" s="365" t="s">
        <v>1218</v>
      </c>
    </row>
    <row r="597" spans="1:9" ht="71.25">
      <c r="A597" s="364" t="s">
        <v>1049</v>
      </c>
      <c r="B597" s="364" t="s">
        <v>1476</v>
      </c>
      <c r="C597" s="364">
        <v>1</v>
      </c>
      <c r="D597" s="366" t="s">
        <v>1605</v>
      </c>
      <c r="E597" s="364">
        <v>28</v>
      </c>
      <c r="F597" s="364" t="s">
        <v>1052</v>
      </c>
      <c r="G597" s="364" t="s">
        <v>1053</v>
      </c>
      <c r="H597" s="364" t="s">
        <v>1054</v>
      </c>
      <c r="I597" s="365" t="s">
        <v>1218</v>
      </c>
    </row>
    <row r="598" spans="1:9" ht="71.25">
      <c r="A598" s="364" t="s">
        <v>1049</v>
      </c>
      <c r="B598" s="364" t="s">
        <v>1476</v>
      </c>
      <c r="C598" s="364">
        <v>1</v>
      </c>
      <c r="D598" s="366" t="s">
        <v>1606</v>
      </c>
      <c r="E598" s="364">
        <v>56</v>
      </c>
      <c r="F598" s="364" t="s">
        <v>1590</v>
      </c>
      <c r="G598" s="364" t="s">
        <v>1053</v>
      </c>
      <c r="H598" s="364" t="s">
        <v>1054</v>
      </c>
      <c r="I598" s="365" t="s">
        <v>1218</v>
      </c>
    </row>
    <row r="599" spans="1:9" ht="71.25">
      <c r="A599" s="364" t="s">
        <v>1049</v>
      </c>
      <c r="B599" s="364" t="s">
        <v>1476</v>
      </c>
      <c r="C599" s="364">
        <v>1</v>
      </c>
      <c r="D599" s="366" t="s">
        <v>1607</v>
      </c>
      <c r="E599" s="364">
        <v>56</v>
      </c>
      <c r="F599" s="364" t="s">
        <v>1590</v>
      </c>
      <c r="G599" s="364" t="s">
        <v>1053</v>
      </c>
      <c r="H599" s="364" t="s">
        <v>1054</v>
      </c>
      <c r="I599" s="365" t="s">
        <v>1218</v>
      </c>
    </row>
    <row r="600" spans="1:9" ht="71.25">
      <c r="A600" s="364" t="s">
        <v>1049</v>
      </c>
      <c r="B600" s="364" t="s">
        <v>1476</v>
      </c>
      <c r="C600" s="364">
        <v>1</v>
      </c>
      <c r="D600" s="366" t="s">
        <v>1608</v>
      </c>
      <c r="E600" s="364">
        <v>56</v>
      </c>
      <c r="F600" s="364" t="s">
        <v>1590</v>
      </c>
      <c r="G600" s="364" t="s">
        <v>1053</v>
      </c>
      <c r="H600" s="364" t="s">
        <v>1054</v>
      </c>
      <c r="I600" s="365" t="s">
        <v>1218</v>
      </c>
    </row>
    <row r="601" spans="1:9" ht="71.25">
      <c r="A601" s="364" t="s">
        <v>1049</v>
      </c>
      <c r="B601" s="364" t="s">
        <v>1476</v>
      </c>
      <c r="C601" s="364">
        <v>1</v>
      </c>
      <c r="D601" s="366" t="s">
        <v>1609</v>
      </c>
      <c r="E601" s="364">
        <v>56</v>
      </c>
      <c r="F601" s="364" t="s">
        <v>1590</v>
      </c>
      <c r="G601" s="364" t="s">
        <v>1053</v>
      </c>
      <c r="H601" s="364" t="s">
        <v>1054</v>
      </c>
      <c r="I601" s="365" t="s">
        <v>1218</v>
      </c>
    </row>
    <row r="602" spans="1:9" ht="71.25">
      <c r="A602" s="364" t="s">
        <v>1049</v>
      </c>
      <c r="B602" s="364" t="s">
        <v>1476</v>
      </c>
      <c r="C602" s="364">
        <v>2</v>
      </c>
      <c r="D602" s="364" t="s">
        <v>1217</v>
      </c>
      <c r="E602" s="364">
        <v>28</v>
      </c>
      <c r="F602" s="364" t="s">
        <v>1052</v>
      </c>
      <c r="G602" s="364" t="s">
        <v>1057</v>
      </c>
      <c r="H602" s="364" t="s">
        <v>1054</v>
      </c>
      <c r="I602" s="365" t="s">
        <v>1218</v>
      </c>
    </row>
    <row r="603" spans="1:9" ht="71.25">
      <c r="A603" s="364" t="s">
        <v>1049</v>
      </c>
      <c r="B603" s="364" t="s">
        <v>1476</v>
      </c>
      <c r="C603" s="364">
        <v>2</v>
      </c>
      <c r="D603" s="364" t="s">
        <v>1219</v>
      </c>
      <c r="E603" s="364">
        <v>28</v>
      </c>
      <c r="F603" s="364" t="s">
        <v>1052</v>
      </c>
      <c r="G603" s="364" t="s">
        <v>1057</v>
      </c>
      <c r="H603" s="364" t="s">
        <v>1054</v>
      </c>
      <c r="I603" s="365" t="s">
        <v>1218</v>
      </c>
    </row>
    <row r="604" spans="1:9" ht="71.25">
      <c r="A604" s="364" t="s">
        <v>1049</v>
      </c>
      <c r="B604" s="364" t="s">
        <v>1476</v>
      </c>
      <c r="C604" s="364">
        <v>2</v>
      </c>
      <c r="D604" s="364" t="s">
        <v>1220</v>
      </c>
      <c r="E604" s="364">
        <v>28</v>
      </c>
      <c r="F604" s="364" t="s">
        <v>1052</v>
      </c>
      <c r="G604" s="364" t="s">
        <v>1057</v>
      </c>
      <c r="H604" s="364" t="s">
        <v>1054</v>
      </c>
      <c r="I604" s="365" t="s">
        <v>1218</v>
      </c>
    </row>
    <row r="605" spans="1:9" ht="71.25">
      <c r="A605" s="364" t="s">
        <v>1049</v>
      </c>
      <c r="B605" s="364" t="s">
        <v>1476</v>
      </c>
      <c r="C605" s="364">
        <v>2</v>
      </c>
      <c r="D605" s="364" t="s">
        <v>1221</v>
      </c>
      <c r="E605" s="364">
        <v>28</v>
      </c>
      <c r="F605" s="364" t="s">
        <v>1052</v>
      </c>
      <c r="G605" s="364" t="s">
        <v>1057</v>
      </c>
      <c r="H605" s="364" t="s">
        <v>1054</v>
      </c>
      <c r="I605" s="365" t="s">
        <v>1218</v>
      </c>
    </row>
    <row r="606" spans="1:9" ht="71.25">
      <c r="A606" s="364" t="s">
        <v>1049</v>
      </c>
      <c r="B606" s="364" t="s">
        <v>1476</v>
      </c>
      <c r="C606" s="364">
        <v>2</v>
      </c>
      <c r="D606" s="364" t="s">
        <v>1222</v>
      </c>
      <c r="E606" s="364">
        <v>28</v>
      </c>
      <c r="F606" s="364" t="s">
        <v>1052</v>
      </c>
      <c r="G606" s="364" t="s">
        <v>1057</v>
      </c>
      <c r="H606" s="364" t="s">
        <v>1054</v>
      </c>
      <c r="I606" s="365" t="s">
        <v>1218</v>
      </c>
    </row>
    <row r="607" spans="1:9" ht="71.25">
      <c r="A607" s="364" t="s">
        <v>1049</v>
      </c>
      <c r="B607" s="364" t="s">
        <v>1476</v>
      </c>
      <c r="C607" s="364">
        <v>2</v>
      </c>
      <c r="D607" s="364" t="s">
        <v>1223</v>
      </c>
      <c r="E607" s="364">
        <v>28</v>
      </c>
      <c r="F607" s="364" t="s">
        <v>1052</v>
      </c>
      <c r="G607" s="364" t="s">
        <v>1057</v>
      </c>
      <c r="H607" s="364" t="s">
        <v>1054</v>
      </c>
      <c r="I607" s="365" t="s">
        <v>1218</v>
      </c>
    </row>
    <row r="608" spans="1:9" ht="71.25">
      <c r="A608" s="364" t="s">
        <v>1049</v>
      </c>
      <c r="B608" s="364" t="s">
        <v>1476</v>
      </c>
      <c r="C608" s="364">
        <v>2</v>
      </c>
      <c r="D608" s="364" t="s">
        <v>1224</v>
      </c>
      <c r="E608" s="364">
        <v>28</v>
      </c>
      <c r="F608" s="364" t="s">
        <v>1052</v>
      </c>
      <c r="G608" s="364" t="s">
        <v>1057</v>
      </c>
      <c r="H608" s="364" t="s">
        <v>1054</v>
      </c>
      <c r="I608" s="365" t="s">
        <v>1218</v>
      </c>
    </row>
    <row r="609" spans="1:9" ht="71.25">
      <c r="A609" s="364" t="s">
        <v>1049</v>
      </c>
      <c r="B609" s="364" t="s">
        <v>1476</v>
      </c>
      <c r="C609" s="364">
        <v>2</v>
      </c>
      <c r="D609" s="364" t="s">
        <v>1225</v>
      </c>
      <c r="E609" s="364">
        <v>28</v>
      </c>
      <c r="F609" s="364" t="s">
        <v>1052</v>
      </c>
      <c r="G609" s="364" t="s">
        <v>1057</v>
      </c>
      <c r="H609" s="364" t="s">
        <v>1054</v>
      </c>
      <c r="I609" s="365" t="s">
        <v>1218</v>
      </c>
    </row>
    <row r="610" spans="1:9" ht="71.25">
      <c r="A610" s="364" t="s">
        <v>1049</v>
      </c>
      <c r="B610" s="364" t="s">
        <v>1476</v>
      </c>
      <c r="C610" s="364">
        <v>2</v>
      </c>
      <c r="D610" s="364" t="s">
        <v>1226</v>
      </c>
      <c r="E610" s="364">
        <v>28</v>
      </c>
      <c r="F610" s="364" t="s">
        <v>1052</v>
      </c>
      <c r="G610" s="364" t="s">
        <v>1057</v>
      </c>
      <c r="H610" s="364" t="s">
        <v>1054</v>
      </c>
      <c r="I610" s="365" t="s">
        <v>1218</v>
      </c>
    </row>
    <row r="611" spans="1:9" ht="71.25">
      <c r="A611" s="364" t="s">
        <v>1049</v>
      </c>
      <c r="B611" s="364" t="s">
        <v>1476</v>
      </c>
      <c r="C611" s="364">
        <v>2</v>
      </c>
      <c r="D611" s="364" t="s">
        <v>1227</v>
      </c>
      <c r="E611" s="364">
        <v>28</v>
      </c>
      <c r="F611" s="364" t="s">
        <v>1052</v>
      </c>
      <c r="G611" s="364" t="s">
        <v>1057</v>
      </c>
      <c r="H611" s="364" t="s">
        <v>1054</v>
      </c>
      <c r="I611" s="365" t="s">
        <v>1218</v>
      </c>
    </row>
    <row r="612" spans="1:9" ht="71.25">
      <c r="A612" s="364" t="s">
        <v>1049</v>
      </c>
      <c r="B612" s="364" t="s">
        <v>1476</v>
      </c>
      <c r="C612" s="364">
        <v>2</v>
      </c>
      <c r="D612" s="364" t="s">
        <v>1228</v>
      </c>
      <c r="E612" s="364">
        <v>28</v>
      </c>
      <c r="F612" s="364" t="s">
        <v>1052</v>
      </c>
      <c r="G612" s="364" t="s">
        <v>1057</v>
      </c>
      <c r="H612" s="364" t="s">
        <v>1054</v>
      </c>
      <c r="I612" s="365" t="s">
        <v>1218</v>
      </c>
    </row>
    <row r="613" spans="1:9" ht="71.25">
      <c r="A613" s="364" t="s">
        <v>1049</v>
      </c>
      <c r="B613" s="364" t="s">
        <v>1476</v>
      </c>
      <c r="C613" s="364">
        <v>2</v>
      </c>
      <c r="D613" s="364" t="s">
        <v>1229</v>
      </c>
      <c r="E613" s="364">
        <v>28</v>
      </c>
      <c r="F613" s="364" t="s">
        <v>1052</v>
      </c>
      <c r="G613" s="364" t="s">
        <v>1053</v>
      </c>
      <c r="H613" s="364" t="s">
        <v>1054</v>
      </c>
      <c r="I613" s="365" t="s">
        <v>1218</v>
      </c>
    </row>
    <row r="614" spans="1:9" ht="71.25">
      <c r="A614" s="364" t="s">
        <v>1049</v>
      </c>
      <c r="B614" s="364" t="s">
        <v>1476</v>
      </c>
      <c r="C614" s="364">
        <v>2</v>
      </c>
      <c r="D614" s="364" t="s">
        <v>1230</v>
      </c>
      <c r="E614" s="364">
        <v>28</v>
      </c>
      <c r="F614" s="364" t="s">
        <v>1052</v>
      </c>
      <c r="G614" s="364" t="s">
        <v>1053</v>
      </c>
      <c r="H614" s="364" t="s">
        <v>1054</v>
      </c>
      <c r="I614" s="365" t="s">
        <v>1218</v>
      </c>
    </row>
    <row r="615" spans="1:9" ht="71.25">
      <c r="A615" s="364" t="s">
        <v>1049</v>
      </c>
      <c r="B615" s="364" t="s">
        <v>1476</v>
      </c>
      <c r="C615" s="364">
        <v>2</v>
      </c>
      <c r="D615" s="364" t="s">
        <v>1231</v>
      </c>
      <c r="E615" s="364">
        <v>28</v>
      </c>
      <c r="F615" s="364" t="s">
        <v>1052</v>
      </c>
      <c r="G615" s="364" t="s">
        <v>1053</v>
      </c>
      <c r="H615" s="364" t="s">
        <v>1054</v>
      </c>
      <c r="I615" s="365" t="s">
        <v>1218</v>
      </c>
    </row>
    <row r="616" spans="1:9" ht="71.25">
      <c r="A616" s="364" t="s">
        <v>1049</v>
      </c>
      <c r="B616" s="364" t="s">
        <v>1476</v>
      </c>
      <c r="C616" s="364">
        <v>2</v>
      </c>
      <c r="D616" s="364" t="s">
        <v>1232</v>
      </c>
      <c r="E616" s="364">
        <v>28</v>
      </c>
      <c r="F616" s="364" t="s">
        <v>1052</v>
      </c>
      <c r="G616" s="364" t="s">
        <v>1053</v>
      </c>
      <c r="H616" s="364" t="s">
        <v>1054</v>
      </c>
      <c r="I616" s="365" t="s">
        <v>1218</v>
      </c>
    </row>
    <row r="617" spans="1:9" ht="71.25">
      <c r="A617" s="364" t="s">
        <v>1049</v>
      </c>
      <c r="B617" s="364" t="s">
        <v>1476</v>
      </c>
      <c r="C617" s="364">
        <v>2</v>
      </c>
      <c r="D617" s="364" t="s">
        <v>1233</v>
      </c>
      <c r="E617" s="364">
        <v>28</v>
      </c>
      <c r="F617" s="364" t="s">
        <v>1052</v>
      </c>
      <c r="G617" s="364" t="s">
        <v>1053</v>
      </c>
      <c r="H617" s="364" t="s">
        <v>1054</v>
      </c>
      <c r="I617" s="365" t="s">
        <v>1218</v>
      </c>
    </row>
    <row r="618" spans="1:9" ht="71.25">
      <c r="A618" s="364" t="s">
        <v>1049</v>
      </c>
      <c r="B618" s="364" t="s">
        <v>1476</v>
      </c>
      <c r="C618" s="364">
        <v>2</v>
      </c>
      <c r="D618" s="364" t="s">
        <v>1234</v>
      </c>
      <c r="E618" s="364">
        <v>28</v>
      </c>
      <c r="F618" s="364" t="s">
        <v>1052</v>
      </c>
      <c r="G618" s="364" t="s">
        <v>1053</v>
      </c>
      <c r="H618" s="364" t="s">
        <v>1054</v>
      </c>
      <c r="I618" s="365" t="s">
        <v>1218</v>
      </c>
    </row>
    <row r="619" spans="1:9" ht="71.25">
      <c r="A619" s="364" t="s">
        <v>1049</v>
      </c>
      <c r="B619" s="364" t="s">
        <v>1476</v>
      </c>
      <c r="C619" s="364">
        <v>2</v>
      </c>
      <c r="D619" s="364" t="s">
        <v>1235</v>
      </c>
      <c r="E619" s="364">
        <v>28</v>
      </c>
      <c r="F619" s="364" t="s">
        <v>1052</v>
      </c>
      <c r="G619" s="364" t="s">
        <v>1053</v>
      </c>
      <c r="H619" s="364" t="s">
        <v>1054</v>
      </c>
      <c r="I619" s="365" t="s">
        <v>1218</v>
      </c>
    </row>
    <row r="620" spans="1:9" ht="71.25">
      <c r="A620" s="364" t="s">
        <v>1049</v>
      </c>
      <c r="B620" s="364" t="s">
        <v>1476</v>
      </c>
      <c r="C620" s="364">
        <v>2</v>
      </c>
      <c r="D620" s="364" t="s">
        <v>1236</v>
      </c>
      <c r="E620" s="364">
        <v>28</v>
      </c>
      <c r="F620" s="364" t="s">
        <v>1052</v>
      </c>
      <c r="G620" s="364" t="s">
        <v>1053</v>
      </c>
      <c r="H620" s="364" t="s">
        <v>1054</v>
      </c>
      <c r="I620" s="365" t="s">
        <v>1218</v>
      </c>
    </row>
    <row r="621" spans="1:9" ht="71.25">
      <c r="A621" s="364" t="s">
        <v>1049</v>
      </c>
      <c r="B621" s="364" t="s">
        <v>1476</v>
      </c>
      <c r="C621" s="364">
        <v>2</v>
      </c>
      <c r="D621" s="364" t="s">
        <v>1237</v>
      </c>
      <c r="E621" s="364">
        <v>28</v>
      </c>
      <c r="F621" s="364" t="s">
        <v>1052</v>
      </c>
      <c r="G621" s="364" t="s">
        <v>1053</v>
      </c>
      <c r="H621" s="364" t="s">
        <v>1054</v>
      </c>
      <c r="I621" s="365" t="s">
        <v>1218</v>
      </c>
    </row>
    <row r="622" spans="1:9" ht="71.25">
      <c r="A622" s="364" t="s">
        <v>1049</v>
      </c>
      <c r="B622" s="364" t="s">
        <v>1476</v>
      </c>
      <c r="C622" s="364">
        <v>2</v>
      </c>
      <c r="D622" s="364" t="s">
        <v>1238</v>
      </c>
      <c r="E622" s="364">
        <v>28</v>
      </c>
      <c r="F622" s="364" t="s">
        <v>1052</v>
      </c>
      <c r="G622" s="364" t="s">
        <v>1053</v>
      </c>
      <c r="H622" s="364" t="s">
        <v>1054</v>
      </c>
      <c r="I622" s="365" t="s">
        <v>1218</v>
      </c>
    </row>
    <row r="623" spans="1:9" ht="71.25">
      <c r="A623" s="364" t="s">
        <v>1049</v>
      </c>
      <c r="B623" s="364" t="s">
        <v>1476</v>
      </c>
      <c r="C623" s="364">
        <v>2</v>
      </c>
      <c r="D623" s="364" t="s">
        <v>1239</v>
      </c>
      <c r="E623" s="364">
        <v>28</v>
      </c>
      <c r="F623" s="364" t="s">
        <v>1052</v>
      </c>
      <c r="G623" s="364" t="s">
        <v>1053</v>
      </c>
      <c r="H623" s="364" t="s">
        <v>1054</v>
      </c>
      <c r="I623" s="365" t="s">
        <v>1218</v>
      </c>
    </row>
    <row r="624" spans="1:9" ht="71.25">
      <c r="A624" s="364" t="s">
        <v>1049</v>
      </c>
      <c r="B624" s="364" t="s">
        <v>1476</v>
      </c>
      <c r="C624" s="364">
        <v>2</v>
      </c>
      <c r="D624" s="364" t="s">
        <v>1240</v>
      </c>
      <c r="E624" s="364">
        <v>28</v>
      </c>
      <c r="F624" s="364" t="s">
        <v>1052</v>
      </c>
      <c r="G624" s="364" t="s">
        <v>1241</v>
      </c>
      <c r="H624" s="364" t="s">
        <v>1054</v>
      </c>
      <c r="I624" s="365" t="s">
        <v>1218</v>
      </c>
    </row>
    <row r="625" spans="1:9" ht="71.25">
      <c r="A625" s="364" t="s">
        <v>1049</v>
      </c>
      <c r="B625" s="364" t="s">
        <v>1476</v>
      </c>
      <c r="C625" s="364">
        <v>2</v>
      </c>
      <c r="D625" s="364" t="s">
        <v>1242</v>
      </c>
      <c r="E625" s="364">
        <v>56</v>
      </c>
      <c r="F625" s="364" t="s">
        <v>1590</v>
      </c>
      <c r="G625" s="364" t="s">
        <v>1241</v>
      </c>
      <c r="H625" s="364" t="s">
        <v>1054</v>
      </c>
      <c r="I625" s="365" t="s">
        <v>1218</v>
      </c>
    </row>
    <row r="626" spans="1:9" ht="71.25">
      <c r="A626" s="364" t="s">
        <v>1049</v>
      </c>
      <c r="B626" s="364" t="s">
        <v>1476</v>
      </c>
      <c r="C626" s="364">
        <v>2</v>
      </c>
      <c r="D626" s="364" t="s">
        <v>1244</v>
      </c>
      <c r="E626" s="364">
        <v>28</v>
      </c>
      <c r="F626" s="364" t="s">
        <v>1052</v>
      </c>
      <c r="G626" s="364" t="s">
        <v>1241</v>
      </c>
      <c r="H626" s="364" t="s">
        <v>1054</v>
      </c>
      <c r="I626" s="365" t="s">
        <v>1218</v>
      </c>
    </row>
    <row r="627" spans="1:9" ht="71.25">
      <c r="A627" s="364" t="s">
        <v>1049</v>
      </c>
      <c r="B627" s="364" t="s">
        <v>1476</v>
      </c>
      <c r="C627" s="364">
        <v>2</v>
      </c>
      <c r="D627" s="364" t="s">
        <v>1245</v>
      </c>
      <c r="E627" s="364">
        <v>28</v>
      </c>
      <c r="F627" s="364" t="s">
        <v>1052</v>
      </c>
      <c r="G627" s="364" t="s">
        <v>1057</v>
      </c>
      <c r="H627" s="364" t="s">
        <v>1054</v>
      </c>
      <c r="I627" s="365" t="s">
        <v>1218</v>
      </c>
    </row>
    <row r="628" spans="1:9" ht="71.25">
      <c r="A628" s="364" t="s">
        <v>1049</v>
      </c>
      <c r="B628" s="364" t="s">
        <v>1476</v>
      </c>
      <c r="C628" s="364">
        <v>2</v>
      </c>
      <c r="D628" s="364" t="s">
        <v>1246</v>
      </c>
      <c r="E628" s="364">
        <v>28</v>
      </c>
      <c r="F628" s="364" t="s">
        <v>1052</v>
      </c>
      <c r="G628" s="364" t="s">
        <v>1057</v>
      </c>
      <c r="H628" s="364" t="s">
        <v>1054</v>
      </c>
      <c r="I628" s="365" t="s">
        <v>1218</v>
      </c>
    </row>
    <row r="629" spans="1:9" ht="71.25">
      <c r="A629" s="364" t="s">
        <v>1049</v>
      </c>
      <c r="B629" s="364" t="s">
        <v>1476</v>
      </c>
      <c r="C629" s="364">
        <v>2</v>
      </c>
      <c r="D629" s="364" t="s">
        <v>1247</v>
      </c>
      <c r="E629" s="364">
        <v>28</v>
      </c>
      <c r="F629" s="364" t="s">
        <v>1052</v>
      </c>
      <c r="G629" s="364" t="s">
        <v>1057</v>
      </c>
      <c r="H629" s="364" t="s">
        <v>1054</v>
      </c>
      <c r="I629" s="365" t="s">
        <v>1218</v>
      </c>
    </row>
    <row r="630" spans="1:9" ht="71.25">
      <c r="A630" s="364" t="s">
        <v>1049</v>
      </c>
      <c r="B630" s="364" t="s">
        <v>1476</v>
      </c>
      <c r="C630" s="364">
        <v>2</v>
      </c>
      <c r="D630" s="364" t="s">
        <v>1248</v>
      </c>
      <c r="E630" s="364">
        <v>28</v>
      </c>
      <c r="F630" s="364" t="s">
        <v>1052</v>
      </c>
      <c r="G630" s="364" t="s">
        <v>1057</v>
      </c>
      <c r="H630" s="364" t="s">
        <v>1054</v>
      </c>
      <c r="I630" s="365" t="s">
        <v>1218</v>
      </c>
    </row>
    <row r="631" spans="1:9" ht="71.25">
      <c r="A631" s="364" t="s">
        <v>1049</v>
      </c>
      <c r="B631" s="364" t="s">
        <v>1476</v>
      </c>
      <c r="C631" s="364">
        <v>2</v>
      </c>
      <c r="D631" s="364" t="s">
        <v>1249</v>
      </c>
      <c r="E631" s="364">
        <v>28</v>
      </c>
      <c r="F631" s="364" t="s">
        <v>1052</v>
      </c>
      <c r="G631" s="364" t="s">
        <v>1057</v>
      </c>
      <c r="H631" s="364" t="s">
        <v>1054</v>
      </c>
      <c r="I631" s="365" t="s">
        <v>1218</v>
      </c>
    </row>
    <row r="632" spans="1:9" ht="71.25">
      <c r="A632" s="364" t="s">
        <v>1049</v>
      </c>
      <c r="B632" s="364" t="s">
        <v>1476</v>
      </c>
      <c r="C632" s="364">
        <v>2</v>
      </c>
      <c r="D632" s="364" t="s">
        <v>1250</v>
      </c>
      <c r="E632" s="364">
        <v>28</v>
      </c>
      <c r="F632" s="364" t="s">
        <v>1052</v>
      </c>
      <c r="G632" s="364" t="s">
        <v>1057</v>
      </c>
      <c r="H632" s="364" t="s">
        <v>1054</v>
      </c>
      <c r="I632" s="365" t="s">
        <v>1218</v>
      </c>
    </row>
    <row r="633" spans="1:9" ht="71.25">
      <c r="A633" s="364" t="s">
        <v>1049</v>
      </c>
      <c r="B633" s="364" t="s">
        <v>1476</v>
      </c>
      <c r="C633" s="364">
        <v>2</v>
      </c>
      <c r="D633" s="364" t="s">
        <v>1251</v>
      </c>
      <c r="E633" s="364">
        <v>28</v>
      </c>
      <c r="F633" s="364" t="s">
        <v>1052</v>
      </c>
      <c r="G633" s="364" t="s">
        <v>1057</v>
      </c>
      <c r="H633" s="364" t="s">
        <v>1054</v>
      </c>
      <c r="I633" s="365" t="s">
        <v>1218</v>
      </c>
    </row>
    <row r="634" spans="1:9" ht="71.25">
      <c r="A634" s="364" t="s">
        <v>1049</v>
      </c>
      <c r="B634" s="364" t="s">
        <v>1476</v>
      </c>
      <c r="C634" s="364">
        <v>2</v>
      </c>
      <c r="D634" s="364" t="s">
        <v>1252</v>
      </c>
      <c r="E634" s="364">
        <v>28</v>
      </c>
      <c r="F634" s="364" t="s">
        <v>1052</v>
      </c>
      <c r="G634" s="364" t="s">
        <v>1057</v>
      </c>
      <c r="H634" s="364" t="s">
        <v>1054</v>
      </c>
      <c r="I634" s="365" t="s">
        <v>1218</v>
      </c>
    </row>
    <row r="635" spans="1:9" ht="71.25">
      <c r="A635" s="364" t="s">
        <v>1049</v>
      </c>
      <c r="B635" s="364" t="s">
        <v>1476</v>
      </c>
      <c r="C635" s="364">
        <v>2</v>
      </c>
      <c r="D635" s="364" t="s">
        <v>1253</v>
      </c>
      <c r="E635" s="364">
        <v>28</v>
      </c>
      <c r="F635" s="364" t="s">
        <v>1052</v>
      </c>
      <c r="G635" s="364" t="s">
        <v>1057</v>
      </c>
      <c r="H635" s="364" t="s">
        <v>1054</v>
      </c>
      <c r="I635" s="365" t="s">
        <v>1218</v>
      </c>
    </row>
    <row r="636" spans="1:9" ht="71.25">
      <c r="A636" s="364" t="s">
        <v>1049</v>
      </c>
      <c r="B636" s="364" t="s">
        <v>1476</v>
      </c>
      <c r="C636" s="364">
        <v>2</v>
      </c>
      <c r="D636" s="364" t="s">
        <v>1254</v>
      </c>
      <c r="E636" s="364">
        <v>28</v>
      </c>
      <c r="F636" s="364" t="s">
        <v>1052</v>
      </c>
      <c r="G636" s="364" t="s">
        <v>1057</v>
      </c>
      <c r="H636" s="364" t="s">
        <v>1054</v>
      </c>
      <c r="I636" s="365" t="s">
        <v>1218</v>
      </c>
    </row>
    <row r="637" spans="1:9" ht="71.25">
      <c r="A637" s="364" t="s">
        <v>1049</v>
      </c>
      <c r="B637" s="364" t="s">
        <v>1476</v>
      </c>
      <c r="C637" s="364">
        <v>2</v>
      </c>
      <c r="D637" s="364" t="s">
        <v>1255</v>
      </c>
      <c r="E637" s="364">
        <v>28</v>
      </c>
      <c r="F637" s="364" t="s">
        <v>1052</v>
      </c>
      <c r="G637" s="364" t="s">
        <v>1057</v>
      </c>
      <c r="H637" s="364" t="s">
        <v>1054</v>
      </c>
      <c r="I637" s="365" t="s">
        <v>1218</v>
      </c>
    </row>
    <row r="638" spans="1:9" ht="71.25">
      <c r="A638" s="364" t="s">
        <v>1049</v>
      </c>
      <c r="B638" s="364" t="s">
        <v>1476</v>
      </c>
      <c r="C638" s="364">
        <v>2</v>
      </c>
      <c r="D638" s="364" t="s">
        <v>1256</v>
      </c>
      <c r="E638" s="364">
        <v>28</v>
      </c>
      <c r="F638" s="364" t="s">
        <v>1052</v>
      </c>
      <c r="G638" s="364" t="s">
        <v>1053</v>
      </c>
      <c r="H638" s="364" t="s">
        <v>1054</v>
      </c>
      <c r="I638" s="365" t="s">
        <v>1218</v>
      </c>
    </row>
    <row r="639" spans="1:9" ht="71.25">
      <c r="A639" s="364" t="s">
        <v>1049</v>
      </c>
      <c r="B639" s="364" t="s">
        <v>1476</v>
      </c>
      <c r="C639" s="364">
        <v>2</v>
      </c>
      <c r="D639" s="364" t="s">
        <v>1257</v>
      </c>
      <c r="E639" s="364">
        <v>28</v>
      </c>
      <c r="F639" s="364" t="s">
        <v>1052</v>
      </c>
      <c r="G639" s="364" t="s">
        <v>1053</v>
      </c>
      <c r="H639" s="364" t="s">
        <v>1054</v>
      </c>
      <c r="I639" s="365" t="s">
        <v>1218</v>
      </c>
    </row>
    <row r="640" spans="1:9" ht="71.25">
      <c r="A640" s="364" t="s">
        <v>1049</v>
      </c>
      <c r="B640" s="364" t="s">
        <v>1476</v>
      </c>
      <c r="C640" s="364">
        <v>2</v>
      </c>
      <c r="D640" s="364" t="s">
        <v>1258</v>
      </c>
      <c r="E640" s="364">
        <v>28</v>
      </c>
      <c r="F640" s="364" t="s">
        <v>1052</v>
      </c>
      <c r="G640" s="364" t="s">
        <v>1053</v>
      </c>
      <c r="H640" s="364" t="s">
        <v>1054</v>
      </c>
      <c r="I640" s="365" t="s">
        <v>1218</v>
      </c>
    </row>
    <row r="641" spans="1:9" ht="71.25">
      <c r="A641" s="364" t="s">
        <v>1049</v>
      </c>
      <c r="B641" s="364" t="s">
        <v>1476</v>
      </c>
      <c r="C641" s="364">
        <v>2</v>
      </c>
      <c r="D641" s="364" t="s">
        <v>1259</v>
      </c>
      <c r="E641" s="364">
        <v>28</v>
      </c>
      <c r="F641" s="364" t="s">
        <v>1052</v>
      </c>
      <c r="G641" s="364" t="s">
        <v>1053</v>
      </c>
      <c r="H641" s="364" t="s">
        <v>1054</v>
      </c>
      <c r="I641" s="365" t="s">
        <v>1218</v>
      </c>
    </row>
    <row r="642" spans="1:9" ht="71.25">
      <c r="A642" s="364" t="s">
        <v>1049</v>
      </c>
      <c r="B642" s="364" t="s">
        <v>1476</v>
      </c>
      <c r="C642" s="364">
        <v>2</v>
      </c>
      <c r="D642" s="364" t="s">
        <v>1260</v>
      </c>
      <c r="E642" s="364">
        <v>28</v>
      </c>
      <c r="F642" s="364" t="s">
        <v>1052</v>
      </c>
      <c r="G642" s="364" t="s">
        <v>1053</v>
      </c>
      <c r="H642" s="364" t="s">
        <v>1054</v>
      </c>
      <c r="I642" s="365" t="s">
        <v>1218</v>
      </c>
    </row>
    <row r="643" spans="1:9" ht="71.25">
      <c r="A643" s="364" t="s">
        <v>1049</v>
      </c>
      <c r="B643" s="364" t="s">
        <v>1476</v>
      </c>
      <c r="C643" s="364">
        <v>2</v>
      </c>
      <c r="D643" s="364" t="s">
        <v>1261</v>
      </c>
      <c r="E643" s="364">
        <v>28</v>
      </c>
      <c r="F643" s="364" t="s">
        <v>1052</v>
      </c>
      <c r="G643" s="364" t="s">
        <v>1053</v>
      </c>
      <c r="H643" s="364" t="s">
        <v>1054</v>
      </c>
      <c r="I643" s="365" t="s">
        <v>1218</v>
      </c>
    </row>
    <row r="644" spans="1:9" ht="71.25">
      <c r="A644" s="364" t="s">
        <v>1049</v>
      </c>
      <c r="B644" s="364" t="s">
        <v>1476</v>
      </c>
      <c r="C644" s="364">
        <v>2</v>
      </c>
      <c r="D644" s="364" t="s">
        <v>1262</v>
      </c>
      <c r="E644" s="364">
        <v>28</v>
      </c>
      <c r="F644" s="364" t="s">
        <v>1052</v>
      </c>
      <c r="G644" s="364" t="s">
        <v>1053</v>
      </c>
      <c r="H644" s="364" t="s">
        <v>1054</v>
      </c>
      <c r="I644" s="365" t="s">
        <v>1218</v>
      </c>
    </row>
    <row r="645" spans="1:9" ht="71.25">
      <c r="A645" s="364" t="s">
        <v>1049</v>
      </c>
      <c r="B645" s="364" t="s">
        <v>1476</v>
      </c>
      <c r="C645" s="364">
        <v>2</v>
      </c>
      <c r="D645" s="364" t="s">
        <v>1263</v>
      </c>
      <c r="E645" s="364">
        <v>28</v>
      </c>
      <c r="F645" s="364" t="s">
        <v>1052</v>
      </c>
      <c r="G645" s="364" t="s">
        <v>1053</v>
      </c>
      <c r="H645" s="364" t="s">
        <v>1054</v>
      </c>
      <c r="I645" s="365" t="s">
        <v>1218</v>
      </c>
    </row>
    <row r="646" spans="1:9" ht="71.25">
      <c r="A646" s="364" t="s">
        <v>1049</v>
      </c>
      <c r="B646" s="364" t="s">
        <v>1476</v>
      </c>
      <c r="C646" s="364">
        <v>2</v>
      </c>
      <c r="D646" s="364" t="s">
        <v>1264</v>
      </c>
      <c r="E646" s="364">
        <v>28</v>
      </c>
      <c r="F646" s="364" t="s">
        <v>1052</v>
      </c>
      <c r="G646" s="364" t="s">
        <v>1053</v>
      </c>
      <c r="H646" s="364" t="s">
        <v>1054</v>
      </c>
      <c r="I646" s="365" t="s">
        <v>1218</v>
      </c>
    </row>
    <row r="647" spans="1:9" ht="71.25">
      <c r="A647" s="364" t="s">
        <v>1049</v>
      </c>
      <c r="B647" s="364" t="s">
        <v>1476</v>
      </c>
      <c r="C647" s="364">
        <v>2</v>
      </c>
      <c r="D647" s="364" t="s">
        <v>1265</v>
      </c>
      <c r="E647" s="364">
        <v>28</v>
      </c>
      <c r="F647" s="364" t="s">
        <v>1052</v>
      </c>
      <c r="G647" s="364" t="s">
        <v>1053</v>
      </c>
      <c r="H647" s="364" t="s">
        <v>1054</v>
      </c>
      <c r="I647" s="365" t="s">
        <v>1218</v>
      </c>
    </row>
    <row r="648" spans="1:9" ht="71.25">
      <c r="A648" s="364" t="s">
        <v>1049</v>
      </c>
      <c r="B648" s="364" t="s">
        <v>1476</v>
      </c>
      <c r="C648" s="364">
        <v>2</v>
      </c>
      <c r="D648" s="364" t="s">
        <v>1266</v>
      </c>
      <c r="E648" s="364">
        <v>28</v>
      </c>
      <c r="F648" s="364" t="s">
        <v>1052</v>
      </c>
      <c r="G648" s="364" t="s">
        <v>1053</v>
      </c>
      <c r="H648" s="364" t="s">
        <v>1054</v>
      </c>
      <c r="I648" s="365" t="s">
        <v>1218</v>
      </c>
    </row>
    <row r="649" spans="1:9" ht="71.25">
      <c r="A649" s="364" t="s">
        <v>1049</v>
      </c>
      <c r="B649" s="364" t="s">
        <v>1476</v>
      </c>
      <c r="C649" s="364">
        <v>2</v>
      </c>
      <c r="D649" s="364" t="s">
        <v>1267</v>
      </c>
      <c r="E649" s="364">
        <v>28</v>
      </c>
      <c r="F649" s="364" t="s">
        <v>1052</v>
      </c>
      <c r="G649" s="364" t="s">
        <v>1268</v>
      </c>
      <c r="H649" s="364" t="s">
        <v>1054</v>
      </c>
      <c r="I649" s="365" t="s">
        <v>1218</v>
      </c>
    </row>
    <row r="650" spans="1:9" ht="71.25">
      <c r="A650" s="364" t="s">
        <v>1049</v>
      </c>
      <c r="B650" s="364" t="s">
        <v>1476</v>
      </c>
      <c r="C650" s="364">
        <v>2</v>
      </c>
      <c r="D650" s="364" t="s">
        <v>1269</v>
      </c>
      <c r="E650" s="364">
        <v>56</v>
      </c>
      <c r="F650" s="364" t="s">
        <v>1590</v>
      </c>
      <c r="G650" s="364" t="s">
        <v>1268</v>
      </c>
      <c r="H650" s="364" t="s">
        <v>1054</v>
      </c>
      <c r="I650" s="365" t="s">
        <v>1218</v>
      </c>
    </row>
    <row r="651" spans="1:9" ht="71.25">
      <c r="A651" s="364" t="s">
        <v>1049</v>
      </c>
      <c r="B651" s="364" t="s">
        <v>1476</v>
      </c>
      <c r="C651" s="364">
        <v>2</v>
      </c>
      <c r="D651" s="364" t="s">
        <v>1271</v>
      </c>
      <c r="E651" s="364">
        <v>28</v>
      </c>
      <c r="F651" s="364" t="s">
        <v>1052</v>
      </c>
      <c r="G651" s="364" t="s">
        <v>1268</v>
      </c>
      <c r="H651" s="364" t="s">
        <v>1054</v>
      </c>
      <c r="I651" s="365" t="s">
        <v>1218</v>
      </c>
    </row>
    <row r="652" spans="1:9" ht="71.25">
      <c r="A652" s="364" t="s">
        <v>1049</v>
      </c>
      <c r="B652" s="364" t="s">
        <v>1476</v>
      </c>
      <c r="C652" s="364">
        <v>3</v>
      </c>
      <c r="D652" s="364" t="s">
        <v>1051</v>
      </c>
      <c r="E652" s="364">
        <v>28</v>
      </c>
      <c r="F652" s="364" t="s">
        <v>1052</v>
      </c>
      <c r="G652" s="364" t="s">
        <v>1057</v>
      </c>
      <c r="H652" s="364" t="s">
        <v>1054</v>
      </c>
      <c r="I652" s="365" t="s">
        <v>1218</v>
      </c>
    </row>
    <row r="653" spans="1:9" ht="71.25">
      <c r="A653" s="364" t="s">
        <v>1049</v>
      </c>
      <c r="B653" s="364" t="s">
        <v>1476</v>
      </c>
      <c r="C653" s="364">
        <v>3</v>
      </c>
      <c r="D653" s="364" t="s">
        <v>1056</v>
      </c>
      <c r="E653" s="364">
        <v>28</v>
      </c>
      <c r="F653" s="364" t="s">
        <v>1052</v>
      </c>
      <c r="G653" s="364" t="s">
        <v>1057</v>
      </c>
      <c r="H653" s="364" t="s">
        <v>1054</v>
      </c>
      <c r="I653" s="365" t="s">
        <v>1218</v>
      </c>
    </row>
    <row r="654" spans="1:9" ht="71.25">
      <c r="A654" s="364" t="s">
        <v>1049</v>
      </c>
      <c r="B654" s="364" t="s">
        <v>1476</v>
      </c>
      <c r="C654" s="364">
        <v>3</v>
      </c>
      <c r="D654" s="364" t="s">
        <v>1058</v>
      </c>
      <c r="E654" s="364">
        <v>28</v>
      </c>
      <c r="F654" s="364" t="s">
        <v>1052</v>
      </c>
      <c r="G654" s="364" t="s">
        <v>1057</v>
      </c>
      <c r="H654" s="364" t="s">
        <v>1054</v>
      </c>
      <c r="I654" s="365" t="s">
        <v>1218</v>
      </c>
    </row>
    <row r="655" spans="1:9" ht="71.25">
      <c r="A655" s="364" t="s">
        <v>1049</v>
      </c>
      <c r="B655" s="364" t="s">
        <v>1476</v>
      </c>
      <c r="C655" s="364">
        <v>3</v>
      </c>
      <c r="D655" s="364" t="s">
        <v>1059</v>
      </c>
      <c r="E655" s="364">
        <v>28</v>
      </c>
      <c r="F655" s="364" t="s">
        <v>1052</v>
      </c>
      <c r="G655" s="364" t="s">
        <v>1057</v>
      </c>
      <c r="H655" s="364" t="s">
        <v>1054</v>
      </c>
      <c r="I655" s="365" t="s">
        <v>1218</v>
      </c>
    </row>
    <row r="656" spans="1:9" ht="71.25">
      <c r="A656" s="364" t="s">
        <v>1049</v>
      </c>
      <c r="B656" s="364" t="s">
        <v>1476</v>
      </c>
      <c r="C656" s="364">
        <v>3</v>
      </c>
      <c r="D656" s="364" t="s">
        <v>1060</v>
      </c>
      <c r="E656" s="364">
        <v>28</v>
      </c>
      <c r="F656" s="364" t="s">
        <v>1052</v>
      </c>
      <c r="G656" s="364" t="s">
        <v>1057</v>
      </c>
      <c r="H656" s="364" t="s">
        <v>1054</v>
      </c>
      <c r="I656" s="365" t="s">
        <v>1218</v>
      </c>
    </row>
    <row r="657" spans="1:9" ht="71.25">
      <c r="A657" s="364" t="s">
        <v>1049</v>
      </c>
      <c r="B657" s="364" t="s">
        <v>1476</v>
      </c>
      <c r="C657" s="364">
        <v>3</v>
      </c>
      <c r="D657" s="364" t="s">
        <v>1061</v>
      </c>
      <c r="E657" s="364">
        <v>28</v>
      </c>
      <c r="F657" s="364" t="s">
        <v>1052</v>
      </c>
      <c r="G657" s="364" t="s">
        <v>1057</v>
      </c>
      <c r="H657" s="364" t="s">
        <v>1054</v>
      </c>
      <c r="I657" s="365" t="s">
        <v>1218</v>
      </c>
    </row>
    <row r="658" spans="1:9" ht="71.25">
      <c r="A658" s="364" t="s">
        <v>1049</v>
      </c>
      <c r="B658" s="364" t="s">
        <v>1476</v>
      </c>
      <c r="C658" s="364">
        <v>3</v>
      </c>
      <c r="D658" s="364" t="s">
        <v>1062</v>
      </c>
      <c r="E658" s="364">
        <v>28</v>
      </c>
      <c r="F658" s="364" t="s">
        <v>1052</v>
      </c>
      <c r="G658" s="364" t="s">
        <v>1057</v>
      </c>
      <c r="H658" s="364" t="s">
        <v>1054</v>
      </c>
      <c r="I658" s="365" t="s">
        <v>1218</v>
      </c>
    </row>
    <row r="659" spans="1:9" ht="71.25">
      <c r="A659" s="364" t="s">
        <v>1049</v>
      </c>
      <c r="B659" s="364" t="s">
        <v>1476</v>
      </c>
      <c r="C659" s="364">
        <v>3</v>
      </c>
      <c r="D659" s="364" t="s">
        <v>1063</v>
      </c>
      <c r="E659" s="364">
        <v>28</v>
      </c>
      <c r="F659" s="364" t="s">
        <v>1052</v>
      </c>
      <c r="G659" s="364" t="s">
        <v>1057</v>
      </c>
      <c r="H659" s="364" t="s">
        <v>1054</v>
      </c>
      <c r="I659" s="365" t="s">
        <v>1218</v>
      </c>
    </row>
    <row r="660" spans="1:9" ht="71.25">
      <c r="A660" s="364" t="s">
        <v>1049</v>
      </c>
      <c r="B660" s="364" t="s">
        <v>1476</v>
      </c>
      <c r="C660" s="364">
        <v>3</v>
      </c>
      <c r="D660" s="364" t="s">
        <v>1064</v>
      </c>
      <c r="E660" s="364">
        <v>28</v>
      </c>
      <c r="F660" s="364" t="s">
        <v>1052</v>
      </c>
      <c r="G660" s="364" t="s">
        <v>1057</v>
      </c>
      <c r="H660" s="364" t="s">
        <v>1054</v>
      </c>
      <c r="I660" s="365" t="s">
        <v>1218</v>
      </c>
    </row>
    <row r="661" spans="1:9" ht="71.25">
      <c r="A661" s="364" t="s">
        <v>1049</v>
      </c>
      <c r="B661" s="364" t="s">
        <v>1476</v>
      </c>
      <c r="C661" s="364">
        <v>3</v>
      </c>
      <c r="D661" s="364" t="s">
        <v>1065</v>
      </c>
      <c r="E661" s="364">
        <v>28</v>
      </c>
      <c r="F661" s="364" t="s">
        <v>1052</v>
      </c>
      <c r="G661" s="364" t="s">
        <v>1057</v>
      </c>
      <c r="H661" s="364" t="s">
        <v>1054</v>
      </c>
      <c r="I661" s="365" t="s">
        <v>1218</v>
      </c>
    </row>
    <row r="662" spans="1:9" ht="71.25">
      <c r="A662" s="364" t="s">
        <v>1049</v>
      </c>
      <c r="B662" s="364" t="s">
        <v>1476</v>
      </c>
      <c r="C662" s="364">
        <v>3</v>
      </c>
      <c r="D662" s="364" t="s">
        <v>1066</v>
      </c>
      <c r="E662" s="364">
        <v>28</v>
      </c>
      <c r="F662" s="364" t="s">
        <v>1052</v>
      </c>
      <c r="G662" s="364" t="s">
        <v>1057</v>
      </c>
      <c r="H662" s="364" t="s">
        <v>1054</v>
      </c>
      <c r="I662" s="365" t="s">
        <v>1218</v>
      </c>
    </row>
    <row r="663" spans="1:9" ht="71.25">
      <c r="A663" s="364" t="s">
        <v>1049</v>
      </c>
      <c r="B663" s="364" t="s">
        <v>1476</v>
      </c>
      <c r="C663" s="364">
        <v>3</v>
      </c>
      <c r="D663" s="364" t="s">
        <v>1067</v>
      </c>
      <c r="E663" s="364">
        <v>28</v>
      </c>
      <c r="F663" s="364" t="s">
        <v>1052</v>
      </c>
      <c r="G663" s="364" t="s">
        <v>1053</v>
      </c>
      <c r="H663" s="364" t="s">
        <v>1054</v>
      </c>
      <c r="I663" s="365" t="s">
        <v>1218</v>
      </c>
    </row>
    <row r="664" spans="1:9" ht="71.25">
      <c r="A664" s="364" t="s">
        <v>1049</v>
      </c>
      <c r="B664" s="364" t="s">
        <v>1476</v>
      </c>
      <c r="C664" s="364">
        <v>3</v>
      </c>
      <c r="D664" s="364" t="s">
        <v>1068</v>
      </c>
      <c r="E664" s="364">
        <v>28</v>
      </c>
      <c r="F664" s="364" t="s">
        <v>1052</v>
      </c>
      <c r="G664" s="364" t="s">
        <v>1053</v>
      </c>
      <c r="H664" s="364" t="s">
        <v>1054</v>
      </c>
      <c r="I664" s="365" t="s">
        <v>1218</v>
      </c>
    </row>
    <row r="665" spans="1:9" ht="71.25">
      <c r="A665" s="364" t="s">
        <v>1049</v>
      </c>
      <c r="B665" s="364" t="s">
        <v>1476</v>
      </c>
      <c r="C665" s="364">
        <v>3</v>
      </c>
      <c r="D665" s="364" t="s">
        <v>1069</v>
      </c>
      <c r="E665" s="364">
        <v>28</v>
      </c>
      <c r="F665" s="364" t="s">
        <v>1052</v>
      </c>
      <c r="G665" s="364" t="s">
        <v>1053</v>
      </c>
      <c r="H665" s="364" t="s">
        <v>1054</v>
      </c>
      <c r="I665" s="365" t="s">
        <v>1218</v>
      </c>
    </row>
    <row r="666" spans="1:9" ht="71.25">
      <c r="A666" s="364" t="s">
        <v>1049</v>
      </c>
      <c r="B666" s="364" t="s">
        <v>1476</v>
      </c>
      <c r="C666" s="364">
        <v>3</v>
      </c>
      <c r="D666" s="364" t="s">
        <v>1070</v>
      </c>
      <c r="E666" s="364">
        <v>28</v>
      </c>
      <c r="F666" s="364" t="s">
        <v>1052</v>
      </c>
      <c r="G666" s="364" t="s">
        <v>1053</v>
      </c>
      <c r="H666" s="364" t="s">
        <v>1054</v>
      </c>
      <c r="I666" s="365" t="s">
        <v>1218</v>
      </c>
    </row>
    <row r="667" spans="1:9" ht="71.25">
      <c r="A667" s="364" t="s">
        <v>1049</v>
      </c>
      <c r="B667" s="364" t="s">
        <v>1476</v>
      </c>
      <c r="C667" s="364">
        <v>3</v>
      </c>
      <c r="D667" s="364" t="s">
        <v>1071</v>
      </c>
      <c r="E667" s="364">
        <v>28</v>
      </c>
      <c r="F667" s="364" t="s">
        <v>1052</v>
      </c>
      <c r="G667" s="364" t="s">
        <v>1053</v>
      </c>
      <c r="H667" s="364" t="s">
        <v>1054</v>
      </c>
      <c r="I667" s="365" t="s">
        <v>1218</v>
      </c>
    </row>
    <row r="668" spans="1:9" ht="71.25">
      <c r="A668" s="364" t="s">
        <v>1049</v>
      </c>
      <c r="B668" s="364" t="s">
        <v>1476</v>
      </c>
      <c r="C668" s="364">
        <v>3</v>
      </c>
      <c r="D668" s="364" t="s">
        <v>1072</v>
      </c>
      <c r="E668" s="364">
        <v>28</v>
      </c>
      <c r="F668" s="364" t="s">
        <v>1052</v>
      </c>
      <c r="G668" s="364" t="s">
        <v>1053</v>
      </c>
      <c r="H668" s="364" t="s">
        <v>1054</v>
      </c>
      <c r="I668" s="365" t="s">
        <v>1218</v>
      </c>
    </row>
    <row r="669" spans="1:9" ht="71.25">
      <c r="A669" s="364" t="s">
        <v>1049</v>
      </c>
      <c r="B669" s="364" t="s">
        <v>1476</v>
      </c>
      <c r="C669" s="364">
        <v>3</v>
      </c>
      <c r="D669" s="364" t="s">
        <v>1272</v>
      </c>
      <c r="E669" s="364">
        <v>28</v>
      </c>
      <c r="F669" s="364" t="s">
        <v>1052</v>
      </c>
      <c r="G669" s="364" t="s">
        <v>1053</v>
      </c>
      <c r="H669" s="364" t="s">
        <v>1054</v>
      </c>
      <c r="I669" s="365" t="s">
        <v>1218</v>
      </c>
    </row>
    <row r="670" spans="1:9" ht="71.25">
      <c r="A670" s="364" t="s">
        <v>1049</v>
      </c>
      <c r="B670" s="364" t="s">
        <v>1476</v>
      </c>
      <c r="C670" s="364">
        <v>3</v>
      </c>
      <c r="D670" s="364" t="s">
        <v>1073</v>
      </c>
      <c r="E670" s="364">
        <v>28</v>
      </c>
      <c r="F670" s="364" t="s">
        <v>1052</v>
      </c>
      <c r="G670" s="364" t="s">
        <v>1053</v>
      </c>
      <c r="H670" s="364" t="s">
        <v>1054</v>
      </c>
      <c r="I670" s="365" t="s">
        <v>1218</v>
      </c>
    </row>
    <row r="671" spans="1:9" ht="71.25">
      <c r="A671" s="364" t="s">
        <v>1049</v>
      </c>
      <c r="B671" s="364" t="s">
        <v>1476</v>
      </c>
      <c r="C671" s="364">
        <v>3</v>
      </c>
      <c r="D671" s="364" t="s">
        <v>1273</v>
      </c>
      <c r="E671" s="364">
        <v>28</v>
      </c>
      <c r="F671" s="364" t="s">
        <v>1052</v>
      </c>
      <c r="G671" s="364" t="s">
        <v>1053</v>
      </c>
      <c r="H671" s="364" t="s">
        <v>1054</v>
      </c>
      <c r="I671" s="365" t="s">
        <v>1218</v>
      </c>
    </row>
    <row r="672" spans="1:9" ht="71.25">
      <c r="A672" s="364" t="s">
        <v>1049</v>
      </c>
      <c r="B672" s="364" t="s">
        <v>1476</v>
      </c>
      <c r="C672" s="364">
        <v>3</v>
      </c>
      <c r="D672" s="364" t="s">
        <v>1074</v>
      </c>
      <c r="E672" s="364">
        <v>28</v>
      </c>
      <c r="F672" s="364" t="s">
        <v>1052</v>
      </c>
      <c r="G672" s="364" t="s">
        <v>1053</v>
      </c>
      <c r="H672" s="364" t="s">
        <v>1054</v>
      </c>
      <c r="I672" s="365" t="s">
        <v>1218</v>
      </c>
    </row>
    <row r="673" spans="1:9" ht="71.25">
      <c r="A673" s="364" t="s">
        <v>1049</v>
      </c>
      <c r="B673" s="364" t="s">
        <v>1476</v>
      </c>
      <c r="C673" s="364">
        <v>3</v>
      </c>
      <c r="D673" s="364" t="s">
        <v>1274</v>
      </c>
      <c r="E673" s="364">
        <v>28</v>
      </c>
      <c r="F673" s="364" t="s">
        <v>1052</v>
      </c>
      <c r="G673" s="364" t="s">
        <v>1053</v>
      </c>
      <c r="H673" s="364" t="s">
        <v>1054</v>
      </c>
      <c r="I673" s="365" t="s">
        <v>1218</v>
      </c>
    </row>
    <row r="674" spans="1:9" ht="71.25">
      <c r="A674" s="364" t="s">
        <v>1049</v>
      </c>
      <c r="B674" s="364" t="s">
        <v>1476</v>
      </c>
      <c r="C674" s="364">
        <v>3</v>
      </c>
      <c r="D674" s="364" t="s">
        <v>1075</v>
      </c>
      <c r="E674" s="364">
        <v>28</v>
      </c>
      <c r="F674" s="364" t="s">
        <v>1052</v>
      </c>
      <c r="G674" s="364" t="s">
        <v>1241</v>
      </c>
      <c r="H674" s="364" t="s">
        <v>1054</v>
      </c>
      <c r="I674" s="365" t="s">
        <v>1218</v>
      </c>
    </row>
    <row r="675" spans="1:9" ht="71.25">
      <c r="A675" s="364" t="s">
        <v>1049</v>
      </c>
      <c r="B675" s="364" t="s">
        <v>1476</v>
      </c>
      <c r="C675" s="364">
        <v>3</v>
      </c>
      <c r="D675" s="364" t="s">
        <v>1275</v>
      </c>
      <c r="E675" s="364">
        <v>56</v>
      </c>
      <c r="F675" s="364" t="s">
        <v>1590</v>
      </c>
      <c r="G675" s="364" t="s">
        <v>1241</v>
      </c>
      <c r="H675" s="364" t="s">
        <v>1054</v>
      </c>
      <c r="I675" s="365" t="s">
        <v>1218</v>
      </c>
    </row>
    <row r="676" spans="1:9" ht="71.25">
      <c r="A676" s="364" t="s">
        <v>1049</v>
      </c>
      <c r="B676" s="364" t="s">
        <v>1476</v>
      </c>
      <c r="C676" s="364">
        <v>3</v>
      </c>
      <c r="D676" s="364" t="s">
        <v>1277</v>
      </c>
      <c r="E676" s="364">
        <v>28</v>
      </c>
      <c r="F676" s="364" t="s">
        <v>1052</v>
      </c>
      <c r="G676" s="364" t="s">
        <v>1241</v>
      </c>
      <c r="H676" s="364" t="s">
        <v>1054</v>
      </c>
      <c r="I676" s="365" t="s">
        <v>1218</v>
      </c>
    </row>
    <row r="677" spans="1:9" ht="71.25">
      <c r="A677" s="364" t="s">
        <v>1049</v>
      </c>
      <c r="B677" s="364" t="s">
        <v>1476</v>
      </c>
      <c r="C677" s="364">
        <v>3</v>
      </c>
      <c r="D677" s="364" t="s">
        <v>1076</v>
      </c>
      <c r="E677" s="364">
        <v>28</v>
      </c>
      <c r="F677" s="364" t="s">
        <v>1052</v>
      </c>
      <c r="G677" s="364" t="s">
        <v>1057</v>
      </c>
      <c r="H677" s="364" t="s">
        <v>1054</v>
      </c>
      <c r="I677" s="365" t="s">
        <v>1218</v>
      </c>
    </row>
    <row r="678" spans="1:9" ht="71.25">
      <c r="A678" s="364" t="s">
        <v>1049</v>
      </c>
      <c r="B678" s="364" t="s">
        <v>1476</v>
      </c>
      <c r="C678" s="364">
        <v>3</v>
      </c>
      <c r="D678" s="364" t="s">
        <v>1077</v>
      </c>
      <c r="E678" s="364">
        <v>28</v>
      </c>
      <c r="F678" s="364" t="s">
        <v>1052</v>
      </c>
      <c r="G678" s="364" t="s">
        <v>1057</v>
      </c>
      <c r="H678" s="364" t="s">
        <v>1054</v>
      </c>
      <c r="I678" s="365" t="s">
        <v>1218</v>
      </c>
    </row>
    <row r="679" spans="1:9" ht="71.25">
      <c r="A679" s="364" t="s">
        <v>1049</v>
      </c>
      <c r="B679" s="364" t="s">
        <v>1476</v>
      </c>
      <c r="C679" s="364">
        <v>3</v>
      </c>
      <c r="D679" s="364" t="s">
        <v>1078</v>
      </c>
      <c r="E679" s="364">
        <v>28</v>
      </c>
      <c r="F679" s="364" t="s">
        <v>1052</v>
      </c>
      <c r="G679" s="364" t="s">
        <v>1057</v>
      </c>
      <c r="H679" s="364" t="s">
        <v>1054</v>
      </c>
      <c r="I679" s="365" t="s">
        <v>1218</v>
      </c>
    </row>
    <row r="680" spans="1:9" ht="71.25">
      <c r="A680" s="364" t="s">
        <v>1049</v>
      </c>
      <c r="B680" s="364" t="s">
        <v>1476</v>
      </c>
      <c r="C680" s="364">
        <v>3</v>
      </c>
      <c r="D680" s="364" t="s">
        <v>1079</v>
      </c>
      <c r="E680" s="364">
        <v>28</v>
      </c>
      <c r="F680" s="364" t="s">
        <v>1052</v>
      </c>
      <c r="G680" s="364" t="s">
        <v>1057</v>
      </c>
      <c r="H680" s="364" t="s">
        <v>1054</v>
      </c>
      <c r="I680" s="365" t="s">
        <v>1218</v>
      </c>
    </row>
    <row r="681" spans="1:9" ht="71.25">
      <c r="A681" s="364" t="s">
        <v>1049</v>
      </c>
      <c r="B681" s="364" t="s">
        <v>1476</v>
      </c>
      <c r="C681" s="364">
        <v>3</v>
      </c>
      <c r="D681" s="364" t="s">
        <v>1080</v>
      </c>
      <c r="E681" s="364">
        <v>28</v>
      </c>
      <c r="F681" s="364" t="s">
        <v>1052</v>
      </c>
      <c r="G681" s="364" t="s">
        <v>1057</v>
      </c>
      <c r="H681" s="364" t="s">
        <v>1054</v>
      </c>
      <c r="I681" s="365" t="s">
        <v>1218</v>
      </c>
    </row>
    <row r="682" spans="1:9" ht="71.25">
      <c r="A682" s="364" t="s">
        <v>1049</v>
      </c>
      <c r="B682" s="364" t="s">
        <v>1476</v>
      </c>
      <c r="C682" s="364">
        <v>3</v>
      </c>
      <c r="D682" s="364" t="s">
        <v>1081</v>
      </c>
      <c r="E682" s="364">
        <v>28</v>
      </c>
      <c r="F682" s="364" t="s">
        <v>1052</v>
      </c>
      <c r="G682" s="364" t="s">
        <v>1057</v>
      </c>
      <c r="H682" s="364" t="s">
        <v>1054</v>
      </c>
      <c r="I682" s="365" t="s">
        <v>1218</v>
      </c>
    </row>
    <row r="683" spans="1:9" ht="71.25">
      <c r="A683" s="364" t="s">
        <v>1049</v>
      </c>
      <c r="B683" s="364" t="s">
        <v>1476</v>
      </c>
      <c r="C683" s="364">
        <v>3</v>
      </c>
      <c r="D683" s="364" t="s">
        <v>1082</v>
      </c>
      <c r="E683" s="364">
        <v>28</v>
      </c>
      <c r="F683" s="364" t="s">
        <v>1052</v>
      </c>
      <c r="G683" s="364" t="s">
        <v>1057</v>
      </c>
      <c r="H683" s="364" t="s">
        <v>1054</v>
      </c>
      <c r="I683" s="365" t="s">
        <v>1218</v>
      </c>
    </row>
    <row r="684" spans="1:9" ht="71.25">
      <c r="A684" s="364" t="s">
        <v>1049</v>
      </c>
      <c r="B684" s="364" t="s">
        <v>1476</v>
      </c>
      <c r="C684" s="364">
        <v>3</v>
      </c>
      <c r="D684" s="364" t="s">
        <v>1083</v>
      </c>
      <c r="E684" s="364">
        <v>28</v>
      </c>
      <c r="F684" s="364" t="s">
        <v>1052</v>
      </c>
      <c r="G684" s="364" t="s">
        <v>1057</v>
      </c>
      <c r="H684" s="364" t="s">
        <v>1054</v>
      </c>
      <c r="I684" s="365" t="s">
        <v>1218</v>
      </c>
    </row>
    <row r="685" spans="1:9" ht="71.25">
      <c r="A685" s="364" t="s">
        <v>1049</v>
      </c>
      <c r="B685" s="364" t="s">
        <v>1476</v>
      </c>
      <c r="C685" s="364">
        <v>3</v>
      </c>
      <c r="D685" s="364" t="s">
        <v>1084</v>
      </c>
      <c r="E685" s="364">
        <v>28</v>
      </c>
      <c r="F685" s="364" t="s">
        <v>1052</v>
      </c>
      <c r="G685" s="364" t="s">
        <v>1057</v>
      </c>
      <c r="H685" s="364" t="s">
        <v>1054</v>
      </c>
      <c r="I685" s="365" t="s">
        <v>1218</v>
      </c>
    </row>
    <row r="686" spans="1:9" ht="71.25">
      <c r="A686" s="364" t="s">
        <v>1049</v>
      </c>
      <c r="B686" s="364" t="s">
        <v>1476</v>
      </c>
      <c r="C686" s="364">
        <v>3</v>
      </c>
      <c r="D686" s="364" t="s">
        <v>1085</v>
      </c>
      <c r="E686" s="364">
        <v>28</v>
      </c>
      <c r="F686" s="364" t="s">
        <v>1052</v>
      </c>
      <c r="G686" s="364" t="s">
        <v>1057</v>
      </c>
      <c r="H686" s="364" t="s">
        <v>1054</v>
      </c>
      <c r="I686" s="365" t="s">
        <v>1218</v>
      </c>
    </row>
    <row r="687" spans="1:9" ht="71.25">
      <c r="A687" s="364" t="s">
        <v>1049</v>
      </c>
      <c r="B687" s="364" t="s">
        <v>1476</v>
      </c>
      <c r="C687" s="364">
        <v>3</v>
      </c>
      <c r="D687" s="364" t="s">
        <v>1086</v>
      </c>
      <c r="E687" s="364">
        <v>28</v>
      </c>
      <c r="F687" s="364" t="s">
        <v>1052</v>
      </c>
      <c r="G687" s="364" t="s">
        <v>1057</v>
      </c>
      <c r="H687" s="364" t="s">
        <v>1054</v>
      </c>
      <c r="I687" s="365" t="s">
        <v>1218</v>
      </c>
    </row>
    <row r="688" spans="1:9" ht="71.25">
      <c r="A688" s="364" t="s">
        <v>1049</v>
      </c>
      <c r="B688" s="364" t="s">
        <v>1476</v>
      </c>
      <c r="C688" s="364">
        <v>3</v>
      </c>
      <c r="D688" s="364" t="s">
        <v>1087</v>
      </c>
      <c r="E688" s="364">
        <v>28</v>
      </c>
      <c r="F688" s="364" t="s">
        <v>1052</v>
      </c>
      <c r="G688" s="364" t="s">
        <v>1053</v>
      </c>
      <c r="H688" s="364" t="s">
        <v>1054</v>
      </c>
      <c r="I688" s="365" t="s">
        <v>1218</v>
      </c>
    </row>
    <row r="689" spans="1:9" ht="71.25">
      <c r="A689" s="364" t="s">
        <v>1049</v>
      </c>
      <c r="B689" s="364" t="s">
        <v>1476</v>
      </c>
      <c r="C689" s="364">
        <v>3</v>
      </c>
      <c r="D689" s="364" t="s">
        <v>1088</v>
      </c>
      <c r="E689" s="364">
        <v>28</v>
      </c>
      <c r="F689" s="364" t="s">
        <v>1052</v>
      </c>
      <c r="G689" s="364" t="s">
        <v>1053</v>
      </c>
      <c r="H689" s="364" t="s">
        <v>1054</v>
      </c>
      <c r="I689" s="365" t="s">
        <v>1218</v>
      </c>
    </row>
    <row r="690" spans="1:9" ht="71.25">
      <c r="A690" s="364" t="s">
        <v>1049</v>
      </c>
      <c r="B690" s="364" t="s">
        <v>1476</v>
      </c>
      <c r="C690" s="364">
        <v>3</v>
      </c>
      <c r="D690" s="364" t="s">
        <v>1089</v>
      </c>
      <c r="E690" s="364">
        <v>28</v>
      </c>
      <c r="F690" s="364" t="s">
        <v>1052</v>
      </c>
      <c r="G690" s="364" t="s">
        <v>1053</v>
      </c>
      <c r="H690" s="364" t="s">
        <v>1054</v>
      </c>
      <c r="I690" s="365" t="s">
        <v>1218</v>
      </c>
    </row>
    <row r="691" spans="1:9" ht="71.25">
      <c r="A691" s="364" t="s">
        <v>1049</v>
      </c>
      <c r="B691" s="364" t="s">
        <v>1476</v>
      </c>
      <c r="C691" s="364">
        <v>3</v>
      </c>
      <c r="D691" s="364" t="s">
        <v>1090</v>
      </c>
      <c r="E691" s="364">
        <v>28</v>
      </c>
      <c r="F691" s="364" t="s">
        <v>1052</v>
      </c>
      <c r="G691" s="364" t="s">
        <v>1053</v>
      </c>
      <c r="H691" s="364" t="s">
        <v>1054</v>
      </c>
      <c r="I691" s="365" t="s">
        <v>1218</v>
      </c>
    </row>
    <row r="692" spans="1:9" ht="71.25">
      <c r="A692" s="364" t="s">
        <v>1049</v>
      </c>
      <c r="B692" s="364" t="s">
        <v>1476</v>
      </c>
      <c r="C692" s="364">
        <v>3</v>
      </c>
      <c r="D692" s="364" t="s">
        <v>1091</v>
      </c>
      <c r="E692" s="364">
        <v>28</v>
      </c>
      <c r="F692" s="364" t="s">
        <v>1052</v>
      </c>
      <c r="G692" s="364" t="s">
        <v>1053</v>
      </c>
      <c r="H692" s="364" t="s">
        <v>1054</v>
      </c>
      <c r="I692" s="365" t="s">
        <v>1218</v>
      </c>
    </row>
    <row r="693" spans="1:9" ht="71.25">
      <c r="A693" s="364" t="s">
        <v>1049</v>
      </c>
      <c r="B693" s="364" t="s">
        <v>1476</v>
      </c>
      <c r="C693" s="364">
        <v>3</v>
      </c>
      <c r="D693" s="364" t="s">
        <v>1092</v>
      </c>
      <c r="E693" s="364">
        <v>28</v>
      </c>
      <c r="F693" s="364" t="s">
        <v>1052</v>
      </c>
      <c r="G693" s="364" t="s">
        <v>1053</v>
      </c>
      <c r="H693" s="364" t="s">
        <v>1054</v>
      </c>
      <c r="I693" s="365" t="s">
        <v>1218</v>
      </c>
    </row>
    <row r="694" spans="1:9" ht="71.25">
      <c r="A694" s="364" t="s">
        <v>1049</v>
      </c>
      <c r="B694" s="364" t="s">
        <v>1476</v>
      </c>
      <c r="C694" s="364">
        <v>3</v>
      </c>
      <c r="D694" s="364" t="s">
        <v>1278</v>
      </c>
      <c r="E694" s="364">
        <v>28</v>
      </c>
      <c r="F694" s="364" t="s">
        <v>1052</v>
      </c>
      <c r="G694" s="364" t="s">
        <v>1053</v>
      </c>
      <c r="H694" s="364" t="s">
        <v>1054</v>
      </c>
      <c r="I694" s="365" t="s">
        <v>1218</v>
      </c>
    </row>
    <row r="695" spans="1:9" ht="71.25">
      <c r="A695" s="364" t="s">
        <v>1049</v>
      </c>
      <c r="B695" s="364" t="s">
        <v>1476</v>
      </c>
      <c r="C695" s="364">
        <v>3</v>
      </c>
      <c r="D695" s="364" t="s">
        <v>1093</v>
      </c>
      <c r="E695" s="364">
        <v>28</v>
      </c>
      <c r="F695" s="364" t="s">
        <v>1052</v>
      </c>
      <c r="G695" s="364" t="s">
        <v>1053</v>
      </c>
      <c r="H695" s="364" t="s">
        <v>1054</v>
      </c>
      <c r="I695" s="365" t="s">
        <v>1218</v>
      </c>
    </row>
    <row r="696" spans="1:9" ht="71.25">
      <c r="A696" s="364" t="s">
        <v>1049</v>
      </c>
      <c r="B696" s="364" t="s">
        <v>1476</v>
      </c>
      <c r="C696" s="364">
        <v>3</v>
      </c>
      <c r="D696" s="364" t="s">
        <v>1279</v>
      </c>
      <c r="E696" s="364">
        <v>28</v>
      </c>
      <c r="F696" s="364" t="s">
        <v>1052</v>
      </c>
      <c r="G696" s="364" t="s">
        <v>1053</v>
      </c>
      <c r="H696" s="364" t="s">
        <v>1054</v>
      </c>
      <c r="I696" s="365" t="s">
        <v>1218</v>
      </c>
    </row>
    <row r="697" spans="1:9" ht="71.25">
      <c r="A697" s="364" t="s">
        <v>1049</v>
      </c>
      <c r="B697" s="364" t="s">
        <v>1476</v>
      </c>
      <c r="C697" s="364">
        <v>3</v>
      </c>
      <c r="D697" s="364" t="s">
        <v>1094</v>
      </c>
      <c r="E697" s="364">
        <v>28</v>
      </c>
      <c r="F697" s="364" t="s">
        <v>1052</v>
      </c>
      <c r="G697" s="364" t="s">
        <v>1053</v>
      </c>
      <c r="H697" s="364" t="s">
        <v>1054</v>
      </c>
      <c r="I697" s="365" t="s">
        <v>1218</v>
      </c>
    </row>
    <row r="698" spans="1:9" ht="71.25">
      <c r="A698" s="364" t="s">
        <v>1049</v>
      </c>
      <c r="B698" s="364" t="s">
        <v>1476</v>
      </c>
      <c r="C698" s="364">
        <v>3</v>
      </c>
      <c r="D698" s="364" t="s">
        <v>1280</v>
      </c>
      <c r="E698" s="364">
        <v>28</v>
      </c>
      <c r="F698" s="364" t="s">
        <v>1052</v>
      </c>
      <c r="G698" s="364" t="s">
        <v>1053</v>
      </c>
      <c r="H698" s="364" t="s">
        <v>1054</v>
      </c>
      <c r="I698" s="365" t="s">
        <v>1218</v>
      </c>
    </row>
    <row r="699" spans="1:9" ht="71.25">
      <c r="A699" s="364" t="s">
        <v>1049</v>
      </c>
      <c r="B699" s="364" t="s">
        <v>1476</v>
      </c>
      <c r="C699" s="364">
        <v>3</v>
      </c>
      <c r="D699" s="364" t="s">
        <v>1095</v>
      </c>
      <c r="E699" s="364">
        <v>28</v>
      </c>
      <c r="F699" s="364" t="s">
        <v>1052</v>
      </c>
      <c r="G699" s="364" t="s">
        <v>1268</v>
      </c>
      <c r="H699" s="364" t="s">
        <v>1054</v>
      </c>
      <c r="I699" s="365" t="s">
        <v>1218</v>
      </c>
    </row>
    <row r="700" spans="1:9" ht="71.25">
      <c r="A700" s="364" t="s">
        <v>1049</v>
      </c>
      <c r="B700" s="364" t="s">
        <v>1476</v>
      </c>
      <c r="C700" s="364">
        <v>3</v>
      </c>
      <c r="D700" s="364" t="s">
        <v>1281</v>
      </c>
      <c r="E700" s="364">
        <v>56</v>
      </c>
      <c r="F700" s="364" t="s">
        <v>1590</v>
      </c>
      <c r="G700" s="364" t="s">
        <v>1268</v>
      </c>
      <c r="H700" s="364" t="s">
        <v>1054</v>
      </c>
      <c r="I700" s="365" t="s">
        <v>1218</v>
      </c>
    </row>
    <row r="701" spans="1:9" ht="71.25">
      <c r="A701" s="364" t="s">
        <v>1049</v>
      </c>
      <c r="B701" s="364" t="s">
        <v>1476</v>
      </c>
      <c r="C701" s="364">
        <v>3</v>
      </c>
      <c r="D701" s="364" t="s">
        <v>1283</v>
      </c>
      <c r="E701" s="364">
        <v>28</v>
      </c>
      <c r="F701" s="364" t="s">
        <v>1052</v>
      </c>
      <c r="G701" s="364" t="s">
        <v>1268</v>
      </c>
      <c r="H701" s="364" t="s">
        <v>1054</v>
      </c>
      <c r="I701" s="365" t="s">
        <v>1218</v>
      </c>
    </row>
    <row r="702" spans="1:9" ht="71.25">
      <c r="A702" s="364" t="s">
        <v>1049</v>
      </c>
      <c r="B702" s="364" t="s">
        <v>1476</v>
      </c>
      <c r="C702" s="364">
        <v>4</v>
      </c>
      <c r="D702" s="364" t="s">
        <v>1096</v>
      </c>
      <c r="E702" s="364">
        <v>28</v>
      </c>
      <c r="F702" s="364" t="s">
        <v>1052</v>
      </c>
      <c r="G702" s="364" t="s">
        <v>1057</v>
      </c>
      <c r="H702" s="364" t="s">
        <v>1054</v>
      </c>
      <c r="I702" s="365" t="s">
        <v>1218</v>
      </c>
    </row>
    <row r="703" spans="1:9" ht="71.25">
      <c r="A703" s="364" t="s">
        <v>1049</v>
      </c>
      <c r="B703" s="364" t="s">
        <v>1476</v>
      </c>
      <c r="C703" s="364">
        <v>4</v>
      </c>
      <c r="D703" s="364" t="s">
        <v>1097</v>
      </c>
      <c r="E703" s="364">
        <v>28</v>
      </c>
      <c r="F703" s="364" t="s">
        <v>1052</v>
      </c>
      <c r="G703" s="364" t="s">
        <v>1057</v>
      </c>
      <c r="H703" s="364" t="s">
        <v>1054</v>
      </c>
      <c r="I703" s="365" t="s">
        <v>1218</v>
      </c>
    </row>
    <row r="704" spans="1:9" ht="71.25">
      <c r="A704" s="364" t="s">
        <v>1049</v>
      </c>
      <c r="B704" s="364" t="s">
        <v>1476</v>
      </c>
      <c r="C704" s="364">
        <v>4</v>
      </c>
      <c r="D704" s="364" t="s">
        <v>1098</v>
      </c>
      <c r="E704" s="364">
        <v>28</v>
      </c>
      <c r="F704" s="364" t="s">
        <v>1052</v>
      </c>
      <c r="G704" s="364" t="s">
        <v>1057</v>
      </c>
      <c r="H704" s="364" t="s">
        <v>1054</v>
      </c>
      <c r="I704" s="365" t="s">
        <v>1218</v>
      </c>
    </row>
    <row r="705" spans="1:9" ht="71.25">
      <c r="A705" s="364" t="s">
        <v>1049</v>
      </c>
      <c r="B705" s="364" t="s">
        <v>1476</v>
      </c>
      <c r="C705" s="364">
        <v>4</v>
      </c>
      <c r="D705" s="364" t="s">
        <v>1099</v>
      </c>
      <c r="E705" s="364">
        <v>28</v>
      </c>
      <c r="F705" s="364" t="s">
        <v>1052</v>
      </c>
      <c r="G705" s="364" t="s">
        <v>1057</v>
      </c>
      <c r="H705" s="364" t="s">
        <v>1054</v>
      </c>
      <c r="I705" s="365" t="s">
        <v>1218</v>
      </c>
    </row>
    <row r="706" spans="1:9" ht="71.25">
      <c r="A706" s="364" t="s">
        <v>1049</v>
      </c>
      <c r="B706" s="364" t="s">
        <v>1476</v>
      </c>
      <c r="C706" s="364">
        <v>4</v>
      </c>
      <c r="D706" s="364" t="s">
        <v>1100</v>
      </c>
      <c r="E706" s="364">
        <v>28</v>
      </c>
      <c r="F706" s="364" t="s">
        <v>1052</v>
      </c>
      <c r="G706" s="364" t="s">
        <v>1057</v>
      </c>
      <c r="H706" s="364" t="s">
        <v>1054</v>
      </c>
      <c r="I706" s="365" t="s">
        <v>1218</v>
      </c>
    </row>
    <row r="707" spans="1:9" ht="71.25">
      <c r="A707" s="364" t="s">
        <v>1049</v>
      </c>
      <c r="B707" s="364" t="s">
        <v>1476</v>
      </c>
      <c r="C707" s="364">
        <v>4</v>
      </c>
      <c r="D707" s="364" t="s">
        <v>1101</v>
      </c>
      <c r="E707" s="364">
        <v>28</v>
      </c>
      <c r="F707" s="364" t="s">
        <v>1052</v>
      </c>
      <c r="G707" s="364" t="s">
        <v>1057</v>
      </c>
      <c r="H707" s="364" t="s">
        <v>1054</v>
      </c>
      <c r="I707" s="365" t="s">
        <v>1218</v>
      </c>
    </row>
    <row r="708" spans="1:9" ht="71.25">
      <c r="A708" s="364" t="s">
        <v>1049</v>
      </c>
      <c r="B708" s="364" t="s">
        <v>1476</v>
      </c>
      <c r="C708" s="364">
        <v>4</v>
      </c>
      <c r="D708" s="364" t="s">
        <v>1102</v>
      </c>
      <c r="E708" s="364">
        <v>28</v>
      </c>
      <c r="F708" s="364" t="s">
        <v>1052</v>
      </c>
      <c r="G708" s="364" t="s">
        <v>1057</v>
      </c>
      <c r="H708" s="364" t="s">
        <v>1054</v>
      </c>
      <c r="I708" s="365" t="s">
        <v>1218</v>
      </c>
    </row>
    <row r="709" spans="1:9" ht="71.25">
      <c r="A709" s="364" t="s">
        <v>1049</v>
      </c>
      <c r="B709" s="364" t="s">
        <v>1476</v>
      </c>
      <c r="C709" s="364">
        <v>4</v>
      </c>
      <c r="D709" s="364" t="s">
        <v>1103</v>
      </c>
      <c r="E709" s="364">
        <v>28</v>
      </c>
      <c r="F709" s="364" t="s">
        <v>1052</v>
      </c>
      <c r="G709" s="364" t="s">
        <v>1057</v>
      </c>
      <c r="H709" s="364" t="s">
        <v>1054</v>
      </c>
      <c r="I709" s="365" t="s">
        <v>1218</v>
      </c>
    </row>
    <row r="710" spans="1:9" ht="71.25">
      <c r="A710" s="364" t="s">
        <v>1049</v>
      </c>
      <c r="B710" s="364" t="s">
        <v>1476</v>
      </c>
      <c r="C710" s="364">
        <v>4</v>
      </c>
      <c r="D710" s="364" t="s">
        <v>1104</v>
      </c>
      <c r="E710" s="364">
        <v>28</v>
      </c>
      <c r="F710" s="364" t="s">
        <v>1052</v>
      </c>
      <c r="G710" s="364" t="s">
        <v>1057</v>
      </c>
      <c r="H710" s="364" t="s">
        <v>1054</v>
      </c>
      <c r="I710" s="365" t="s">
        <v>1218</v>
      </c>
    </row>
    <row r="711" spans="1:9" ht="71.25">
      <c r="A711" s="364" t="s">
        <v>1049</v>
      </c>
      <c r="B711" s="364" t="s">
        <v>1476</v>
      </c>
      <c r="C711" s="364">
        <v>4</v>
      </c>
      <c r="D711" s="364" t="s">
        <v>1105</v>
      </c>
      <c r="E711" s="364">
        <v>28</v>
      </c>
      <c r="F711" s="364" t="s">
        <v>1052</v>
      </c>
      <c r="G711" s="364" t="s">
        <v>1057</v>
      </c>
      <c r="H711" s="364" t="s">
        <v>1054</v>
      </c>
      <c r="I711" s="365" t="s">
        <v>1218</v>
      </c>
    </row>
    <row r="712" spans="1:9" ht="71.25">
      <c r="A712" s="364" t="s">
        <v>1049</v>
      </c>
      <c r="B712" s="364" t="s">
        <v>1476</v>
      </c>
      <c r="C712" s="364">
        <v>4</v>
      </c>
      <c r="D712" s="364" t="s">
        <v>1106</v>
      </c>
      <c r="E712" s="364">
        <v>28</v>
      </c>
      <c r="F712" s="364" t="s">
        <v>1052</v>
      </c>
      <c r="G712" s="364" t="s">
        <v>1057</v>
      </c>
      <c r="H712" s="364" t="s">
        <v>1054</v>
      </c>
      <c r="I712" s="365" t="s">
        <v>1218</v>
      </c>
    </row>
    <row r="713" spans="1:9" ht="71.25">
      <c r="A713" s="364" t="s">
        <v>1049</v>
      </c>
      <c r="B713" s="364" t="s">
        <v>1476</v>
      </c>
      <c r="C713" s="364">
        <v>4</v>
      </c>
      <c r="D713" s="364" t="s">
        <v>1107</v>
      </c>
      <c r="E713" s="364">
        <v>28</v>
      </c>
      <c r="F713" s="364" t="s">
        <v>1052</v>
      </c>
      <c r="G713" s="364" t="s">
        <v>1053</v>
      </c>
      <c r="H713" s="364" t="s">
        <v>1054</v>
      </c>
      <c r="I713" s="365" t="s">
        <v>1218</v>
      </c>
    </row>
    <row r="714" spans="1:9" ht="71.25">
      <c r="A714" s="364" t="s">
        <v>1049</v>
      </c>
      <c r="B714" s="364" t="s">
        <v>1476</v>
      </c>
      <c r="C714" s="364">
        <v>4</v>
      </c>
      <c r="D714" s="364" t="s">
        <v>1108</v>
      </c>
      <c r="E714" s="364">
        <v>28</v>
      </c>
      <c r="F714" s="364" t="s">
        <v>1052</v>
      </c>
      <c r="G714" s="364" t="s">
        <v>1053</v>
      </c>
      <c r="H714" s="364" t="s">
        <v>1054</v>
      </c>
      <c r="I714" s="365" t="s">
        <v>1218</v>
      </c>
    </row>
    <row r="715" spans="1:9" ht="71.25">
      <c r="A715" s="364" t="s">
        <v>1049</v>
      </c>
      <c r="B715" s="364" t="s">
        <v>1476</v>
      </c>
      <c r="C715" s="364">
        <v>4</v>
      </c>
      <c r="D715" s="364" t="s">
        <v>1109</v>
      </c>
      <c r="E715" s="364">
        <v>28</v>
      </c>
      <c r="F715" s="364" t="s">
        <v>1052</v>
      </c>
      <c r="G715" s="364" t="s">
        <v>1053</v>
      </c>
      <c r="H715" s="364" t="s">
        <v>1054</v>
      </c>
      <c r="I715" s="365" t="s">
        <v>1218</v>
      </c>
    </row>
    <row r="716" spans="1:9" ht="71.25">
      <c r="A716" s="364" t="s">
        <v>1049</v>
      </c>
      <c r="B716" s="364" t="s">
        <v>1476</v>
      </c>
      <c r="C716" s="364">
        <v>4</v>
      </c>
      <c r="D716" s="364" t="s">
        <v>1110</v>
      </c>
      <c r="E716" s="364">
        <v>28</v>
      </c>
      <c r="F716" s="364" t="s">
        <v>1052</v>
      </c>
      <c r="G716" s="364" t="s">
        <v>1053</v>
      </c>
      <c r="H716" s="364" t="s">
        <v>1054</v>
      </c>
      <c r="I716" s="365" t="s">
        <v>1218</v>
      </c>
    </row>
    <row r="717" spans="1:9" ht="71.25">
      <c r="A717" s="364" t="s">
        <v>1049</v>
      </c>
      <c r="B717" s="364" t="s">
        <v>1476</v>
      </c>
      <c r="C717" s="364">
        <v>4</v>
      </c>
      <c r="D717" s="364" t="s">
        <v>1111</v>
      </c>
      <c r="E717" s="364">
        <v>28</v>
      </c>
      <c r="F717" s="364" t="s">
        <v>1052</v>
      </c>
      <c r="G717" s="364" t="s">
        <v>1053</v>
      </c>
      <c r="H717" s="364" t="s">
        <v>1054</v>
      </c>
      <c r="I717" s="365" t="s">
        <v>1218</v>
      </c>
    </row>
    <row r="718" spans="1:9" ht="71.25">
      <c r="A718" s="364" t="s">
        <v>1049</v>
      </c>
      <c r="B718" s="364" t="s">
        <v>1476</v>
      </c>
      <c r="C718" s="364">
        <v>4</v>
      </c>
      <c r="D718" s="364" t="s">
        <v>1112</v>
      </c>
      <c r="E718" s="364">
        <v>28</v>
      </c>
      <c r="F718" s="364" t="s">
        <v>1052</v>
      </c>
      <c r="G718" s="364" t="s">
        <v>1053</v>
      </c>
      <c r="H718" s="364" t="s">
        <v>1054</v>
      </c>
      <c r="I718" s="365" t="s">
        <v>1218</v>
      </c>
    </row>
    <row r="719" spans="1:9" ht="71.25">
      <c r="A719" s="364" t="s">
        <v>1049</v>
      </c>
      <c r="B719" s="364" t="s">
        <v>1476</v>
      </c>
      <c r="C719" s="364">
        <v>4</v>
      </c>
      <c r="D719" s="364" t="s">
        <v>1284</v>
      </c>
      <c r="E719" s="364">
        <v>28</v>
      </c>
      <c r="F719" s="364" t="s">
        <v>1052</v>
      </c>
      <c r="G719" s="364" t="s">
        <v>1053</v>
      </c>
      <c r="H719" s="364" t="s">
        <v>1054</v>
      </c>
      <c r="I719" s="365" t="s">
        <v>1218</v>
      </c>
    </row>
    <row r="720" spans="1:9" ht="71.25">
      <c r="A720" s="364" t="s">
        <v>1049</v>
      </c>
      <c r="B720" s="364" t="s">
        <v>1476</v>
      </c>
      <c r="C720" s="364">
        <v>4</v>
      </c>
      <c r="D720" s="364" t="s">
        <v>1113</v>
      </c>
      <c r="E720" s="364">
        <v>28</v>
      </c>
      <c r="F720" s="364" t="s">
        <v>1052</v>
      </c>
      <c r="G720" s="364" t="s">
        <v>1053</v>
      </c>
      <c r="H720" s="364" t="s">
        <v>1054</v>
      </c>
      <c r="I720" s="365" t="s">
        <v>1218</v>
      </c>
    </row>
    <row r="721" spans="1:9" ht="71.25">
      <c r="A721" s="364" t="s">
        <v>1049</v>
      </c>
      <c r="B721" s="364" t="s">
        <v>1476</v>
      </c>
      <c r="C721" s="364">
        <v>4</v>
      </c>
      <c r="D721" s="364" t="s">
        <v>1285</v>
      </c>
      <c r="E721" s="364">
        <v>28</v>
      </c>
      <c r="F721" s="364" t="s">
        <v>1052</v>
      </c>
      <c r="G721" s="364" t="s">
        <v>1053</v>
      </c>
      <c r="H721" s="364" t="s">
        <v>1054</v>
      </c>
      <c r="I721" s="365" t="s">
        <v>1218</v>
      </c>
    </row>
    <row r="722" spans="1:9" ht="71.25">
      <c r="A722" s="364" t="s">
        <v>1049</v>
      </c>
      <c r="B722" s="364" t="s">
        <v>1476</v>
      </c>
      <c r="C722" s="364">
        <v>4</v>
      </c>
      <c r="D722" s="364" t="s">
        <v>1114</v>
      </c>
      <c r="E722" s="364">
        <v>28</v>
      </c>
      <c r="F722" s="364" t="s">
        <v>1052</v>
      </c>
      <c r="G722" s="364" t="s">
        <v>1053</v>
      </c>
      <c r="H722" s="364" t="s">
        <v>1054</v>
      </c>
      <c r="I722" s="365" t="s">
        <v>1218</v>
      </c>
    </row>
    <row r="723" spans="1:9" ht="71.25">
      <c r="A723" s="364" t="s">
        <v>1049</v>
      </c>
      <c r="B723" s="364" t="s">
        <v>1476</v>
      </c>
      <c r="C723" s="364">
        <v>4</v>
      </c>
      <c r="D723" s="364" t="s">
        <v>1286</v>
      </c>
      <c r="E723" s="364">
        <v>28</v>
      </c>
      <c r="F723" s="364" t="s">
        <v>1052</v>
      </c>
      <c r="G723" s="364" t="s">
        <v>1053</v>
      </c>
      <c r="H723" s="364" t="s">
        <v>1054</v>
      </c>
      <c r="I723" s="365" t="s">
        <v>1218</v>
      </c>
    </row>
    <row r="724" spans="1:9" ht="71.25">
      <c r="A724" s="364" t="s">
        <v>1049</v>
      </c>
      <c r="B724" s="364" t="s">
        <v>1476</v>
      </c>
      <c r="C724" s="364">
        <v>4</v>
      </c>
      <c r="D724" s="364" t="s">
        <v>1115</v>
      </c>
      <c r="E724" s="364">
        <v>28</v>
      </c>
      <c r="F724" s="364" t="s">
        <v>1052</v>
      </c>
      <c r="G724" s="364" t="s">
        <v>1241</v>
      </c>
      <c r="H724" s="364" t="s">
        <v>1054</v>
      </c>
      <c r="I724" s="365" t="s">
        <v>1218</v>
      </c>
    </row>
    <row r="725" spans="1:9" ht="71.25">
      <c r="A725" s="364" t="s">
        <v>1049</v>
      </c>
      <c r="B725" s="364" t="s">
        <v>1476</v>
      </c>
      <c r="C725" s="364">
        <v>4</v>
      </c>
      <c r="D725" s="364" t="s">
        <v>1287</v>
      </c>
      <c r="E725" s="364">
        <v>56</v>
      </c>
      <c r="F725" s="364" t="s">
        <v>1590</v>
      </c>
      <c r="G725" s="364" t="s">
        <v>1241</v>
      </c>
      <c r="H725" s="364" t="s">
        <v>1054</v>
      </c>
      <c r="I725" s="365" t="s">
        <v>1218</v>
      </c>
    </row>
    <row r="726" spans="1:9" ht="71.25">
      <c r="A726" s="364" t="s">
        <v>1049</v>
      </c>
      <c r="B726" s="364" t="s">
        <v>1476</v>
      </c>
      <c r="C726" s="364">
        <v>4</v>
      </c>
      <c r="D726" s="364" t="s">
        <v>1289</v>
      </c>
      <c r="E726" s="364">
        <v>28</v>
      </c>
      <c r="F726" s="364" t="s">
        <v>1052</v>
      </c>
      <c r="G726" s="364" t="s">
        <v>1241</v>
      </c>
      <c r="H726" s="364" t="s">
        <v>1054</v>
      </c>
      <c r="I726" s="365" t="s">
        <v>1218</v>
      </c>
    </row>
    <row r="727" spans="1:9" ht="71.25">
      <c r="A727" s="364" t="s">
        <v>1049</v>
      </c>
      <c r="B727" s="364" t="s">
        <v>1476</v>
      </c>
      <c r="C727" s="364">
        <v>4</v>
      </c>
      <c r="D727" s="364" t="s">
        <v>1116</v>
      </c>
      <c r="E727" s="364">
        <v>28</v>
      </c>
      <c r="F727" s="364" t="s">
        <v>1052</v>
      </c>
      <c r="G727" s="364" t="s">
        <v>1057</v>
      </c>
      <c r="H727" s="364" t="s">
        <v>1054</v>
      </c>
      <c r="I727" s="365" t="s">
        <v>1218</v>
      </c>
    </row>
    <row r="728" spans="1:9" ht="71.25">
      <c r="A728" s="364" t="s">
        <v>1049</v>
      </c>
      <c r="B728" s="364" t="s">
        <v>1476</v>
      </c>
      <c r="C728" s="364">
        <v>4</v>
      </c>
      <c r="D728" s="364" t="s">
        <v>1117</v>
      </c>
      <c r="E728" s="364">
        <v>28</v>
      </c>
      <c r="F728" s="364" t="s">
        <v>1052</v>
      </c>
      <c r="G728" s="364" t="s">
        <v>1057</v>
      </c>
      <c r="H728" s="364" t="s">
        <v>1054</v>
      </c>
      <c r="I728" s="365" t="s">
        <v>1218</v>
      </c>
    </row>
    <row r="729" spans="1:9" ht="71.25">
      <c r="A729" s="364" t="s">
        <v>1049</v>
      </c>
      <c r="B729" s="364" t="s">
        <v>1476</v>
      </c>
      <c r="C729" s="364">
        <v>4</v>
      </c>
      <c r="D729" s="364" t="s">
        <v>1118</v>
      </c>
      <c r="E729" s="364">
        <v>28</v>
      </c>
      <c r="F729" s="364" t="s">
        <v>1052</v>
      </c>
      <c r="G729" s="364" t="s">
        <v>1057</v>
      </c>
      <c r="H729" s="364" t="s">
        <v>1054</v>
      </c>
      <c r="I729" s="365" t="s">
        <v>1218</v>
      </c>
    </row>
    <row r="730" spans="1:9" ht="71.25">
      <c r="A730" s="364" t="s">
        <v>1049</v>
      </c>
      <c r="B730" s="364" t="s">
        <v>1476</v>
      </c>
      <c r="C730" s="364">
        <v>4</v>
      </c>
      <c r="D730" s="364" t="s">
        <v>1119</v>
      </c>
      <c r="E730" s="364">
        <v>28</v>
      </c>
      <c r="F730" s="364" t="s">
        <v>1052</v>
      </c>
      <c r="G730" s="364" t="s">
        <v>1057</v>
      </c>
      <c r="H730" s="364" t="s">
        <v>1054</v>
      </c>
      <c r="I730" s="365" t="s">
        <v>1218</v>
      </c>
    </row>
    <row r="731" spans="1:9" ht="71.25">
      <c r="A731" s="364" t="s">
        <v>1049</v>
      </c>
      <c r="B731" s="364" t="s">
        <v>1476</v>
      </c>
      <c r="C731" s="364">
        <v>4</v>
      </c>
      <c r="D731" s="364" t="s">
        <v>1120</v>
      </c>
      <c r="E731" s="364">
        <v>28</v>
      </c>
      <c r="F731" s="364" t="s">
        <v>1052</v>
      </c>
      <c r="G731" s="364" t="s">
        <v>1057</v>
      </c>
      <c r="H731" s="364" t="s">
        <v>1054</v>
      </c>
      <c r="I731" s="365" t="s">
        <v>1218</v>
      </c>
    </row>
    <row r="732" spans="1:9" ht="71.25">
      <c r="A732" s="364" t="s">
        <v>1049</v>
      </c>
      <c r="B732" s="364" t="s">
        <v>1476</v>
      </c>
      <c r="C732" s="364">
        <v>4</v>
      </c>
      <c r="D732" s="364" t="s">
        <v>1121</v>
      </c>
      <c r="E732" s="364">
        <v>28</v>
      </c>
      <c r="F732" s="364" t="s">
        <v>1052</v>
      </c>
      <c r="G732" s="364" t="s">
        <v>1057</v>
      </c>
      <c r="H732" s="364" t="s">
        <v>1054</v>
      </c>
      <c r="I732" s="365" t="s">
        <v>1218</v>
      </c>
    </row>
    <row r="733" spans="1:9" ht="71.25">
      <c r="A733" s="364" t="s">
        <v>1049</v>
      </c>
      <c r="B733" s="364" t="s">
        <v>1476</v>
      </c>
      <c r="C733" s="364">
        <v>4</v>
      </c>
      <c r="D733" s="364" t="s">
        <v>1122</v>
      </c>
      <c r="E733" s="364">
        <v>28</v>
      </c>
      <c r="F733" s="364" t="s">
        <v>1052</v>
      </c>
      <c r="G733" s="364" t="s">
        <v>1057</v>
      </c>
      <c r="H733" s="364" t="s">
        <v>1054</v>
      </c>
      <c r="I733" s="365" t="s">
        <v>1218</v>
      </c>
    </row>
    <row r="734" spans="1:9" ht="71.25">
      <c r="A734" s="364" t="s">
        <v>1049</v>
      </c>
      <c r="B734" s="364" t="s">
        <v>1476</v>
      </c>
      <c r="C734" s="364">
        <v>4</v>
      </c>
      <c r="D734" s="364" t="s">
        <v>1123</v>
      </c>
      <c r="E734" s="364">
        <v>28</v>
      </c>
      <c r="F734" s="364" t="s">
        <v>1052</v>
      </c>
      <c r="G734" s="364" t="s">
        <v>1057</v>
      </c>
      <c r="H734" s="364" t="s">
        <v>1054</v>
      </c>
      <c r="I734" s="365" t="s">
        <v>1218</v>
      </c>
    </row>
    <row r="735" spans="1:9" ht="71.25">
      <c r="A735" s="364" t="s">
        <v>1049</v>
      </c>
      <c r="B735" s="364" t="s">
        <v>1476</v>
      </c>
      <c r="C735" s="364">
        <v>4</v>
      </c>
      <c r="D735" s="364" t="s">
        <v>1124</v>
      </c>
      <c r="E735" s="364">
        <v>28</v>
      </c>
      <c r="F735" s="364" t="s">
        <v>1052</v>
      </c>
      <c r="G735" s="364" t="s">
        <v>1057</v>
      </c>
      <c r="H735" s="364" t="s">
        <v>1054</v>
      </c>
      <c r="I735" s="365" t="s">
        <v>1218</v>
      </c>
    </row>
    <row r="736" spans="1:9" ht="71.25">
      <c r="A736" s="364" t="s">
        <v>1049</v>
      </c>
      <c r="B736" s="364" t="s">
        <v>1476</v>
      </c>
      <c r="C736" s="364">
        <v>4</v>
      </c>
      <c r="D736" s="364" t="s">
        <v>1125</v>
      </c>
      <c r="E736" s="364">
        <v>28</v>
      </c>
      <c r="F736" s="364" t="s">
        <v>1052</v>
      </c>
      <c r="G736" s="364" t="s">
        <v>1057</v>
      </c>
      <c r="H736" s="364" t="s">
        <v>1054</v>
      </c>
      <c r="I736" s="365" t="s">
        <v>1218</v>
      </c>
    </row>
    <row r="737" spans="1:9" ht="71.25">
      <c r="A737" s="364" t="s">
        <v>1049</v>
      </c>
      <c r="B737" s="364" t="s">
        <v>1476</v>
      </c>
      <c r="C737" s="364">
        <v>4</v>
      </c>
      <c r="D737" s="364" t="s">
        <v>1126</v>
      </c>
      <c r="E737" s="364">
        <v>28</v>
      </c>
      <c r="F737" s="364" t="s">
        <v>1052</v>
      </c>
      <c r="G737" s="364" t="s">
        <v>1057</v>
      </c>
      <c r="H737" s="364" t="s">
        <v>1054</v>
      </c>
      <c r="I737" s="365" t="s">
        <v>1218</v>
      </c>
    </row>
    <row r="738" spans="1:9" ht="71.25">
      <c r="A738" s="364" t="s">
        <v>1049</v>
      </c>
      <c r="B738" s="364" t="s">
        <v>1476</v>
      </c>
      <c r="C738" s="364">
        <v>4</v>
      </c>
      <c r="D738" s="364" t="s">
        <v>1127</v>
      </c>
      <c r="E738" s="364">
        <v>28</v>
      </c>
      <c r="F738" s="364" t="s">
        <v>1052</v>
      </c>
      <c r="G738" s="364" t="s">
        <v>1053</v>
      </c>
      <c r="H738" s="364" t="s">
        <v>1054</v>
      </c>
      <c r="I738" s="365" t="s">
        <v>1218</v>
      </c>
    </row>
    <row r="739" spans="1:9" ht="71.25">
      <c r="A739" s="364" t="s">
        <v>1049</v>
      </c>
      <c r="B739" s="364" t="s">
        <v>1476</v>
      </c>
      <c r="C739" s="364">
        <v>4</v>
      </c>
      <c r="D739" s="364" t="s">
        <v>1128</v>
      </c>
      <c r="E739" s="364">
        <v>28</v>
      </c>
      <c r="F739" s="364" t="s">
        <v>1052</v>
      </c>
      <c r="G739" s="364" t="s">
        <v>1053</v>
      </c>
      <c r="H739" s="364" t="s">
        <v>1054</v>
      </c>
      <c r="I739" s="365" t="s">
        <v>1218</v>
      </c>
    </row>
    <row r="740" spans="1:9" ht="71.25">
      <c r="A740" s="364" t="s">
        <v>1049</v>
      </c>
      <c r="B740" s="364" t="s">
        <v>1476</v>
      </c>
      <c r="C740" s="364">
        <v>4</v>
      </c>
      <c r="D740" s="364" t="s">
        <v>1129</v>
      </c>
      <c r="E740" s="364">
        <v>28</v>
      </c>
      <c r="F740" s="364" t="s">
        <v>1052</v>
      </c>
      <c r="G740" s="364" t="s">
        <v>1053</v>
      </c>
      <c r="H740" s="364" t="s">
        <v>1054</v>
      </c>
      <c r="I740" s="365" t="s">
        <v>1218</v>
      </c>
    </row>
    <row r="741" spans="1:9" ht="71.25">
      <c r="A741" s="364" t="s">
        <v>1049</v>
      </c>
      <c r="B741" s="364" t="s">
        <v>1476</v>
      </c>
      <c r="C741" s="364">
        <v>4</v>
      </c>
      <c r="D741" s="364" t="s">
        <v>1130</v>
      </c>
      <c r="E741" s="364">
        <v>28</v>
      </c>
      <c r="F741" s="364" t="s">
        <v>1052</v>
      </c>
      <c r="G741" s="364" t="s">
        <v>1053</v>
      </c>
      <c r="H741" s="364" t="s">
        <v>1054</v>
      </c>
      <c r="I741" s="365" t="s">
        <v>1218</v>
      </c>
    </row>
    <row r="742" spans="1:9" ht="71.25">
      <c r="A742" s="364" t="s">
        <v>1049</v>
      </c>
      <c r="B742" s="364" t="s">
        <v>1476</v>
      </c>
      <c r="C742" s="364">
        <v>4</v>
      </c>
      <c r="D742" s="364" t="s">
        <v>1131</v>
      </c>
      <c r="E742" s="364">
        <v>28</v>
      </c>
      <c r="F742" s="364" t="s">
        <v>1052</v>
      </c>
      <c r="G742" s="364" t="s">
        <v>1053</v>
      </c>
      <c r="H742" s="364" t="s">
        <v>1054</v>
      </c>
      <c r="I742" s="365" t="s">
        <v>1218</v>
      </c>
    </row>
    <row r="743" spans="1:9" ht="71.25">
      <c r="A743" s="364" t="s">
        <v>1049</v>
      </c>
      <c r="B743" s="364" t="s">
        <v>1476</v>
      </c>
      <c r="C743" s="364">
        <v>4</v>
      </c>
      <c r="D743" s="364" t="s">
        <v>1132</v>
      </c>
      <c r="E743" s="364">
        <v>28</v>
      </c>
      <c r="F743" s="364" t="s">
        <v>1052</v>
      </c>
      <c r="G743" s="364" t="s">
        <v>1053</v>
      </c>
      <c r="H743" s="364" t="s">
        <v>1054</v>
      </c>
      <c r="I743" s="365" t="s">
        <v>1218</v>
      </c>
    </row>
    <row r="744" spans="1:9" ht="71.25">
      <c r="A744" s="364" t="s">
        <v>1049</v>
      </c>
      <c r="B744" s="364" t="s">
        <v>1476</v>
      </c>
      <c r="C744" s="364">
        <v>4</v>
      </c>
      <c r="D744" s="364" t="s">
        <v>1290</v>
      </c>
      <c r="E744" s="364">
        <v>28</v>
      </c>
      <c r="F744" s="364" t="s">
        <v>1052</v>
      </c>
      <c r="G744" s="364" t="s">
        <v>1053</v>
      </c>
      <c r="H744" s="364" t="s">
        <v>1054</v>
      </c>
      <c r="I744" s="365" t="s">
        <v>1218</v>
      </c>
    </row>
    <row r="745" spans="1:9" ht="71.25">
      <c r="A745" s="364" t="s">
        <v>1049</v>
      </c>
      <c r="B745" s="364" t="s">
        <v>1476</v>
      </c>
      <c r="C745" s="364">
        <v>4</v>
      </c>
      <c r="D745" s="364" t="s">
        <v>1133</v>
      </c>
      <c r="E745" s="364">
        <v>28</v>
      </c>
      <c r="F745" s="364" t="s">
        <v>1052</v>
      </c>
      <c r="G745" s="364" t="s">
        <v>1053</v>
      </c>
      <c r="H745" s="364" t="s">
        <v>1054</v>
      </c>
      <c r="I745" s="365" t="s">
        <v>1218</v>
      </c>
    </row>
    <row r="746" spans="1:9" ht="71.25">
      <c r="A746" s="364" t="s">
        <v>1049</v>
      </c>
      <c r="B746" s="364" t="s">
        <v>1476</v>
      </c>
      <c r="C746" s="364">
        <v>4</v>
      </c>
      <c r="D746" s="364" t="s">
        <v>1291</v>
      </c>
      <c r="E746" s="364">
        <v>28</v>
      </c>
      <c r="F746" s="364" t="s">
        <v>1052</v>
      </c>
      <c r="G746" s="364" t="s">
        <v>1053</v>
      </c>
      <c r="H746" s="364" t="s">
        <v>1054</v>
      </c>
      <c r="I746" s="365" t="s">
        <v>1218</v>
      </c>
    </row>
    <row r="747" spans="1:9" ht="71.25">
      <c r="A747" s="364" t="s">
        <v>1049</v>
      </c>
      <c r="B747" s="364" t="s">
        <v>1476</v>
      </c>
      <c r="C747" s="364">
        <v>4</v>
      </c>
      <c r="D747" s="364" t="s">
        <v>1134</v>
      </c>
      <c r="E747" s="364">
        <v>28</v>
      </c>
      <c r="F747" s="364" t="s">
        <v>1052</v>
      </c>
      <c r="G747" s="364" t="s">
        <v>1053</v>
      </c>
      <c r="H747" s="364" t="s">
        <v>1054</v>
      </c>
      <c r="I747" s="365" t="s">
        <v>1218</v>
      </c>
    </row>
    <row r="748" spans="1:9" ht="71.25">
      <c r="A748" s="364" t="s">
        <v>1049</v>
      </c>
      <c r="B748" s="364" t="s">
        <v>1476</v>
      </c>
      <c r="C748" s="364">
        <v>4</v>
      </c>
      <c r="D748" s="364" t="s">
        <v>1292</v>
      </c>
      <c r="E748" s="364">
        <v>28</v>
      </c>
      <c r="F748" s="364" t="s">
        <v>1052</v>
      </c>
      <c r="G748" s="364" t="s">
        <v>1053</v>
      </c>
      <c r="H748" s="364" t="s">
        <v>1054</v>
      </c>
      <c r="I748" s="365" t="s">
        <v>1218</v>
      </c>
    </row>
    <row r="749" spans="1:9" ht="71.25">
      <c r="A749" s="364" t="s">
        <v>1049</v>
      </c>
      <c r="B749" s="364" t="s">
        <v>1476</v>
      </c>
      <c r="C749" s="364">
        <v>4</v>
      </c>
      <c r="D749" s="364" t="s">
        <v>1135</v>
      </c>
      <c r="E749" s="364">
        <v>28</v>
      </c>
      <c r="F749" s="364" t="s">
        <v>1052</v>
      </c>
      <c r="G749" s="364" t="s">
        <v>1268</v>
      </c>
      <c r="H749" s="364" t="s">
        <v>1054</v>
      </c>
      <c r="I749" s="365" t="s">
        <v>1218</v>
      </c>
    </row>
    <row r="750" spans="1:9" ht="71.25">
      <c r="A750" s="364" t="s">
        <v>1049</v>
      </c>
      <c r="B750" s="364" t="s">
        <v>1476</v>
      </c>
      <c r="C750" s="364">
        <v>4</v>
      </c>
      <c r="D750" s="364" t="s">
        <v>1293</v>
      </c>
      <c r="E750" s="364">
        <v>56</v>
      </c>
      <c r="F750" s="364" t="s">
        <v>1590</v>
      </c>
      <c r="G750" s="364" t="s">
        <v>1268</v>
      </c>
      <c r="H750" s="364" t="s">
        <v>1054</v>
      </c>
      <c r="I750" s="365" t="s">
        <v>1218</v>
      </c>
    </row>
    <row r="751" spans="1:9" ht="71.25">
      <c r="A751" s="364" t="s">
        <v>1049</v>
      </c>
      <c r="B751" s="364" t="s">
        <v>1476</v>
      </c>
      <c r="C751" s="364">
        <v>4</v>
      </c>
      <c r="D751" s="364" t="s">
        <v>1295</v>
      </c>
      <c r="E751" s="364">
        <v>28</v>
      </c>
      <c r="F751" s="364" t="s">
        <v>1052</v>
      </c>
      <c r="G751" s="364" t="s">
        <v>1268</v>
      </c>
      <c r="H751" s="364" t="s">
        <v>1054</v>
      </c>
      <c r="I751" s="365" t="s">
        <v>1218</v>
      </c>
    </row>
    <row r="752" spans="1:9" ht="71.25">
      <c r="A752" s="364" t="s">
        <v>1049</v>
      </c>
      <c r="B752" s="364" t="s">
        <v>1476</v>
      </c>
      <c r="C752" s="364">
        <v>5</v>
      </c>
      <c r="D752" s="364" t="s">
        <v>1136</v>
      </c>
      <c r="E752" s="364">
        <v>28</v>
      </c>
      <c r="F752" s="364" t="s">
        <v>1052</v>
      </c>
      <c r="G752" s="364" t="s">
        <v>1057</v>
      </c>
      <c r="H752" s="364" t="s">
        <v>1054</v>
      </c>
      <c r="I752" s="365" t="s">
        <v>1218</v>
      </c>
    </row>
    <row r="753" spans="1:9" ht="71.25">
      <c r="A753" s="364" t="s">
        <v>1049</v>
      </c>
      <c r="B753" s="364" t="s">
        <v>1476</v>
      </c>
      <c r="C753" s="364">
        <v>5</v>
      </c>
      <c r="D753" s="364" t="s">
        <v>1137</v>
      </c>
      <c r="E753" s="364">
        <v>28</v>
      </c>
      <c r="F753" s="364" t="s">
        <v>1052</v>
      </c>
      <c r="G753" s="364" t="s">
        <v>1057</v>
      </c>
      <c r="H753" s="364" t="s">
        <v>1054</v>
      </c>
      <c r="I753" s="365" t="s">
        <v>1218</v>
      </c>
    </row>
    <row r="754" spans="1:9" ht="71.25">
      <c r="A754" s="364" t="s">
        <v>1049</v>
      </c>
      <c r="B754" s="364" t="s">
        <v>1476</v>
      </c>
      <c r="C754" s="364">
        <v>5</v>
      </c>
      <c r="D754" s="364" t="s">
        <v>1138</v>
      </c>
      <c r="E754" s="364">
        <v>28</v>
      </c>
      <c r="F754" s="364" t="s">
        <v>1052</v>
      </c>
      <c r="G754" s="364" t="s">
        <v>1057</v>
      </c>
      <c r="H754" s="364" t="s">
        <v>1054</v>
      </c>
      <c r="I754" s="365" t="s">
        <v>1218</v>
      </c>
    </row>
    <row r="755" spans="1:9" ht="71.25">
      <c r="A755" s="364" t="s">
        <v>1049</v>
      </c>
      <c r="B755" s="364" t="s">
        <v>1476</v>
      </c>
      <c r="C755" s="364">
        <v>5</v>
      </c>
      <c r="D755" s="364" t="s">
        <v>1139</v>
      </c>
      <c r="E755" s="364">
        <v>28</v>
      </c>
      <c r="F755" s="364" t="s">
        <v>1052</v>
      </c>
      <c r="G755" s="364" t="s">
        <v>1057</v>
      </c>
      <c r="H755" s="364" t="s">
        <v>1054</v>
      </c>
      <c r="I755" s="365" t="s">
        <v>1218</v>
      </c>
    </row>
    <row r="756" spans="1:9" ht="71.25">
      <c r="A756" s="364" t="s">
        <v>1049</v>
      </c>
      <c r="B756" s="364" t="s">
        <v>1476</v>
      </c>
      <c r="C756" s="364">
        <v>5</v>
      </c>
      <c r="D756" s="364" t="s">
        <v>1140</v>
      </c>
      <c r="E756" s="364">
        <v>28</v>
      </c>
      <c r="F756" s="364" t="s">
        <v>1052</v>
      </c>
      <c r="G756" s="364" t="s">
        <v>1057</v>
      </c>
      <c r="H756" s="364" t="s">
        <v>1054</v>
      </c>
      <c r="I756" s="365" t="s">
        <v>1218</v>
      </c>
    </row>
    <row r="757" spans="1:9" ht="71.25">
      <c r="A757" s="364" t="s">
        <v>1049</v>
      </c>
      <c r="B757" s="364" t="s">
        <v>1476</v>
      </c>
      <c r="C757" s="364">
        <v>5</v>
      </c>
      <c r="D757" s="364" t="s">
        <v>1141</v>
      </c>
      <c r="E757" s="364">
        <v>28</v>
      </c>
      <c r="F757" s="364" t="s">
        <v>1052</v>
      </c>
      <c r="G757" s="364" t="s">
        <v>1057</v>
      </c>
      <c r="H757" s="364" t="s">
        <v>1054</v>
      </c>
      <c r="I757" s="365" t="s">
        <v>1218</v>
      </c>
    </row>
    <row r="758" spans="1:9" ht="71.25">
      <c r="A758" s="364" t="s">
        <v>1049</v>
      </c>
      <c r="B758" s="364" t="s">
        <v>1476</v>
      </c>
      <c r="C758" s="364">
        <v>5</v>
      </c>
      <c r="D758" s="364" t="s">
        <v>1142</v>
      </c>
      <c r="E758" s="364">
        <v>28</v>
      </c>
      <c r="F758" s="364" t="s">
        <v>1052</v>
      </c>
      <c r="G758" s="364" t="s">
        <v>1057</v>
      </c>
      <c r="H758" s="364" t="s">
        <v>1054</v>
      </c>
      <c r="I758" s="365" t="s">
        <v>1218</v>
      </c>
    </row>
    <row r="759" spans="1:9" ht="71.25">
      <c r="A759" s="364" t="s">
        <v>1049</v>
      </c>
      <c r="B759" s="364" t="s">
        <v>1476</v>
      </c>
      <c r="C759" s="364">
        <v>5</v>
      </c>
      <c r="D759" s="364" t="s">
        <v>1143</v>
      </c>
      <c r="E759" s="364">
        <v>28</v>
      </c>
      <c r="F759" s="364" t="s">
        <v>1052</v>
      </c>
      <c r="G759" s="364" t="s">
        <v>1057</v>
      </c>
      <c r="H759" s="364" t="s">
        <v>1054</v>
      </c>
      <c r="I759" s="365" t="s">
        <v>1218</v>
      </c>
    </row>
    <row r="760" spans="1:9" ht="71.25">
      <c r="A760" s="364" t="s">
        <v>1049</v>
      </c>
      <c r="B760" s="364" t="s">
        <v>1476</v>
      </c>
      <c r="C760" s="364">
        <v>5</v>
      </c>
      <c r="D760" s="364" t="s">
        <v>1144</v>
      </c>
      <c r="E760" s="364">
        <v>28</v>
      </c>
      <c r="F760" s="364" t="s">
        <v>1052</v>
      </c>
      <c r="G760" s="364" t="s">
        <v>1057</v>
      </c>
      <c r="H760" s="364" t="s">
        <v>1054</v>
      </c>
      <c r="I760" s="365" t="s">
        <v>1218</v>
      </c>
    </row>
    <row r="761" spans="1:9" ht="71.25">
      <c r="A761" s="364" t="s">
        <v>1049</v>
      </c>
      <c r="B761" s="364" t="s">
        <v>1476</v>
      </c>
      <c r="C761" s="364">
        <v>5</v>
      </c>
      <c r="D761" s="364" t="s">
        <v>1145</v>
      </c>
      <c r="E761" s="364">
        <v>28</v>
      </c>
      <c r="F761" s="364" t="s">
        <v>1052</v>
      </c>
      <c r="G761" s="364" t="s">
        <v>1057</v>
      </c>
      <c r="H761" s="364" t="s">
        <v>1054</v>
      </c>
      <c r="I761" s="365" t="s">
        <v>1218</v>
      </c>
    </row>
    <row r="762" spans="1:9" ht="71.25">
      <c r="A762" s="364" t="s">
        <v>1049</v>
      </c>
      <c r="B762" s="364" t="s">
        <v>1476</v>
      </c>
      <c r="C762" s="364">
        <v>5</v>
      </c>
      <c r="D762" s="364" t="s">
        <v>1146</v>
      </c>
      <c r="E762" s="364">
        <v>28</v>
      </c>
      <c r="F762" s="364" t="s">
        <v>1052</v>
      </c>
      <c r="G762" s="364" t="s">
        <v>1057</v>
      </c>
      <c r="H762" s="364" t="s">
        <v>1054</v>
      </c>
      <c r="I762" s="365" t="s">
        <v>1218</v>
      </c>
    </row>
    <row r="763" spans="1:9" ht="71.25">
      <c r="A763" s="364" t="s">
        <v>1049</v>
      </c>
      <c r="B763" s="364" t="s">
        <v>1476</v>
      </c>
      <c r="C763" s="364">
        <v>5</v>
      </c>
      <c r="D763" s="364" t="s">
        <v>1147</v>
      </c>
      <c r="E763" s="364">
        <v>28</v>
      </c>
      <c r="F763" s="364" t="s">
        <v>1052</v>
      </c>
      <c r="G763" s="364" t="s">
        <v>1053</v>
      </c>
      <c r="H763" s="364" t="s">
        <v>1054</v>
      </c>
      <c r="I763" s="365" t="s">
        <v>1218</v>
      </c>
    </row>
    <row r="764" spans="1:9" ht="71.25">
      <c r="A764" s="364" t="s">
        <v>1049</v>
      </c>
      <c r="B764" s="364" t="s">
        <v>1476</v>
      </c>
      <c r="C764" s="364">
        <v>5</v>
      </c>
      <c r="D764" s="364" t="s">
        <v>1148</v>
      </c>
      <c r="E764" s="364">
        <v>28</v>
      </c>
      <c r="F764" s="364" t="s">
        <v>1052</v>
      </c>
      <c r="G764" s="364" t="s">
        <v>1053</v>
      </c>
      <c r="H764" s="364" t="s">
        <v>1054</v>
      </c>
      <c r="I764" s="365" t="s">
        <v>1218</v>
      </c>
    </row>
    <row r="765" spans="1:9" ht="71.25">
      <c r="A765" s="364" t="s">
        <v>1049</v>
      </c>
      <c r="B765" s="364" t="s">
        <v>1476</v>
      </c>
      <c r="C765" s="364">
        <v>5</v>
      </c>
      <c r="D765" s="364" t="s">
        <v>1149</v>
      </c>
      <c r="E765" s="364">
        <v>28</v>
      </c>
      <c r="F765" s="364" t="s">
        <v>1052</v>
      </c>
      <c r="G765" s="364" t="s">
        <v>1053</v>
      </c>
      <c r="H765" s="364" t="s">
        <v>1054</v>
      </c>
      <c r="I765" s="365" t="s">
        <v>1218</v>
      </c>
    </row>
    <row r="766" spans="1:9" ht="71.25">
      <c r="A766" s="364" t="s">
        <v>1049</v>
      </c>
      <c r="B766" s="364" t="s">
        <v>1476</v>
      </c>
      <c r="C766" s="364">
        <v>5</v>
      </c>
      <c r="D766" s="364" t="s">
        <v>1150</v>
      </c>
      <c r="E766" s="364">
        <v>28</v>
      </c>
      <c r="F766" s="364" t="s">
        <v>1052</v>
      </c>
      <c r="G766" s="364" t="s">
        <v>1053</v>
      </c>
      <c r="H766" s="364" t="s">
        <v>1054</v>
      </c>
      <c r="I766" s="365" t="s">
        <v>1218</v>
      </c>
    </row>
    <row r="767" spans="1:9" ht="71.25">
      <c r="A767" s="364" t="s">
        <v>1049</v>
      </c>
      <c r="B767" s="364" t="s">
        <v>1476</v>
      </c>
      <c r="C767" s="364">
        <v>5</v>
      </c>
      <c r="D767" s="364" t="s">
        <v>1151</v>
      </c>
      <c r="E767" s="364">
        <v>28</v>
      </c>
      <c r="F767" s="364" t="s">
        <v>1052</v>
      </c>
      <c r="G767" s="364" t="s">
        <v>1053</v>
      </c>
      <c r="H767" s="364" t="s">
        <v>1054</v>
      </c>
      <c r="I767" s="365" t="s">
        <v>1218</v>
      </c>
    </row>
    <row r="768" spans="1:9" ht="71.25">
      <c r="A768" s="364" t="s">
        <v>1049</v>
      </c>
      <c r="B768" s="364" t="s">
        <v>1476</v>
      </c>
      <c r="C768" s="364">
        <v>5</v>
      </c>
      <c r="D768" s="364" t="s">
        <v>1152</v>
      </c>
      <c r="E768" s="364">
        <v>28</v>
      </c>
      <c r="F768" s="364" t="s">
        <v>1052</v>
      </c>
      <c r="G768" s="364" t="s">
        <v>1053</v>
      </c>
      <c r="H768" s="364" t="s">
        <v>1054</v>
      </c>
      <c r="I768" s="365" t="s">
        <v>1218</v>
      </c>
    </row>
    <row r="769" spans="1:9" ht="71.25">
      <c r="A769" s="364" t="s">
        <v>1049</v>
      </c>
      <c r="B769" s="364" t="s">
        <v>1476</v>
      </c>
      <c r="C769" s="364">
        <v>5</v>
      </c>
      <c r="D769" s="364" t="s">
        <v>1296</v>
      </c>
      <c r="E769" s="364">
        <v>28</v>
      </c>
      <c r="F769" s="364" t="s">
        <v>1052</v>
      </c>
      <c r="G769" s="364" t="s">
        <v>1053</v>
      </c>
      <c r="H769" s="364" t="s">
        <v>1054</v>
      </c>
      <c r="I769" s="365" t="s">
        <v>1218</v>
      </c>
    </row>
    <row r="770" spans="1:9" ht="71.25">
      <c r="A770" s="364" t="s">
        <v>1049</v>
      </c>
      <c r="B770" s="364" t="s">
        <v>1476</v>
      </c>
      <c r="C770" s="364">
        <v>5</v>
      </c>
      <c r="D770" s="364" t="s">
        <v>1153</v>
      </c>
      <c r="E770" s="364">
        <v>28</v>
      </c>
      <c r="F770" s="364" t="s">
        <v>1052</v>
      </c>
      <c r="G770" s="364" t="s">
        <v>1053</v>
      </c>
      <c r="H770" s="364" t="s">
        <v>1054</v>
      </c>
      <c r="I770" s="365" t="s">
        <v>1218</v>
      </c>
    </row>
    <row r="771" spans="1:9" ht="71.25">
      <c r="A771" s="364" t="s">
        <v>1049</v>
      </c>
      <c r="B771" s="364" t="s">
        <v>1476</v>
      </c>
      <c r="C771" s="364">
        <v>5</v>
      </c>
      <c r="D771" s="364" t="s">
        <v>1297</v>
      </c>
      <c r="E771" s="364">
        <v>28</v>
      </c>
      <c r="F771" s="364" t="s">
        <v>1052</v>
      </c>
      <c r="G771" s="364" t="s">
        <v>1053</v>
      </c>
      <c r="H771" s="364" t="s">
        <v>1054</v>
      </c>
      <c r="I771" s="365" t="s">
        <v>1218</v>
      </c>
    </row>
    <row r="772" spans="1:9" ht="71.25">
      <c r="A772" s="364" t="s">
        <v>1049</v>
      </c>
      <c r="B772" s="364" t="s">
        <v>1476</v>
      </c>
      <c r="C772" s="364">
        <v>5</v>
      </c>
      <c r="D772" s="364" t="s">
        <v>1154</v>
      </c>
      <c r="E772" s="364">
        <v>28</v>
      </c>
      <c r="F772" s="364" t="s">
        <v>1052</v>
      </c>
      <c r="G772" s="364" t="s">
        <v>1053</v>
      </c>
      <c r="H772" s="364" t="s">
        <v>1054</v>
      </c>
      <c r="I772" s="365" t="s">
        <v>1218</v>
      </c>
    </row>
    <row r="773" spans="1:9" ht="71.25">
      <c r="A773" s="364" t="s">
        <v>1049</v>
      </c>
      <c r="B773" s="364" t="s">
        <v>1476</v>
      </c>
      <c r="C773" s="364">
        <v>5</v>
      </c>
      <c r="D773" s="364" t="s">
        <v>1298</v>
      </c>
      <c r="E773" s="364">
        <v>28</v>
      </c>
      <c r="F773" s="364" t="s">
        <v>1052</v>
      </c>
      <c r="G773" s="364" t="s">
        <v>1053</v>
      </c>
      <c r="H773" s="364" t="s">
        <v>1054</v>
      </c>
      <c r="I773" s="365" t="s">
        <v>1218</v>
      </c>
    </row>
    <row r="774" spans="1:9" ht="71.25">
      <c r="A774" s="364" t="s">
        <v>1049</v>
      </c>
      <c r="B774" s="364" t="s">
        <v>1476</v>
      </c>
      <c r="C774" s="364">
        <v>5</v>
      </c>
      <c r="D774" s="364" t="s">
        <v>1155</v>
      </c>
      <c r="E774" s="364">
        <v>28</v>
      </c>
      <c r="F774" s="364" t="s">
        <v>1052</v>
      </c>
      <c r="G774" s="364" t="s">
        <v>1241</v>
      </c>
      <c r="H774" s="364" t="s">
        <v>1054</v>
      </c>
      <c r="I774" s="365" t="s">
        <v>1218</v>
      </c>
    </row>
    <row r="775" spans="1:9" ht="71.25">
      <c r="A775" s="364" t="s">
        <v>1049</v>
      </c>
      <c r="B775" s="364" t="s">
        <v>1476</v>
      </c>
      <c r="C775" s="364">
        <v>5</v>
      </c>
      <c r="D775" s="364" t="s">
        <v>1299</v>
      </c>
      <c r="E775" s="364">
        <v>56</v>
      </c>
      <c r="F775" s="364" t="s">
        <v>1590</v>
      </c>
      <c r="G775" s="364" t="s">
        <v>1241</v>
      </c>
      <c r="H775" s="364" t="s">
        <v>1054</v>
      </c>
      <c r="I775" s="365" t="s">
        <v>1218</v>
      </c>
    </row>
    <row r="776" spans="1:9" ht="71.25">
      <c r="A776" s="364" t="s">
        <v>1049</v>
      </c>
      <c r="B776" s="364" t="s">
        <v>1476</v>
      </c>
      <c r="C776" s="364">
        <v>5</v>
      </c>
      <c r="D776" s="364" t="s">
        <v>1301</v>
      </c>
      <c r="E776" s="364">
        <v>28</v>
      </c>
      <c r="F776" s="364" t="s">
        <v>1052</v>
      </c>
      <c r="G776" s="364" t="s">
        <v>1241</v>
      </c>
      <c r="H776" s="364" t="s">
        <v>1054</v>
      </c>
      <c r="I776" s="365" t="s">
        <v>1218</v>
      </c>
    </row>
    <row r="777" spans="1:9" ht="71.25">
      <c r="A777" s="364" t="s">
        <v>1049</v>
      </c>
      <c r="B777" s="364" t="s">
        <v>1476</v>
      </c>
      <c r="C777" s="364">
        <v>5</v>
      </c>
      <c r="D777" s="364" t="s">
        <v>1156</v>
      </c>
      <c r="E777" s="364">
        <v>28</v>
      </c>
      <c r="F777" s="364" t="s">
        <v>1052</v>
      </c>
      <c r="G777" s="364" t="s">
        <v>1057</v>
      </c>
      <c r="H777" s="364" t="s">
        <v>1054</v>
      </c>
      <c r="I777" s="365" t="s">
        <v>1218</v>
      </c>
    </row>
    <row r="778" spans="1:9" ht="71.25">
      <c r="A778" s="364" t="s">
        <v>1049</v>
      </c>
      <c r="B778" s="364" t="s">
        <v>1476</v>
      </c>
      <c r="C778" s="364">
        <v>5</v>
      </c>
      <c r="D778" s="364" t="s">
        <v>1157</v>
      </c>
      <c r="E778" s="364">
        <v>28</v>
      </c>
      <c r="F778" s="364" t="s">
        <v>1052</v>
      </c>
      <c r="G778" s="364" t="s">
        <v>1057</v>
      </c>
      <c r="H778" s="364" t="s">
        <v>1054</v>
      </c>
      <c r="I778" s="365" t="s">
        <v>1218</v>
      </c>
    </row>
    <row r="779" spans="1:9" ht="71.25">
      <c r="A779" s="364" t="s">
        <v>1049</v>
      </c>
      <c r="B779" s="364" t="s">
        <v>1476</v>
      </c>
      <c r="C779" s="364">
        <v>5</v>
      </c>
      <c r="D779" s="364" t="s">
        <v>1158</v>
      </c>
      <c r="E779" s="364">
        <v>28</v>
      </c>
      <c r="F779" s="364" t="s">
        <v>1052</v>
      </c>
      <c r="G779" s="364" t="s">
        <v>1057</v>
      </c>
      <c r="H779" s="364" t="s">
        <v>1054</v>
      </c>
      <c r="I779" s="365" t="s">
        <v>1218</v>
      </c>
    </row>
    <row r="780" spans="1:9" ht="71.25">
      <c r="A780" s="364" t="s">
        <v>1049</v>
      </c>
      <c r="B780" s="364" t="s">
        <v>1476</v>
      </c>
      <c r="C780" s="364">
        <v>5</v>
      </c>
      <c r="D780" s="364" t="s">
        <v>1159</v>
      </c>
      <c r="E780" s="364">
        <v>28</v>
      </c>
      <c r="F780" s="364" t="s">
        <v>1052</v>
      </c>
      <c r="G780" s="364" t="s">
        <v>1057</v>
      </c>
      <c r="H780" s="364" t="s">
        <v>1054</v>
      </c>
      <c r="I780" s="365" t="s">
        <v>1218</v>
      </c>
    </row>
    <row r="781" spans="1:9" ht="71.25">
      <c r="A781" s="364" t="s">
        <v>1049</v>
      </c>
      <c r="B781" s="364" t="s">
        <v>1476</v>
      </c>
      <c r="C781" s="364">
        <v>5</v>
      </c>
      <c r="D781" s="364" t="s">
        <v>1160</v>
      </c>
      <c r="E781" s="364">
        <v>28</v>
      </c>
      <c r="F781" s="364" t="s">
        <v>1052</v>
      </c>
      <c r="G781" s="364" t="s">
        <v>1057</v>
      </c>
      <c r="H781" s="364" t="s">
        <v>1054</v>
      </c>
      <c r="I781" s="365" t="s">
        <v>1218</v>
      </c>
    </row>
    <row r="782" spans="1:9" ht="71.25">
      <c r="A782" s="364" t="s">
        <v>1049</v>
      </c>
      <c r="B782" s="364" t="s">
        <v>1476</v>
      </c>
      <c r="C782" s="364">
        <v>5</v>
      </c>
      <c r="D782" s="364" t="s">
        <v>1161</v>
      </c>
      <c r="E782" s="364">
        <v>28</v>
      </c>
      <c r="F782" s="364" t="s">
        <v>1052</v>
      </c>
      <c r="G782" s="364" t="s">
        <v>1057</v>
      </c>
      <c r="H782" s="364" t="s">
        <v>1054</v>
      </c>
      <c r="I782" s="365" t="s">
        <v>1218</v>
      </c>
    </row>
    <row r="783" spans="1:9" ht="71.25">
      <c r="A783" s="364" t="s">
        <v>1049</v>
      </c>
      <c r="B783" s="364" t="s">
        <v>1476</v>
      </c>
      <c r="C783" s="364">
        <v>5</v>
      </c>
      <c r="D783" s="364" t="s">
        <v>1162</v>
      </c>
      <c r="E783" s="364">
        <v>28</v>
      </c>
      <c r="F783" s="364" t="s">
        <v>1052</v>
      </c>
      <c r="G783" s="364" t="s">
        <v>1057</v>
      </c>
      <c r="H783" s="364" t="s">
        <v>1054</v>
      </c>
      <c r="I783" s="365" t="s">
        <v>1218</v>
      </c>
    </row>
    <row r="784" spans="1:9" ht="71.25">
      <c r="A784" s="364" t="s">
        <v>1049</v>
      </c>
      <c r="B784" s="364" t="s">
        <v>1476</v>
      </c>
      <c r="C784" s="364">
        <v>5</v>
      </c>
      <c r="D784" s="364" t="s">
        <v>1163</v>
      </c>
      <c r="E784" s="364">
        <v>28</v>
      </c>
      <c r="F784" s="364" t="s">
        <v>1052</v>
      </c>
      <c r="G784" s="364" t="s">
        <v>1057</v>
      </c>
      <c r="H784" s="364" t="s">
        <v>1054</v>
      </c>
      <c r="I784" s="365" t="s">
        <v>1218</v>
      </c>
    </row>
    <row r="785" spans="1:9" ht="71.25">
      <c r="A785" s="364" t="s">
        <v>1049</v>
      </c>
      <c r="B785" s="364" t="s">
        <v>1476</v>
      </c>
      <c r="C785" s="364">
        <v>5</v>
      </c>
      <c r="D785" s="364" t="s">
        <v>1164</v>
      </c>
      <c r="E785" s="364">
        <v>28</v>
      </c>
      <c r="F785" s="364" t="s">
        <v>1052</v>
      </c>
      <c r="G785" s="364" t="s">
        <v>1057</v>
      </c>
      <c r="H785" s="364" t="s">
        <v>1054</v>
      </c>
      <c r="I785" s="365" t="s">
        <v>1218</v>
      </c>
    </row>
    <row r="786" spans="1:9" ht="71.25">
      <c r="A786" s="364" t="s">
        <v>1049</v>
      </c>
      <c r="B786" s="364" t="s">
        <v>1476</v>
      </c>
      <c r="C786" s="364">
        <v>5</v>
      </c>
      <c r="D786" s="364" t="s">
        <v>1165</v>
      </c>
      <c r="E786" s="364">
        <v>28</v>
      </c>
      <c r="F786" s="364" t="s">
        <v>1052</v>
      </c>
      <c r="G786" s="364" t="s">
        <v>1057</v>
      </c>
      <c r="H786" s="364" t="s">
        <v>1054</v>
      </c>
      <c r="I786" s="365" t="s">
        <v>1218</v>
      </c>
    </row>
    <row r="787" spans="1:9" ht="71.25">
      <c r="A787" s="364" t="s">
        <v>1049</v>
      </c>
      <c r="B787" s="364" t="s">
        <v>1476</v>
      </c>
      <c r="C787" s="364">
        <v>5</v>
      </c>
      <c r="D787" s="364" t="s">
        <v>1166</v>
      </c>
      <c r="E787" s="364">
        <v>28</v>
      </c>
      <c r="F787" s="364" t="s">
        <v>1052</v>
      </c>
      <c r="G787" s="364" t="s">
        <v>1057</v>
      </c>
      <c r="H787" s="364" t="s">
        <v>1054</v>
      </c>
      <c r="I787" s="365" t="s">
        <v>1218</v>
      </c>
    </row>
    <row r="788" spans="1:9" ht="71.25">
      <c r="A788" s="364" t="s">
        <v>1049</v>
      </c>
      <c r="B788" s="364" t="s">
        <v>1476</v>
      </c>
      <c r="C788" s="364">
        <v>5</v>
      </c>
      <c r="D788" s="364" t="s">
        <v>1167</v>
      </c>
      <c r="E788" s="364">
        <v>28</v>
      </c>
      <c r="F788" s="364" t="s">
        <v>1052</v>
      </c>
      <c r="G788" s="364" t="s">
        <v>1053</v>
      </c>
      <c r="H788" s="364" t="s">
        <v>1054</v>
      </c>
      <c r="I788" s="365" t="s">
        <v>1218</v>
      </c>
    </row>
    <row r="789" spans="1:9" ht="71.25">
      <c r="A789" s="364" t="s">
        <v>1049</v>
      </c>
      <c r="B789" s="364" t="s">
        <v>1476</v>
      </c>
      <c r="C789" s="364">
        <v>5</v>
      </c>
      <c r="D789" s="364" t="s">
        <v>1168</v>
      </c>
      <c r="E789" s="364">
        <v>28</v>
      </c>
      <c r="F789" s="364" t="s">
        <v>1052</v>
      </c>
      <c r="G789" s="364" t="s">
        <v>1053</v>
      </c>
      <c r="H789" s="364" t="s">
        <v>1054</v>
      </c>
      <c r="I789" s="365" t="s">
        <v>1218</v>
      </c>
    </row>
    <row r="790" spans="1:9" ht="71.25">
      <c r="A790" s="364" t="s">
        <v>1049</v>
      </c>
      <c r="B790" s="364" t="s">
        <v>1476</v>
      </c>
      <c r="C790" s="364">
        <v>5</v>
      </c>
      <c r="D790" s="364" t="s">
        <v>1169</v>
      </c>
      <c r="E790" s="364">
        <v>28</v>
      </c>
      <c r="F790" s="364" t="s">
        <v>1052</v>
      </c>
      <c r="G790" s="364" t="s">
        <v>1053</v>
      </c>
      <c r="H790" s="364" t="s">
        <v>1054</v>
      </c>
      <c r="I790" s="365" t="s">
        <v>1218</v>
      </c>
    </row>
    <row r="791" spans="1:9" ht="71.25">
      <c r="A791" s="364" t="s">
        <v>1049</v>
      </c>
      <c r="B791" s="364" t="s">
        <v>1476</v>
      </c>
      <c r="C791" s="364">
        <v>5</v>
      </c>
      <c r="D791" s="364" t="s">
        <v>1170</v>
      </c>
      <c r="E791" s="364">
        <v>28</v>
      </c>
      <c r="F791" s="364" t="s">
        <v>1052</v>
      </c>
      <c r="G791" s="364" t="s">
        <v>1053</v>
      </c>
      <c r="H791" s="364" t="s">
        <v>1054</v>
      </c>
      <c r="I791" s="365" t="s">
        <v>1218</v>
      </c>
    </row>
    <row r="792" spans="1:9" ht="71.25">
      <c r="A792" s="364" t="s">
        <v>1049</v>
      </c>
      <c r="B792" s="364" t="s">
        <v>1476</v>
      </c>
      <c r="C792" s="364">
        <v>5</v>
      </c>
      <c r="D792" s="364" t="s">
        <v>1171</v>
      </c>
      <c r="E792" s="364">
        <v>28</v>
      </c>
      <c r="F792" s="364" t="s">
        <v>1052</v>
      </c>
      <c r="G792" s="364" t="s">
        <v>1053</v>
      </c>
      <c r="H792" s="364" t="s">
        <v>1054</v>
      </c>
      <c r="I792" s="365" t="s">
        <v>1218</v>
      </c>
    </row>
    <row r="793" spans="1:9" ht="71.25">
      <c r="A793" s="364" t="s">
        <v>1049</v>
      </c>
      <c r="B793" s="364" t="s">
        <v>1476</v>
      </c>
      <c r="C793" s="364">
        <v>5</v>
      </c>
      <c r="D793" s="364" t="s">
        <v>1172</v>
      </c>
      <c r="E793" s="364">
        <v>28</v>
      </c>
      <c r="F793" s="364" t="s">
        <v>1052</v>
      </c>
      <c r="G793" s="364" t="s">
        <v>1053</v>
      </c>
      <c r="H793" s="364" t="s">
        <v>1054</v>
      </c>
      <c r="I793" s="365" t="s">
        <v>1218</v>
      </c>
    </row>
    <row r="794" spans="1:9" ht="71.25">
      <c r="A794" s="364" t="s">
        <v>1049</v>
      </c>
      <c r="B794" s="364" t="s">
        <v>1476</v>
      </c>
      <c r="C794" s="364">
        <v>5</v>
      </c>
      <c r="D794" s="364" t="s">
        <v>1302</v>
      </c>
      <c r="E794" s="364">
        <v>28</v>
      </c>
      <c r="F794" s="364" t="s">
        <v>1052</v>
      </c>
      <c r="G794" s="364" t="s">
        <v>1053</v>
      </c>
      <c r="H794" s="364" t="s">
        <v>1054</v>
      </c>
      <c r="I794" s="365" t="s">
        <v>1218</v>
      </c>
    </row>
    <row r="795" spans="1:9" ht="71.25">
      <c r="A795" s="364" t="s">
        <v>1049</v>
      </c>
      <c r="B795" s="364" t="s">
        <v>1476</v>
      </c>
      <c r="C795" s="364">
        <v>5</v>
      </c>
      <c r="D795" s="364" t="s">
        <v>1173</v>
      </c>
      <c r="E795" s="364">
        <v>28</v>
      </c>
      <c r="F795" s="364" t="s">
        <v>1052</v>
      </c>
      <c r="G795" s="364" t="s">
        <v>1053</v>
      </c>
      <c r="H795" s="364" t="s">
        <v>1054</v>
      </c>
      <c r="I795" s="365" t="s">
        <v>1218</v>
      </c>
    </row>
    <row r="796" spans="1:9" ht="71.25">
      <c r="A796" s="364" t="s">
        <v>1049</v>
      </c>
      <c r="B796" s="364" t="s">
        <v>1476</v>
      </c>
      <c r="C796" s="364">
        <v>5</v>
      </c>
      <c r="D796" s="364" t="s">
        <v>1303</v>
      </c>
      <c r="E796" s="364">
        <v>28</v>
      </c>
      <c r="F796" s="364" t="s">
        <v>1052</v>
      </c>
      <c r="G796" s="364" t="s">
        <v>1053</v>
      </c>
      <c r="H796" s="364" t="s">
        <v>1054</v>
      </c>
      <c r="I796" s="365" t="s">
        <v>1218</v>
      </c>
    </row>
    <row r="797" spans="1:9" ht="71.25">
      <c r="A797" s="364" t="s">
        <v>1049</v>
      </c>
      <c r="B797" s="364" t="s">
        <v>1476</v>
      </c>
      <c r="C797" s="364">
        <v>5</v>
      </c>
      <c r="D797" s="364" t="s">
        <v>1174</v>
      </c>
      <c r="E797" s="364">
        <v>28</v>
      </c>
      <c r="F797" s="364" t="s">
        <v>1052</v>
      </c>
      <c r="G797" s="364" t="s">
        <v>1053</v>
      </c>
      <c r="H797" s="364" t="s">
        <v>1054</v>
      </c>
      <c r="I797" s="365" t="s">
        <v>1218</v>
      </c>
    </row>
    <row r="798" spans="1:9" ht="71.25">
      <c r="A798" s="364" t="s">
        <v>1049</v>
      </c>
      <c r="B798" s="364" t="s">
        <v>1476</v>
      </c>
      <c r="C798" s="364">
        <v>5</v>
      </c>
      <c r="D798" s="364" t="s">
        <v>1304</v>
      </c>
      <c r="E798" s="364">
        <v>28</v>
      </c>
      <c r="F798" s="364" t="s">
        <v>1052</v>
      </c>
      <c r="G798" s="364" t="s">
        <v>1053</v>
      </c>
      <c r="H798" s="364" t="s">
        <v>1054</v>
      </c>
      <c r="I798" s="365" t="s">
        <v>1218</v>
      </c>
    </row>
    <row r="799" spans="1:9" ht="71.25">
      <c r="A799" s="364" t="s">
        <v>1049</v>
      </c>
      <c r="B799" s="364" t="s">
        <v>1476</v>
      </c>
      <c r="C799" s="364">
        <v>5</v>
      </c>
      <c r="D799" s="364" t="s">
        <v>1175</v>
      </c>
      <c r="E799" s="364">
        <v>28</v>
      </c>
      <c r="F799" s="364" t="s">
        <v>1052</v>
      </c>
      <c r="G799" s="364" t="s">
        <v>1268</v>
      </c>
      <c r="H799" s="364" t="s">
        <v>1054</v>
      </c>
      <c r="I799" s="365" t="s">
        <v>1218</v>
      </c>
    </row>
    <row r="800" spans="1:9" ht="71.25">
      <c r="A800" s="364" t="s">
        <v>1049</v>
      </c>
      <c r="B800" s="364" t="s">
        <v>1476</v>
      </c>
      <c r="C800" s="364">
        <v>5</v>
      </c>
      <c r="D800" s="364" t="s">
        <v>1305</v>
      </c>
      <c r="E800" s="364">
        <v>56</v>
      </c>
      <c r="F800" s="364" t="s">
        <v>1590</v>
      </c>
      <c r="G800" s="364" t="s">
        <v>1268</v>
      </c>
      <c r="H800" s="364" t="s">
        <v>1054</v>
      </c>
      <c r="I800" s="365" t="s">
        <v>1218</v>
      </c>
    </row>
    <row r="801" spans="1:9" ht="71.25">
      <c r="A801" s="364" t="s">
        <v>1049</v>
      </c>
      <c r="B801" s="364" t="s">
        <v>1476</v>
      </c>
      <c r="C801" s="364">
        <v>5</v>
      </c>
      <c r="D801" s="364" t="s">
        <v>1307</v>
      </c>
      <c r="E801" s="364">
        <v>28</v>
      </c>
      <c r="F801" s="364" t="s">
        <v>1052</v>
      </c>
      <c r="G801" s="364" t="s">
        <v>1268</v>
      </c>
      <c r="H801" s="364" t="s">
        <v>1054</v>
      </c>
      <c r="I801" s="365" t="s">
        <v>1218</v>
      </c>
    </row>
    <row r="802" spans="1:9" ht="71.25">
      <c r="A802" s="364" t="s">
        <v>1049</v>
      </c>
      <c r="B802" s="364" t="s">
        <v>1476</v>
      </c>
      <c r="C802" s="364">
        <v>6</v>
      </c>
      <c r="D802" s="364" t="s">
        <v>1176</v>
      </c>
      <c r="E802" s="364">
        <v>28</v>
      </c>
      <c r="F802" s="364" t="s">
        <v>1052</v>
      </c>
      <c r="G802" s="364" t="s">
        <v>1057</v>
      </c>
      <c r="H802" s="364" t="s">
        <v>1054</v>
      </c>
      <c r="I802" s="365" t="s">
        <v>1218</v>
      </c>
    </row>
    <row r="803" spans="1:9" ht="71.25">
      <c r="A803" s="364" t="s">
        <v>1049</v>
      </c>
      <c r="B803" s="364" t="s">
        <v>1476</v>
      </c>
      <c r="C803" s="364">
        <v>6</v>
      </c>
      <c r="D803" s="364" t="s">
        <v>1177</v>
      </c>
      <c r="E803" s="364">
        <v>28</v>
      </c>
      <c r="F803" s="364" t="s">
        <v>1052</v>
      </c>
      <c r="G803" s="364" t="s">
        <v>1057</v>
      </c>
      <c r="H803" s="364" t="s">
        <v>1054</v>
      </c>
      <c r="I803" s="365" t="s">
        <v>1218</v>
      </c>
    </row>
    <row r="804" spans="1:9" ht="71.25">
      <c r="A804" s="364" t="s">
        <v>1049</v>
      </c>
      <c r="B804" s="364" t="s">
        <v>1476</v>
      </c>
      <c r="C804" s="364">
        <v>6</v>
      </c>
      <c r="D804" s="364" t="s">
        <v>1178</v>
      </c>
      <c r="E804" s="364">
        <v>28</v>
      </c>
      <c r="F804" s="364" t="s">
        <v>1052</v>
      </c>
      <c r="G804" s="364" t="s">
        <v>1057</v>
      </c>
      <c r="H804" s="364" t="s">
        <v>1054</v>
      </c>
      <c r="I804" s="365" t="s">
        <v>1218</v>
      </c>
    </row>
    <row r="805" spans="1:9" ht="71.25">
      <c r="A805" s="364" t="s">
        <v>1049</v>
      </c>
      <c r="B805" s="364" t="s">
        <v>1476</v>
      </c>
      <c r="C805" s="364">
        <v>6</v>
      </c>
      <c r="D805" s="364" t="s">
        <v>1179</v>
      </c>
      <c r="E805" s="364">
        <v>28</v>
      </c>
      <c r="F805" s="364" t="s">
        <v>1052</v>
      </c>
      <c r="G805" s="364" t="s">
        <v>1057</v>
      </c>
      <c r="H805" s="364" t="s">
        <v>1054</v>
      </c>
      <c r="I805" s="365" t="s">
        <v>1218</v>
      </c>
    </row>
    <row r="806" spans="1:9" ht="71.25">
      <c r="A806" s="364" t="s">
        <v>1049</v>
      </c>
      <c r="B806" s="364" t="s">
        <v>1476</v>
      </c>
      <c r="C806" s="364">
        <v>6</v>
      </c>
      <c r="D806" s="364" t="s">
        <v>1180</v>
      </c>
      <c r="E806" s="364">
        <v>28</v>
      </c>
      <c r="F806" s="364" t="s">
        <v>1052</v>
      </c>
      <c r="G806" s="364" t="s">
        <v>1057</v>
      </c>
      <c r="H806" s="364" t="s">
        <v>1054</v>
      </c>
      <c r="I806" s="365" t="s">
        <v>1218</v>
      </c>
    </row>
    <row r="807" spans="1:9" ht="71.25">
      <c r="A807" s="364" t="s">
        <v>1049</v>
      </c>
      <c r="B807" s="364" t="s">
        <v>1476</v>
      </c>
      <c r="C807" s="364">
        <v>6</v>
      </c>
      <c r="D807" s="364" t="s">
        <v>1181</v>
      </c>
      <c r="E807" s="364">
        <v>28</v>
      </c>
      <c r="F807" s="364" t="s">
        <v>1052</v>
      </c>
      <c r="G807" s="364" t="s">
        <v>1057</v>
      </c>
      <c r="H807" s="364" t="s">
        <v>1054</v>
      </c>
      <c r="I807" s="365" t="s">
        <v>1218</v>
      </c>
    </row>
    <row r="808" spans="1:9" ht="71.25">
      <c r="A808" s="364" t="s">
        <v>1049</v>
      </c>
      <c r="B808" s="364" t="s">
        <v>1476</v>
      </c>
      <c r="C808" s="364">
        <v>6</v>
      </c>
      <c r="D808" s="364" t="s">
        <v>1182</v>
      </c>
      <c r="E808" s="364">
        <v>28</v>
      </c>
      <c r="F808" s="364" t="s">
        <v>1052</v>
      </c>
      <c r="G808" s="364" t="s">
        <v>1057</v>
      </c>
      <c r="H808" s="364" t="s">
        <v>1054</v>
      </c>
      <c r="I808" s="365" t="s">
        <v>1218</v>
      </c>
    </row>
    <row r="809" spans="1:9" ht="71.25">
      <c r="A809" s="364" t="s">
        <v>1049</v>
      </c>
      <c r="B809" s="364" t="s">
        <v>1476</v>
      </c>
      <c r="C809" s="364">
        <v>6</v>
      </c>
      <c r="D809" s="364" t="s">
        <v>1183</v>
      </c>
      <c r="E809" s="364">
        <v>28</v>
      </c>
      <c r="F809" s="364" t="s">
        <v>1052</v>
      </c>
      <c r="G809" s="364" t="s">
        <v>1057</v>
      </c>
      <c r="H809" s="364" t="s">
        <v>1054</v>
      </c>
      <c r="I809" s="365" t="s">
        <v>1218</v>
      </c>
    </row>
    <row r="810" spans="1:9" ht="71.25">
      <c r="A810" s="364" t="s">
        <v>1049</v>
      </c>
      <c r="B810" s="364" t="s">
        <v>1476</v>
      </c>
      <c r="C810" s="364">
        <v>6</v>
      </c>
      <c r="D810" s="364" t="s">
        <v>1184</v>
      </c>
      <c r="E810" s="364">
        <v>28</v>
      </c>
      <c r="F810" s="364" t="s">
        <v>1052</v>
      </c>
      <c r="G810" s="364" t="s">
        <v>1057</v>
      </c>
      <c r="H810" s="364" t="s">
        <v>1054</v>
      </c>
      <c r="I810" s="365" t="s">
        <v>1218</v>
      </c>
    </row>
    <row r="811" spans="1:9" ht="71.25">
      <c r="A811" s="364" t="s">
        <v>1049</v>
      </c>
      <c r="B811" s="364" t="s">
        <v>1476</v>
      </c>
      <c r="C811" s="364">
        <v>6</v>
      </c>
      <c r="D811" s="364" t="s">
        <v>1185</v>
      </c>
      <c r="E811" s="364">
        <v>28</v>
      </c>
      <c r="F811" s="364" t="s">
        <v>1052</v>
      </c>
      <c r="G811" s="364" t="s">
        <v>1057</v>
      </c>
      <c r="H811" s="364" t="s">
        <v>1054</v>
      </c>
      <c r="I811" s="365" t="s">
        <v>1218</v>
      </c>
    </row>
    <row r="812" spans="1:9" ht="71.25">
      <c r="A812" s="364" t="s">
        <v>1049</v>
      </c>
      <c r="B812" s="364" t="s">
        <v>1476</v>
      </c>
      <c r="C812" s="364">
        <v>6</v>
      </c>
      <c r="D812" s="364" t="s">
        <v>1186</v>
      </c>
      <c r="E812" s="364">
        <v>28</v>
      </c>
      <c r="F812" s="364" t="s">
        <v>1052</v>
      </c>
      <c r="G812" s="364" t="s">
        <v>1057</v>
      </c>
      <c r="H812" s="364" t="s">
        <v>1054</v>
      </c>
      <c r="I812" s="365" t="s">
        <v>1218</v>
      </c>
    </row>
    <row r="813" spans="1:9" ht="71.25">
      <c r="A813" s="364" t="s">
        <v>1049</v>
      </c>
      <c r="B813" s="364" t="s">
        <v>1476</v>
      </c>
      <c r="C813" s="364">
        <v>6</v>
      </c>
      <c r="D813" s="364" t="s">
        <v>1187</v>
      </c>
      <c r="E813" s="364">
        <v>28</v>
      </c>
      <c r="F813" s="364" t="s">
        <v>1052</v>
      </c>
      <c r="G813" s="364" t="s">
        <v>1053</v>
      </c>
      <c r="H813" s="364" t="s">
        <v>1054</v>
      </c>
      <c r="I813" s="365" t="s">
        <v>1218</v>
      </c>
    </row>
    <row r="814" spans="1:9" ht="71.25">
      <c r="A814" s="364" t="s">
        <v>1049</v>
      </c>
      <c r="B814" s="364" t="s">
        <v>1476</v>
      </c>
      <c r="C814" s="364">
        <v>6</v>
      </c>
      <c r="D814" s="364" t="s">
        <v>1188</v>
      </c>
      <c r="E814" s="364">
        <v>28</v>
      </c>
      <c r="F814" s="364" t="s">
        <v>1052</v>
      </c>
      <c r="G814" s="364" t="s">
        <v>1053</v>
      </c>
      <c r="H814" s="364" t="s">
        <v>1054</v>
      </c>
      <c r="I814" s="365" t="s">
        <v>1218</v>
      </c>
    </row>
    <row r="815" spans="1:9" ht="71.25">
      <c r="A815" s="364" t="s">
        <v>1049</v>
      </c>
      <c r="B815" s="364" t="s">
        <v>1476</v>
      </c>
      <c r="C815" s="364">
        <v>6</v>
      </c>
      <c r="D815" s="364" t="s">
        <v>1189</v>
      </c>
      <c r="E815" s="364">
        <v>28</v>
      </c>
      <c r="F815" s="364" t="s">
        <v>1052</v>
      </c>
      <c r="G815" s="364" t="s">
        <v>1053</v>
      </c>
      <c r="H815" s="364" t="s">
        <v>1054</v>
      </c>
      <c r="I815" s="365" t="s">
        <v>1218</v>
      </c>
    </row>
    <row r="816" spans="1:9" ht="71.25">
      <c r="A816" s="364" t="s">
        <v>1049</v>
      </c>
      <c r="B816" s="364" t="s">
        <v>1476</v>
      </c>
      <c r="C816" s="364">
        <v>6</v>
      </c>
      <c r="D816" s="364" t="s">
        <v>1190</v>
      </c>
      <c r="E816" s="364">
        <v>28</v>
      </c>
      <c r="F816" s="364" t="s">
        <v>1052</v>
      </c>
      <c r="G816" s="364" t="s">
        <v>1053</v>
      </c>
      <c r="H816" s="364" t="s">
        <v>1054</v>
      </c>
      <c r="I816" s="365" t="s">
        <v>1218</v>
      </c>
    </row>
    <row r="817" spans="1:9" ht="71.25">
      <c r="A817" s="364" t="s">
        <v>1049</v>
      </c>
      <c r="B817" s="364" t="s">
        <v>1476</v>
      </c>
      <c r="C817" s="364">
        <v>6</v>
      </c>
      <c r="D817" s="364" t="s">
        <v>1191</v>
      </c>
      <c r="E817" s="364">
        <v>28</v>
      </c>
      <c r="F817" s="364" t="s">
        <v>1052</v>
      </c>
      <c r="G817" s="364" t="s">
        <v>1053</v>
      </c>
      <c r="H817" s="364" t="s">
        <v>1054</v>
      </c>
      <c r="I817" s="365" t="s">
        <v>1218</v>
      </c>
    </row>
    <row r="818" spans="1:9" ht="71.25">
      <c r="A818" s="364" t="s">
        <v>1049</v>
      </c>
      <c r="B818" s="364" t="s">
        <v>1476</v>
      </c>
      <c r="C818" s="364">
        <v>6</v>
      </c>
      <c r="D818" s="364" t="s">
        <v>1192</v>
      </c>
      <c r="E818" s="364">
        <v>28</v>
      </c>
      <c r="F818" s="364" t="s">
        <v>1052</v>
      </c>
      <c r="G818" s="364" t="s">
        <v>1053</v>
      </c>
      <c r="H818" s="364" t="s">
        <v>1054</v>
      </c>
      <c r="I818" s="365" t="s">
        <v>1218</v>
      </c>
    </row>
    <row r="819" spans="1:9" ht="71.25">
      <c r="A819" s="364" t="s">
        <v>1049</v>
      </c>
      <c r="B819" s="364" t="s">
        <v>1476</v>
      </c>
      <c r="C819" s="364">
        <v>6</v>
      </c>
      <c r="D819" s="364" t="s">
        <v>1308</v>
      </c>
      <c r="E819" s="364">
        <v>28</v>
      </c>
      <c r="F819" s="364" t="s">
        <v>1052</v>
      </c>
      <c r="G819" s="364" t="s">
        <v>1053</v>
      </c>
      <c r="H819" s="364" t="s">
        <v>1054</v>
      </c>
      <c r="I819" s="365" t="s">
        <v>1218</v>
      </c>
    </row>
    <row r="820" spans="1:9" ht="71.25">
      <c r="A820" s="364" t="s">
        <v>1049</v>
      </c>
      <c r="B820" s="364" t="s">
        <v>1476</v>
      </c>
      <c r="C820" s="364">
        <v>6</v>
      </c>
      <c r="D820" s="364" t="s">
        <v>1193</v>
      </c>
      <c r="E820" s="364">
        <v>28</v>
      </c>
      <c r="F820" s="364" t="s">
        <v>1052</v>
      </c>
      <c r="G820" s="364" t="s">
        <v>1053</v>
      </c>
      <c r="H820" s="364" t="s">
        <v>1054</v>
      </c>
      <c r="I820" s="365" t="s">
        <v>1218</v>
      </c>
    </row>
    <row r="821" spans="1:9" ht="71.25">
      <c r="A821" s="364" t="s">
        <v>1049</v>
      </c>
      <c r="B821" s="364" t="s">
        <v>1476</v>
      </c>
      <c r="C821" s="364">
        <v>6</v>
      </c>
      <c r="D821" s="364" t="s">
        <v>1309</v>
      </c>
      <c r="E821" s="364">
        <v>28</v>
      </c>
      <c r="F821" s="364" t="s">
        <v>1052</v>
      </c>
      <c r="G821" s="364" t="s">
        <v>1053</v>
      </c>
      <c r="H821" s="364" t="s">
        <v>1054</v>
      </c>
      <c r="I821" s="365" t="s">
        <v>1218</v>
      </c>
    </row>
    <row r="822" spans="1:9" ht="71.25">
      <c r="A822" s="364" t="s">
        <v>1049</v>
      </c>
      <c r="B822" s="364" t="s">
        <v>1476</v>
      </c>
      <c r="C822" s="364">
        <v>6</v>
      </c>
      <c r="D822" s="364" t="s">
        <v>1194</v>
      </c>
      <c r="E822" s="364">
        <v>28</v>
      </c>
      <c r="F822" s="364" t="s">
        <v>1052</v>
      </c>
      <c r="G822" s="364" t="s">
        <v>1053</v>
      </c>
      <c r="H822" s="364" t="s">
        <v>1054</v>
      </c>
      <c r="I822" s="365" t="s">
        <v>1218</v>
      </c>
    </row>
    <row r="823" spans="1:9" ht="71.25">
      <c r="A823" s="364" t="s">
        <v>1049</v>
      </c>
      <c r="B823" s="364" t="s">
        <v>1476</v>
      </c>
      <c r="C823" s="364">
        <v>6</v>
      </c>
      <c r="D823" s="364" t="s">
        <v>1310</v>
      </c>
      <c r="E823" s="364">
        <v>28</v>
      </c>
      <c r="F823" s="364" t="s">
        <v>1052</v>
      </c>
      <c r="G823" s="364" t="s">
        <v>1053</v>
      </c>
      <c r="H823" s="364" t="s">
        <v>1054</v>
      </c>
      <c r="I823" s="365" t="s">
        <v>1218</v>
      </c>
    </row>
    <row r="824" spans="1:9" ht="71.25">
      <c r="A824" s="364" t="s">
        <v>1049</v>
      </c>
      <c r="B824" s="364" t="s">
        <v>1476</v>
      </c>
      <c r="C824" s="364">
        <v>6</v>
      </c>
      <c r="D824" s="364" t="s">
        <v>1195</v>
      </c>
      <c r="E824" s="364">
        <v>28</v>
      </c>
      <c r="F824" s="364" t="s">
        <v>1052</v>
      </c>
      <c r="G824" s="364" t="s">
        <v>1241</v>
      </c>
      <c r="H824" s="364" t="s">
        <v>1054</v>
      </c>
      <c r="I824" s="365" t="s">
        <v>1218</v>
      </c>
    </row>
    <row r="825" spans="1:9" ht="71.25">
      <c r="A825" s="364" t="s">
        <v>1049</v>
      </c>
      <c r="B825" s="364" t="s">
        <v>1476</v>
      </c>
      <c r="C825" s="364">
        <v>6</v>
      </c>
      <c r="D825" s="364" t="s">
        <v>1311</v>
      </c>
      <c r="E825" s="364">
        <v>56</v>
      </c>
      <c r="F825" s="364" t="s">
        <v>1590</v>
      </c>
      <c r="G825" s="364" t="s">
        <v>1241</v>
      </c>
      <c r="H825" s="364" t="s">
        <v>1054</v>
      </c>
      <c r="I825" s="365" t="s">
        <v>1218</v>
      </c>
    </row>
    <row r="826" spans="1:9" ht="71.25">
      <c r="A826" s="364" t="s">
        <v>1049</v>
      </c>
      <c r="B826" s="364" t="s">
        <v>1476</v>
      </c>
      <c r="C826" s="364">
        <v>6</v>
      </c>
      <c r="D826" s="364" t="s">
        <v>1313</v>
      </c>
      <c r="E826" s="364">
        <v>28</v>
      </c>
      <c r="F826" s="364" t="s">
        <v>1052</v>
      </c>
      <c r="G826" s="364" t="s">
        <v>1241</v>
      </c>
      <c r="H826" s="364" t="s">
        <v>1054</v>
      </c>
      <c r="I826" s="365" t="s">
        <v>1218</v>
      </c>
    </row>
    <row r="827" spans="1:9" ht="71.25">
      <c r="A827" s="364" t="s">
        <v>1049</v>
      </c>
      <c r="B827" s="364" t="s">
        <v>1476</v>
      </c>
      <c r="C827" s="364">
        <v>6</v>
      </c>
      <c r="D827" s="364" t="s">
        <v>1196</v>
      </c>
      <c r="E827" s="364">
        <v>28</v>
      </c>
      <c r="F827" s="364" t="s">
        <v>1052</v>
      </c>
      <c r="G827" s="364" t="s">
        <v>1057</v>
      </c>
      <c r="H827" s="364" t="s">
        <v>1054</v>
      </c>
      <c r="I827" s="365" t="s">
        <v>1218</v>
      </c>
    </row>
    <row r="828" spans="1:9" ht="71.25">
      <c r="A828" s="364" t="s">
        <v>1049</v>
      </c>
      <c r="B828" s="364" t="s">
        <v>1476</v>
      </c>
      <c r="C828" s="364">
        <v>6</v>
      </c>
      <c r="D828" s="364" t="s">
        <v>1197</v>
      </c>
      <c r="E828" s="364">
        <v>28</v>
      </c>
      <c r="F828" s="364" t="s">
        <v>1052</v>
      </c>
      <c r="G828" s="364" t="s">
        <v>1057</v>
      </c>
      <c r="H828" s="364" t="s">
        <v>1054</v>
      </c>
      <c r="I828" s="365" t="s">
        <v>1218</v>
      </c>
    </row>
    <row r="829" spans="1:9" ht="71.25">
      <c r="A829" s="364" t="s">
        <v>1049</v>
      </c>
      <c r="B829" s="364" t="s">
        <v>1476</v>
      </c>
      <c r="C829" s="364">
        <v>6</v>
      </c>
      <c r="D829" s="364" t="s">
        <v>1198</v>
      </c>
      <c r="E829" s="364">
        <v>28</v>
      </c>
      <c r="F829" s="364" t="s">
        <v>1052</v>
      </c>
      <c r="G829" s="364" t="s">
        <v>1057</v>
      </c>
      <c r="H829" s="364" t="s">
        <v>1054</v>
      </c>
      <c r="I829" s="365" t="s">
        <v>1218</v>
      </c>
    </row>
    <row r="830" spans="1:9" ht="71.25">
      <c r="A830" s="364" t="s">
        <v>1049</v>
      </c>
      <c r="B830" s="364" t="s">
        <v>1476</v>
      </c>
      <c r="C830" s="364">
        <v>6</v>
      </c>
      <c r="D830" s="364" t="s">
        <v>1199</v>
      </c>
      <c r="E830" s="364">
        <v>28</v>
      </c>
      <c r="F830" s="364" t="s">
        <v>1052</v>
      </c>
      <c r="G830" s="364" t="s">
        <v>1057</v>
      </c>
      <c r="H830" s="364" t="s">
        <v>1054</v>
      </c>
      <c r="I830" s="365" t="s">
        <v>1218</v>
      </c>
    </row>
    <row r="831" spans="1:9" ht="71.25">
      <c r="A831" s="364" t="s">
        <v>1049</v>
      </c>
      <c r="B831" s="364" t="s">
        <v>1476</v>
      </c>
      <c r="C831" s="364">
        <v>6</v>
      </c>
      <c r="D831" s="364" t="s">
        <v>1200</v>
      </c>
      <c r="E831" s="364">
        <v>28</v>
      </c>
      <c r="F831" s="364" t="s">
        <v>1052</v>
      </c>
      <c r="G831" s="364" t="s">
        <v>1057</v>
      </c>
      <c r="H831" s="364" t="s">
        <v>1054</v>
      </c>
      <c r="I831" s="365" t="s">
        <v>1218</v>
      </c>
    </row>
    <row r="832" spans="1:9" ht="71.25">
      <c r="A832" s="364" t="s">
        <v>1049</v>
      </c>
      <c r="B832" s="364" t="s">
        <v>1476</v>
      </c>
      <c r="C832" s="364">
        <v>6</v>
      </c>
      <c r="D832" s="364" t="s">
        <v>1201</v>
      </c>
      <c r="E832" s="364">
        <v>28</v>
      </c>
      <c r="F832" s="364" t="s">
        <v>1052</v>
      </c>
      <c r="G832" s="364" t="s">
        <v>1057</v>
      </c>
      <c r="H832" s="364" t="s">
        <v>1054</v>
      </c>
      <c r="I832" s="365" t="s">
        <v>1218</v>
      </c>
    </row>
    <row r="833" spans="1:9" ht="71.25">
      <c r="A833" s="364" t="s">
        <v>1049</v>
      </c>
      <c r="B833" s="364" t="s">
        <v>1476</v>
      </c>
      <c r="C833" s="364">
        <v>6</v>
      </c>
      <c r="D833" s="364" t="s">
        <v>1202</v>
      </c>
      <c r="E833" s="364">
        <v>28</v>
      </c>
      <c r="F833" s="364" t="s">
        <v>1052</v>
      </c>
      <c r="G833" s="364" t="s">
        <v>1057</v>
      </c>
      <c r="H833" s="364" t="s">
        <v>1054</v>
      </c>
      <c r="I833" s="365" t="s">
        <v>1218</v>
      </c>
    </row>
    <row r="834" spans="1:9" ht="71.25">
      <c r="A834" s="364" t="s">
        <v>1049</v>
      </c>
      <c r="B834" s="364" t="s">
        <v>1476</v>
      </c>
      <c r="C834" s="364">
        <v>6</v>
      </c>
      <c r="D834" s="364" t="s">
        <v>1203</v>
      </c>
      <c r="E834" s="364">
        <v>28</v>
      </c>
      <c r="F834" s="364" t="s">
        <v>1052</v>
      </c>
      <c r="G834" s="364" t="s">
        <v>1057</v>
      </c>
      <c r="H834" s="364" t="s">
        <v>1054</v>
      </c>
      <c r="I834" s="365" t="s">
        <v>1218</v>
      </c>
    </row>
    <row r="835" spans="1:9" ht="71.25">
      <c r="A835" s="364" t="s">
        <v>1049</v>
      </c>
      <c r="B835" s="364" t="s">
        <v>1476</v>
      </c>
      <c r="C835" s="364">
        <v>6</v>
      </c>
      <c r="D835" s="364" t="s">
        <v>1204</v>
      </c>
      <c r="E835" s="364">
        <v>28</v>
      </c>
      <c r="F835" s="364" t="s">
        <v>1052</v>
      </c>
      <c r="G835" s="364" t="s">
        <v>1057</v>
      </c>
      <c r="H835" s="364" t="s">
        <v>1054</v>
      </c>
      <c r="I835" s="365" t="s">
        <v>1218</v>
      </c>
    </row>
    <row r="836" spans="1:9" ht="71.25">
      <c r="A836" s="364" t="s">
        <v>1049</v>
      </c>
      <c r="B836" s="364" t="s">
        <v>1476</v>
      </c>
      <c r="C836" s="364">
        <v>6</v>
      </c>
      <c r="D836" s="364" t="s">
        <v>1205</v>
      </c>
      <c r="E836" s="364">
        <v>28</v>
      </c>
      <c r="F836" s="364" t="s">
        <v>1052</v>
      </c>
      <c r="G836" s="364" t="s">
        <v>1057</v>
      </c>
      <c r="H836" s="364" t="s">
        <v>1054</v>
      </c>
      <c r="I836" s="365" t="s">
        <v>1218</v>
      </c>
    </row>
    <row r="837" spans="1:9" ht="71.25">
      <c r="A837" s="364" t="s">
        <v>1049</v>
      </c>
      <c r="B837" s="364" t="s">
        <v>1476</v>
      </c>
      <c r="C837" s="364">
        <v>6</v>
      </c>
      <c r="D837" s="364" t="s">
        <v>1206</v>
      </c>
      <c r="E837" s="364">
        <v>28</v>
      </c>
      <c r="F837" s="364" t="s">
        <v>1052</v>
      </c>
      <c r="G837" s="364" t="s">
        <v>1057</v>
      </c>
      <c r="H837" s="364" t="s">
        <v>1054</v>
      </c>
      <c r="I837" s="365" t="s">
        <v>1218</v>
      </c>
    </row>
    <row r="838" spans="1:9" ht="71.25">
      <c r="A838" s="364" t="s">
        <v>1049</v>
      </c>
      <c r="B838" s="364" t="s">
        <v>1476</v>
      </c>
      <c r="C838" s="364">
        <v>6</v>
      </c>
      <c r="D838" s="364" t="s">
        <v>1207</v>
      </c>
      <c r="E838" s="364">
        <v>28</v>
      </c>
      <c r="F838" s="364" t="s">
        <v>1052</v>
      </c>
      <c r="G838" s="364" t="s">
        <v>1053</v>
      </c>
      <c r="H838" s="364" t="s">
        <v>1054</v>
      </c>
      <c r="I838" s="365" t="s">
        <v>1218</v>
      </c>
    </row>
    <row r="839" spans="1:9" ht="71.25">
      <c r="A839" s="364" t="s">
        <v>1049</v>
      </c>
      <c r="B839" s="364" t="s">
        <v>1476</v>
      </c>
      <c r="C839" s="364">
        <v>6</v>
      </c>
      <c r="D839" s="364" t="s">
        <v>1208</v>
      </c>
      <c r="E839" s="364">
        <v>28</v>
      </c>
      <c r="F839" s="364" t="s">
        <v>1052</v>
      </c>
      <c r="G839" s="364" t="s">
        <v>1053</v>
      </c>
      <c r="H839" s="364" t="s">
        <v>1054</v>
      </c>
      <c r="I839" s="365" t="s">
        <v>1218</v>
      </c>
    </row>
    <row r="840" spans="1:9" ht="71.25">
      <c r="A840" s="364" t="s">
        <v>1049</v>
      </c>
      <c r="B840" s="364" t="s">
        <v>1476</v>
      </c>
      <c r="C840" s="364">
        <v>6</v>
      </c>
      <c r="D840" s="364" t="s">
        <v>1209</v>
      </c>
      <c r="E840" s="364">
        <v>28</v>
      </c>
      <c r="F840" s="364" t="s">
        <v>1052</v>
      </c>
      <c r="G840" s="364" t="s">
        <v>1053</v>
      </c>
      <c r="H840" s="364" t="s">
        <v>1054</v>
      </c>
      <c r="I840" s="365" t="s">
        <v>1218</v>
      </c>
    </row>
    <row r="841" spans="1:9" ht="71.25">
      <c r="A841" s="364" t="s">
        <v>1049</v>
      </c>
      <c r="B841" s="364" t="s">
        <v>1476</v>
      </c>
      <c r="C841" s="364">
        <v>6</v>
      </c>
      <c r="D841" s="364" t="s">
        <v>1210</v>
      </c>
      <c r="E841" s="364">
        <v>28</v>
      </c>
      <c r="F841" s="364" t="s">
        <v>1052</v>
      </c>
      <c r="G841" s="364" t="s">
        <v>1053</v>
      </c>
      <c r="H841" s="364" t="s">
        <v>1054</v>
      </c>
      <c r="I841" s="365" t="s">
        <v>1218</v>
      </c>
    </row>
    <row r="842" spans="1:9" ht="71.25">
      <c r="A842" s="364" t="s">
        <v>1049</v>
      </c>
      <c r="B842" s="364" t="s">
        <v>1476</v>
      </c>
      <c r="C842" s="364">
        <v>6</v>
      </c>
      <c r="D842" s="364" t="s">
        <v>1211</v>
      </c>
      <c r="E842" s="364">
        <v>28</v>
      </c>
      <c r="F842" s="364" t="s">
        <v>1052</v>
      </c>
      <c r="G842" s="364" t="s">
        <v>1053</v>
      </c>
      <c r="H842" s="364" t="s">
        <v>1054</v>
      </c>
      <c r="I842" s="365" t="s">
        <v>1218</v>
      </c>
    </row>
    <row r="843" spans="1:9" ht="71.25">
      <c r="A843" s="364" t="s">
        <v>1049</v>
      </c>
      <c r="B843" s="364" t="s">
        <v>1476</v>
      </c>
      <c r="C843" s="364">
        <v>6</v>
      </c>
      <c r="D843" s="364" t="s">
        <v>1212</v>
      </c>
      <c r="E843" s="364">
        <v>28</v>
      </c>
      <c r="F843" s="364" t="s">
        <v>1052</v>
      </c>
      <c r="G843" s="364" t="s">
        <v>1053</v>
      </c>
      <c r="H843" s="364" t="s">
        <v>1054</v>
      </c>
      <c r="I843" s="365" t="s">
        <v>1218</v>
      </c>
    </row>
    <row r="844" spans="1:9" ht="71.25">
      <c r="A844" s="364" t="s">
        <v>1049</v>
      </c>
      <c r="B844" s="364" t="s">
        <v>1476</v>
      </c>
      <c r="C844" s="364">
        <v>6</v>
      </c>
      <c r="D844" s="364" t="s">
        <v>1314</v>
      </c>
      <c r="E844" s="364">
        <v>28</v>
      </c>
      <c r="F844" s="364" t="s">
        <v>1052</v>
      </c>
      <c r="G844" s="364" t="s">
        <v>1053</v>
      </c>
      <c r="H844" s="364" t="s">
        <v>1054</v>
      </c>
      <c r="I844" s="365" t="s">
        <v>1218</v>
      </c>
    </row>
    <row r="845" spans="1:9" ht="71.25">
      <c r="A845" s="364" t="s">
        <v>1049</v>
      </c>
      <c r="B845" s="364" t="s">
        <v>1476</v>
      </c>
      <c r="C845" s="364">
        <v>6</v>
      </c>
      <c r="D845" s="364" t="s">
        <v>1213</v>
      </c>
      <c r="E845" s="364">
        <v>28</v>
      </c>
      <c r="F845" s="364" t="s">
        <v>1052</v>
      </c>
      <c r="G845" s="364" t="s">
        <v>1053</v>
      </c>
      <c r="H845" s="364" t="s">
        <v>1054</v>
      </c>
      <c r="I845" s="365" t="s">
        <v>1218</v>
      </c>
    </row>
    <row r="846" spans="1:9" ht="71.25">
      <c r="A846" s="364" t="s">
        <v>1049</v>
      </c>
      <c r="B846" s="364" t="s">
        <v>1476</v>
      </c>
      <c r="C846" s="364">
        <v>6</v>
      </c>
      <c r="D846" s="364" t="s">
        <v>1315</v>
      </c>
      <c r="E846" s="364">
        <v>28</v>
      </c>
      <c r="F846" s="364" t="s">
        <v>1052</v>
      </c>
      <c r="G846" s="364" t="s">
        <v>1053</v>
      </c>
      <c r="H846" s="364" t="s">
        <v>1054</v>
      </c>
      <c r="I846" s="365" t="s">
        <v>1218</v>
      </c>
    </row>
    <row r="847" spans="1:9" ht="71.25">
      <c r="A847" s="364" t="s">
        <v>1049</v>
      </c>
      <c r="B847" s="364" t="s">
        <v>1476</v>
      </c>
      <c r="C847" s="364">
        <v>6</v>
      </c>
      <c r="D847" s="364" t="s">
        <v>1214</v>
      </c>
      <c r="E847" s="364">
        <v>28</v>
      </c>
      <c r="F847" s="364" t="s">
        <v>1052</v>
      </c>
      <c r="G847" s="364" t="s">
        <v>1053</v>
      </c>
      <c r="H847" s="364" t="s">
        <v>1054</v>
      </c>
      <c r="I847" s="365" t="s">
        <v>1218</v>
      </c>
    </row>
    <row r="848" spans="1:9" ht="71.25">
      <c r="A848" s="364" t="s">
        <v>1049</v>
      </c>
      <c r="B848" s="364" t="s">
        <v>1476</v>
      </c>
      <c r="C848" s="364">
        <v>6</v>
      </c>
      <c r="D848" s="364" t="s">
        <v>1316</v>
      </c>
      <c r="E848" s="364">
        <v>28</v>
      </c>
      <c r="F848" s="364" t="s">
        <v>1052</v>
      </c>
      <c r="G848" s="364" t="s">
        <v>1053</v>
      </c>
      <c r="H848" s="364" t="s">
        <v>1054</v>
      </c>
      <c r="I848" s="365" t="s">
        <v>1218</v>
      </c>
    </row>
    <row r="849" spans="1:9" ht="71.25">
      <c r="A849" s="364" t="s">
        <v>1049</v>
      </c>
      <c r="B849" s="364" t="s">
        <v>1476</v>
      </c>
      <c r="C849" s="364">
        <v>6</v>
      </c>
      <c r="D849" s="364" t="s">
        <v>1215</v>
      </c>
      <c r="E849" s="364">
        <v>28</v>
      </c>
      <c r="F849" s="364" t="s">
        <v>1052</v>
      </c>
      <c r="G849" s="364" t="s">
        <v>1268</v>
      </c>
      <c r="H849" s="364" t="s">
        <v>1054</v>
      </c>
      <c r="I849" s="365" t="s">
        <v>1218</v>
      </c>
    </row>
    <row r="850" spans="1:9" ht="71.25">
      <c r="A850" s="364" t="s">
        <v>1049</v>
      </c>
      <c r="B850" s="364" t="s">
        <v>1476</v>
      </c>
      <c r="C850" s="364">
        <v>6</v>
      </c>
      <c r="D850" s="364" t="s">
        <v>1317</v>
      </c>
      <c r="E850" s="364">
        <v>56</v>
      </c>
      <c r="F850" s="364" t="s">
        <v>1590</v>
      </c>
      <c r="G850" s="364" t="s">
        <v>1268</v>
      </c>
      <c r="H850" s="364" t="s">
        <v>1054</v>
      </c>
      <c r="I850" s="365" t="s">
        <v>1218</v>
      </c>
    </row>
    <row r="851" spans="1:9" ht="71.25">
      <c r="A851" s="364" t="s">
        <v>1049</v>
      </c>
      <c r="B851" s="364" t="s">
        <v>1476</v>
      </c>
      <c r="C851" s="364">
        <v>6</v>
      </c>
      <c r="D851" s="364" t="s">
        <v>1319</v>
      </c>
      <c r="E851" s="364">
        <v>28</v>
      </c>
      <c r="F851" s="364" t="s">
        <v>1052</v>
      </c>
      <c r="G851" s="364" t="s">
        <v>1268</v>
      </c>
      <c r="H851" s="364" t="s">
        <v>1054</v>
      </c>
      <c r="I851" s="365" t="s">
        <v>1218</v>
      </c>
    </row>
    <row r="852" spans="1:9" ht="71.25">
      <c r="A852" s="364" t="s">
        <v>1049</v>
      </c>
      <c r="B852" s="364" t="s">
        <v>1476</v>
      </c>
      <c r="C852" s="364">
        <v>7</v>
      </c>
      <c r="D852" s="364" t="s">
        <v>1320</v>
      </c>
      <c r="E852" s="364">
        <v>28</v>
      </c>
      <c r="F852" s="364" t="s">
        <v>1052</v>
      </c>
      <c r="G852" s="364" t="s">
        <v>1057</v>
      </c>
      <c r="H852" s="364" t="s">
        <v>1054</v>
      </c>
      <c r="I852" s="365" t="s">
        <v>1218</v>
      </c>
    </row>
    <row r="853" spans="1:9" ht="71.25">
      <c r="A853" s="364" t="s">
        <v>1049</v>
      </c>
      <c r="B853" s="364" t="s">
        <v>1476</v>
      </c>
      <c r="C853" s="364">
        <v>7</v>
      </c>
      <c r="D853" s="364" t="s">
        <v>1321</v>
      </c>
      <c r="E853" s="364">
        <v>28</v>
      </c>
      <c r="F853" s="364" t="s">
        <v>1052</v>
      </c>
      <c r="G853" s="364" t="s">
        <v>1057</v>
      </c>
      <c r="H853" s="364" t="s">
        <v>1054</v>
      </c>
      <c r="I853" s="365" t="s">
        <v>1218</v>
      </c>
    </row>
    <row r="854" spans="1:9" ht="71.25">
      <c r="A854" s="364" t="s">
        <v>1049</v>
      </c>
      <c r="B854" s="364" t="s">
        <v>1476</v>
      </c>
      <c r="C854" s="364">
        <v>7</v>
      </c>
      <c r="D854" s="364" t="s">
        <v>1322</v>
      </c>
      <c r="E854" s="364">
        <v>28</v>
      </c>
      <c r="F854" s="364" t="s">
        <v>1052</v>
      </c>
      <c r="G854" s="364" t="s">
        <v>1057</v>
      </c>
      <c r="H854" s="364" t="s">
        <v>1054</v>
      </c>
      <c r="I854" s="365" t="s">
        <v>1218</v>
      </c>
    </row>
    <row r="855" spans="1:9" ht="71.25">
      <c r="A855" s="364" t="s">
        <v>1049</v>
      </c>
      <c r="B855" s="364" t="s">
        <v>1476</v>
      </c>
      <c r="C855" s="364">
        <v>7</v>
      </c>
      <c r="D855" s="364" t="s">
        <v>1323</v>
      </c>
      <c r="E855" s="364">
        <v>28</v>
      </c>
      <c r="F855" s="364" t="s">
        <v>1052</v>
      </c>
      <c r="G855" s="364" t="s">
        <v>1057</v>
      </c>
      <c r="H855" s="364" t="s">
        <v>1054</v>
      </c>
      <c r="I855" s="365" t="s">
        <v>1218</v>
      </c>
    </row>
    <row r="856" spans="1:9" ht="71.25">
      <c r="A856" s="364" t="s">
        <v>1049</v>
      </c>
      <c r="B856" s="364" t="s">
        <v>1476</v>
      </c>
      <c r="C856" s="364">
        <v>7</v>
      </c>
      <c r="D856" s="364" t="s">
        <v>1324</v>
      </c>
      <c r="E856" s="364">
        <v>28</v>
      </c>
      <c r="F856" s="364" t="s">
        <v>1052</v>
      </c>
      <c r="G856" s="364" t="s">
        <v>1057</v>
      </c>
      <c r="H856" s="364" t="s">
        <v>1054</v>
      </c>
      <c r="I856" s="365" t="s">
        <v>1218</v>
      </c>
    </row>
    <row r="857" spans="1:9" ht="71.25">
      <c r="A857" s="364" t="s">
        <v>1049</v>
      </c>
      <c r="B857" s="364" t="s">
        <v>1476</v>
      </c>
      <c r="C857" s="364">
        <v>7</v>
      </c>
      <c r="D857" s="364" t="s">
        <v>1325</v>
      </c>
      <c r="E857" s="364">
        <v>28</v>
      </c>
      <c r="F857" s="364" t="s">
        <v>1052</v>
      </c>
      <c r="G857" s="364" t="s">
        <v>1057</v>
      </c>
      <c r="H857" s="364" t="s">
        <v>1054</v>
      </c>
      <c r="I857" s="365" t="s">
        <v>1218</v>
      </c>
    </row>
    <row r="858" spans="1:9" ht="71.25">
      <c r="A858" s="364" t="s">
        <v>1049</v>
      </c>
      <c r="B858" s="364" t="s">
        <v>1476</v>
      </c>
      <c r="C858" s="364">
        <v>7</v>
      </c>
      <c r="D858" s="364" t="s">
        <v>1326</v>
      </c>
      <c r="E858" s="364">
        <v>28</v>
      </c>
      <c r="F858" s="364" t="s">
        <v>1052</v>
      </c>
      <c r="G858" s="364" t="s">
        <v>1057</v>
      </c>
      <c r="H858" s="364" t="s">
        <v>1054</v>
      </c>
      <c r="I858" s="365" t="s">
        <v>1218</v>
      </c>
    </row>
    <row r="859" spans="1:9" ht="71.25">
      <c r="A859" s="364" t="s">
        <v>1049</v>
      </c>
      <c r="B859" s="364" t="s">
        <v>1476</v>
      </c>
      <c r="C859" s="364">
        <v>7</v>
      </c>
      <c r="D859" s="364" t="s">
        <v>1327</v>
      </c>
      <c r="E859" s="364">
        <v>28</v>
      </c>
      <c r="F859" s="364" t="s">
        <v>1052</v>
      </c>
      <c r="G859" s="364" t="s">
        <v>1057</v>
      </c>
      <c r="H859" s="364" t="s">
        <v>1054</v>
      </c>
      <c r="I859" s="365" t="s">
        <v>1218</v>
      </c>
    </row>
    <row r="860" spans="1:9" ht="71.25">
      <c r="A860" s="364" t="s">
        <v>1049</v>
      </c>
      <c r="B860" s="364" t="s">
        <v>1476</v>
      </c>
      <c r="C860" s="364">
        <v>7</v>
      </c>
      <c r="D860" s="364" t="s">
        <v>1328</v>
      </c>
      <c r="E860" s="364">
        <v>28</v>
      </c>
      <c r="F860" s="364" t="s">
        <v>1052</v>
      </c>
      <c r="G860" s="364" t="s">
        <v>1057</v>
      </c>
      <c r="H860" s="364" t="s">
        <v>1054</v>
      </c>
      <c r="I860" s="365" t="s">
        <v>1218</v>
      </c>
    </row>
    <row r="861" spans="1:9" ht="71.25">
      <c r="A861" s="364" t="s">
        <v>1049</v>
      </c>
      <c r="B861" s="364" t="s">
        <v>1476</v>
      </c>
      <c r="C861" s="364">
        <v>7</v>
      </c>
      <c r="D861" s="364" t="s">
        <v>1329</v>
      </c>
      <c r="E861" s="364">
        <v>28</v>
      </c>
      <c r="F861" s="364" t="s">
        <v>1052</v>
      </c>
      <c r="G861" s="364" t="s">
        <v>1057</v>
      </c>
      <c r="H861" s="364" t="s">
        <v>1054</v>
      </c>
      <c r="I861" s="365" t="s">
        <v>1218</v>
      </c>
    </row>
    <row r="862" spans="1:9" ht="71.25">
      <c r="A862" s="364" t="s">
        <v>1049</v>
      </c>
      <c r="B862" s="364" t="s">
        <v>1476</v>
      </c>
      <c r="C862" s="364">
        <v>7</v>
      </c>
      <c r="D862" s="364" t="s">
        <v>1330</v>
      </c>
      <c r="E862" s="364">
        <v>28</v>
      </c>
      <c r="F862" s="364" t="s">
        <v>1052</v>
      </c>
      <c r="G862" s="364" t="s">
        <v>1057</v>
      </c>
      <c r="H862" s="364" t="s">
        <v>1054</v>
      </c>
      <c r="I862" s="365" t="s">
        <v>1218</v>
      </c>
    </row>
    <row r="863" spans="1:9" ht="71.25">
      <c r="A863" s="364" t="s">
        <v>1049</v>
      </c>
      <c r="B863" s="364" t="s">
        <v>1476</v>
      </c>
      <c r="C863" s="364">
        <v>7</v>
      </c>
      <c r="D863" s="364" t="s">
        <v>1331</v>
      </c>
      <c r="E863" s="364">
        <v>28</v>
      </c>
      <c r="F863" s="364" t="s">
        <v>1052</v>
      </c>
      <c r="G863" s="364" t="s">
        <v>1053</v>
      </c>
      <c r="H863" s="364" t="s">
        <v>1054</v>
      </c>
      <c r="I863" s="365" t="s">
        <v>1218</v>
      </c>
    </row>
    <row r="864" spans="1:9" ht="71.25">
      <c r="A864" s="364" t="s">
        <v>1049</v>
      </c>
      <c r="B864" s="364" t="s">
        <v>1476</v>
      </c>
      <c r="C864" s="364">
        <v>7</v>
      </c>
      <c r="D864" s="364" t="s">
        <v>1332</v>
      </c>
      <c r="E864" s="364">
        <v>28</v>
      </c>
      <c r="F864" s="364" t="s">
        <v>1052</v>
      </c>
      <c r="G864" s="364" t="s">
        <v>1053</v>
      </c>
      <c r="H864" s="364" t="s">
        <v>1054</v>
      </c>
      <c r="I864" s="365" t="s">
        <v>1218</v>
      </c>
    </row>
    <row r="865" spans="1:9" ht="71.25">
      <c r="A865" s="364" t="s">
        <v>1049</v>
      </c>
      <c r="B865" s="364" t="s">
        <v>1476</v>
      </c>
      <c r="C865" s="364">
        <v>7</v>
      </c>
      <c r="D865" s="364" t="s">
        <v>1333</v>
      </c>
      <c r="E865" s="364">
        <v>28</v>
      </c>
      <c r="F865" s="364" t="s">
        <v>1052</v>
      </c>
      <c r="G865" s="364" t="s">
        <v>1053</v>
      </c>
      <c r="H865" s="364" t="s">
        <v>1054</v>
      </c>
      <c r="I865" s="365" t="s">
        <v>1218</v>
      </c>
    </row>
    <row r="866" spans="1:9" ht="71.25">
      <c r="A866" s="364" t="s">
        <v>1049</v>
      </c>
      <c r="B866" s="364" t="s">
        <v>1476</v>
      </c>
      <c r="C866" s="364">
        <v>7</v>
      </c>
      <c r="D866" s="364" t="s">
        <v>1334</v>
      </c>
      <c r="E866" s="364">
        <v>28</v>
      </c>
      <c r="F866" s="364" t="s">
        <v>1052</v>
      </c>
      <c r="G866" s="364" t="s">
        <v>1053</v>
      </c>
      <c r="H866" s="364" t="s">
        <v>1054</v>
      </c>
      <c r="I866" s="365" t="s">
        <v>1218</v>
      </c>
    </row>
    <row r="867" spans="1:9" ht="71.25">
      <c r="A867" s="364" t="s">
        <v>1049</v>
      </c>
      <c r="B867" s="364" t="s">
        <v>1476</v>
      </c>
      <c r="C867" s="364">
        <v>7</v>
      </c>
      <c r="D867" s="364" t="s">
        <v>1335</v>
      </c>
      <c r="E867" s="364">
        <v>28</v>
      </c>
      <c r="F867" s="364" t="s">
        <v>1052</v>
      </c>
      <c r="G867" s="364" t="s">
        <v>1053</v>
      </c>
      <c r="H867" s="364" t="s">
        <v>1054</v>
      </c>
      <c r="I867" s="365" t="s">
        <v>1218</v>
      </c>
    </row>
    <row r="868" spans="1:9" ht="71.25">
      <c r="A868" s="364" t="s">
        <v>1049</v>
      </c>
      <c r="B868" s="364" t="s">
        <v>1476</v>
      </c>
      <c r="C868" s="364">
        <v>7</v>
      </c>
      <c r="D868" s="364" t="s">
        <v>1336</v>
      </c>
      <c r="E868" s="364">
        <v>28</v>
      </c>
      <c r="F868" s="364" t="s">
        <v>1052</v>
      </c>
      <c r="G868" s="364" t="s">
        <v>1053</v>
      </c>
      <c r="H868" s="364" t="s">
        <v>1054</v>
      </c>
      <c r="I868" s="365" t="s">
        <v>1218</v>
      </c>
    </row>
    <row r="869" spans="1:9" ht="71.25">
      <c r="A869" s="364" t="s">
        <v>1049</v>
      </c>
      <c r="B869" s="364" t="s">
        <v>1476</v>
      </c>
      <c r="C869" s="364">
        <v>7</v>
      </c>
      <c r="D869" s="364" t="s">
        <v>1337</v>
      </c>
      <c r="E869" s="364">
        <v>28</v>
      </c>
      <c r="F869" s="364" t="s">
        <v>1052</v>
      </c>
      <c r="G869" s="364" t="s">
        <v>1053</v>
      </c>
      <c r="H869" s="364" t="s">
        <v>1054</v>
      </c>
      <c r="I869" s="365" t="s">
        <v>1218</v>
      </c>
    </row>
    <row r="870" spans="1:9" ht="71.25">
      <c r="A870" s="364" t="s">
        <v>1049</v>
      </c>
      <c r="B870" s="364" t="s">
        <v>1476</v>
      </c>
      <c r="C870" s="364">
        <v>7</v>
      </c>
      <c r="D870" s="364" t="s">
        <v>1338</v>
      </c>
      <c r="E870" s="364">
        <v>28</v>
      </c>
      <c r="F870" s="364" t="s">
        <v>1052</v>
      </c>
      <c r="G870" s="364" t="s">
        <v>1053</v>
      </c>
      <c r="H870" s="364" t="s">
        <v>1054</v>
      </c>
      <c r="I870" s="365" t="s">
        <v>1218</v>
      </c>
    </row>
    <row r="871" spans="1:9" ht="71.25">
      <c r="A871" s="364" t="s">
        <v>1049</v>
      </c>
      <c r="B871" s="364" t="s">
        <v>1476</v>
      </c>
      <c r="C871" s="364">
        <v>7</v>
      </c>
      <c r="D871" s="364" t="s">
        <v>1339</v>
      </c>
      <c r="E871" s="364">
        <v>28</v>
      </c>
      <c r="F871" s="364" t="s">
        <v>1052</v>
      </c>
      <c r="G871" s="364" t="s">
        <v>1053</v>
      </c>
      <c r="H871" s="364" t="s">
        <v>1054</v>
      </c>
      <c r="I871" s="365" t="s">
        <v>1218</v>
      </c>
    </row>
    <row r="872" spans="1:9" ht="71.25">
      <c r="A872" s="364" t="s">
        <v>1049</v>
      </c>
      <c r="B872" s="364" t="s">
        <v>1476</v>
      </c>
      <c r="C872" s="364">
        <v>7</v>
      </c>
      <c r="D872" s="364" t="s">
        <v>1340</v>
      </c>
      <c r="E872" s="364">
        <v>28</v>
      </c>
      <c r="F872" s="364" t="s">
        <v>1052</v>
      </c>
      <c r="G872" s="364" t="s">
        <v>1053</v>
      </c>
      <c r="H872" s="364" t="s">
        <v>1054</v>
      </c>
      <c r="I872" s="365" t="s">
        <v>1218</v>
      </c>
    </row>
    <row r="873" spans="1:9" ht="71.25">
      <c r="A873" s="364" t="s">
        <v>1049</v>
      </c>
      <c r="B873" s="364" t="s">
        <v>1476</v>
      </c>
      <c r="C873" s="364">
        <v>7</v>
      </c>
      <c r="D873" s="364" t="s">
        <v>1341</v>
      </c>
      <c r="E873" s="364">
        <v>28</v>
      </c>
      <c r="F873" s="364" t="s">
        <v>1052</v>
      </c>
      <c r="G873" s="364" t="s">
        <v>1053</v>
      </c>
      <c r="H873" s="364" t="s">
        <v>1054</v>
      </c>
      <c r="I873" s="365" t="s">
        <v>1218</v>
      </c>
    </row>
    <row r="874" spans="1:9" ht="71.25">
      <c r="A874" s="364" t="s">
        <v>1049</v>
      </c>
      <c r="B874" s="364" t="s">
        <v>1476</v>
      </c>
      <c r="C874" s="364">
        <v>7</v>
      </c>
      <c r="D874" s="364" t="s">
        <v>1342</v>
      </c>
      <c r="E874" s="364">
        <v>28</v>
      </c>
      <c r="F874" s="364" t="s">
        <v>1052</v>
      </c>
      <c r="G874" s="364" t="s">
        <v>1241</v>
      </c>
      <c r="H874" s="364" t="s">
        <v>1054</v>
      </c>
      <c r="I874" s="365" t="s">
        <v>1218</v>
      </c>
    </row>
    <row r="875" spans="1:9" ht="71.25">
      <c r="A875" s="364" t="s">
        <v>1049</v>
      </c>
      <c r="B875" s="364" t="s">
        <v>1476</v>
      </c>
      <c r="C875" s="364">
        <v>7</v>
      </c>
      <c r="D875" s="364" t="s">
        <v>1343</v>
      </c>
      <c r="E875" s="364">
        <v>56</v>
      </c>
      <c r="F875" s="364" t="s">
        <v>1590</v>
      </c>
      <c r="G875" s="364" t="s">
        <v>1241</v>
      </c>
      <c r="H875" s="364" t="s">
        <v>1054</v>
      </c>
      <c r="I875" s="365" t="s">
        <v>1218</v>
      </c>
    </row>
    <row r="876" spans="1:9" ht="71.25">
      <c r="A876" s="364" t="s">
        <v>1049</v>
      </c>
      <c r="B876" s="364" t="s">
        <v>1476</v>
      </c>
      <c r="C876" s="364">
        <v>7</v>
      </c>
      <c r="D876" s="364" t="s">
        <v>1345</v>
      </c>
      <c r="E876" s="364">
        <v>28</v>
      </c>
      <c r="F876" s="364" t="s">
        <v>1052</v>
      </c>
      <c r="G876" s="364" t="s">
        <v>1241</v>
      </c>
      <c r="H876" s="364" t="s">
        <v>1054</v>
      </c>
      <c r="I876" s="365" t="s">
        <v>1218</v>
      </c>
    </row>
    <row r="877" spans="1:9" ht="71.25">
      <c r="A877" s="364" t="s">
        <v>1049</v>
      </c>
      <c r="B877" s="364" t="s">
        <v>1476</v>
      </c>
      <c r="C877" s="364">
        <v>7</v>
      </c>
      <c r="D877" s="364" t="s">
        <v>1346</v>
      </c>
      <c r="E877" s="364">
        <v>28</v>
      </c>
      <c r="F877" s="364" t="s">
        <v>1052</v>
      </c>
      <c r="G877" s="364" t="s">
        <v>1057</v>
      </c>
      <c r="H877" s="364" t="s">
        <v>1054</v>
      </c>
      <c r="I877" s="365" t="s">
        <v>1218</v>
      </c>
    </row>
    <row r="878" spans="1:9" ht="71.25">
      <c r="A878" s="364" t="s">
        <v>1049</v>
      </c>
      <c r="B878" s="364" t="s">
        <v>1476</v>
      </c>
      <c r="C878" s="364">
        <v>7</v>
      </c>
      <c r="D878" s="364" t="s">
        <v>1347</v>
      </c>
      <c r="E878" s="364">
        <v>28</v>
      </c>
      <c r="F878" s="364" t="s">
        <v>1052</v>
      </c>
      <c r="G878" s="364" t="s">
        <v>1057</v>
      </c>
      <c r="H878" s="364" t="s">
        <v>1054</v>
      </c>
      <c r="I878" s="365" t="s">
        <v>1218</v>
      </c>
    </row>
    <row r="879" spans="1:9" ht="71.25">
      <c r="A879" s="364" t="s">
        <v>1049</v>
      </c>
      <c r="B879" s="364" t="s">
        <v>1476</v>
      </c>
      <c r="C879" s="364">
        <v>7</v>
      </c>
      <c r="D879" s="364" t="s">
        <v>1348</v>
      </c>
      <c r="E879" s="364">
        <v>28</v>
      </c>
      <c r="F879" s="364" t="s">
        <v>1052</v>
      </c>
      <c r="G879" s="364" t="s">
        <v>1057</v>
      </c>
      <c r="H879" s="364" t="s">
        <v>1054</v>
      </c>
      <c r="I879" s="365" t="s">
        <v>1218</v>
      </c>
    </row>
    <row r="880" spans="1:9" ht="71.25">
      <c r="A880" s="364" t="s">
        <v>1049</v>
      </c>
      <c r="B880" s="364" t="s">
        <v>1476</v>
      </c>
      <c r="C880" s="364">
        <v>7</v>
      </c>
      <c r="D880" s="364" t="s">
        <v>1349</v>
      </c>
      <c r="E880" s="364">
        <v>28</v>
      </c>
      <c r="F880" s="364" t="s">
        <v>1052</v>
      </c>
      <c r="G880" s="364" t="s">
        <v>1057</v>
      </c>
      <c r="H880" s="364" t="s">
        <v>1054</v>
      </c>
      <c r="I880" s="365" t="s">
        <v>1218</v>
      </c>
    </row>
    <row r="881" spans="1:9" ht="71.25">
      <c r="A881" s="364" t="s">
        <v>1049</v>
      </c>
      <c r="B881" s="364" t="s">
        <v>1476</v>
      </c>
      <c r="C881" s="364">
        <v>7</v>
      </c>
      <c r="D881" s="364" t="s">
        <v>1350</v>
      </c>
      <c r="E881" s="364">
        <v>28</v>
      </c>
      <c r="F881" s="364" t="s">
        <v>1052</v>
      </c>
      <c r="G881" s="364" t="s">
        <v>1057</v>
      </c>
      <c r="H881" s="364" t="s">
        <v>1054</v>
      </c>
      <c r="I881" s="365" t="s">
        <v>1218</v>
      </c>
    </row>
    <row r="882" spans="1:9" ht="71.25">
      <c r="A882" s="364" t="s">
        <v>1049</v>
      </c>
      <c r="B882" s="364" t="s">
        <v>1476</v>
      </c>
      <c r="C882" s="364">
        <v>7</v>
      </c>
      <c r="D882" s="364" t="s">
        <v>1351</v>
      </c>
      <c r="E882" s="364">
        <v>28</v>
      </c>
      <c r="F882" s="364" t="s">
        <v>1052</v>
      </c>
      <c r="G882" s="364" t="s">
        <v>1057</v>
      </c>
      <c r="H882" s="364" t="s">
        <v>1054</v>
      </c>
      <c r="I882" s="365" t="s">
        <v>1218</v>
      </c>
    </row>
    <row r="883" spans="1:9" ht="71.25">
      <c r="A883" s="364" t="s">
        <v>1049</v>
      </c>
      <c r="B883" s="364" t="s">
        <v>1476</v>
      </c>
      <c r="C883" s="364">
        <v>7</v>
      </c>
      <c r="D883" s="364" t="s">
        <v>1352</v>
      </c>
      <c r="E883" s="364">
        <v>28</v>
      </c>
      <c r="F883" s="364" t="s">
        <v>1052</v>
      </c>
      <c r="G883" s="364" t="s">
        <v>1057</v>
      </c>
      <c r="H883" s="364" t="s">
        <v>1054</v>
      </c>
      <c r="I883" s="365" t="s">
        <v>1218</v>
      </c>
    </row>
    <row r="884" spans="1:9" ht="71.25">
      <c r="A884" s="364" t="s">
        <v>1049</v>
      </c>
      <c r="B884" s="364" t="s">
        <v>1476</v>
      </c>
      <c r="C884" s="364">
        <v>7</v>
      </c>
      <c r="D884" s="364" t="s">
        <v>1353</v>
      </c>
      <c r="E884" s="364">
        <v>28</v>
      </c>
      <c r="F884" s="364" t="s">
        <v>1052</v>
      </c>
      <c r="G884" s="364" t="s">
        <v>1057</v>
      </c>
      <c r="H884" s="364" t="s">
        <v>1054</v>
      </c>
      <c r="I884" s="365" t="s">
        <v>1218</v>
      </c>
    </row>
    <row r="885" spans="1:9" ht="71.25">
      <c r="A885" s="364" t="s">
        <v>1049</v>
      </c>
      <c r="B885" s="364" t="s">
        <v>1476</v>
      </c>
      <c r="C885" s="364">
        <v>7</v>
      </c>
      <c r="D885" s="364" t="s">
        <v>1354</v>
      </c>
      <c r="E885" s="364">
        <v>28</v>
      </c>
      <c r="F885" s="364" t="s">
        <v>1052</v>
      </c>
      <c r="G885" s="364" t="s">
        <v>1057</v>
      </c>
      <c r="H885" s="364" t="s">
        <v>1054</v>
      </c>
      <c r="I885" s="365" t="s">
        <v>1218</v>
      </c>
    </row>
    <row r="886" spans="1:9" ht="71.25">
      <c r="A886" s="364" t="s">
        <v>1049</v>
      </c>
      <c r="B886" s="364" t="s">
        <v>1476</v>
      </c>
      <c r="C886" s="364">
        <v>7</v>
      </c>
      <c r="D886" s="364" t="s">
        <v>1355</v>
      </c>
      <c r="E886" s="364">
        <v>28</v>
      </c>
      <c r="F886" s="364" t="s">
        <v>1052</v>
      </c>
      <c r="G886" s="364" t="s">
        <v>1057</v>
      </c>
      <c r="H886" s="364" t="s">
        <v>1054</v>
      </c>
      <c r="I886" s="365" t="s">
        <v>1218</v>
      </c>
    </row>
    <row r="887" spans="1:9" ht="71.25">
      <c r="A887" s="364" t="s">
        <v>1049</v>
      </c>
      <c r="B887" s="364" t="s">
        <v>1476</v>
      </c>
      <c r="C887" s="364">
        <v>7</v>
      </c>
      <c r="D887" s="364" t="s">
        <v>1356</v>
      </c>
      <c r="E887" s="364">
        <v>28</v>
      </c>
      <c r="F887" s="364" t="s">
        <v>1052</v>
      </c>
      <c r="G887" s="364" t="s">
        <v>1057</v>
      </c>
      <c r="H887" s="364" t="s">
        <v>1054</v>
      </c>
      <c r="I887" s="365" t="s">
        <v>1218</v>
      </c>
    </row>
    <row r="888" spans="1:9" ht="71.25">
      <c r="A888" s="364" t="s">
        <v>1049</v>
      </c>
      <c r="B888" s="364" t="s">
        <v>1476</v>
      </c>
      <c r="C888" s="364">
        <v>7</v>
      </c>
      <c r="D888" s="364" t="s">
        <v>1357</v>
      </c>
      <c r="E888" s="364">
        <v>28</v>
      </c>
      <c r="F888" s="364" t="s">
        <v>1052</v>
      </c>
      <c r="G888" s="364" t="s">
        <v>1053</v>
      </c>
      <c r="H888" s="364" t="s">
        <v>1054</v>
      </c>
      <c r="I888" s="365" t="s">
        <v>1218</v>
      </c>
    </row>
    <row r="889" spans="1:9" ht="71.25">
      <c r="A889" s="364" t="s">
        <v>1049</v>
      </c>
      <c r="B889" s="364" t="s">
        <v>1476</v>
      </c>
      <c r="C889" s="364">
        <v>7</v>
      </c>
      <c r="D889" s="364" t="s">
        <v>1358</v>
      </c>
      <c r="E889" s="364">
        <v>28</v>
      </c>
      <c r="F889" s="364" t="s">
        <v>1052</v>
      </c>
      <c r="G889" s="364" t="s">
        <v>1053</v>
      </c>
      <c r="H889" s="364" t="s">
        <v>1054</v>
      </c>
      <c r="I889" s="365" t="s">
        <v>1218</v>
      </c>
    </row>
    <row r="890" spans="1:9" ht="71.25">
      <c r="A890" s="364" t="s">
        <v>1049</v>
      </c>
      <c r="B890" s="364" t="s">
        <v>1476</v>
      </c>
      <c r="C890" s="364">
        <v>7</v>
      </c>
      <c r="D890" s="364" t="s">
        <v>1359</v>
      </c>
      <c r="E890" s="364">
        <v>28</v>
      </c>
      <c r="F890" s="364" t="s">
        <v>1052</v>
      </c>
      <c r="G890" s="364" t="s">
        <v>1053</v>
      </c>
      <c r="H890" s="364" t="s">
        <v>1054</v>
      </c>
      <c r="I890" s="365" t="s">
        <v>1218</v>
      </c>
    </row>
    <row r="891" spans="1:9" ht="71.25">
      <c r="A891" s="364" t="s">
        <v>1049</v>
      </c>
      <c r="B891" s="364" t="s">
        <v>1476</v>
      </c>
      <c r="C891" s="364">
        <v>7</v>
      </c>
      <c r="D891" s="364" t="s">
        <v>1360</v>
      </c>
      <c r="E891" s="364">
        <v>28</v>
      </c>
      <c r="F891" s="364" t="s">
        <v>1052</v>
      </c>
      <c r="G891" s="364" t="s">
        <v>1053</v>
      </c>
      <c r="H891" s="364" t="s">
        <v>1054</v>
      </c>
      <c r="I891" s="365" t="s">
        <v>1218</v>
      </c>
    </row>
    <row r="892" spans="1:9" ht="71.25">
      <c r="A892" s="364" t="s">
        <v>1049</v>
      </c>
      <c r="B892" s="364" t="s">
        <v>1476</v>
      </c>
      <c r="C892" s="364">
        <v>7</v>
      </c>
      <c r="D892" s="364" t="s">
        <v>1361</v>
      </c>
      <c r="E892" s="364">
        <v>28</v>
      </c>
      <c r="F892" s="364" t="s">
        <v>1052</v>
      </c>
      <c r="G892" s="364" t="s">
        <v>1053</v>
      </c>
      <c r="H892" s="364" t="s">
        <v>1054</v>
      </c>
      <c r="I892" s="365" t="s">
        <v>1218</v>
      </c>
    </row>
    <row r="893" spans="1:9" ht="71.25">
      <c r="A893" s="364" t="s">
        <v>1049</v>
      </c>
      <c r="B893" s="364" t="s">
        <v>1476</v>
      </c>
      <c r="C893" s="364">
        <v>7</v>
      </c>
      <c r="D893" s="364" t="s">
        <v>1362</v>
      </c>
      <c r="E893" s="364">
        <v>28</v>
      </c>
      <c r="F893" s="364" t="s">
        <v>1052</v>
      </c>
      <c r="G893" s="364" t="s">
        <v>1053</v>
      </c>
      <c r="H893" s="364" t="s">
        <v>1054</v>
      </c>
      <c r="I893" s="365" t="s">
        <v>1218</v>
      </c>
    </row>
    <row r="894" spans="1:9" ht="71.25">
      <c r="A894" s="364" t="s">
        <v>1049</v>
      </c>
      <c r="B894" s="364" t="s">
        <v>1476</v>
      </c>
      <c r="C894" s="364">
        <v>7</v>
      </c>
      <c r="D894" s="364" t="s">
        <v>1363</v>
      </c>
      <c r="E894" s="364">
        <v>28</v>
      </c>
      <c r="F894" s="364" t="s">
        <v>1052</v>
      </c>
      <c r="G894" s="364" t="s">
        <v>1053</v>
      </c>
      <c r="H894" s="364" t="s">
        <v>1054</v>
      </c>
      <c r="I894" s="365" t="s">
        <v>1218</v>
      </c>
    </row>
    <row r="895" spans="1:9" ht="71.25">
      <c r="A895" s="364" t="s">
        <v>1049</v>
      </c>
      <c r="B895" s="364" t="s">
        <v>1476</v>
      </c>
      <c r="C895" s="364">
        <v>7</v>
      </c>
      <c r="D895" s="364" t="s">
        <v>1364</v>
      </c>
      <c r="E895" s="364">
        <v>28</v>
      </c>
      <c r="F895" s="364" t="s">
        <v>1052</v>
      </c>
      <c r="G895" s="364" t="s">
        <v>1053</v>
      </c>
      <c r="H895" s="364" t="s">
        <v>1054</v>
      </c>
      <c r="I895" s="365" t="s">
        <v>1218</v>
      </c>
    </row>
    <row r="896" spans="1:9" ht="71.25">
      <c r="A896" s="364" t="s">
        <v>1049</v>
      </c>
      <c r="B896" s="364" t="s">
        <v>1476</v>
      </c>
      <c r="C896" s="364">
        <v>7</v>
      </c>
      <c r="D896" s="364" t="s">
        <v>1365</v>
      </c>
      <c r="E896" s="364">
        <v>28</v>
      </c>
      <c r="F896" s="364" t="s">
        <v>1052</v>
      </c>
      <c r="G896" s="364" t="s">
        <v>1053</v>
      </c>
      <c r="H896" s="364" t="s">
        <v>1054</v>
      </c>
      <c r="I896" s="365" t="s">
        <v>1218</v>
      </c>
    </row>
    <row r="897" spans="1:9" ht="71.25">
      <c r="A897" s="364" t="s">
        <v>1049</v>
      </c>
      <c r="B897" s="364" t="s">
        <v>1476</v>
      </c>
      <c r="C897" s="364">
        <v>7</v>
      </c>
      <c r="D897" s="364" t="s">
        <v>1366</v>
      </c>
      <c r="E897" s="364">
        <v>28</v>
      </c>
      <c r="F897" s="364" t="s">
        <v>1052</v>
      </c>
      <c r="G897" s="364" t="s">
        <v>1053</v>
      </c>
      <c r="H897" s="364" t="s">
        <v>1054</v>
      </c>
      <c r="I897" s="365" t="s">
        <v>1218</v>
      </c>
    </row>
    <row r="898" spans="1:9" ht="71.25">
      <c r="A898" s="364" t="s">
        <v>1049</v>
      </c>
      <c r="B898" s="364" t="s">
        <v>1476</v>
      </c>
      <c r="C898" s="364">
        <v>7</v>
      </c>
      <c r="D898" s="364" t="s">
        <v>1367</v>
      </c>
      <c r="E898" s="364">
        <v>28</v>
      </c>
      <c r="F898" s="364" t="s">
        <v>1052</v>
      </c>
      <c r="G898" s="364" t="s">
        <v>1053</v>
      </c>
      <c r="H898" s="364" t="s">
        <v>1054</v>
      </c>
      <c r="I898" s="365" t="s">
        <v>1218</v>
      </c>
    </row>
    <row r="899" spans="1:9" ht="71.25">
      <c r="A899" s="364" t="s">
        <v>1049</v>
      </c>
      <c r="B899" s="364" t="s">
        <v>1476</v>
      </c>
      <c r="C899" s="364">
        <v>7</v>
      </c>
      <c r="D899" s="364" t="s">
        <v>1368</v>
      </c>
      <c r="E899" s="364">
        <v>28</v>
      </c>
      <c r="F899" s="364" t="s">
        <v>1052</v>
      </c>
      <c r="G899" s="364" t="s">
        <v>1268</v>
      </c>
      <c r="H899" s="364" t="s">
        <v>1054</v>
      </c>
      <c r="I899" s="365" t="s">
        <v>1218</v>
      </c>
    </row>
    <row r="900" spans="1:9" ht="71.25">
      <c r="A900" s="364" t="s">
        <v>1049</v>
      </c>
      <c r="B900" s="364" t="s">
        <v>1476</v>
      </c>
      <c r="C900" s="364">
        <v>7</v>
      </c>
      <c r="D900" s="364" t="s">
        <v>1369</v>
      </c>
      <c r="E900" s="364">
        <v>56</v>
      </c>
      <c r="F900" s="364" t="s">
        <v>1590</v>
      </c>
      <c r="G900" s="364" t="s">
        <v>1268</v>
      </c>
      <c r="H900" s="364" t="s">
        <v>1054</v>
      </c>
      <c r="I900" s="365" t="s">
        <v>1218</v>
      </c>
    </row>
    <row r="901" spans="1:9" ht="71.25">
      <c r="A901" s="364" t="s">
        <v>1049</v>
      </c>
      <c r="B901" s="364" t="s">
        <v>1476</v>
      </c>
      <c r="C901" s="364">
        <v>7</v>
      </c>
      <c r="D901" s="364" t="s">
        <v>1371</v>
      </c>
      <c r="E901" s="364">
        <v>28</v>
      </c>
      <c r="F901" s="364" t="s">
        <v>1052</v>
      </c>
      <c r="G901" s="364" t="s">
        <v>1268</v>
      </c>
      <c r="H901" s="364" t="s">
        <v>1054</v>
      </c>
      <c r="I901" s="365" t="s">
        <v>1218</v>
      </c>
    </row>
    <row r="902" spans="1:9" ht="71.25">
      <c r="A902" s="364" t="s">
        <v>1049</v>
      </c>
      <c r="B902" s="364" t="s">
        <v>1476</v>
      </c>
      <c r="C902" s="364">
        <v>8</v>
      </c>
      <c r="D902" s="364" t="s">
        <v>1372</v>
      </c>
      <c r="E902" s="364">
        <v>28</v>
      </c>
      <c r="F902" s="364" t="s">
        <v>1052</v>
      </c>
      <c r="G902" s="364" t="s">
        <v>1057</v>
      </c>
      <c r="H902" s="364" t="s">
        <v>1054</v>
      </c>
      <c r="I902" s="365" t="s">
        <v>1218</v>
      </c>
    </row>
    <row r="903" spans="1:9" ht="71.25">
      <c r="A903" s="364" t="s">
        <v>1049</v>
      </c>
      <c r="B903" s="364" t="s">
        <v>1476</v>
      </c>
      <c r="C903" s="364">
        <v>8</v>
      </c>
      <c r="D903" s="364" t="s">
        <v>1373</v>
      </c>
      <c r="E903" s="364">
        <v>28</v>
      </c>
      <c r="F903" s="364" t="s">
        <v>1052</v>
      </c>
      <c r="G903" s="364" t="s">
        <v>1057</v>
      </c>
      <c r="H903" s="364" t="s">
        <v>1054</v>
      </c>
      <c r="I903" s="365" t="s">
        <v>1218</v>
      </c>
    </row>
    <row r="904" spans="1:9" ht="71.25">
      <c r="A904" s="364" t="s">
        <v>1049</v>
      </c>
      <c r="B904" s="364" t="s">
        <v>1476</v>
      </c>
      <c r="C904" s="364">
        <v>8</v>
      </c>
      <c r="D904" s="364" t="s">
        <v>1374</v>
      </c>
      <c r="E904" s="364">
        <v>28</v>
      </c>
      <c r="F904" s="364" t="s">
        <v>1052</v>
      </c>
      <c r="G904" s="364" t="s">
        <v>1057</v>
      </c>
      <c r="H904" s="364" t="s">
        <v>1054</v>
      </c>
      <c r="I904" s="365" t="s">
        <v>1218</v>
      </c>
    </row>
    <row r="905" spans="1:9" ht="71.25">
      <c r="A905" s="364" t="s">
        <v>1049</v>
      </c>
      <c r="B905" s="364" t="s">
        <v>1476</v>
      </c>
      <c r="C905" s="364">
        <v>8</v>
      </c>
      <c r="D905" s="364" t="s">
        <v>1375</v>
      </c>
      <c r="E905" s="364">
        <v>28</v>
      </c>
      <c r="F905" s="364" t="s">
        <v>1052</v>
      </c>
      <c r="G905" s="364" t="s">
        <v>1057</v>
      </c>
      <c r="H905" s="364" t="s">
        <v>1054</v>
      </c>
      <c r="I905" s="365" t="s">
        <v>1218</v>
      </c>
    </row>
    <row r="906" spans="1:9" ht="71.25">
      <c r="A906" s="364" t="s">
        <v>1049</v>
      </c>
      <c r="B906" s="364" t="s">
        <v>1476</v>
      </c>
      <c r="C906" s="364">
        <v>8</v>
      </c>
      <c r="D906" s="364" t="s">
        <v>1376</v>
      </c>
      <c r="E906" s="364">
        <v>28</v>
      </c>
      <c r="F906" s="364" t="s">
        <v>1052</v>
      </c>
      <c r="G906" s="364" t="s">
        <v>1057</v>
      </c>
      <c r="H906" s="364" t="s">
        <v>1054</v>
      </c>
      <c r="I906" s="365" t="s">
        <v>1218</v>
      </c>
    </row>
    <row r="907" spans="1:9" ht="71.25">
      <c r="A907" s="364" t="s">
        <v>1049</v>
      </c>
      <c r="B907" s="364" t="s">
        <v>1476</v>
      </c>
      <c r="C907" s="364">
        <v>8</v>
      </c>
      <c r="D907" s="364" t="s">
        <v>1377</v>
      </c>
      <c r="E907" s="364">
        <v>28</v>
      </c>
      <c r="F907" s="364" t="s">
        <v>1052</v>
      </c>
      <c r="G907" s="364" t="s">
        <v>1057</v>
      </c>
      <c r="H907" s="364" t="s">
        <v>1054</v>
      </c>
      <c r="I907" s="365" t="s">
        <v>1218</v>
      </c>
    </row>
    <row r="908" spans="1:9" ht="71.25">
      <c r="A908" s="364" t="s">
        <v>1049</v>
      </c>
      <c r="B908" s="364" t="s">
        <v>1476</v>
      </c>
      <c r="C908" s="364">
        <v>8</v>
      </c>
      <c r="D908" s="364" t="s">
        <v>1378</v>
      </c>
      <c r="E908" s="364">
        <v>28</v>
      </c>
      <c r="F908" s="364" t="s">
        <v>1052</v>
      </c>
      <c r="G908" s="364" t="s">
        <v>1057</v>
      </c>
      <c r="H908" s="364" t="s">
        <v>1054</v>
      </c>
      <c r="I908" s="365" t="s">
        <v>1218</v>
      </c>
    </row>
    <row r="909" spans="1:9" ht="71.25">
      <c r="A909" s="364" t="s">
        <v>1049</v>
      </c>
      <c r="B909" s="364" t="s">
        <v>1476</v>
      </c>
      <c r="C909" s="364">
        <v>8</v>
      </c>
      <c r="D909" s="364" t="s">
        <v>1379</v>
      </c>
      <c r="E909" s="364">
        <v>28</v>
      </c>
      <c r="F909" s="364" t="s">
        <v>1052</v>
      </c>
      <c r="G909" s="364" t="s">
        <v>1057</v>
      </c>
      <c r="H909" s="364" t="s">
        <v>1054</v>
      </c>
      <c r="I909" s="365" t="s">
        <v>1218</v>
      </c>
    </row>
    <row r="910" spans="1:9" ht="71.25">
      <c r="A910" s="364" t="s">
        <v>1049</v>
      </c>
      <c r="B910" s="364" t="s">
        <v>1476</v>
      </c>
      <c r="C910" s="364">
        <v>8</v>
      </c>
      <c r="D910" s="364" t="s">
        <v>1380</v>
      </c>
      <c r="E910" s="364">
        <v>28</v>
      </c>
      <c r="F910" s="364" t="s">
        <v>1052</v>
      </c>
      <c r="G910" s="364" t="s">
        <v>1057</v>
      </c>
      <c r="H910" s="364" t="s">
        <v>1054</v>
      </c>
      <c r="I910" s="365" t="s">
        <v>1218</v>
      </c>
    </row>
    <row r="911" spans="1:9" ht="71.25">
      <c r="A911" s="364" t="s">
        <v>1049</v>
      </c>
      <c r="B911" s="364" t="s">
        <v>1476</v>
      </c>
      <c r="C911" s="364">
        <v>8</v>
      </c>
      <c r="D911" s="364" t="s">
        <v>1381</v>
      </c>
      <c r="E911" s="364">
        <v>28</v>
      </c>
      <c r="F911" s="364" t="s">
        <v>1052</v>
      </c>
      <c r="G911" s="364" t="s">
        <v>1057</v>
      </c>
      <c r="H911" s="364" t="s">
        <v>1054</v>
      </c>
      <c r="I911" s="365" t="s">
        <v>1218</v>
      </c>
    </row>
    <row r="912" spans="1:9" ht="71.25">
      <c r="A912" s="364" t="s">
        <v>1049</v>
      </c>
      <c r="B912" s="364" t="s">
        <v>1476</v>
      </c>
      <c r="C912" s="364">
        <v>8</v>
      </c>
      <c r="D912" s="364" t="s">
        <v>1382</v>
      </c>
      <c r="E912" s="364">
        <v>28</v>
      </c>
      <c r="F912" s="364" t="s">
        <v>1052</v>
      </c>
      <c r="G912" s="364" t="s">
        <v>1057</v>
      </c>
      <c r="H912" s="364" t="s">
        <v>1054</v>
      </c>
      <c r="I912" s="365" t="s">
        <v>1218</v>
      </c>
    </row>
    <row r="913" spans="1:9" ht="71.25">
      <c r="A913" s="364" t="s">
        <v>1049</v>
      </c>
      <c r="B913" s="364" t="s">
        <v>1476</v>
      </c>
      <c r="C913" s="364">
        <v>8</v>
      </c>
      <c r="D913" s="364" t="s">
        <v>1383</v>
      </c>
      <c r="E913" s="364">
        <v>28</v>
      </c>
      <c r="F913" s="364" t="s">
        <v>1052</v>
      </c>
      <c r="G913" s="364" t="s">
        <v>1053</v>
      </c>
      <c r="H913" s="364" t="s">
        <v>1054</v>
      </c>
      <c r="I913" s="365" t="s">
        <v>1218</v>
      </c>
    </row>
    <row r="914" spans="1:9" ht="71.25">
      <c r="A914" s="364" t="s">
        <v>1049</v>
      </c>
      <c r="B914" s="364" t="s">
        <v>1476</v>
      </c>
      <c r="C914" s="364">
        <v>8</v>
      </c>
      <c r="D914" s="364" t="s">
        <v>1384</v>
      </c>
      <c r="E914" s="364">
        <v>28</v>
      </c>
      <c r="F914" s="364" t="s">
        <v>1052</v>
      </c>
      <c r="G914" s="364" t="s">
        <v>1053</v>
      </c>
      <c r="H914" s="364" t="s">
        <v>1054</v>
      </c>
      <c r="I914" s="365" t="s">
        <v>1218</v>
      </c>
    </row>
    <row r="915" spans="1:9" ht="71.25">
      <c r="A915" s="364" t="s">
        <v>1049</v>
      </c>
      <c r="B915" s="364" t="s">
        <v>1476</v>
      </c>
      <c r="C915" s="364">
        <v>8</v>
      </c>
      <c r="D915" s="364" t="s">
        <v>1385</v>
      </c>
      <c r="E915" s="364">
        <v>28</v>
      </c>
      <c r="F915" s="364" t="s">
        <v>1052</v>
      </c>
      <c r="G915" s="364" t="s">
        <v>1053</v>
      </c>
      <c r="H915" s="364" t="s">
        <v>1054</v>
      </c>
      <c r="I915" s="365" t="s">
        <v>1218</v>
      </c>
    </row>
    <row r="916" spans="1:9" ht="71.25">
      <c r="A916" s="364" t="s">
        <v>1049</v>
      </c>
      <c r="B916" s="364" t="s">
        <v>1476</v>
      </c>
      <c r="C916" s="364">
        <v>8</v>
      </c>
      <c r="D916" s="364" t="s">
        <v>1386</v>
      </c>
      <c r="E916" s="364">
        <v>28</v>
      </c>
      <c r="F916" s="364" t="s">
        <v>1052</v>
      </c>
      <c r="G916" s="364" t="s">
        <v>1053</v>
      </c>
      <c r="H916" s="364" t="s">
        <v>1054</v>
      </c>
      <c r="I916" s="365" t="s">
        <v>1218</v>
      </c>
    </row>
    <row r="917" spans="1:9" ht="71.25">
      <c r="A917" s="364" t="s">
        <v>1049</v>
      </c>
      <c r="B917" s="364" t="s">
        <v>1476</v>
      </c>
      <c r="C917" s="364">
        <v>8</v>
      </c>
      <c r="D917" s="364" t="s">
        <v>1387</v>
      </c>
      <c r="E917" s="364">
        <v>28</v>
      </c>
      <c r="F917" s="364" t="s">
        <v>1052</v>
      </c>
      <c r="G917" s="364" t="s">
        <v>1053</v>
      </c>
      <c r="H917" s="364" t="s">
        <v>1054</v>
      </c>
      <c r="I917" s="365" t="s">
        <v>1218</v>
      </c>
    </row>
    <row r="918" spans="1:9" ht="71.25">
      <c r="A918" s="364" t="s">
        <v>1049</v>
      </c>
      <c r="B918" s="364" t="s">
        <v>1476</v>
      </c>
      <c r="C918" s="364">
        <v>8</v>
      </c>
      <c r="D918" s="364" t="s">
        <v>1388</v>
      </c>
      <c r="E918" s="364">
        <v>28</v>
      </c>
      <c r="F918" s="364" t="s">
        <v>1052</v>
      </c>
      <c r="G918" s="364" t="s">
        <v>1053</v>
      </c>
      <c r="H918" s="364" t="s">
        <v>1054</v>
      </c>
      <c r="I918" s="365" t="s">
        <v>1218</v>
      </c>
    </row>
    <row r="919" spans="1:9" ht="71.25">
      <c r="A919" s="364" t="s">
        <v>1049</v>
      </c>
      <c r="B919" s="364" t="s">
        <v>1476</v>
      </c>
      <c r="C919" s="364">
        <v>8</v>
      </c>
      <c r="D919" s="364" t="s">
        <v>1389</v>
      </c>
      <c r="E919" s="364">
        <v>28</v>
      </c>
      <c r="F919" s="364" t="s">
        <v>1052</v>
      </c>
      <c r="G919" s="364" t="s">
        <v>1053</v>
      </c>
      <c r="H919" s="364" t="s">
        <v>1054</v>
      </c>
      <c r="I919" s="365" t="s">
        <v>1218</v>
      </c>
    </row>
    <row r="920" spans="1:9" ht="71.25">
      <c r="A920" s="364" t="s">
        <v>1049</v>
      </c>
      <c r="B920" s="364" t="s">
        <v>1476</v>
      </c>
      <c r="C920" s="364">
        <v>8</v>
      </c>
      <c r="D920" s="364" t="s">
        <v>1390</v>
      </c>
      <c r="E920" s="364">
        <v>28</v>
      </c>
      <c r="F920" s="364" t="s">
        <v>1052</v>
      </c>
      <c r="G920" s="364" t="s">
        <v>1053</v>
      </c>
      <c r="H920" s="364" t="s">
        <v>1054</v>
      </c>
      <c r="I920" s="365" t="s">
        <v>1218</v>
      </c>
    </row>
    <row r="921" spans="1:9" ht="71.25">
      <c r="A921" s="364" t="s">
        <v>1049</v>
      </c>
      <c r="B921" s="364" t="s">
        <v>1476</v>
      </c>
      <c r="C921" s="364">
        <v>8</v>
      </c>
      <c r="D921" s="364" t="s">
        <v>1391</v>
      </c>
      <c r="E921" s="364">
        <v>28</v>
      </c>
      <c r="F921" s="364" t="s">
        <v>1052</v>
      </c>
      <c r="G921" s="364" t="s">
        <v>1053</v>
      </c>
      <c r="H921" s="364" t="s">
        <v>1054</v>
      </c>
      <c r="I921" s="365" t="s">
        <v>1218</v>
      </c>
    </row>
    <row r="922" spans="1:9" ht="71.25">
      <c r="A922" s="364" t="s">
        <v>1049</v>
      </c>
      <c r="B922" s="364" t="s">
        <v>1476</v>
      </c>
      <c r="C922" s="364">
        <v>8</v>
      </c>
      <c r="D922" s="364" t="s">
        <v>1392</v>
      </c>
      <c r="E922" s="364">
        <v>28</v>
      </c>
      <c r="F922" s="364" t="s">
        <v>1052</v>
      </c>
      <c r="G922" s="364" t="s">
        <v>1053</v>
      </c>
      <c r="H922" s="364" t="s">
        <v>1054</v>
      </c>
      <c r="I922" s="365" t="s">
        <v>1218</v>
      </c>
    </row>
    <row r="923" spans="1:9" ht="71.25">
      <c r="A923" s="364" t="s">
        <v>1049</v>
      </c>
      <c r="B923" s="364" t="s">
        <v>1476</v>
      </c>
      <c r="C923" s="364">
        <v>8</v>
      </c>
      <c r="D923" s="364" t="s">
        <v>1393</v>
      </c>
      <c r="E923" s="364">
        <v>28</v>
      </c>
      <c r="F923" s="364" t="s">
        <v>1052</v>
      </c>
      <c r="G923" s="364" t="s">
        <v>1053</v>
      </c>
      <c r="H923" s="364" t="s">
        <v>1054</v>
      </c>
      <c r="I923" s="365" t="s">
        <v>1218</v>
      </c>
    </row>
    <row r="924" spans="1:9" ht="71.25">
      <c r="A924" s="364" t="s">
        <v>1049</v>
      </c>
      <c r="B924" s="364" t="s">
        <v>1476</v>
      </c>
      <c r="C924" s="364">
        <v>8</v>
      </c>
      <c r="D924" s="364" t="s">
        <v>1394</v>
      </c>
      <c r="E924" s="364">
        <v>28</v>
      </c>
      <c r="F924" s="364" t="s">
        <v>1052</v>
      </c>
      <c r="G924" s="364" t="s">
        <v>1241</v>
      </c>
      <c r="H924" s="364" t="s">
        <v>1054</v>
      </c>
      <c r="I924" s="365" t="s">
        <v>1218</v>
      </c>
    </row>
    <row r="925" spans="1:9" ht="71.25">
      <c r="A925" s="364" t="s">
        <v>1049</v>
      </c>
      <c r="B925" s="364" t="s">
        <v>1476</v>
      </c>
      <c r="C925" s="364">
        <v>8</v>
      </c>
      <c r="D925" s="364" t="s">
        <v>1395</v>
      </c>
      <c r="E925" s="364">
        <v>56</v>
      </c>
      <c r="F925" s="364" t="s">
        <v>1590</v>
      </c>
      <c r="G925" s="364" t="s">
        <v>1241</v>
      </c>
      <c r="H925" s="364" t="s">
        <v>1054</v>
      </c>
      <c r="I925" s="365" t="s">
        <v>1218</v>
      </c>
    </row>
    <row r="926" spans="1:9" ht="71.25">
      <c r="A926" s="364" t="s">
        <v>1049</v>
      </c>
      <c r="B926" s="364" t="s">
        <v>1476</v>
      </c>
      <c r="C926" s="364">
        <v>8</v>
      </c>
      <c r="D926" s="364" t="s">
        <v>1397</v>
      </c>
      <c r="E926" s="364">
        <v>28</v>
      </c>
      <c r="F926" s="364" t="s">
        <v>1052</v>
      </c>
      <c r="G926" s="364" t="s">
        <v>1241</v>
      </c>
      <c r="H926" s="364" t="s">
        <v>1054</v>
      </c>
      <c r="I926" s="365" t="s">
        <v>1218</v>
      </c>
    </row>
    <row r="927" spans="1:9" ht="71.25">
      <c r="A927" s="364" t="s">
        <v>1049</v>
      </c>
      <c r="B927" s="364" t="s">
        <v>1476</v>
      </c>
      <c r="C927" s="364">
        <v>8</v>
      </c>
      <c r="D927" s="364" t="s">
        <v>1398</v>
      </c>
      <c r="E927" s="364">
        <v>28</v>
      </c>
      <c r="F927" s="364" t="s">
        <v>1052</v>
      </c>
      <c r="G927" s="364" t="s">
        <v>1057</v>
      </c>
      <c r="H927" s="364" t="s">
        <v>1054</v>
      </c>
      <c r="I927" s="365" t="s">
        <v>1218</v>
      </c>
    </row>
    <row r="928" spans="1:9" ht="71.25">
      <c r="A928" s="364" t="s">
        <v>1049</v>
      </c>
      <c r="B928" s="364" t="s">
        <v>1476</v>
      </c>
      <c r="C928" s="364">
        <v>8</v>
      </c>
      <c r="D928" s="364" t="s">
        <v>1399</v>
      </c>
      <c r="E928" s="364">
        <v>28</v>
      </c>
      <c r="F928" s="364" t="s">
        <v>1052</v>
      </c>
      <c r="G928" s="364" t="s">
        <v>1057</v>
      </c>
      <c r="H928" s="364" t="s">
        <v>1054</v>
      </c>
      <c r="I928" s="365" t="s">
        <v>1218</v>
      </c>
    </row>
    <row r="929" spans="1:9" ht="71.25">
      <c r="A929" s="364" t="s">
        <v>1049</v>
      </c>
      <c r="B929" s="364" t="s">
        <v>1476</v>
      </c>
      <c r="C929" s="364">
        <v>8</v>
      </c>
      <c r="D929" s="364" t="s">
        <v>1400</v>
      </c>
      <c r="E929" s="364">
        <v>28</v>
      </c>
      <c r="F929" s="364" t="s">
        <v>1052</v>
      </c>
      <c r="G929" s="364" t="s">
        <v>1057</v>
      </c>
      <c r="H929" s="364" t="s">
        <v>1054</v>
      </c>
      <c r="I929" s="365" t="s">
        <v>1218</v>
      </c>
    </row>
    <row r="930" spans="1:9" ht="71.25">
      <c r="A930" s="364" t="s">
        <v>1049</v>
      </c>
      <c r="B930" s="364" t="s">
        <v>1476</v>
      </c>
      <c r="C930" s="364">
        <v>8</v>
      </c>
      <c r="D930" s="364" t="s">
        <v>1401</v>
      </c>
      <c r="E930" s="364">
        <v>28</v>
      </c>
      <c r="F930" s="364" t="s">
        <v>1052</v>
      </c>
      <c r="G930" s="364" t="s">
        <v>1057</v>
      </c>
      <c r="H930" s="364" t="s">
        <v>1054</v>
      </c>
      <c r="I930" s="365" t="s">
        <v>1218</v>
      </c>
    </row>
    <row r="931" spans="1:9" ht="71.25">
      <c r="A931" s="364" t="s">
        <v>1049</v>
      </c>
      <c r="B931" s="364" t="s">
        <v>1476</v>
      </c>
      <c r="C931" s="364">
        <v>8</v>
      </c>
      <c r="D931" s="364" t="s">
        <v>1402</v>
      </c>
      <c r="E931" s="364">
        <v>28</v>
      </c>
      <c r="F931" s="364" t="s">
        <v>1052</v>
      </c>
      <c r="G931" s="364" t="s">
        <v>1057</v>
      </c>
      <c r="H931" s="364" t="s">
        <v>1054</v>
      </c>
      <c r="I931" s="365" t="s">
        <v>1218</v>
      </c>
    </row>
    <row r="932" spans="1:9" ht="71.25">
      <c r="A932" s="364" t="s">
        <v>1049</v>
      </c>
      <c r="B932" s="364" t="s">
        <v>1476</v>
      </c>
      <c r="C932" s="364">
        <v>8</v>
      </c>
      <c r="D932" s="364" t="s">
        <v>1403</v>
      </c>
      <c r="E932" s="364">
        <v>28</v>
      </c>
      <c r="F932" s="364" t="s">
        <v>1052</v>
      </c>
      <c r="G932" s="364" t="s">
        <v>1057</v>
      </c>
      <c r="H932" s="364" t="s">
        <v>1054</v>
      </c>
      <c r="I932" s="365" t="s">
        <v>1218</v>
      </c>
    </row>
    <row r="933" spans="1:9" ht="71.25">
      <c r="A933" s="364" t="s">
        <v>1049</v>
      </c>
      <c r="B933" s="364" t="s">
        <v>1476</v>
      </c>
      <c r="C933" s="364">
        <v>8</v>
      </c>
      <c r="D933" s="364" t="s">
        <v>1404</v>
      </c>
      <c r="E933" s="364">
        <v>28</v>
      </c>
      <c r="F933" s="364" t="s">
        <v>1052</v>
      </c>
      <c r="G933" s="364" t="s">
        <v>1057</v>
      </c>
      <c r="H933" s="364" t="s">
        <v>1054</v>
      </c>
      <c r="I933" s="365" t="s">
        <v>1218</v>
      </c>
    </row>
    <row r="934" spans="1:9" ht="71.25">
      <c r="A934" s="364" t="s">
        <v>1049</v>
      </c>
      <c r="B934" s="364" t="s">
        <v>1476</v>
      </c>
      <c r="C934" s="364">
        <v>8</v>
      </c>
      <c r="D934" s="364" t="s">
        <v>1405</v>
      </c>
      <c r="E934" s="364">
        <v>28</v>
      </c>
      <c r="F934" s="364" t="s">
        <v>1052</v>
      </c>
      <c r="G934" s="364" t="s">
        <v>1057</v>
      </c>
      <c r="H934" s="364" t="s">
        <v>1054</v>
      </c>
      <c r="I934" s="365" t="s">
        <v>1218</v>
      </c>
    </row>
    <row r="935" spans="1:9" ht="71.25">
      <c r="A935" s="364" t="s">
        <v>1049</v>
      </c>
      <c r="B935" s="364" t="s">
        <v>1476</v>
      </c>
      <c r="C935" s="364">
        <v>8</v>
      </c>
      <c r="D935" s="364" t="s">
        <v>1406</v>
      </c>
      <c r="E935" s="364">
        <v>28</v>
      </c>
      <c r="F935" s="364" t="s">
        <v>1052</v>
      </c>
      <c r="G935" s="364" t="s">
        <v>1057</v>
      </c>
      <c r="H935" s="364" t="s">
        <v>1054</v>
      </c>
      <c r="I935" s="365" t="s">
        <v>1218</v>
      </c>
    </row>
    <row r="936" spans="1:9" ht="71.25">
      <c r="A936" s="364" t="s">
        <v>1049</v>
      </c>
      <c r="B936" s="364" t="s">
        <v>1476</v>
      </c>
      <c r="C936" s="364">
        <v>8</v>
      </c>
      <c r="D936" s="364" t="s">
        <v>1407</v>
      </c>
      <c r="E936" s="364">
        <v>28</v>
      </c>
      <c r="F936" s="364" t="s">
        <v>1052</v>
      </c>
      <c r="G936" s="364" t="s">
        <v>1057</v>
      </c>
      <c r="H936" s="364" t="s">
        <v>1054</v>
      </c>
      <c r="I936" s="365" t="s">
        <v>1218</v>
      </c>
    </row>
    <row r="937" spans="1:9" ht="71.25">
      <c r="A937" s="364" t="s">
        <v>1049</v>
      </c>
      <c r="B937" s="364" t="s">
        <v>1476</v>
      </c>
      <c r="C937" s="364">
        <v>8</v>
      </c>
      <c r="D937" s="364" t="s">
        <v>1408</v>
      </c>
      <c r="E937" s="364">
        <v>28</v>
      </c>
      <c r="F937" s="364" t="s">
        <v>1052</v>
      </c>
      <c r="G937" s="364" t="s">
        <v>1057</v>
      </c>
      <c r="H937" s="364" t="s">
        <v>1054</v>
      </c>
      <c r="I937" s="365" t="s">
        <v>1218</v>
      </c>
    </row>
    <row r="938" spans="1:9" ht="71.25">
      <c r="A938" s="364" t="s">
        <v>1049</v>
      </c>
      <c r="B938" s="364" t="s">
        <v>1476</v>
      </c>
      <c r="C938" s="364">
        <v>8</v>
      </c>
      <c r="D938" s="364" t="s">
        <v>1409</v>
      </c>
      <c r="E938" s="364">
        <v>28</v>
      </c>
      <c r="F938" s="364" t="s">
        <v>1052</v>
      </c>
      <c r="G938" s="364" t="s">
        <v>1053</v>
      </c>
      <c r="H938" s="364" t="s">
        <v>1054</v>
      </c>
      <c r="I938" s="365" t="s">
        <v>1218</v>
      </c>
    </row>
    <row r="939" spans="1:9" ht="71.25">
      <c r="A939" s="364" t="s">
        <v>1049</v>
      </c>
      <c r="B939" s="364" t="s">
        <v>1476</v>
      </c>
      <c r="C939" s="364">
        <v>8</v>
      </c>
      <c r="D939" s="364" t="s">
        <v>1410</v>
      </c>
      <c r="E939" s="364">
        <v>28</v>
      </c>
      <c r="F939" s="364" t="s">
        <v>1052</v>
      </c>
      <c r="G939" s="364" t="s">
        <v>1053</v>
      </c>
      <c r="H939" s="364" t="s">
        <v>1054</v>
      </c>
      <c r="I939" s="365" t="s">
        <v>1218</v>
      </c>
    </row>
    <row r="940" spans="1:9" ht="71.25">
      <c r="A940" s="364" t="s">
        <v>1049</v>
      </c>
      <c r="B940" s="364" t="s">
        <v>1476</v>
      </c>
      <c r="C940" s="364">
        <v>8</v>
      </c>
      <c r="D940" s="364" t="s">
        <v>1411</v>
      </c>
      <c r="E940" s="364">
        <v>28</v>
      </c>
      <c r="F940" s="364" t="s">
        <v>1052</v>
      </c>
      <c r="G940" s="364" t="s">
        <v>1053</v>
      </c>
      <c r="H940" s="364" t="s">
        <v>1054</v>
      </c>
      <c r="I940" s="365" t="s">
        <v>1218</v>
      </c>
    </row>
    <row r="941" spans="1:9" ht="71.25">
      <c r="A941" s="364" t="s">
        <v>1049</v>
      </c>
      <c r="B941" s="364" t="s">
        <v>1476</v>
      </c>
      <c r="C941" s="364">
        <v>8</v>
      </c>
      <c r="D941" s="364" t="s">
        <v>1412</v>
      </c>
      <c r="E941" s="364">
        <v>28</v>
      </c>
      <c r="F941" s="364" t="s">
        <v>1052</v>
      </c>
      <c r="G941" s="364" t="s">
        <v>1053</v>
      </c>
      <c r="H941" s="364" t="s">
        <v>1054</v>
      </c>
      <c r="I941" s="365" t="s">
        <v>1218</v>
      </c>
    </row>
    <row r="942" spans="1:9" ht="71.25">
      <c r="A942" s="364" t="s">
        <v>1049</v>
      </c>
      <c r="B942" s="364" t="s">
        <v>1476</v>
      </c>
      <c r="C942" s="364">
        <v>8</v>
      </c>
      <c r="D942" s="364" t="s">
        <v>1413</v>
      </c>
      <c r="E942" s="364">
        <v>28</v>
      </c>
      <c r="F942" s="364" t="s">
        <v>1052</v>
      </c>
      <c r="G942" s="364" t="s">
        <v>1053</v>
      </c>
      <c r="H942" s="364" t="s">
        <v>1054</v>
      </c>
      <c r="I942" s="365" t="s">
        <v>1218</v>
      </c>
    </row>
    <row r="943" spans="1:9" ht="71.25">
      <c r="A943" s="364" t="s">
        <v>1049</v>
      </c>
      <c r="B943" s="364" t="s">
        <v>1476</v>
      </c>
      <c r="C943" s="364">
        <v>8</v>
      </c>
      <c r="D943" s="364" t="s">
        <v>1414</v>
      </c>
      <c r="E943" s="364">
        <v>28</v>
      </c>
      <c r="F943" s="364" t="s">
        <v>1052</v>
      </c>
      <c r="G943" s="364" t="s">
        <v>1053</v>
      </c>
      <c r="H943" s="364" t="s">
        <v>1054</v>
      </c>
      <c r="I943" s="365" t="s">
        <v>1218</v>
      </c>
    </row>
    <row r="944" spans="1:9" ht="71.25">
      <c r="A944" s="364" t="s">
        <v>1049</v>
      </c>
      <c r="B944" s="364" t="s">
        <v>1476</v>
      </c>
      <c r="C944" s="364">
        <v>8</v>
      </c>
      <c r="D944" s="364" t="s">
        <v>1415</v>
      </c>
      <c r="E944" s="364">
        <v>28</v>
      </c>
      <c r="F944" s="364" t="s">
        <v>1052</v>
      </c>
      <c r="G944" s="364" t="s">
        <v>1053</v>
      </c>
      <c r="H944" s="364" t="s">
        <v>1054</v>
      </c>
      <c r="I944" s="365" t="s">
        <v>1218</v>
      </c>
    </row>
    <row r="945" spans="1:9" ht="71.25">
      <c r="A945" s="364" t="s">
        <v>1049</v>
      </c>
      <c r="B945" s="364" t="s">
        <v>1476</v>
      </c>
      <c r="C945" s="364">
        <v>8</v>
      </c>
      <c r="D945" s="364" t="s">
        <v>1416</v>
      </c>
      <c r="E945" s="364">
        <v>28</v>
      </c>
      <c r="F945" s="364" t="s">
        <v>1052</v>
      </c>
      <c r="G945" s="364" t="s">
        <v>1053</v>
      </c>
      <c r="H945" s="364" t="s">
        <v>1054</v>
      </c>
      <c r="I945" s="365" t="s">
        <v>1218</v>
      </c>
    </row>
    <row r="946" spans="1:9" ht="71.25">
      <c r="A946" s="364" t="s">
        <v>1049</v>
      </c>
      <c r="B946" s="364" t="s">
        <v>1476</v>
      </c>
      <c r="C946" s="364">
        <v>8</v>
      </c>
      <c r="D946" s="364" t="s">
        <v>1417</v>
      </c>
      <c r="E946" s="364">
        <v>28</v>
      </c>
      <c r="F946" s="364" t="s">
        <v>1052</v>
      </c>
      <c r="G946" s="364" t="s">
        <v>1053</v>
      </c>
      <c r="H946" s="364" t="s">
        <v>1054</v>
      </c>
      <c r="I946" s="365" t="s">
        <v>1218</v>
      </c>
    </row>
    <row r="947" spans="1:9" ht="71.25">
      <c r="A947" s="364" t="s">
        <v>1049</v>
      </c>
      <c r="B947" s="364" t="s">
        <v>1476</v>
      </c>
      <c r="C947" s="364">
        <v>8</v>
      </c>
      <c r="D947" s="364" t="s">
        <v>1418</v>
      </c>
      <c r="E947" s="364">
        <v>28</v>
      </c>
      <c r="F947" s="364" t="s">
        <v>1052</v>
      </c>
      <c r="G947" s="364" t="s">
        <v>1053</v>
      </c>
      <c r="H947" s="364" t="s">
        <v>1054</v>
      </c>
      <c r="I947" s="365" t="s">
        <v>1218</v>
      </c>
    </row>
    <row r="948" spans="1:9" ht="71.25">
      <c r="A948" s="364" t="s">
        <v>1049</v>
      </c>
      <c r="B948" s="364" t="s">
        <v>1476</v>
      </c>
      <c r="C948" s="364">
        <v>8</v>
      </c>
      <c r="D948" s="364" t="s">
        <v>1419</v>
      </c>
      <c r="E948" s="364">
        <v>28</v>
      </c>
      <c r="F948" s="364" t="s">
        <v>1052</v>
      </c>
      <c r="G948" s="364" t="s">
        <v>1053</v>
      </c>
      <c r="H948" s="364" t="s">
        <v>1054</v>
      </c>
      <c r="I948" s="365" t="s">
        <v>1218</v>
      </c>
    </row>
    <row r="949" spans="1:9" ht="71.25">
      <c r="A949" s="364" t="s">
        <v>1049</v>
      </c>
      <c r="B949" s="364" t="s">
        <v>1476</v>
      </c>
      <c r="C949" s="364">
        <v>8</v>
      </c>
      <c r="D949" s="364" t="s">
        <v>1420</v>
      </c>
      <c r="E949" s="364">
        <v>28</v>
      </c>
      <c r="F949" s="364" t="s">
        <v>1052</v>
      </c>
      <c r="G949" s="364" t="s">
        <v>1268</v>
      </c>
      <c r="H949" s="364" t="s">
        <v>1054</v>
      </c>
      <c r="I949" s="365" t="s">
        <v>1218</v>
      </c>
    </row>
    <row r="950" spans="1:9" ht="71.25">
      <c r="A950" s="364" t="s">
        <v>1049</v>
      </c>
      <c r="B950" s="364" t="s">
        <v>1476</v>
      </c>
      <c r="C950" s="364">
        <v>8</v>
      </c>
      <c r="D950" s="364" t="s">
        <v>1421</v>
      </c>
      <c r="E950" s="364">
        <v>56</v>
      </c>
      <c r="F950" s="364" t="s">
        <v>1590</v>
      </c>
      <c r="G950" s="364" t="s">
        <v>1268</v>
      </c>
      <c r="H950" s="364" t="s">
        <v>1054</v>
      </c>
      <c r="I950" s="365" t="s">
        <v>1218</v>
      </c>
    </row>
    <row r="951" spans="1:9" ht="71.25">
      <c r="A951" s="364" t="s">
        <v>1049</v>
      </c>
      <c r="B951" s="364" t="s">
        <v>1476</v>
      </c>
      <c r="C951" s="364">
        <v>8</v>
      </c>
      <c r="D951" s="364" t="s">
        <v>1423</v>
      </c>
      <c r="E951" s="364">
        <v>28</v>
      </c>
      <c r="F951" s="364" t="s">
        <v>1052</v>
      </c>
      <c r="G951" s="364" t="s">
        <v>1268</v>
      </c>
      <c r="H951" s="364" t="s">
        <v>1054</v>
      </c>
      <c r="I951" s="365" t="s">
        <v>1218</v>
      </c>
    </row>
    <row r="952" spans="1:9" ht="71.25">
      <c r="A952" s="364" t="s">
        <v>1049</v>
      </c>
      <c r="B952" s="364" t="s">
        <v>1476</v>
      </c>
      <c r="C952" s="364">
        <v>9</v>
      </c>
      <c r="D952" s="364" t="s">
        <v>1424</v>
      </c>
      <c r="E952" s="364">
        <v>28</v>
      </c>
      <c r="F952" s="364" t="s">
        <v>1052</v>
      </c>
      <c r="G952" s="364" t="s">
        <v>1057</v>
      </c>
      <c r="H952" s="364" t="s">
        <v>1054</v>
      </c>
      <c r="I952" s="365" t="s">
        <v>1218</v>
      </c>
    </row>
    <row r="953" spans="1:9" ht="71.25">
      <c r="A953" s="364" t="s">
        <v>1049</v>
      </c>
      <c r="B953" s="364" t="s">
        <v>1476</v>
      </c>
      <c r="C953" s="364">
        <v>9</v>
      </c>
      <c r="D953" s="364" t="s">
        <v>1425</v>
      </c>
      <c r="E953" s="364">
        <v>28</v>
      </c>
      <c r="F953" s="364" t="s">
        <v>1052</v>
      </c>
      <c r="G953" s="364" t="s">
        <v>1057</v>
      </c>
      <c r="H953" s="364" t="s">
        <v>1054</v>
      </c>
      <c r="I953" s="365" t="s">
        <v>1218</v>
      </c>
    </row>
    <row r="954" spans="1:9" ht="71.25">
      <c r="A954" s="364" t="s">
        <v>1049</v>
      </c>
      <c r="B954" s="364" t="s">
        <v>1476</v>
      </c>
      <c r="C954" s="364">
        <v>9</v>
      </c>
      <c r="D954" s="364" t="s">
        <v>1426</v>
      </c>
      <c r="E954" s="364">
        <v>28</v>
      </c>
      <c r="F954" s="364" t="s">
        <v>1052</v>
      </c>
      <c r="G954" s="364" t="s">
        <v>1057</v>
      </c>
      <c r="H954" s="364" t="s">
        <v>1054</v>
      </c>
      <c r="I954" s="365" t="s">
        <v>1218</v>
      </c>
    </row>
    <row r="955" spans="1:9" ht="71.25">
      <c r="A955" s="364" t="s">
        <v>1049</v>
      </c>
      <c r="B955" s="364" t="s">
        <v>1476</v>
      </c>
      <c r="C955" s="364">
        <v>9</v>
      </c>
      <c r="D955" s="364" t="s">
        <v>1427</v>
      </c>
      <c r="E955" s="364">
        <v>28</v>
      </c>
      <c r="F955" s="364" t="s">
        <v>1052</v>
      </c>
      <c r="G955" s="364" t="s">
        <v>1057</v>
      </c>
      <c r="H955" s="364" t="s">
        <v>1054</v>
      </c>
      <c r="I955" s="365" t="s">
        <v>1218</v>
      </c>
    </row>
    <row r="956" spans="1:9" ht="71.25">
      <c r="A956" s="364" t="s">
        <v>1049</v>
      </c>
      <c r="B956" s="364" t="s">
        <v>1476</v>
      </c>
      <c r="C956" s="364">
        <v>9</v>
      </c>
      <c r="D956" s="364" t="s">
        <v>1428</v>
      </c>
      <c r="E956" s="364">
        <v>28</v>
      </c>
      <c r="F956" s="364" t="s">
        <v>1052</v>
      </c>
      <c r="G956" s="364" t="s">
        <v>1057</v>
      </c>
      <c r="H956" s="364" t="s">
        <v>1054</v>
      </c>
      <c r="I956" s="365" t="s">
        <v>1218</v>
      </c>
    </row>
    <row r="957" spans="1:9" ht="71.25">
      <c r="A957" s="364" t="s">
        <v>1049</v>
      </c>
      <c r="B957" s="364" t="s">
        <v>1476</v>
      </c>
      <c r="C957" s="364">
        <v>9</v>
      </c>
      <c r="D957" s="364" t="s">
        <v>1429</v>
      </c>
      <c r="E957" s="364">
        <v>28</v>
      </c>
      <c r="F957" s="364" t="s">
        <v>1052</v>
      </c>
      <c r="G957" s="364" t="s">
        <v>1057</v>
      </c>
      <c r="H957" s="364" t="s">
        <v>1054</v>
      </c>
      <c r="I957" s="365" t="s">
        <v>1218</v>
      </c>
    </row>
    <row r="958" spans="1:9" ht="71.25">
      <c r="A958" s="364" t="s">
        <v>1049</v>
      </c>
      <c r="B958" s="364" t="s">
        <v>1476</v>
      </c>
      <c r="C958" s="364">
        <v>9</v>
      </c>
      <c r="D958" s="364" t="s">
        <v>1430</v>
      </c>
      <c r="E958" s="364">
        <v>28</v>
      </c>
      <c r="F958" s="364" t="s">
        <v>1052</v>
      </c>
      <c r="G958" s="364" t="s">
        <v>1057</v>
      </c>
      <c r="H958" s="364" t="s">
        <v>1054</v>
      </c>
      <c r="I958" s="365" t="s">
        <v>1218</v>
      </c>
    </row>
    <row r="959" spans="1:9" ht="71.25">
      <c r="A959" s="364" t="s">
        <v>1049</v>
      </c>
      <c r="B959" s="364" t="s">
        <v>1476</v>
      </c>
      <c r="C959" s="364">
        <v>9</v>
      </c>
      <c r="D959" s="364" t="s">
        <v>1431</v>
      </c>
      <c r="E959" s="364">
        <v>28</v>
      </c>
      <c r="F959" s="364" t="s">
        <v>1052</v>
      </c>
      <c r="G959" s="364" t="s">
        <v>1057</v>
      </c>
      <c r="H959" s="364" t="s">
        <v>1054</v>
      </c>
      <c r="I959" s="365" t="s">
        <v>1218</v>
      </c>
    </row>
    <row r="960" spans="1:9" ht="71.25">
      <c r="A960" s="364" t="s">
        <v>1049</v>
      </c>
      <c r="B960" s="364" t="s">
        <v>1476</v>
      </c>
      <c r="C960" s="364">
        <v>9</v>
      </c>
      <c r="D960" s="364" t="s">
        <v>1432</v>
      </c>
      <c r="E960" s="364">
        <v>28</v>
      </c>
      <c r="F960" s="364" t="s">
        <v>1052</v>
      </c>
      <c r="G960" s="364" t="s">
        <v>1057</v>
      </c>
      <c r="H960" s="364" t="s">
        <v>1054</v>
      </c>
      <c r="I960" s="365" t="s">
        <v>1218</v>
      </c>
    </row>
    <row r="961" spans="1:9" ht="71.25">
      <c r="A961" s="364" t="s">
        <v>1049</v>
      </c>
      <c r="B961" s="364" t="s">
        <v>1476</v>
      </c>
      <c r="C961" s="364">
        <v>9</v>
      </c>
      <c r="D961" s="364" t="s">
        <v>1433</v>
      </c>
      <c r="E961" s="364">
        <v>28</v>
      </c>
      <c r="F961" s="364" t="s">
        <v>1052</v>
      </c>
      <c r="G961" s="364" t="s">
        <v>1057</v>
      </c>
      <c r="H961" s="364" t="s">
        <v>1054</v>
      </c>
      <c r="I961" s="365" t="s">
        <v>1218</v>
      </c>
    </row>
    <row r="962" spans="1:9" ht="71.25">
      <c r="A962" s="364" t="s">
        <v>1049</v>
      </c>
      <c r="B962" s="364" t="s">
        <v>1476</v>
      </c>
      <c r="C962" s="364">
        <v>9</v>
      </c>
      <c r="D962" s="364" t="s">
        <v>1434</v>
      </c>
      <c r="E962" s="364">
        <v>28</v>
      </c>
      <c r="F962" s="364" t="s">
        <v>1052</v>
      </c>
      <c r="G962" s="364" t="s">
        <v>1057</v>
      </c>
      <c r="H962" s="364" t="s">
        <v>1054</v>
      </c>
      <c r="I962" s="365" t="s">
        <v>1218</v>
      </c>
    </row>
    <row r="963" spans="1:9" ht="71.25">
      <c r="A963" s="364" t="s">
        <v>1049</v>
      </c>
      <c r="B963" s="364" t="s">
        <v>1476</v>
      </c>
      <c r="C963" s="364">
        <v>9</v>
      </c>
      <c r="D963" s="364" t="s">
        <v>1435</v>
      </c>
      <c r="E963" s="364">
        <v>28</v>
      </c>
      <c r="F963" s="364" t="s">
        <v>1052</v>
      </c>
      <c r="G963" s="364" t="s">
        <v>1053</v>
      </c>
      <c r="H963" s="364" t="s">
        <v>1054</v>
      </c>
      <c r="I963" s="365" t="s">
        <v>1218</v>
      </c>
    </row>
    <row r="964" spans="1:9" ht="71.25">
      <c r="A964" s="364" t="s">
        <v>1049</v>
      </c>
      <c r="B964" s="364" t="s">
        <v>1476</v>
      </c>
      <c r="C964" s="364">
        <v>9</v>
      </c>
      <c r="D964" s="364" t="s">
        <v>1436</v>
      </c>
      <c r="E964" s="364">
        <v>28</v>
      </c>
      <c r="F964" s="364" t="s">
        <v>1052</v>
      </c>
      <c r="G964" s="364" t="s">
        <v>1053</v>
      </c>
      <c r="H964" s="364" t="s">
        <v>1054</v>
      </c>
      <c r="I964" s="365" t="s">
        <v>1218</v>
      </c>
    </row>
    <row r="965" spans="1:9" ht="71.25">
      <c r="A965" s="364" t="s">
        <v>1049</v>
      </c>
      <c r="B965" s="364" t="s">
        <v>1476</v>
      </c>
      <c r="C965" s="364">
        <v>9</v>
      </c>
      <c r="D965" s="364" t="s">
        <v>1437</v>
      </c>
      <c r="E965" s="364">
        <v>28</v>
      </c>
      <c r="F965" s="364" t="s">
        <v>1052</v>
      </c>
      <c r="G965" s="364" t="s">
        <v>1053</v>
      </c>
      <c r="H965" s="364" t="s">
        <v>1054</v>
      </c>
      <c r="I965" s="365" t="s">
        <v>1218</v>
      </c>
    </row>
    <row r="966" spans="1:9" ht="71.25">
      <c r="A966" s="364" t="s">
        <v>1049</v>
      </c>
      <c r="B966" s="364" t="s">
        <v>1476</v>
      </c>
      <c r="C966" s="364">
        <v>9</v>
      </c>
      <c r="D966" s="364" t="s">
        <v>1438</v>
      </c>
      <c r="E966" s="364">
        <v>28</v>
      </c>
      <c r="F966" s="364" t="s">
        <v>1052</v>
      </c>
      <c r="G966" s="364" t="s">
        <v>1053</v>
      </c>
      <c r="H966" s="364" t="s">
        <v>1054</v>
      </c>
      <c r="I966" s="365" t="s">
        <v>1218</v>
      </c>
    </row>
    <row r="967" spans="1:9" ht="71.25">
      <c r="A967" s="364" t="s">
        <v>1049</v>
      </c>
      <c r="B967" s="364" t="s">
        <v>1476</v>
      </c>
      <c r="C967" s="364">
        <v>9</v>
      </c>
      <c r="D967" s="364" t="s">
        <v>1439</v>
      </c>
      <c r="E967" s="364">
        <v>28</v>
      </c>
      <c r="F967" s="364" t="s">
        <v>1052</v>
      </c>
      <c r="G967" s="364" t="s">
        <v>1053</v>
      </c>
      <c r="H967" s="364" t="s">
        <v>1054</v>
      </c>
      <c r="I967" s="365" t="s">
        <v>1218</v>
      </c>
    </row>
    <row r="968" spans="1:9" ht="71.25">
      <c r="A968" s="364" t="s">
        <v>1049</v>
      </c>
      <c r="B968" s="364" t="s">
        <v>1476</v>
      </c>
      <c r="C968" s="364">
        <v>9</v>
      </c>
      <c r="D968" s="364" t="s">
        <v>1440</v>
      </c>
      <c r="E968" s="364">
        <v>28</v>
      </c>
      <c r="F968" s="364" t="s">
        <v>1052</v>
      </c>
      <c r="G968" s="364" t="s">
        <v>1053</v>
      </c>
      <c r="H968" s="364" t="s">
        <v>1054</v>
      </c>
      <c r="I968" s="365" t="s">
        <v>1218</v>
      </c>
    </row>
    <row r="969" spans="1:9" ht="71.25">
      <c r="A969" s="364" t="s">
        <v>1049</v>
      </c>
      <c r="B969" s="364" t="s">
        <v>1476</v>
      </c>
      <c r="C969" s="364">
        <v>9</v>
      </c>
      <c r="D969" s="364" t="s">
        <v>1441</v>
      </c>
      <c r="E969" s="364">
        <v>28</v>
      </c>
      <c r="F969" s="364" t="s">
        <v>1052</v>
      </c>
      <c r="G969" s="364" t="s">
        <v>1053</v>
      </c>
      <c r="H969" s="364" t="s">
        <v>1054</v>
      </c>
      <c r="I969" s="365" t="s">
        <v>1218</v>
      </c>
    </row>
    <row r="970" spans="1:9" ht="71.25">
      <c r="A970" s="364" t="s">
        <v>1049</v>
      </c>
      <c r="B970" s="364" t="s">
        <v>1476</v>
      </c>
      <c r="C970" s="364">
        <v>9</v>
      </c>
      <c r="D970" s="364" t="s">
        <v>1442</v>
      </c>
      <c r="E970" s="364">
        <v>28</v>
      </c>
      <c r="F970" s="364" t="s">
        <v>1052</v>
      </c>
      <c r="G970" s="364" t="s">
        <v>1053</v>
      </c>
      <c r="H970" s="364" t="s">
        <v>1054</v>
      </c>
      <c r="I970" s="365" t="s">
        <v>1218</v>
      </c>
    </row>
    <row r="971" spans="1:9" ht="71.25">
      <c r="A971" s="364" t="s">
        <v>1049</v>
      </c>
      <c r="B971" s="364" t="s">
        <v>1476</v>
      </c>
      <c r="C971" s="364">
        <v>9</v>
      </c>
      <c r="D971" s="364" t="s">
        <v>1443</v>
      </c>
      <c r="E971" s="364">
        <v>28</v>
      </c>
      <c r="F971" s="364" t="s">
        <v>1052</v>
      </c>
      <c r="G971" s="364" t="s">
        <v>1053</v>
      </c>
      <c r="H971" s="364" t="s">
        <v>1054</v>
      </c>
      <c r="I971" s="365" t="s">
        <v>1218</v>
      </c>
    </row>
    <row r="972" spans="1:9" ht="71.25">
      <c r="A972" s="364" t="s">
        <v>1049</v>
      </c>
      <c r="B972" s="364" t="s">
        <v>1476</v>
      </c>
      <c r="C972" s="364">
        <v>9</v>
      </c>
      <c r="D972" s="364" t="s">
        <v>1444</v>
      </c>
      <c r="E972" s="364">
        <v>28</v>
      </c>
      <c r="F972" s="364" t="s">
        <v>1052</v>
      </c>
      <c r="G972" s="364" t="s">
        <v>1053</v>
      </c>
      <c r="H972" s="364" t="s">
        <v>1054</v>
      </c>
      <c r="I972" s="365" t="s">
        <v>1218</v>
      </c>
    </row>
    <row r="973" spans="1:9" ht="71.25">
      <c r="A973" s="364" t="s">
        <v>1049</v>
      </c>
      <c r="B973" s="364" t="s">
        <v>1476</v>
      </c>
      <c r="C973" s="364">
        <v>9</v>
      </c>
      <c r="D973" s="364" t="s">
        <v>1445</v>
      </c>
      <c r="E973" s="364">
        <v>28</v>
      </c>
      <c r="F973" s="364" t="s">
        <v>1052</v>
      </c>
      <c r="G973" s="364" t="s">
        <v>1053</v>
      </c>
      <c r="H973" s="364" t="s">
        <v>1054</v>
      </c>
      <c r="I973" s="365" t="s">
        <v>1218</v>
      </c>
    </row>
    <row r="974" spans="1:9" ht="71.25">
      <c r="A974" s="364" t="s">
        <v>1049</v>
      </c>
      <c r="B974" s="364" t="s">
        <v>1476</v>
      </c>
      <c r="C974" s="364">
        <v>9</v>
      </c>
      <c r="D974" s="364" t="s">
        <v>1446</v>
      </c>
      <c r="E974" s="364">
        <v>28</v>
      </c>
      <c r="F974" s="364" t="s">
        <v>1052</v>
      </c>
      <c r="G974" s="364" t="s">
        <v>1241</v>
      </c>
      <c r="H974" s="364" t="s">
        <v>1054</v>
      </c>
      <c r="I974" s="365" t="s">
        <v>1218</v>
      </c>
    </row>
    <row r="975" spans="1:9" ht="71.25">
      <c r="A975" s="364" t="s">
        <v>1049</v>
      </c>
      <c r="B975" s="364" t="s">
        <v>1476</v>
      </c>
      <c r="C975" s="364">
        <v>9</v>
      </c>
      <c r="D975" s="364" t="s">
        <v>1447</v>
      </c>
      <c r="E975" s="364">
        <v>56</v>
      </c>
      <c r="F975" s="364" t="s">
        <v>1590</v>
      </c>
      <c r="G975" s="364" t="s">
        <v>1241</v>
      </c>
      <c r="H975" s="364" t="s">
        <v>1054</v>
      </c>
      <c r="I975" s="365" t="s">
        <v>1218</v>
      </c>
    </row>
    <row r="976" spans="1:9" ht="71.25">
      <c r="A976" s="364" t="s">
        <v>1049</v>
      </c>
      <c r="B976" s="364" t="s">
        <v>1476</v>
      </c>
      <c r="C976" s="364">
        <v>9</v>
      </c>
      <c r="D976" s="364" t="s">
        <v>1449</v>
      </c>
      <c r="E976" s="364">
        <v>28</v>
      </c>
      <c r="F976" s="364" t="s">
        <v>1052</v>
      </c>
      <c r="G976" s="364" t="s">
        <v>1241</v>
      </c>
      <c r="H976" s="364" t="s">
        <v>1054</v>
      </c>
      <c r="I976" s="365" t="s">
        <v>1218</v>
      </c>
    </row>
    <row r="977" spans="1:9" ht="71.25">
      <c r="A977" s="364" t="s">
        <v>1049</v>
      </c>
      <c r="B977" s="364" t="s">
        <v>1476</v>
      </c>
      <c r="C977" s="364">
        <v>9</v>
      </c>
      <c r="D977" s="364" t="s">
        <v>1450</v>
      </c>
      <c r="E977" s="364">
        <v>28</v>
      </c>
      <c r="F977" s="364" t="s">
        <v>1052</v>
      </c>
      <c r="G977" s="364" t="s">
        <v>1057</v>
      </c>
      <c r="H977" s="364" t="s">
        <v>1054</v>
      </c>
      <c r="I977" s="365" t="s">
        <v>1218</v>
      </c>
    </row>
    <row r="978" spans="1:9" ht="71.25">
      <c r="A978" s="364" t="s">
        <v>1049</v>
      </c>
      <c r="B978" s="364" t="s">
        <v>1476</v>
      </c>
      <c r="C978" s="364">
        <v>9</v>
      </c>
      <c r="D978" s="364" t="s">
        <v>1451</v>
      </c>
      <c r="E978" s="364">
        <v>28</v>
      </c>
      <c r="F978" s="364" t="s">
        <v>1052</v>
      </c>
      <c r="G978" s="364" t="s">
        <v>1057</v>
      </c>
      <c r="H978" s="364" t="s">
        <v>1054</v>
      </c>
      <c r="I978" s="365" t="s">
        <v>1218</v>
      </c>
    </row>
    <row r="979" spans="1:9" ht="71.25">
      <c r="A979" s="364" t="s">
        <v>1049</v>
      </c>
      <c r="B979" s="364" t="s">
        <v>1476</v>
      </c>
      <c r="C979" s="364">
        <v>9</v>
      </c>
      <c r="D979" s="364" t="s">
        <v>1452</v>
      </c>
      <c r="E979" s="364">
        <v>28</v>
      </c>
      <c r="F979" s="364" t="s">
        <v>1052</v>
      </c>
      <c r="G979" s="364" t="s">
        <v>1057</v>
      </c>
      <c r="H979" s="364" t="s">
        <v>1054</v>
      </c>
      <c r="I979" s="365" t="s">
        <v>1218</v>
      </c>
    </row>
    <row r="980" spans="1:9" ht="71.25">
      <c r="A980" s="364" t="s">
        <v>1049</v>
      </c>
      <c r="B980" s="364" t="s">
        <v>1476</v>
      </c>
      <c r="C980" s="364">
        <v>9</v>
      </c>
      <c r="D980" s="364" t="s">
        <v>1453</v>
      </c>
      <c r="E980" s="364">
        <v>28</v>
      </c>
      <c r="F980" s="364" t="s">
        <v>1052</v>
      </c>
      <c r="G980" s="364" t="s">
        <v>1057</v>
      </c>
      <c r="H980" s="364" t="s">
        <v>1054</v>
      </c>
      <c r="I980" s="365" t="s">
        <v>1218</v>
      </c>
    </row>
    <row r="981" spans="1:9" ht="71.25">
      <c r="A981" s="364" t="s">
        <v>1049</v>
      </c>
      <c r="B981" s="364" t="s">
        <v>1476</v>
      </c>
      <c r="C981" s="364">
        <v>9</v>
      </c>
      <c r="D981" s="364" t="s">
        <v>1454</v>
      </c>
      <c r="E981" s="364">
        <v>28</v>
      </c>
      <c r="F981" s="364" t="s">
        <v>1052</v>
      </c>
      <c r="G981" s="364" t="s">
        <v>1057</v>
      </c>
      <c r="H981" s="364" t="s">
        <v>1054</v>
      </c>
      <c r="I981" s="365" t="s">
        <v>1218</v>
      </c>
    </row>
    <row r="982" spans="1:9" ht="71.25">
      <c r="A982" s="364" t="s">
        <v>1049</v>
      </c>
      <c r="B982" s="364" t="s">
        <v>1476</v>
      </c>
      <c r="C982" s="364">
        <v>9</v>
      </c>
      <c r="D982" s="364" t="s">
        <v>1455</v>
      </c>
      <c r="E982" s="364">
        <v>28</v>
      </c>
      <c r="F982" s="364" t="s">
        <v>1052</v>
      </c>
      <c r="G982" s="364" t="s">
        <v>1057</v>
      </c>
      <c r="H982" s="364" t="s">
        <v>1054</v>
      </c>
      <c r="I982" s="365" t="s">
        <v>1218</v>
      </c>
    </row>
    <row r="983" spans="1:9" ht="71.25">
      <c r="A983" s="364" t="s">
        <v>1049</v>
      </c>
      <c r="B983" s="364" t="s">
        <v>1476</v>
      </c>
      <c r="C983" s="364">
        <v>9</v>
      </c>
      <c r="D983" s="364" t="s">
        <v>1456</v>
      </c>
      <c r="E983" s="364">
        <v>28</v>
      </c>
      <c r="F983" s="364" t="s">
        <v>1052</v>
      </c>
      <c r="G983" s="364" t="s">
        <v>1057</v>
      </c>
      <c r="H983" s="364" t="s">
        <v>1054</v>
      </c>
      <c r="I983" s="365" t="s">
        <v>1218</v>
      </c>
    </row>
    <row r="984" spans="1:9" ht="71.25">
      <c r="A984" s="364" t="s">
        <v>1049</v>
      </c>
      <c r="B984" s="364" t="s">
        <v>1476</v>
      </c>
      <c r="C984" s="364">
        <v>9</v>
      </c>
      <c r="D984" s="364" t="s">
        <v>1457</v>
      </c>
      <c r="E984" s="364">
        <v>28</v>
      </c>
      <c r="F984" s="364" t="s">
        <v>1052</v>
      </c>
      <c r="G984" s="364" t="s">
        <v>1057</v>
      </c>
      <c r="H984" s="364" t="s">
        <v>1054</v>
      </c>
      <c r="I984" s="365" t="s">
        <v>1218</v>
      </c>
    </row>
    <row r="985" spans="1:9" ht="71.25">
      <c r="A985" s="364" t="s">
        <v>1049</v>
      </c>
      <c r="B985" s="364" t="s">
        <v>1476</v>
      </c>
      <c r="C985" s="364">
        <v>9</v>
      </c>
      <c r="D985" s="364" t="s">
        <v>1458</v>
      </c>
      <c r="E985" s="364">
        <v>28</v>
      </c>
      <c r="F985" s="364" t="s">
        <v>1052</v>
      </c>
      <c r="G985" s="364" t="s">
        <v>1057</v>
      </c>
      <c r="H985" s="364" t="s">
        <v>1054</v>
      </c>
      <c r="I985" s="365" t="s">
        <v>1218</v>
      </c>
    </row>
    <row r="986" spans="1:9" ht="71.25">
      <c r="A986" s="364" t="s">
        <v>1049</v>
      </c>
      <c r="B986" s="364" t="s">
        <v>1476</v>
      </c>
      <c r="C986" s="364">
        <v>9</v>
      </c>
      <c r="D986" s="364" t="s">
        <v>1459</v>
      </c>
      <c r="E986" s="364">
        <v>28</v>
      </c>
      <c r="F986" s="364" t="s">
        <v>1052</v>
      </c>
      <c r="G986" s="364" t="s">
        <v>1057</v>
      </c>
      <c r="H986" s="364" t="s">
        <v>1054</v>
      </c>
      <c r="I986" s="365" t="s">
        <v>1218</v>
      </c>
    </row>
    <row r="987" spans="1:9" ht="71.25">
      <c r="A987" s="364" t="s">
        <v>1049</v>
      </c>
      <c r="B987" s="364" t="s">
        <v>1476</v>
      </c>
      <c r="C987" s="364">
        <v>9</v>
      </c>
      <c r="D987" s="364" t="s">
        <v>1460</v>
      </c>
      <c r="E987" s="364">
        <v>28</v>
      </c>
      <c r="F987" s="364" t="s">
        <v>1052</v>
      </c>
      <c r="G987" s="364" t="s">
        <v>1057</v>
      </c>
      <c r="H987" s="364" t="s">
        <v>1054</v>
      </c>
      <c r="I987" s="365" t="s">
        <v>1218</v>
      </c>
    </row>
    <row r="988" spans="1:9" ht="71.25">
      <c r="A988" s="364" t="s">
        <v>1049</v>
      </c>
      <c r="B988" s="364" t="s">
        <v>1476</v>
      </c>
      <c r="C988" s="364">
        <v>9</v>
      </c>
      <c r="D988" s="364" t="s">
        <v>1461</v>
      </c>
      <c r="E988" s="364">
        <v>28</v>
      </c>
      <c r="F988" s="364" t="s">
        <v>1052</v>
      </c>
      <c r="G988" s="364" t="s">
        <v>1053</v>
      </c>
      <c r="H988" s="364" t="s">
        <v>1054</v>
      </c>
      <c r="I988" s="365" t="s">
        <v>1218</v>
      </c>
    </row>
    <row r="989" spans="1:9" ht="71.25">
      <c r="A989" s="364" t="s">
        <v>1049</v>
      </c>
      <c r="B989" s="364" t="s">
        <v>1476</v>
      </c>
      <c r="C989" s="364">
        <v>9</v>
      </c>
      <c r="D989" s="364" t="s">
        <v>1462</v>
      </c>
      <c r="E989" s="364">
        <v>28</v>
      </c>
      <c r="F989" s="364" t="s">
        <v>1052</v>
      </c>
      <c r="G989" s="364" t="s">
        <v>1053</v>
      </c>
      <c r="H989" s="364" t="s">
        <v>1054</v>
      </c>
      <c r="I989" s="365" t="s">
        <v>1218</v>
      </c>
    </row>
    <row r="990" spans="1:9" ht="71.25">
      <c r="A990" s="364" t="s">
        <v>1049</v>
      </c>
      <c r="B990" s="364" t="s">
        <v>1476</v>
      </c>
      <c r="C990" s="364">
        <v>9</v>
      </c>
      <c r="D990" s="364" t="s">
        <v>1463</v>
      </c>
      <c r="E990" s="364">
        <v>28</v>
      </c>
      <c r="F990" s="364" t="s">
        <v>1052</v>
      </c>
      <c r="G990" s="364" t="s">
        <v>1053</v>
      </c>
      <c r="H990" s="364" t="s">
        <v>1054</v>
      </c>
      <c r="I990" s="365" t="s">
        <v>1218</v>
      </c>
    </row>
    <row r="991" spans="1:9" ht="71.25">
      <c r="A991" s="364" t="s">
        <v>1049</v>
      </c>
      <c r="B991" s="364" t="s">
        <v>1476</v>
      </c>
      <c r="C991" s="364">
        <v>9</v>
      </c>
      <c r="D991" s="364" t="s">
        <v>1464</v>
      </c>
      <c r="E991" s="364">
        <v>28</v>
      </c>
      <c r="F991" s="364" t="s">
        <v>1052</v>
      </c>
      <c r="G991" s="364" t="s">
        <v>1053</v>
      </c>
      <c r="H991" s="364" t="s">
        <v>1054</v>
      </c>
      <c r="I991" s="365" t="s">
        <v>1218</v>
      </c>
    </row>
    <row r="992" spans="1:9" ht="71.25">
      <c r="A992" s="364" t="s">
        <v>1049</v>
      </c>
      <c r="B992" s="364" t="s">
        <v>1476</v>
      </c>
      <c r="C992" s="364">
        <v>9</v>
      </c>
      <c r="D992" s="364" t="s">
        <v>1465</v>
      </c>
      <c r="E992" s="364">
        <v>28</v>
      </c>
      <c r="F992" s="364" t="s">
        <v>1052</v>
      </c>
      <c r="G992" s="364" t="s">
        <v>1053</v>
      </c>
      <c r="H992" s="364" t="s">
        <v>1054</v>
      </c>
      <c r="I992" s="365" t="s">
        <v>1218</v>
      </c>
    </row>
    <row r="993" spans="1:9" ht="71.25">
      <c r="A993" s="364" t="s">
        <v>1049</v>
      </c>
      <c r="B993" s="364" t="s">
        <v>1476</v>
      </c>
      <c r="C993" s="364">
        <v>9</v>
      </c>
      <c r="D993" s="364" t="s">
        <v>1466</v>
      </c>
      <c r="E993" s="364">
        <v>28</v>
      </c>
      <c r="F993" s="364" t="s">
        <v>1052</v>
      </c>
      <c r="G993" s="364" t="s">
        <v>1053</v>
      </c>
      <c r="H993" s="364" t="s">
        <v>1054</v>
      </c>
      <c r="I993" s="365" t="s">
        <v>1218</v>
      </c>
    </row>
    <row r="994" spans="1:9" ht="71.25">
      <c r="A994" s="364" t="s">
        <v>1049</v>
      </c>
      <c r="B994" s="364" t="s">
        <v>1476</v>
      </c>
      <c r="C994" s="364">
        <v>9</v>
      </c>
      <c r="D994" s="364" t="s">
        <v>1467</v>
      </c>
      <c r="E994" s="364">
        <v>28</v>
      </c>
      <c r="F994" s="364" t="s">
        <v>1052</v>
      </c>
      <c r="G994" s="364" t="s">
        <v>1053</v>
      </c>
      <c r="H994" s="364" t="s">
        <v>1054</v>
      </c>
      <c r="I994" s="365" t="s">
        <v>1218</v>
      </c>
    </row>
    <row r="995" spans="1:9" ht="71.25">
      <c r="A995" s="364" t="s">
        <v>1049</v>
      </c>
      <c r="B995" s="364" t="s">
        <v>1476</v>
      </c>
      <c r="C995" s="364">
        <v>9</v>
      </c>
      <c r="D995" s="364" t="s">
        <v>1468</v>
      </c>
      <c r="E995" s="364">
        <v>28</v>
      </c>
      <c r="F995" s="364" t="s">
        <v>1052</v>
      </c>
      <c r="G995" s="364" t="s">
        <v>1053</v>
      </c>
      <c r="H995" s="364" t="s">
        <v>1054</v>
      </c>
      <c r="I995" s="365" t="s">
        <v>1218</v>
      </c>
    </row>
    <row r="996" spans="1:9" ht="71.25">
      <c r="A996" s="364" t="s">
        <v>1049</v>
      </c>
      <c r="B996" s="364" t="s">
        <v>1476</v>
      </c>
      <c r="C996" s="364">
        <v>9</v>
      </c>
      <c r="D996" s="364" t="s">
        <v>1469</v>
      </c>
      <c r="E996" s="364">
        <v>28</v>
      </c>
      <c r="F996" s="364" t="s">
        <v>1052</v>
      </c>
      <c r="G996" s="364" t="s">
        <v>1053</v>
      </c>
      <c r="H996" s="364" t="s">
        <v>1054</v>
      </c>
      <c r="I996" s="365" t="s">
        <v>1218</v>
      </c>
    </row>
    <row r="997" spans="1:9" ht="71.25">
      <c r="A997" s="364" t="s">
        <v>1049</v>
      </c>
      <c r="B997" s="364" t="s">
        <v>1476</v>
      </c>
      <c r="C997" s="364">
        <v>9</v>
      </c>
      <c r="D997" s="364" t="s">
        <v>1470</v>
      </c>
      <c r="E997" s="364">
        <v>28</v>
      </c>
      <c r="F997" s="364" t="s">
        <v>1052</v>
      </c>
      <c r="G997" s="364" t="s">
        <v>1053</v>
      </c>
      <c r="H997" s="364" t="s">
        <v>1054</v>
      </c>
      <c r="I997" s="365" t="s">
        <v>1218</v>
      </c>
    </row>
    <row r="998" spans="1:9" ht="71.25">
      <c r="A998" s="364" t="s">
        <v>1049</v>
      </c>
      <c r="B998" s="364" t="s">
        <v>1476</v>
      </c>
      <c r="C998" s="364">
        <v>9</v>
      </c>
      <c r="D998" s="364" t="s">
        <v>1471</v>
      </c>
      <c r="E998" s="364">
        <v>28</v>
      </c>
      <c r="F998" s="364" t="s">
        <v>1052</v>
      </c>
      <c r="G998" s="364" t="s">
        <v>1053</v>
      </c>
      <c r="H998" s="364" t="s">
        <v>1054</v>
      </c>
      <c r="I998" s="365" t="s">
        <v>1218</v>
      </c>
    </row>
    <row r="999" spans="1:9" ht="71.25">
      <c r="A999" s="364" t="s">
        <v>1049</v>
      </c>
      <c r="B999" s="364" t="s">
        <v>1476</v>
      </c>
      <c r="C999" s="364">
        <v>9</v>
      </c>
      <c r="D999" s="364" t="s">
        <v>1472</v>
      </c>
      <c r="E999" s="364">
        <v>28</v>
      </c>
      <c r="F999" s="364" t="s">
        <v>1052</v>
      </c>
      <c r="G999" s="364" t="s">
        <v>1268</v>
      </c>
      <c r="H999" s="364" t="s">
        <v>1054</v>
      </c>
      <c r="I999" s="365" t="s">
        <v>1218</v>
      </c>
    </row>
    <row r="1000" spans="1:9" ht="71.25">
      <c r="A1000" s="364" t="s">
        <v>1049</v>
      </c>
      <c r="B1000" s="364" t="s">
        <v>1476</v>
      </c>
      <c r="C1000" s="364">
        <v>9</v>
      </c>
      <c r="D1000" s="364" t="s">
        <v>1473</v>
      </c>
      <c r="E1000" s="364">
        <v>56</v>
      </c>
      <c r="F1000" s="364" t="s">
        <v>1590</v>
      </c>
      <c r="G1000" s="364" t="s">
        <v>1268</v>
      </c>
      <c r="H1000" s="364" t="s">
        <v>1054</v>
      </c>
      <c r="I1000" s="365" t="s">
        <v>1218</v>
      </c>
    </row>
    <row r="1001" spans="1:9" ht="71.25">
      <c r="A1001" s="364" t="s">
        <v>1049</v>
      </c>
      <c r="B1001" s="364" t="s">
        <v>1476</v>
      </c>
      <c r="C1001" s="364">
        <v>9</v>
      </c>
      <c r="D1001" s="364" t="s">
        <v>1475</v>
      </c>
      <c r="E1001" s="364">
        <v>28</v>
      </c>
      <c r="F1001" s="364" t="s">
        <v>1052</v>
      </c>
      <c r="G1001" s="364" t="s">
        <v>1268</v>
      </c>
      <c r="H1001" s="364" t="s">
        <v>1054</v>
      </c>
      <c r="I1001" s="365" t="s">
        <v>1218</v>
      </c>
    </row>
    <row r="1002" spans="1:9" ht="71.25">
      <c r="A1002" s="364" t="s">
        <v>1049</v>
      </c>
      <c r="B1002" s="364" t="s">
        <v>1477</v>
      </c>
      <c r="C1002" s="364">
        <v>1</v>
      </c>
      <c r="D1002" s="366" t="s">
        <v>1589</v>
      </c>
      <c r="E1002" s="364">
        <v>56</v>
      </c>
      <c r="F1002" s="366" t="s">
        <v>1590</v>
      </c>
      <c r="G1002" s="364" t="s">
        <v>1057</v>
      </c>
      <c r="H1002" s="364" t="s">
        <v>1054</v>
      </c>
      <c r="I1002" s="365" t="s">
        <v>1218</v>
      </c>
    </row>
    <row r="1003" spans="1:9" ht="71.25">
      <c r="A1003" s="364" t="s">
        <v>1049</v>
      </c>
      <c r="B1003" s="364" t="s">
        <v>1477</v>
      </c>
      <c r="C1003" s="364">
        <v>1</v>
      </c>
      <c r="D1003" s="366" t="s">
        <v>1591</v>
      </c>
      <c r="E1003" s="364">
        <v>56</v>
      </c>
      <c r="F1003" s="366" t="s">
        <v>1590</v>
      </c>
      <c r="G1003" s="364" t="s">
        <v>1057</v>
      </c>
      <c r="H1003" s="364" t="s">
        <v>1054</v>
      </c>
      <c r="I1003" s="365" t="s">
        <v>1218</v>
      </c>
    </row>
    <row r="1004" spans="1:9" ht="71.25">
      <c r="A1004" s="364" t="s">
        <v>1049</v>
      </c>
      <c r="B1004" s="364" t="s">
        <v>1477</v>
      </c>
      <c r="C1004" s="364">
        <v>1</v>
      </c>
      <c r="D1004" s="366" t="s">
        <v>1592</v>
      </c>
      <c r="E1004" s="364">
        <v>28</v>
      </c>
      <c r="F1004" s="364" t="s">
        <v>1052</v>
      </c>
      <c r="G1004" s="364" t="s">
        <v>1057</v>
      </c>
      <c r="H1004" s="364" t="s">
        <v>1054</v>
      </c>
      <c r="I1004" s="365" t="s">
        <v>1218</v>
      </c>
    </row>
    <row r="1005" spans="1:9" ht="71.25">
      <c r="A1005" s="364" t="s">
        <v>1049</v>
      </c>
      <c r="B1005" s="364" t="s">
        <v>1477</v>
      </c>
      <c r="C1005" s="364">
        <v>1</v>
      </c>
      <c r="D1005" s="366" t="s">
        <v>1593</v>
      </c>
      <c r="E1005" s="364">
        <v>56</v>
      </c>
      <c r="F1005" s="368" t="s">
        <v>1590</v>
      </c>
      <c r="G1005" s="364" t="s">
        <v>1057</v>
      </c>
      <c r="H1005" s="364" t="s">
        <v>1054</v>
      </c>
      <c r="I1005" s="365" t="s">
        <v>1218</v>
      </c>
    </row>
    <row r="1006" spans="1:9" ht="71.25">
      <c r="A1006" s="364" t="s">
        <v>1049</v>
      </c>
      <c r="B1006" s="364" t="s">
        <v>1477</v>
      </c>
      <c r="C1006" s="364">
        <v>1</v>
      </c>
      <c r="D1006" s="366" t="s">
        <v>1595</v>
      </c>
      <c r="E1006" s="364">
        <v>28</v>
      </c>
      <c r="F1006" s="364" t="s">
        <v>1052</v>
      </c>
      <c r="G1006" s="364" t="s">
        <v>1057</v>
      </c>
      <c r="H1006" s="364" t="s">
        <v>1054</v>
      </c>
      <c r="I1006" s="365" t="s">
        <v>1218</v>
      </c>
    </row>
    <row r="1007" spans="1:9" ht="71.25">
      <c r="A1007" s="364" t="s">
        <v>1049</v>
      </c>
      <c r="B1007" s="364" t="s">
        <v>1477</v>
      </c>
      <c r="C1007" s="364">
        <v>1</v>
      </c>
      <c r="D1007" s="366" t="s">
        <v>1596</v>
      </c>
      <c r="E1007" s="364">
        <v>56</v>
      </c>
      <c r="F1007" s="366" t="s">
        <v>1590</v>
      </c>
      <c r="G1007" s="364" t="s">
        <v>1053</v>
      </c>
      <c r="H1007" s="364" t="s">
        <v>1054</v>
      </c>
      <c r="I1007" s="365" t="s">
        <v>1218</v>
      </c>
    </row>
    <row r="1008" spans="1:9" ht="71.25">
      <c r="A1008" s="364" t="s">
        <v>1049</v>
      </c>
      <c r="B1008" s="364" t="s">
        <v>1477</v>
      </c>
      <c r="C1008" s="364">
        <v>1</v>
      </c>
      <c r="D1008" s="366" t="s">
        <v>1610</v>
      </c>
      <c r="E1008" s="364">
        <v>28</v>
      </c>
      <c r="F1008" s="364" t="s">
        <v>1052</v>
      </c>
      <c r="G1008" s="364" t="s">
        <v>1053</v>
      </c>
      <c r="H1008" s="364" t="s">
        <v>1054</v>
      </c>
      <c r="I1008" s="365" t="s">
        <v>1218</v>
      </c>
    </row>
    <row r="1009" spans="1:9" ht="71.25">
      <c r="A1009" s="364" t="s">
        <v>1049</v>
      </c>
      <c r="B1009" s="364" t="s">
        <v>1477</v>
      </c>
      <c r="C1009" s="364">
        <v>1</v>
      </c>
      <c r="D1009" s="366" t="s">
        <v>1597</v>
      </c>
      <c r="E1009" s="364">
        <v>28</v>
      </c>
      <c r="F1009" s="364" t="s">
        <v>1052</v>
      </c>
      <c r="G1009" s="364" t="s">
        <v>1053</v>
      </c>
      <c r="H1009" s="364" t="s">
        <v>1054</v>
      </c>
      <c r="I1009" s="365" t="s">
        <v>1218</v>
      </c>
    </row>
    <row r="1010" spans="1:9" ht="71.25">
      <c r="A1010" s="364" t="s">
        <v>1049</v>
      </c>
      <c r="B1010" s="364" t="s">
        <v>1477</v>
      </c>
      <c r="C1010" s="364">
        <v>1</v>
      </c>
      <c r="D1010" s="366" t="s">
        <v>1598</v>
      </c>
      <c r="E1010" s="364">
        <v>56</v>
      </c>
      <c r="F1010" s="368" t="s">
        <v>1590</v>
      </c>
      <c r="G1010" s="364" t="s">
        <v>1053</v>
      </c>
      <c r="H1010" s="364" t="s">
        <v>1054</v>
      </c>
      <c r="I1010" s="365" t="s">
        <v>1218</v>
      </c>
    </row>
    <row r="1011" spans="1:9" ht="71.25">
      <c r="A1011" s="364" t="s">
        <v>1049</v>
      </c>
      <c r="B1011" s="364" t="s">
        <v>1477</v>
      </c>
      <c r="C1011" s="364">
        <v>1</v>
      </c>
      <c r="D1011" s="366" t="s">
        <v>1599</v>
      </c>
      <c r="E1011" s="364">
        <v>56</v>
      </c>
      <c r="F1011" s="368" t="s">
        <v>1590</v>
      </c>
      <c r="G1011" s="364" t="s">
        <v>1053</v>
      </c>
      <c r="H1011" s="364" t="s">
        <v>1054</v>
      </c>
      <c r="I1011" s="365" t="s">
        <v>1218</v>
      </c>
    </row>
    <row r="1012" spans="1:9" ht="71.25">
      <c r="A1012" s="364" t="s">
        <v>1049</v>
      </c>
      <c r="B1012" s="364" t="s">
        <v>1477</v>
      </c>
      <c r="C1012" s="364">
        <v>1</v>
      </c>
      <c r="D1012" s="366" t="s">
        <v>1600</v>
      </c>
      <c r="E1012" s="364">
        <v>56</v>
      </c>
      <c r="F1012" s="366" t="s">
        <v>1590</v>
      </c>
      <c r="G1012" s="364" t="s">
        <v>1057</v>
      </c>
      <c r="H1012" s="364" t="s">
        <v>1054</v>
      </c>
      <c r="I1012" s="365" t="s">
        <v>1218</v>
      </c>
    </row>
    <row r="1013" spans="1:9" ht="71.25">
      <c r="A1013" s="364" t="s">
        <v>1049</v>
      </c>
      <c r="B1013" s="364" t="s">
        <v>1477</v>
      </c>
      <c r="C1013" s="364">
        <v>1</v>
      </c>
      <c r="D1013" s="366" t="s">
        <v>1601</v>
      </c>
      <c r="E1013" s="364">
        <v>56</v>
      </c>
      <c r="F1013" s="366" t="s">
        <v>1590</v>
      </c>
      <c r="G1013" s="364" t="s">
        <v>1057</v>
      </c>
      <c r="H1013" s="364" t="s">
        <v>1054</v>
      </c>
      <c r="I1013" s="365" t="s">
        <v>1218</v>
      </c>
    </row>
    <row r="1014" spans="1:9" ht="71.25">
      <c r="A1014" s="364" t="s">
        <v>1049</v>
      </c>
      <c r="B1014" s="364" t="s">
        <v>1477</v>
      </c>
      <c r="C1014" s="364">
        <v>1</v>
      </c>
      <c r="D1014" s="366" t="s">
        <v>1602</v>
      </c>
      <c r="E1014" s="364">
        <v>56</v>
      </c>
      <c r="F1014" s="368" t="s">
        <v>1590</v>
      </c>
      <c r="G1014" s="364" t="s">
        <v>1057</v>
      </c>
      <c r="H1014" s="364" t="s">
        <v>1054</v>
      </c>
      <c r="I1014" s="365" t="s">
        <v>1218</v>
      </c>
    </row>
    <row r="1015" spans="1:9" ht="71.25">
      <c r="A1015" s="364" t="s">
        <v>1049</v>
      </c>
      <c r="B1015" s="364" t="s">
        <v>1477</v>
      </c>
      <c r="C1015" s="364">
        <v>1</v>
      </c>
      <c r="D1015" s="366" t="s">
        <v>1604</v>
      </c>
      <c r="E1015" s="364">
        <v>56</v>
      </c>
      <c r="F1015" s="368" t="s">
        <v>1590</v>
      </c>
      <c r="G1015" s="364" t="s">
        <v>1057</v>
      </c>
      <c r="H1015" s="364" t="s">
        <v>1054</v>
      </c>
      <c r="I1015" s="365" t="s">
        <v>1218</v>
      </c>
    </row>
    <row r="1016" spans="1:9" ht="71.25">
      <c r="A1016" s="364" t="s">
        <v>1049</v>
      </c>
      <c r="B1016" s="364" t="s">
        <v>1477</v>
      </c>
      <c r="C1016" s="364">
        <v>1</v>
      </c>
      <c r="D1016" s="366" t="s">
        <v>1606</v>
      </c>
      <c r="E1016" s="364">
        <v>28</v>
      </c>
      <c r="F1016" s="364" t="s">
        <v>1052</v>
      </c>
      <c r="G1016" s="364" t="s">
        <v>1057</v>
      </c>
      <c r="H1016" s="364" t="s">
        <v>1054</v>
      </c>
      <c r="I1016" s="365" t="s">
        <v>1218</v>
      </c>
    </row>
    <row r="1017" spans="1:9" ht="71.25">
      <c r="A1017" s="364" t="s">
        <v>1049</v>
      </c>
      <c r="B1017" s="364" t="s">
        <v>1477</v>
      </c>
      <c r="C1017" s="364">
        <v>1</v>
      </c>
      <c r="D1017" s="366" t="s">
        <v>1611</v>
      </c>
      <c r="E1017" s="364">
        <v>56</v>
      </c>
      <c r="F1017" s="368" t="s">
        <v>1590</v>
      </c>
      <c r="G1017" s="364" t="s">
        <v>1053</v>
      </c>
      <c r="H1017" s="364" t="s">
        <v>1054</v>
      </c>
      <c r="I1017" s="365" t="s">
        <v>1218</v>
      </c>
    </row>
    <row r="1018" spans="1:9" ht="71.25">
      <c r="A1018" s="364" t="s">
        <v>1049</v>
      </c>
      <c r="B1018" s="364" t="s">
        <v>1477</v>
      </c>
      <c r="C1018" s="364">
        <v>1</v>
      </c>
      <c r="D1018" s="366" t="s">
        <v>1607</v>
      </c>
      <c r="E1018" s="364">
        <v>28</v>
      </c>
      <c r="F1018" s="364" t="s">
        <v>1052</v>
      </c>
      <c r="G1018" s="364" t="s">
        <v>1053</v>
      </c>
      <c r="H1018" s="364" t="s">
        <v>1054</v>
      </c>
      <c r="I1018" s="365" t="s">
        <v>1218</v>
      </c>
    </row>
    <row r="1019" spans="1:9" ht="71.25">
      <c r="A1019" s="364" t="s">
        <v>1049</v>
      </c>
      <c r="B1019" s="364" t="s">
        <v>1477</v>
      </c>
      <c r="C1019" s="364">
        <v>1</v>
      </c>
      <c r="D1019" s="366" t="s">
        <v>1612</v>
      </c>
      <c r="E1019" s="364">
        <v>28</v>
      </c>
      <c r="F1019" s="364" t="s">
        <v>1052</v>
      </c>
      <c r="G1019" s="364" t="s">
        <v>1053</v>
      </c>
      <c r="H1019" s="364" t="s">
        <v>1054</v>
      </c>
      <c r="I1019" s="365" t="s">
        <v>1218</v>
      </c>
    </row>
    <row r="1020" spans="1:9" ht="71.25">
      <c r="A1020" s="364" t="s">
        <v>1049</v>
      </c>
      <c r="B1020" s="364" t="s">
        <v>1477</v>
      </c>
      <c r="C1020" s="364">
        <v>1</v>
      </c>
      <c r="D1020" s="366" t="s">
        <v>1608</v>
      </c>
      <c r="E1020" s="364">
        <v>56</v>
      </c>
      <c r="F1020" s="368" t="s">
        <v>1590</v>
      </c>
      <c r="G1020" s="364" t="s">
        <v>1053</v>
      </c>
      <c r="H1020" s="364" t="s">
        <v>1054</v>
      </c>
      <c r="I1020" s="365" t="s">
        <v>1218</v>
      </c>
    </row>
    <row r="1021" spans="1:9" ht="71.25">
      <c r="A1021" s="364" t="s">
        <v>1049</v>
      </c>
      <c r="B1021" s="364" t="s">
        <v>1477</v>
      </c>
      <c r="C1021" s="364">
        <v>1</v>
      </c>
      <c r="D1021" s="366" t="s">
        <v>1609</v>
      </c>
      <c r="E1021" s="364">
        <v>56</v>
      </c>
      <c r="F1021" s="368" t="s">
        <v>1590</v>
      </c>
      <c r="G1021" s="364" t="s">
        <v>1053</v>
      </c>
      <c r="H1021" s="364" t="s">
        <v>1054</v>
      </c>
      <c r="I1021" s="365" t="s">
        <v>1218</v>
      </c>
    </row>
    <row r="1022" spans="1:9" ht="71.25">
      <c r="A1022" s="364" t="s">
        <v>1049</v>
      </c>
      <c r="B1022" s="364" t="s">
        <v>1477</v>
      </c>
      <c r="C1022" s="364">
        <v>2</v>
      </c>
      <c r="D1022" s="364" t="s">
        <v>1217</v>
      </c>
      <c r="E1022" s="364">
        <v>28</v>
      </c>
      <c r="F1022" s="364" t="s">
        <v>1052</v>
      </c>
      <c r="G1022" s="364" t="s">
        <v>1057</v>
      </c>
      <c r="H1022" s="364" t="s">
        <v>1054</v>
      </c>
      <c r="I1022" s="365" t="s">
        <v>1218</v>
      </c>
    </row>
    <row r="1023" spans="1:9" ht="71.25">
      <c r="A1023" s="364" t="s">
        <v>1049</v>
      </c>
      <c r="B1023" s="364" t="s">
        <v>1477</v>
      </c>
      <c r="C1023" s="364">
        <v>2</v>
      </c>
      <c r="D1023" s="364" t="s">
        <v>1219</v>
      </c>
      <c r="E1023" s="364">
        <v>28</v>
      </c>
      <c r="F1023" s="364" t="s">
        <v>1052</v>
      </c>
      <c r="G1023" s="364" t="s">
        <v>1057</v>
      </c>
      <c r="H1023" s="364" t="s">
        <v>1054</v>
      </c>
      <c r="I1023" s="365" t="s">
        <v>1218</v>
      </c>
    </row>
    <row r="1024" spans="1:9" ht="71.25">
      <c r="A1024" s="364" t="s">
        <v>1049</v>
      </c>
      <c r="B1024" s="364" t="s">
        <v>1477</v>
      </c>
      <c r="C1024" s="364">
        <v>2</v>
      </c>
      <c r="D1024" s="364" t="s">
        <v>1220</v>
      </c>
      <c r="E1024" s="364">
        <v>28</v>
      </c>
      <c r="F1024" s="364" t="s">
        <v>1052</v>
      </c>
      <c r="G1024" s="364" t="s">
        <v>1057</v>
      </c>
      <c r="H1024" s="364" t="s">
        <v>1054</v>
      </c>
      <c r="I1024" s="365" t="s">
        <v>1218</v>
      </c>
    </row>
    <row r="1025" spans="1:9" ht="71.25">
      <c r="A1025" s="364" t="s">
        <v>1049</v>
      </c>
      <c r="B1025" s="364" t="s">
        <v>1477</v>
      </c>
      <c r="C1025" s="364">
        <v>2</v>
      </c>
      <c r="D1025" s="364" t="s">
        <v>1221</v>
      </c>
      <c r="E1025" s="364">
        <v>28</v>
      </c>
      <c r="F1025" s="364" t="s">
        <v>1052</v>
      </c>
      <c r="G1025" s="364" t="s">
        <v>1057</v>
      </c>
      <c r="H1025" s="364" t="s">
        <v>1054</v>
      </c>
      <c r="I1025" s="365" t="s">
        <v>1218</v>
      </c>
    </row>
    <row r="1026" spans="1:9" ht="71.25">
      <c r="A1026" s="364" t="s">
        <v>1049</v>
      </c>
      <c r="B1026" s="364" t="s">
        <v>1477</v>
      </c>
      <c r="C1026" s="364">
        <v>2</v>
      </c>
      <c r="D1026" s="364" t="s">
        <v>1222</v>
      </c>
      <c r="E1026" s="364">
        <v>28</v>
      </c>
      <c r="F1026" s="364" t="s">
        <v>1052</v>
      </c>
      <c r="G1026" s="364" t="s">
        <v>1057</v>
      </c>
      <c r="H1026" s="364" t="s">
        <v>1054</v>
      </c>
      <c r="I1026" s="365" t="s">
        <v>1218</v>
      </c>
    </row>
    <row r="1027" spans="1:9" ht="71.25">
      <c r="A1027" s="364" t="s">
        <v>1049</v>
      </c>
      <c r="B1027" s="364" t="s">
        <v>1477</v>
      </c>
      <c r="C1027" s="364">
        <v>2</v>
      </c>
      <c r="D1027" s="364" t="s">
        <v>1223</v>
      </c>
      <c r="E1027" s="364">
        <v>28</v>
      </c>
      <c r="F1027" s="364" t="s">
        <v>1052</v>
      </c>
      <c r="G1027" s="364" t="s">
        <v>1057</v>
      </c>
      <c r="H1027" s="364" t="s">
        <v>1054</v>
      </c>
      <c r="I1027" s="365" t="s">
        <v>1218</v>
      </c>
    </row>
    <row r="1028" spans="1:9" ht="71.25">
      <c r="A1028" s="364" t="s">
        <v>1049</v>
      </c>
      <c r="B1028" s="364" t="s">
        <v>1477</v>
      </c>
      <c r="C1028" s="364">
        <v>2</v>
      </c>
      <c r="D1028" s="364" t="s">
        <v>1224</v>
      </c>
      <c r="E1028" s="364">
        <v>28</v>
      </c>
      <c r="F1028" s="364" t="s">
        <v>1052</v>
      </c>
      <c r="G1028" s="364" t="s">
        <v>1057</v>
      </c>
      <c r="H1028" s="364" t="s">
        <v>1054</v>
      </c>
      <c r="I1028" s="365" t="s">
        <v>1218</v>
      </c>
    </row>
    <row r="1029" spans="1:9" ht="71.25">
      <c r="A1029" s="364" t="s">
        <v>1049</v>
      </c>
      <c r="B1029" s="364" t="s">
        <v>1477</v>
      </c>
      <c r="C1029" s="364">
        <v>2</v>
      </c>
      <c r="D1029" s="364" t="s">
        <v>1225</v>
      </c>
      <c r="E1029" s="364">
        <v>28</v>
      </c>
      <c r="F1029" s="364" t="s">
        <v>1052</v>
      </c>
      <c r="G1029" s="364" t="s">
        <v>1057</v>
      </c>
      <c r="H1029" s="364" t="s">
        <v>1054</v>
      </c>
      <c r="I1029" s="365" t="s">
        <v>1218</v>
      </c>
    </row>
    <row r="1030" spans="1:9" ht="71.25">
      <c r="A1030" s="364" t="s">
        <v>1049</v>
      </c>
      <c r="B1030" s="364" t="s">
        <v>1477</v>
      </c>
      <c r="C1030" s="364">
        <v>2</v>
      </c>
      <c r="D1030" s="364" t="s">
        <v>1226</v>
      </c>
      <c r="E1030" s="364">
        <v>28</v>
      </c>
      <c r="F1030" s="364" t="s">
        <v>1052</v>
      </c>
      <c r="G1030" s="364" t="s">
        <v>1057</v>
      </c>
      <c r="H1030" s="364" t="s">
        <v>1054</v>
      </c>
      <c r="I1030" s="365" t="s">
        <v>1218</v>
      </c>
    </row>
    <row r="1031" spans="1:9" ht="71.25">
      <c r="A1031" s="364" t="s">
        <v>1049</v>
      </c>
      <c r="B1031" s="364" t="s">
        <v>1477</v>
      </c>
      <c r="C1031" s="364">
        <v>2</v>
      </c>
      <c r="D1031" s="364" t="s">
        <v>1227</v>
      </c>
      <c r="E1031" s="364">
        <v>28</v>
      </c>
      <c r="F1031" s="364" t="s">
        <v>1052</v>
      </c>
      <c r="G1031" s="364" t="s">
        <v>1057</v>
      </c>
      <c r="H1031" s="364" t="s">
        <v>1054</v>
      </c>
      <c r="I1031" s="365" t="s">
        <v>1218</v>
      </c>
    </row>
    <row r="1032" spans="1:9" ht="71.25">
      <c r="A1032" s="364" t="s">
        <v>1049</v>
      </c>
      <c r="B1032" s="364" t="s">
        <v>1477</v>
      </c>
      <c r="C1032" s="364">
        <v>2</v>
      </c>
      <c r="D1032" s="364" t="s">
        <v>1228</v>
      </c>
      <c r="E1032" s="364">
        <v>28</v>
      </c>
      <c r="F1032" s="364" t="s">
        <v>1052</v>
      </c>
      <c r="G1032" s="364" t="s">
        <v>1057</v>
      </c>
      <c r="H1032" s="364" t="s">
        <v>1054</v>
      </c>
      <c r="I1032" s="365" t="s">
        <v>1218</v>
      </c>
    </row>
    <row r="1033" spans="1:9" ht="71.25">
      <c r="A1033" s="364" t="s">
        <v>1049</v>
      </c>
      <c r="B1033" s="364" t="s">
        <v>1477</v>
      </c>
      <c r="C1033" s="364">
        <v>2</v>
      </c>
      <c r="D1033" s="364" t="s">
        <v>1229</v>
      </c>
      <c r="E1033" s="364">
        <v>28</v>
      </c>
      <c r="F1033" s="364" t="s">
        <v>1052</v>
      </c>
      <c r="G1033" s="364" t="s">
        <v>1053</v>
      </c>
      <c r="H1033" s="364" t="s">
        <v>1054</v>
      </c>
      <c r="I1033" s="365" t="s">
        <v>1218</v>
      </c>
    </row>
    <row r="1034" spans="1:9" ht="71.25">
      <c r="A1034" s="364" t="s">
        <v>1049</v>
      </c>
      <c r="B1034" s="364" t="s">
        <v>1477</v>
      </c>
      <c r="C1034" s="364">
        <v>2</v>
      </c>
      <c r="D1034" s="364" t="s">
        <v>1230</v>
      </c>
      <c r="E1034" s="364">
        <v>28</v>
      </c>
      <c r="F1034" s="364" t="s">
        <v>1052</v>
      </c>
      <c r="G1034" s="364" t="s">
        <v>1053</v>
      </c>
      <c r="H1034" s="364" t="s">
        <v>1054</v>
      </c>
      <c r="I1034" s="365" t="s">
        <v>1218</v>
      </c>
    </row>
    <row r="1035" spans="1:9" ht="71.25">
      <c r="A1035" s="364" t="s">
        <v>1049</v>
      </c>
      <c r="B1035" s="364" t="s">
        <v>1477</v>
      </c>
      <c r="C1035" s="364">
        <v>2</v>
      </c>
      <c r="D1035" s="364" t="s">
        <v>1231</v>
      </c>
      <c r="E1035" s="364">
        <v>28</v>
      </c>
      <c r="F1035" s="364" t="s">
        <v>1052</v>
      </c>
      <c r="G1035" s="364" t="s">
        <v>1053</v>
      </c>
      <c r="H1035" s="364" t="s">
        <v>1054</v>
      </c>
      <c r="I1035" s="365" t="s">
        <v>1218</v>
      </c>
    </row>
    <row r="1036" spans="1:9" ht="71.25">
      <c r="A1036" s="364" t="s">
        <v>1049</v>
      </c>
      <c r="B1036" s="364" t="s">
        <v>1477</v>
      </c>
      <c r="C1036" s="364">
        <v>2</v>
      </c>
      <c r="D1036" s="364" t="s">
        <v>1232</v>
      </c>
      <c r="E1036" s="364">
        <v>28</v>
      </c>
      <c r="F1036" s="364" t="s">
        <v>1052</v>
      </c>
      <c r="G1036" s="364" t="s">
        <v>1053</v>
      </c>
      <c r="H1036" s="364" t="s">
        <v>1054</v>
      </c>
      <c r="I1036" s="365" t="s">
        <v>1218</v>
      </c>
    </row>
    <row r="1037" spans="1:9" ht="71.25">
      <c r="A1037" s="364" t="s">
        <v>1049</v>
      </c>
      <c r="B1037" s="364" t="s">
        <v>1477</v>
      </c>
      <c r="C1037" s="364">
        <v>2</v>
      </c>
      <c r="D1037" s="364" t="s">
        <v>1233</v>
      </c>
      <c r="E1037" s="364">
        <v>28</v>
      </c>
      <c r="F1037" s="364" t="s">
        <v>1052</v>
      </c>
      <c r="G1037" s="364" t="s">
        <v>1053</v>
      </c>
      <c r="H1037" s="364" t="s">
        <v>1054</v>
      </c>
      <c r="I1037" s="365" t="s">
        <v>1218</v>
      </c>
    </row>
    <row r="1038" spans="1:9" ht="71.25">
      <c r="A1038" s="364" t="s">
        <v>1049</v>
      </c>
      <c r="B1038" s="364" t="s">
        <v>1477</v>
      </c>
      <c r="C1038" s="364">
        <v>2</v>
      </c>
      <c r="D1038" s="364" t="s">
        <v>1234</v>
      </c>
      <c r="E1038" s="364">
        <v>28</v>
      </c>
      <c r="F1038" s="364" t="s">
        <v>1052</v>
      </c>
      <c r="G1038" s="364" t="s">
        <v>1053</v>
      </c>
      <c r="H1038" s="364" t="s">
        <v>1054</v>
      </c>
      <c r="I1038" s="365" t="s">
        <v>1218</v>
      </c>
    </row>
    <row r="1039" spans="1:9" ht="71.25">
      <c r="A1039" s="364" t="s">
        <v>1049</v>
      </c>
      <c r="B1039" s="364" t="s">
        <v>1477</v>
      </c>
      <c r="C1039" s="364">
        <v>2</v>
      </c>
      <c r="D1039" s="364" t="s">
        <v>1235</v>
      </c>
      <c r="E1039" s="364">
        <v>28</v>
      </c>
      <c r="F1039" s="364" t="s">
        <v>1052</v>
      </c>
      <c r="G1039" s="364" t="s">
        <v>1053</v>
      </c>
      <c r="H1039" s="364" t="s">
        <v>1054</v>
      </c>
      <c r="I1039" s="365" t="s">
        <v>1218</v>
      </c>
    </row>
    <row r="1040" spans="1:9" ht="71.25">
      <c r="A1040" s="364" t="s">
        <v>1049</v>
      </c>
      <c r="B1040" s="364" t="s">
        <v>1477</v>
      </c>
      <c r="C1040" s="364">
        <v>2</v>
      </c>
      <c r="D1040" s="364" t="s">
        <v>1236</v>
      </c>
      <c r="E1040" s="364">
        <v>28</v>
      </c>
      <c r="F1040" s="364" t="s">
        <v>1052</v>
      </c>
      <c r="G1040" s="364" t="s">
        <v>1053</v>
      </c>
      <c r="H1040" s="364" t="s">
        <v>1054</v>
      </c>
      <c r="I1040" s="365" t="s">
        <v>1218</v>
      </c>
    </row>
    <row r="1041" spans="1:9" ht="71.25">
      <c r="A1041" s="364" t="s">
        <v>1049</v>
      </c>
      <c r="B1041" s="364" t="s">
        <v>1477</v>
      </c>
      <c r="C1041" s="364">
        <v>2</v>
      </c>
      <c r="D1041" s="364" t="s">
        <v>1237</v>
      </c>
      <c r="E1041" s="364">
        <v>28</v>
      </c>
      <c r="F1041" s="364" t="s">
        <v>1052</v>
      </c>
      <c r="G1041" s="364" t="s">
        <v>1053</v>
      </c>
      <c r="H1041" s="364" t="s">
        <v>1054</v>
      </c>
      <c r="I1041" s="365" t="s">
        <v>1218</v>
      </c>
    </row>
    <row r="1042" spans="1:9" ht="71.25">
      <c r="A1042" s="364" t="s">
        <v>1049</v>
      </c>
      <c r="B1042" s="364" t="s">
        <v>1477</v>
      </c>
      <c r="C1042" s="364">
        <v>2</v>
      </c>
      <c r="D1042" s="364" t="s">
        <v>1238</v>
      </c>
      <c r="E1042" s="364">
        <v>28</v>
      </c>
      <c r="F1042" s="364" t="s">
        <v>1052</v>
      </c>
      <c r="G1042" s="364" t="s">
        <v>1053</v>
      </c>
      <c r="H1042" s="364" t="s">
        <v>1054</v>
      </c>
      <c r="I1042" s="365" t="s">
        <v>1218</v>
      </c>
    </row>
    <row r="1043" spans="1:9" ht="71.25">
      <c r="A1043" s="364" t="s">
        <v>1049</v>
      </c>
      <c r="B1043" s="364" t="s">
        <v>1477</v>
      </c>
      <c r="C1043" s="364">
        <v>2</v>
      </c>
      <c r="D1043" s="364" t="s">
        <v>1239</v>
      </c>
      <c r="E1043" s="364">
        <v>28</v>
      </c>
      <c r="F1043" s="364" t="s">
        <v>1052</v>
      </c>
      <c r="G1043" s="364" t="s">
        <v>1053</v>
      </c>
      <c r="H1043" s="364" t="s">
        <v>1054</v>
      </c>
      <c r="I1043" s="365" t="s">
        <v>1218</v>
      </c>
    </row>
    <row r="1044" spans="1:9" ht="71.25">
      <c r="A1044" s="364" t="s">
        <v>1049</v>
      </c>
      <c r="B1044" s="364" t="s">
        <v>1477</v>
      </c>
      <c r="C1044" s="364">
        <v>2</v>
      </c>
      <c r="D1044" s="364" t="s">
        <v>1240</v>
      </c>
      <c r="E1044" s="364">
        <v>28</v>
      </c>
      <c r="F1044" s="364" t="s">
        <v>1052</v>
      </c>
      <c r="G1044" s="364" t="s">
        <v>1241</v>
      </c>
      <c r="H1044" s="364" t="s">
        <v>1054</v>
      </c>
      <c r="I1044" s="365" t="s">
        <v>1218</v>
      </c>
    </row>
    <row r="1045" spans="1:9" ht="71.25">
      <c r="A1045" s="364" t="s">
        <v>1049</v>
      </c>
      <c r="B1045" s="364" t="s">
        <v>1477</v>
      </c>
      <c r="C1045" s="364">
        <v>2</v>
      </c>
      <c r="D1045" s="364" t="s">
        <v>1242</v>
      </c>
      <c r="E1045" s="364">
        <v>56</v>
      </c>
      <c r="F1045" s="364" t="s">
        <v>1590</v>
      </c>
      <c r="G1045" s="364" t="s">
        <v>1241</v>
      </c>
      <c r="H1045" s="364" t="s">
        <v>1054</v>
      </c>
      <c r="I1045" s="365" t="s">
        <v>1218</v>
      </c>
    </row>
    <row r="1046" spans="1:9" ht="71.25">
      <c r="A1046" s="364" t="s">
        <v>1049</v>
      </c>
      <c r="B1046" s="364" t="s">
        <v>1477</v>
      </c>
      <c r="C1046" s="364">
        <v>2</v>
      </c>
      <c r="D1046" s="364" t="s">
        <v>1244</v>
      </c>
      <c r="E1046" s="364">
        <v>28</v>
      </c>
      <c r="F1046" s="364" t="s">
        <v>1052</v>
      </c>
      <c r="G1046" s="364" t="s">
        <v>1241</v>
      </c>
      <c r="H1046" s="364" t="s">
        <v>1054</v>
      </c>
      <c r="I1046" s="365" t="s">
        <v>1218</v>
      </c>
    </row>
    <row r="1047" spans="1:9" ht="71.25">
      <c r="A1047" s="364" t="s">
        <v>1049</v>
      </c>
      <c r="B1047" s="364" t="s">
        <v>1477</v>
      </c>
      <c r="C1047" s="364">
        <v>2</v>
      </c>
      <c r="D1047" s="364" t="s">
        <v>1245</v>
      </c>
      <c r="E1047" s="364">
        <v>28</v>
      </c>
      <c r="F1047" s="364" t="s">
        <v>1052</v>
      </c>
      <c r="G1047" s="364" t="s">
        <v>1057</v>
      </c>
      <c r="H1047" s="364" t="s">
        <v>1054</v>
      </c>
      <c r="I1047" s="365" t="s">
        <v>1218</v>
      </c>
    </row>
    <row r="1048" spans="1:9" ht="71.25">
      <c r="A1048" s="364" t="s">
        <v>1049</v>
      </c>
      <c r="B1048" s="364" t="s">
        <v>1477</v>
      </c>
      <c r="C1048" s="364">
        <v>2</v>
      </c>
      <c r="D1048" s="364" t="s">
        <v>1246</v>
      </c>
      <c r="E1048" s="364">
        <v>28</v>
      </c>
      <c r="F1048" s="364" t="s">
        <v>1052</v>
      </c>
      <c r="G1048" s="364" t="s">
        <v>1057</v>
      </c>
      <c r="H1048" s="364" t="s">
        <v>1054</v>
      </c>
      <c r="I1048" s="365" t="s">
        <v>1218</v>
      </c>
    </row>
    <row r="1049" spans="1:9" ht="71.25">
      <c r="A1049" s="364" t="s">
        <v>1049</v>
      </c>
      <c r="B1049" s="364" t="s">
        <v>1477</v>
      </c>
      <c r="C1049" s="364">
        <v>2</v>
      </c>
      <c r="D1049" s="364" t="s">
        <v>1247</v>
      </c>
      <c r="E1049" s="364">
        <v>28</v>
      </c>
      <c r="F1049" s="364" t="s">
        <v>1052</v>
      </c>
      <c r="G1049" s="364" t="s">
        <v>1057</v>
      </c>
      <c r="H1049" s="364" t="s">
        <v>1054</v>
      </c>
      <c r="I1049" s="365" t="s">
        <v>1218</v>
      </c>
    </row>
    <row r="1050" spans="1:9" ht="71.25">
      <c r="A1050" s="364" t="s">
        <v>1049</v>
      </c>
      <c r="B1050" s="364" t="s">
        <v>1477</v>
      </c>
      <c r="C1050" s="364">
        <v>2</v>
      </c>
      <c r="D1050" s="364" t="s">
        <v>1248</v>
      </c>
      <c r="E1050" s="364">
        <v>28</v>
      </c>
      <c r="F1050" s="364" t="s">
        <v>1052</v>
      </c>
      <c r="G1050" s="364" t="s">
        <v>1057</v>
      </c>
      <c r="H1050" s="364" t="s">
        <v>1054</v>
      </c>
      <c r="I1050" s="365" t="s">
        <v>1218</v>
      </c>
    </row>
    <row r="1051" spans="1:9" ht="71.25">
      <c r="A1051" s="364" t="s">
        <v>1049</v>
      </c>
      <c r="B1051" s="364" t="s">
        <v>1477</v>
      </c>
      <c r="C1051" s="364">
        <v>2</v>
      </c>
      <c r="D1051" s="364" t="s">
        <v>1249</v>
      </c>
      <c r="E1051" s="364">
        <v>28</v>
      </c>
      <c r="F1051" s="364" t="s">
        <v>1052</v>
      </c>
      <c r="G1051" s="364" t="s">
        <v>1057</v>
      </c>
      <c r="H1051" s="364" t="s">
        <v>1054</v>
      </c>
      <c r="I1051" s="365" t="s">
        <v>1218</v>
      </c>
    </row>
    <row r="1052" spans="1:9" ht="71.25">
      <c r="A1052" s="364" t="s">
        <v>1049</v>
      </c>
      <c r="B1052" s="364" t="s">
        <v>1477</v>
      </c>
      <c r="C1052" s="364">
        <v>2</v>
      </c>
      <c r="D1052" s="364" t="s">
        <v>1250</v>
      </c>
      <c r="E1052" s="364">
        <v>28</v>
      </c>
      <c r="F1052" s="364" t="s">
        <v>1052</v>
      </c>
      <c r="G1052" s="364" t="s">
        <v>1057</v>
      </c>
      <c r="H1052" s="364" t="s">
        <v>1054</v>
      </c>
      <c r="I1052" s="365" t="s">
        <v>1218</v>
      </c>
    </row>
    <row r="1053" spans="1:9" ht="71.25">
      <c r="A1053" s="364" t="s">
        <v>1049</v>
      </c>
      <c r="B1053" s="364" t="s">
        <v>1477</v>
      </c>
      <c r="C1053" s="364">
        <v>2</v>
      </c>
      <c r="D1053" s="364" t="s">
        <v>1251</v>
      </c>
      <c r="E1053" s="364">
        <v>28</v>
      </c>
      <c r="F1053" s="364" t="s">
        <v>1052</v>
      </c>
      <c r="G1053" s="364" t="s">
        <v>1057</v>
      </c>
      <c r="H1053" s="364" t="s">
        <v>1054</v>
      </c>
      <c r="I1053" s="365" t="s">
        <v>1218</v>
      </c>
    </row>
    <row r="1054" spans="1:9" ht="71.25">
      <c r="A1054" s="364" t="s">
        <v>1049</v>
      </c>
      <c r="B1054" s="364" t="s">
        <v>1477</v>
      </c>
      <c r="C1054" s="364">
        <v>2</v>
      </c>
      <c r="D1054" s="364" t="s">
        <v>1252</v>
      </c>
      <c r="E1054" s="364">
        <v>28</v>
      </c>
      <c r="F1054" s="364" t="s">
        <v>1052</v>
      </c>
      <c r="G1054" s="364" t="s">
        <v>1057</v>
      </c>
      <c r="H1054" s="364" t="s">
        <v>1054</v>
      </c>
      <c r="I1054" s="365" t="s">
        <v>1218</v>
      </c>
    </row>
    <row r="1055" spans="1:9" ht="71.25">
      <c r="A1055" s="364" t="s">
        <v>1049</v>
      </c>
      <c r="B1055" s="364" t="s">
        <v>1477</v>
      </c>
      <c r="C1055" s="364">
        <v>2</v>
      </c>
      <c r="D1055" s="364" t="s">
        <v>1253</v>
      </c>
      <c r="E1055" s="364">
        <v>28</v>
      </c>
      <c r="F1055" s="364" t="s">
        <v>1052</v>
      </c>
      <c r="G1055" s="364" t="s">
        <v>1057</v>
      </c>
      <c r="H1055" s="364" t="s">
        <v>1054</v>
      </c>
      <c r="I1055" s="365" t="s">
        <v>1218</v>
      </c>
    </row>
    <row r="1056" spans="1:9" ht="71.25">
      <c r="A1056" s="364" t="s">
        <v>1049</v>
      </c>
      <c r="B1056" s="364" t="s">
        <v>1477</v>
      </c>
      <c r="C1056" s="364">
        <v>2</v>
      </c>
      <c r="D1056" s="364" t="s">
        <v>1254</v>
      </c>
      <c r="E1056" s="364">
        <v>28</v>
      </c>
      <c r="F1056" s="364" t="s">
        <v>1052</v>
      </c>
      <c r="G1056" s="364" t="s">
        <v>1057</v>
      </c>
      <c r="H1056" s="364" t="s">
        <v>1054</v>
      </c>
      <c r="I1056" s="365" t="s">
        <v>1218</v>
      </c>
    </row>
    <row r="1057" spans="1:9" ht="71.25">
      <c r="A1057" s="364" t="s">
        <v>1049</v>
      </c>
      <c r="B1057" s="364" t="s">
        <v>1477</v>
      </c>
      <c r="C1057" s="364">
        <v>2</v>
      </c>
      <c r="D1057" s="364" t="s">
        <v>1255</v>
      </c>
      <c r="E1057" s="364">
        <v>28</v>
      </c>
      <c r="F1057" s="364" t="s">
        <v>1052</v>
      </c>
      <c r="G1057" s="364" t="s">
        <v>1057</v>
      </c>
      <c r="H1057" s="364" t="s">
        <v>1054</v>
      </c>
      <c r="I1057" s="365" t="s">
        <v>1218</v>
      </c>
    </row>
    <row r="1058" spans="1:9" ht="71.25">
      <c r="A1058" s="364" t="s">
        <v>1049</v>
      </c>
      <c r="B1058" s="364" t="s">
        <v>1477</v>
      </c>
      <c r="C1058" s="364">
        <v>2</v>
      </c>
      <c r="D1058" s="364" t="s">
        <v>1256</v>
      </c>
      <c r="E1058" s="364">
        <v>28</v>
      </c>
      <c r="F1058" s="364" t="s">
        <v>1052</v>
      </c>
      <c r="G1058" s="364" t="s">
        <v>1053</v>
      </c>
      <c r="H1058" s="364" t="s">
        <v>1054</v>
      </c>
      <c r="I1058" s="365" t="s">
        <v>1218</v>
      </c>
    </row>
    <row r="1059" spans="1:9" ht="71.25">
      <c r="A1059" s="364" t="s">
        <v>1049</v>
      </c>
      <c r="B1059" s="364" t="s">
        <v>1477</v>
      </c>
      <c r="C1059" s="364">
        <v>2</v>
      </c>
      <c r="D1059" s="364" t="s">
        <v>1257</v>
      </c>
      <c r="E1059" s="364">
        <v>28</v>
      </c>
      <c r="F1059" s="364" t="s">
        <v>1052</v>
      </c>
      <c r="G1059" s="364" t="s">
        <v>1053</v>
      </c>
      <c r="H1059" s="364" t="s">
        <v>1054</v>
      </c>
      <c r="I1059" s="365" t="s">
        <v>1218</v>
      </c>
    </row>
    <row r="1060" spans="1:9" ht="71.25">
      <c r="A1060" s="364" t="s">
        <v>1049</v>
      </c>
      <c r="B1060" s="364" t="s">
        <v>1477</v>
      </c>
      <c r="C1060" s="364">
        <v>2</v>
      </c>
      <c r="D1060" s="364" t="s">
        <v>1258</v>
      </c>
      <c r="E1060" s="364">
        <v>28</v>
      </c>
      <c r="F1060" s="364" t="s">
        <v>1052</v>
      </c>
      <c r="G1060" s="364" t="s">
        <v>1053</v>
      </c>
      <c r="H1060" s="364" t="s">
        <v>1054</v>
      </c>
      <c r="I1060" s="365" t="s">
        <v>1218</v>
      </c>
    </row>
    <row r="1061" spans="1:9" ht="71.25">
      <c r="A1061" s="364" t="s">
        <v>1049</v>
      </c>
      <c r="B1061" s="364" t="s">
        <v>1477</v>
      </c>
      <c r="C1061" s="364">
        <v>2</v>
      </c>
      <c r="D1061" s="364" t="s">
        <v>1259</v>
      </c>
      <c r="E1061" s="364">
        <v>28</v>
      </c>
      <c r="F1061" s="364" t="s">
        <v>1052</v>
      </c>
      <c r="G1061" s="364" t="s">
        <v>1053</v>
      </c>
      <c r="H1061" s="364" t="s">
        <v>1054</v>
      </c>
      <c r="I1061" s="365" t="s">
        <v>1218</v>
      </c>
    </row>
    <row r="1062" spans="1:9" ht="71.25">
      <c r="A1062" s="364" t="s">
        <v>1049</v>
      </c>
      <c r="B1062" s="364" t="s">
        <v>1477</v>
      </c>
      <c r="C1062" s="364">
        <v>2</v>
      </c>
      <c r="D1062" s="364" t="s">
        <v>1260</v>
      </c>
      <c r="E1062" s="364">
        <v>28</v>
      </c>
      <c r="F1062" s="364" t="s">
        <v>1052</v>
      </c>
      <c r="G1062" s="364" t="s">
        <v>1053</v>
      </c>
      <c r="H1062" s="364" t="s">
        <v>1054</v>
      </c>
      <c r="I1062" s="365" t="s">
        <v>1218</v>
      </c>
    </row>
    <row r="1063" spans="1:9" ht="71.25">
      <c r="A1063" s="364" t="s">
        <v>1049</v>
      </c>
      <c r="B1063" s="364" t="s">
        <v>1477</v>
      </c>
      <c r="C1063" s="364">
        <v>2</v>
      </c>
      <c r="D1063" s="364" t="s">
        <v>1261</v>
      </c>
      <c r="E1063" s="364">
        <v>28</v>
      </c>
      <c r="F1063" s="364" t="s">
        <v>1052</v>
      </c>
      <c r="G1063" s="364" t="s">
        <v>1053</v>
      </c>
      <c r="H1063" s="364" t="s">
        <v>1054</v>
      </c>
      <c r="I1063" s="365" t="s">
        <v>1218</v>
      </c>
    </row>
    <row r="1064" spans="1:9" ht="71.25">
      <c r="A1064" s="364" t="s">
        <v>1049</v>
      </c>
      <c r="B1064" s="364" t="s">
        <v>1477</v>
      </c>
      <c r="C1064" s="364">
        <v>2</v>
      </c>
      <c r="D1064" s="364" t="s">
        <v>1262</v>
      </c>
      <c r="E1064" s="364">
        <v>28</v>
      </c>
      <c r="F1064" s="364" t="s">
        <v>1052</v>
      </c>
      <c r="G1064" s="364" t="s">
        <v>1053</v>
      </c>
      <c r="H1064" s="364" t="s">
        <v>1054</v>
      </c>
      <c r="I1064" s="365" t="s">
        <v>1218</v>
      </c>
    </row>
    <row r="1065" spans="1:9" ht="71.25">
      <c r="A1065" s="364" t="s">
        <v>1049</v>
      </c>
      <c r="B1065" s="364" t="s">
        <v>1477</v>
      </c>
      <c r="C1065" s="364">
        <v>2</v>
      </c>
      <c r="D1065" s="364" t="s">
        <v>1263</v>
      </c>
      <c r="E1065" s="364">
        <v>28</v>
      </c>
      <c r="F1065" s="364" t="s">
        <v>1052</v>
      </c>
      <c r="G1065" s="364" t="s">
        <v>1053</v>
      </c>
      <c r="H1065" s="364" t="s">
        <v>1054</v>
      </c>
      <c r="I1065" s="365" t="s">
        <v>1218</v>
      </c>
    </row>
    <row r="1066" spans="1:9" ht="71.25">
      <c r="A1066" s="364" t="s">
        <v>1049</v>
      </c>
      <c r="B1066" s="364" t="s">
        <v>1477</v>
      </c>
      <c r="C1066" s="364">
        <v>2</v>
      </c>
      <c r="D1066" s="364" t="s">
        <v>1264</v>
      </c>
      <c r="E1066" s="364">
        <v>28</v>
      </c>
      <c r="F1066" s="364" t="s">
        <v>1052</v>
      </c>
      <c r="G1066" s="364" t="s">
        <v>1053</v>
      </c>
      <c r="H1066" s="364" t="s">
        <v>1054</v>
      </c>
      <c r="I1066" s="365" t="s">
        <v>1218</v>
      </c>
    </row>
    <row r="1067" spans="1:9" ht="71.25">
      <c r="A1067" s="364" t="s">
        <v>1049</v>
      </c>
      <c r="B1067" s="364" t="s">
        <v>1477</v>
      </c>
      <c r="C1067" s="364">
        <v>2</v>
      </c>
      <c r="D1067" s="364" t="s">
        <v>1265</v>
      </c>
      <c r="E1067" s="364">
        <v>28</v>
      </c>
      <c r="F1067" s="364" t="s">
        <v>1052</v>
      </c>
      <c r="G1067" s="364" t="s">
        <v>1053</v>
      </c>
      <c r="H1067" s="364" t="s">
        <v>1054</v>
      </c>
      <c r="I1067" s="365" t="s">
        <v>1218</v>
      </c>
    </row>
    <row r="1068" spans="1:9" ht="71.25">
      <c r="A1068" s="364" t="s">
        <v>1049</v>
      </c>
      <c r="B1068" s="364" t="s">
        <v>1477</v>
      </c>
      <c r="C1068" s="364">
        <v>2</v>
      </c>
      <c r="D1068" s="364" t="s">
        <v>1266</v>
      </c>
      <c r="E1068" s="364">
        <v>28</v>
      </c>
      <c r="F1068" s="364" t="s">
        <v>1052</v>
      </c>
      <c r="G1068" s="364" t="s">
        <v>1053</v>
      </c>
      <c r="H1068" s="364" t="s">
        <v>1054</v>
      </c>
      <c r="I1068" s="365" t="s">
        <v>1218</v>
      </c>
    </row>
    <row r="1069" spans="1:9" ht="71.25">
      <c r="A1069" s="364" t="s">
        <v>1049</v>
      </c>
      <c r="B1069" s="364" t="s">
        <v>1477</v>
      </c>
      <c r="C1069" s="364">
        <v>2</v>
      </c>
      <c r="D1069" s="364" t="s">
        <v>1267</v>
      </c>
      <c r="E1069" s="364">
        <v>28</v>
      </c>
      <c r="F1069" s="364" t="s">
        <v>1052</v>
      </c>
      <c r="G1069" s="364" t="s">
        <v>1268</v>
      </c>
      <c r="H1069" s="364" t="s">
        <v>1054</v>
      </c>
      <c r="I1069" s="365" t="s">
        <v>1218</v>
      </c>
    </row>
    <row r="1070" spans="1:9" ht="71.25">
      <c r="A1070" s="364" t="s">
        <v>1049</v>
      </c>
      <c r="B1070" s="364" t="s">
        <v>1477</v>
      </c>
      <c r="C1070" s="364">
        <v>2</v>
      </c>
      <c r="D1070" s="364" t="s">
        <v>1269</v>
      </c>
      <c r="E1070" s="364">
        <v>56</v>
      </c>
      <c r="F1070" s="364" t="s">
        <v>1590</v>
      </c>
      <c r="G1070" s="364" t="s">
        <v>1268</v>
      </c>
      <c r="H1070" s="364" t="s">
        <v>1054</v>
      </c>
      <c r="I1070" s="365" t="s">
        <v>1218</v>
      </c>
    </row>
    <row r="1071" spans="1:9" ht="71.25">
      <c r="A1071" s="364" t="s">
        <v>1049</v>
      </c>
      <c r="B1071" s="364" t="s">
        <v>1477</v>
      </c>
      <c r="C1071" s="364">
        <v>2</v>
      </c>
      <c r="D1071" s="364" t="s">
        <v>1271</v>
      </c>
      <c r="E1071" s="364">
        <v>28</v>
      </c>
      <c r="F1071" s="364" t="s">
        <v>1052</v>
      </c>
      <c r="G1071" s="364" t="s">
        <v>1268</v>
      </c>
      <c r="H1071" s="364" t="s">
        <v>1054</v>
      </c>
      <c r="I1071" s="365" t="s">
        <v>1218</v>
      </c>
    </row>
    <row r="1072" spans="1:9" ht="71.25">
      <c r="A1072" s="364" t="s">
        <v>1049</v>
      </c>
      <c r="B1072" s="364" t="s">
        <v>1477</v>
      </c>
      <c r="C1072" s="364">
        <v>3</v>
      </c>
      <c r="D1072" s="364" t="s">
        <v>1051</v>
      </c>
      <c r="E1072" s="364">
        <v>28</v>
      </c>
      <c r="F1072" s="364" t="s">
        <v>1052</v>
      </c>
      <c r="G1072" s="364" t="s">
        <v>1057</v>
      </c>
      <c r="H1072" s="364" t="s">
        <v>1054</v>
      </c>
      <c r="I1072" s="365" t="s">
        <v>1218</v>
      </c>
    </row>
    <row r="1073" spans="1:9" ht="71.25">
      <c r="A1073" s="364" t="s">
        <v>1049</v>
      </c>
      <c r="B1073" s="364" t="s">
        <v>1477</v>
      </c>
      <c r="C1073" s="364">
        <v>3</v>
      </c>
      <c r="D1073" s="364" t="s">
        <v>1056</v>
      </c>
      <c r="E1073" s="364">
        <v>28</v>
      </c>
      <c r="F1073" s="364" t="s">
        <v>1052</v>
      </c>
      <c r="G1073" s="364" t="s">
        <v>1057</v>
      </c>
      <c r="H1073" s="364" t="s">
        <v>1054</v>
      </c>
      <c r="I1073" s="365" t="s">
        <v>1218</v>
      </c>
    </row>
    <row r="1074" spans="1:9" ht="71.25">
      <c r="A1074" s="364" t="s">
        <v>1049</v>
      </c>
      <c r="B1074" s="364" t="s">
        <v>1477</v>
      </c>
      <c r="C1074" s="364">
        <v>3</v>
      </c>
      <c r="D1074" s="364" t="s">
        <v>1058</v>
      </c>
      <c r="E1074" s="364">
        <v>28</v>
      </c>
      <c r="F1074" s="364" t="s">
        <v>1052</v>
      </c>
      <c r="G1074" s="364" t="s">
        <v>1057</v>
      </c>
      <c r="H1074" s="364" t="s">
        <v>1054</v>
      </c>
      <c r="I1074" s="365" t="s">
        <v>1218</v>
      </c>
    </row>
    <row r="1075" spans="1:9" ht="71.25">
      <c r="A1075" s="364" t="s">
        <v>1049</v>
      </c>
      <c r="B1075" s="364" t="s">
        <v>1477</v>
      </c>
      <c r="C1075" s="364">
        <v>3</v>
      </c>
      <c r="D1075" s="364" t="s">
        <v>1059</v>
      </c>
      <c r="E1075" s="364">
        <v>28</v>
      </c>
      <c r="F1075" s="364" t="s">
        <v>1052</v>
      </c>
      <c r="G1075" s="364" t="s">
        <v>1057</v>
      </c>
      <c r="H1075" s="364" t="s">
        <v>1054</v>
      </c>
      <c r="I1075" s="365" t="s">
        <v>1218</v>
      </c>
    </row>
    <row r="1076" spans="1:9" ht="71.25">
      <c r="A1076" s="364" t="s">
        <v>1049</v>
      </c>
      <c r="B1076" s="364" t="s">
        <v>1477</v>
      </c>
      <c r="C1076" s="364">
        <v>3</v>
      </c>
      <c r="D1076" s="364" t="s">
        <v>1060</v>
      </c>
      <c r="E1076" s="364">
        <v>28</v>
      </c>
      <c r="F1076" s="364" t="s">
        <v>1052</v>
      </c>
      <c r="G1076" s="364" t="s">
        <v>1057</v>
      </c>
      <c r="H1076" s="364" t="s">
        <v>1054</v>
      </c>
      <c r="I1076" s="365" t="s">
        <v>1218</v>
      </c>
    </row>
    <row r="1077" spans="1:9" ht="71.25">
      <c r="A1077" s="364" t="s">
        <v>1049</v>
      </c>
      <c r="B1077" s="364" t="s">
        <v>1477</v>
      </c>
      <c r="C1077" s="364">
        <v>3</v>
      </c>
      <c r="D1077" s="364" t="s">
        <v>1061</v>
      </c>
      <c r="E1077" s="364">
        <v>28</v>
      </c>
      <c r="F1077" s="364" t="s">
        <v>1052</v>
      </c>
      <c r="G1077" s="364" t="s">
        <v>1057</v>
      </c>
      <c r="H1077" s="364" t="s">
        <v>1054</v>
      </c>
      <c r="I1077" s="365" t="s">
        <v>1218</v>
      </c>
    </row>
    <row r="1078" spans="1:9" ht="71.25">
      <c r="A1078" s="364" t="s">
        <v>1049</v>
      </c>
      <c r="B1078" s="364" t="s">
        <v>1477</v>
      </c>
      <c r="C1078" s="364">
        <v>3</v>
      </c>
      <c r="D1078" s="364" t="s">
        <v>1062</v>
      </c>
      <c r="E1078" s="364">
        <v>28</v>
      </c>
      <c r="F1078" s="364" t="s">
        <v>1052</v>
      </c>
      <c r="G1078" s="364" t="s">
        <v>1057</v>
      </c>
      <c r="H1078" s="364" t="s">
        <v>1054</v>
      </c>
      <c r="I1078" s="365" t="s">
        <v>1218</v>
      </c>
    </row>
    <row r="1079" spans="1:9" ht="71.25">
      <c r="A1079" s="364" t="s">
        <v>1049</v>
      </c>
      <c r="B1079" s="364" t="s">
        <v>1477</v>
      </c>
      <c r="C1079" s="364">
        <v>3</v>
      </c>
      <c r="D1079" s="364" t="s">
        <v>1063</v>
      </c>
      <c r="E1079" s="364">
        <v>28</v>
      </c>
      <c r="F1079" s="364" t="s">
        <v>1052</v>
      </c>
      <c r="G1079" s="364" t="s">
        <v>1057</v>
      </c>
      <c r="H1079" s="364" t="s">
        <v>1054</v>
      </c>
      <c r="I1079" s="365" t="s">
        <v>1218</v>
      </c>
    </row>
    <row r="1080" spans="1:9" ht="71.25">
      <c r="A1080" s="364" t="s">
        <v>1049</v>
      </c>
      <c r="B1080" s="364" t="s">
        <v>1477</v>
      </c>
      <c r="C1080" s="364">
        <v>3</v>
      </c>
      <c r="D1080" s="364" t="s">
        <v>1064</v>
      </c>
      <c r="E1080" s="364">
        <v>28</v>
      </c>
      <c r="F1080" s="364" t="s">
        <v>1052</v>
      </c>
      <c r="G1080" s="364" t="s">
        <v>1057</v>
      </c>
      <c r="H1080" s="364" t="s">
        <v>1054</v>
      </c>
      <c r="I1080" s="365" t="s">
        <v>1218</v>
      </c>
    </row>
    <row r="1081" spans="1:9" ht="71.25">
      <c r="A1081" s="364" t="s">
        <v>1049</v>
      </c>
      <c r="B1081" s="364" t="s">
        <v>1477</v>
      </c>
      <c r="C1081" s="364">
        <v>3</v>
      </c>
      <c r="D1081" s="364" t="s">
        <v>1065</v>
      </c>
      <c r="E1081" s="364">
        <v>28</v>
      </c>
      <c r="F1081" s="364" t="s">
        <v>1052</v>
      </c>
      <c r="G1081" s="364" t="s">
        <v>1057</v>
      </c>
      <c r="H1081" s="364" t="s">
        <v>1054</v>
      </c>
      <c r="I1081" s="365" t="s">
        <v>1218</v>
      </c>
    </row>
    <row r="1082" spans="1:9" ht="71.25">
      <c r="A1082" s="364" t="s">
        <v>1049</v>
      </c>
      <c r="B1082" s="364" t="s">
        <v>1477</v>
      </c>
      <c r="C1082" s="364">
        <v>3</v>
      </c>
      <c r="D1082" s="364" t="s">
        <v>1066</v>
      </c>
      <c r="E1082" s="364">
        <v>28</v>
      </c>
      <c r="F1082" s="364" t="s">
        <v>1052</v>
      </c>
      <c r="G1082" s="364" t="s">
        <v>1057</v>
      </c>
      <c r="H1082" s="364" t="s">
        <v>1054</v>
      </c>
      <c r="I1082" s="365" t="s">
        <v>1218</v>
      </c>
    </row>
    <row r="1083" spans="1:9" ht="71.25">
      <c r="A1083" s="364" t="s">
        <v>1049</v>
      </c>
      <c r="B1083" s="364" t="s">
        <v>1477</v>
      </c>
      <c r="C1083" s="364">
        <v>3</v>
      </c>
      <c r="D1083" s="364" t="s">
        <v>1067</v>
      </c>
      <c r="E1083" s="364">
        <v>28</v>
      </c>
      <c r="F1083" s="364" t="s">
        <v>1052</v>
      </c>
      <c r="G1083" s="364" t="s">
        <v>1053</v>
      </c>
      <c r="H1083" s="364" t="s">
        <v>1054</v>
      </c>
      <c r="I1083" s="365" t="s">
        <v>1218</v>
      </c>
    </row>
    <row r="1084" spans="1:9" ht="71.25">
      <c r="A1084" s="364" t="s">
        <v>1049</v>
      </c>
      <c r="B1084" s="364" t="s">
        <v>1477</v>
      </c>
      <c r="C1084" s="364">
        <v>3</v>
      </c>
      <c r="D1084" s="364" t="s">
        <v>1068</v>
      </c>
      <c r="E1084" s="364">
        <v>28</v>
      </c>
      <c r="F1084" s="364" t="s">
        <v>1052</v>
      </c>
      <c r="G1084" s="364" t="s">
        <v>1053</v>
      </c>
      <c r="H1084" s="364" t="s">
        <v>1054</v>
      </c>
      <c r="I1084" s="365" t="s">
        <v>1218</v>
      </c>
    </row>
    <row r="1085" spans="1:9" ht="71.25">
      <c r="A1085" s="364" t="s">
        <v>1049</v>
      </c>
      <c r="B1085" s="364" t="s">
        <v>1477</v>
      </c>
      <c r="C1085" s="364">
        <v>3</v>
      </c>
      <c r="D1085" s="364" t="s">
        <v>1069</v>
      </c>
      <c r="E1085" s="364">
        <v>28</v>
      </c>
      <c r="F1085" s="364" t="s">
        <v>1052</v>
      </c>
      <c r="G1085" s="364" t="s">
        <v>1053</v>
      </c>
      <c r="H1085" s="364" t="s">
        <v>1054</v>
      </c>
      <c r="I1085" s="365" t="s">
        <v>1218</v>
      </c>
    </row>
    <row r="1086" spans="1:9" ht="71.25">
      <c r="A1086" s="364" t="s">
        <v>1049</v>
      </c>
      <c r="B1086" s="364" t="s">
        <v>1477</v>
      </c>
      <c r="C1086" s="364">
        <v>3</v>
      </c>
      <c r="D1086" s="364" t="s">
        <v>1070</v>
      </c>
      <c r="E1086" s="364">
        <v>28</v>
      </c>
      <c r="F1086" s="364" t="s">
        <v>1052</v>
      </c>
      <c r="G1086" s="364" t="s">
        <v>1053</v>
      </c>
      <c r="H1086" s="364" t="s">
        <v>1054</v>
      </c>
      <c r="I1086" s="365" t="s">
        <v>1218</v>
      </c>
    </row>
    <row r="1087" spans="1:9" ht="71.25">
      <c r="A1087" s="364" t="s">
        <v>1049</v>
      </c>
      <c r="B1087" s="364" t="s">
        <v>1477</v>
      </c>
      <c r="C1087" s="364">
        <v>3</v>
      </c>
      <c r="D1087" s="364" t="s">
        <v>1071</v>
      </c>
      <c r="E1087" s="364">
        <v>28</v>
      </c>
      <c r="F1087" s="364" t="s">
        <v>1052</v>
      </c>
      <c r="G1087" s="364" t="s">
        <v>1053</v>
      </c>
      <c r="H1087" s="364" t="s">
        <v>1054</v>
      </c>
      <c r="I1087" s="365" t="s">
        <v>1218</v>
      </c>
    </row>
    <row r="1088" spans="1:9" ht="71.25">
      <c r="A1088" s="364" t="s">
        <v>1049</v>
      </c>
      <c r="B1088" s="364" t="s">
        <v>1477</v>
      </c>
      <c r="C1088" s="364">
        <v>3</v>
      </c>
      <c r="D1088" s="364" t="s">
        <v>1072</v>
      </c>
      <c r="E1088" s="364">
        <v>28</v>
      </c>
      <c r="F1088" s="364" t="s">
        <v>1052</v>
      </c>
      <c r="G1088" s="364" t="s">
        <v>1053</v>
      </c>
      <c r="H1088" s="364" t="s">
        <v>1054</v>
      </c>
      <c r="I1088" s="365" t="s">
        <v>1218</v>
      </c>
    </row>
    <row r="1089" spans="1:9" ht="71.25">
      <c r="A1089" s="364" t="s">
        <v>1049</v>
      </c>
      <c r="B1089" s="364" t="s">
        <v>1477</v>
      </c>
      <c r="C1089" s="364">
        <v>3</v>
      </c>
      <c r="D1089" s="364" t="s">
        <v>1272</v>
      </c>
      <c r="E1089" s="364">
        <v>28</v>
      </c>
      <c r="F1089" s="364" t="s">
        <v>1052</v>
      </c>
      <c r="G1089" s="364" t="s">
        <v>1053</v>
      </c>
      <c r="H1089" s="364" t="s">
        <v>1054</v>
      </c>
      <c r="I1089" s="365" t="s">
        <v>1218</v>
      </c>
    </row>
    <row r="1090" spans="1:9" ht="71.25">
      <c r="A1090" s="364" t="s">
        <v>1049</v>
      </c>
      <c r="B1090" s="364" t="s">
        <v>1477</v>
      </c>
      <c r="C1090" s="364">
        <v>3</v>
      </c>
      <c r="D1090" s="364" t="s">
        <v>1073</v>
      </c>
      <c r="E1090" s="364">
        <v>28</v>
      </c>
      <c r="F1090" s="364" t="s">
        <v>1052</v>
      </c>
      <c r="G1090" s="364" t="s">
        <v>1053</v>
      </c>
      <c r="H1090" s="364" t="s">
        <v>1054</v>
      </c>
      <c r="I1090" s="365" t="s">
        <v>1218</v>
      </c>
    </row>
    <row r="1091" spans="1:9" ht="71.25">
      <c r="A1091" s="364" t="s">
        <v>1049</v>
      </c>
      <c r="B1091" s="364" t="s">
        <v>1477</v>
      </c>
      <c r="C1091" s="364">
        <v>3</v>
      </c>
      <c r="D1091" s="364" t="s">
        <v>1273</v>
      </c>
      <c r="E1091" s="364">
        <v>28</v>
      </c>
      <c r="F1091" s="364" t="s">
        <v>1052</v>
      </c>
      <c r="G1091" s="364" t="s">
        <v>1053</v>
      </c>
      <c r="H1091" s="364" t="s">
        <v>1054</v>
      </c>
      <c r="I1091" s="365" t="s">
        <v>1218</v>
      </c>
    </row>
    <row r="1092" spans="1:9" ht="71.25">
      <c r="A1092" s="364" t="s">
        <v>1049</v>
      </c>
      <c r="B1092" s="364" t="s">
        <v>1477</v>
      </c>
      <c r="C1092" s="364">
        <v>3</v>
      </c>
      <c r="D1092" s="364" t="s">
        <v>1074</v>
      </c>
      <c r="E1092" s="364">
        <v>28</v>
      </c>
      <c r="F1092" s="364" t="s">
        <v>1052</v>
      </c>
      <c r="G1092" s="364" t="s">
        <v>1053</v>
      </c>
      <c r="H1092" s="364" t="s">
        <v>1054</v>
      </c>
      <c r="I1092" s="365" t="s">
        <v>1218</v>
      </c>
    </row>
    <row r="1093" spans="1:9" ht="71.25">
      <c r="A1093" s="364" t="s">
        <v>1049</v>
      </c>
      <c r="B1093" s="364" t="s">
        <v>1477</v>
      </c>
      <c r="C1093" s="364">
        <v>3</v>
      </c>
      <c r="D1093" s="364" t="s">
        <v>1274</v>
      </c>
      <c r="E1093" s="364">
        <v>28</v>
      </c>
      <c r="F1093" s="364" t="s">
        <v>1052</v>
      </c>
      <c r="G1093" s="364" t="s">
        <v>1053</v>
      </c>
      <c r="H1093" s="364" t="s">
        <v>1054</v>
      </c>
      <c r="I1093" s="365" t="s">
        <v>1218</v>
      </c>
    </row>
    <row r="1094" spans="1:9" ht="71.25">
      <c r="A1094" s="364" t="s">
        <v>1049</v>
      </c>
      <c r="B1094" s="364" t="s">
        <v>1477</v>
      </c>
      <c r="C1094" s="364">
        <v>3</v>
      </c>
      <c r="D1094" s="364" t="s">
        <v>1075</v>
      </c>
      <c r="E1094" s="364">
        <v>28</v>
      </c>
      <c r="F1094" s="364" t="s">
        <v>1052</v>
      </c>
      <c r="G1094" s="364" t="s">
        <v>1241</v>
      </c>
      <c r="H1094" s="364" t="s">
        <v>1054</v>
      </c>
      <c r="I1094" s="365" t="s">
        <v>1218</v>
      </c>
    </row>
    <row r="1095" spans="1:9" ht="71.25">
      <c r="A1095" s="364" t="s">
        <v>1049</v>
      </c>
      <c r="B1095" s="364" t="s">
        <v>1477</v>
      </c>
      <c r="C1095" s="364">
        <v>3</v>
      </c>
      <c r="D1095" s="364" t="s">
        <v>1275</v>
      </c>
      <c r="E1095" s="364">
        <v>56</v>
      </c>
      <c r="F1095" s="364" t="s">
        <v>1590</v>
      </c>
      <c r="G1095" s="364" t="s">
        <v>1241</v>
      </c>
      <c r="H1095" s="364" t="s">
        <v>1054</v>
      </c>
      <c r="I1095" s="365" t="s">
        <v>1218</v>
      </c>
    </row>
    <row r="1096" spans="1:9" ht="71.25">
      <c r="A1096" s="364" t="s">
        <v>1049</v>
      </c>
      <c r="B1096" s="364" t="s">
        <v>1477</v>
      </c>
      <c r="C1096" s="364">
        <v>3</v>
      </c>
      <c r="D1096" s="364" t="s">
        <v>1277</v>
      </c>
      <c r="E1096" s="364">
        <v>28</v>
      </c>
      <c r="F1096" s="364" t="s">
        <v>1052</v>
      </c>
      <c r="G1096" s="364" t="s">
        <v>1241</v>
      </c>
      <c r="H1096" s="364" t="s">
        <v>1054</v>
      </c>
      <c r="I1096" s="365" t="s">
        <v>1218</v>
      </c>
    </row>
    <row r="1097" spans="1:9" ht="71.25">
      <c r="A1097" s="364" t="s">
        <v>1049</v>
      </c>
      <c r="B1097" s="364" t="s">
        <v>1477</v>
      </c>
      <c r="C1097" s="364">
        <v>3</v>
      </c>
      <c r="D1097" s="364" t="s">
        <v>1076</v>
      </c>
      <c r="E1097" s="364">
        <v>28</v>
      </c>
      <c r="F1097" s="364" t="s">
        <v>1052</v>
      </c>
      <c r="G1097" s="364" t="s">
        <v>1057</v>
      </c>
      <c r="H1097" s="364" t="s">
        <v>1054</v>
      </c>
      <c r="I1097" s="365" t="s">
        <v>1218</v>
      </c>
    </row>
    <row r="1098" spans="1:9" ht="71.25">
      <c r="A1098" s="364" t="s">
        <v>1049</v>
      </c>
      <c r="B1098" s="364" t="s">
        <v>1477</v>
      </c>
      <c r="C1098" s="364">
        <v>3</v>
      </c>
      <c r="D1098" s="364" t="s">
        <v>1077</v>
      </c>
      <c r="E1098" s="364">
        <v>28</v>
      </c>
      <c r="F1098" s="364" t="s">
        <v>1052</v>
      </c>
      <c r="G1098" s="364" t="s">
        <v>1057</v>
      </c>
      <c r="H1098" s="364" t="s">
        <v>1054</v>
      </c>
      <c r="I1098" s="365" t="s">
        <v>1218</v>
      </c>
    </row>
    <row r="1099" spans="1:9" ht="71.25">
      <c r="A1099" s="364" t="s">
        <v>1049</v>
      </c>
      <c r="B1099" s="364" t="s">
        <v>1477</v>
      </c>
      <c r="C1099" s="364">
        <v>3</v>
      </c>
      <c r="D1099" s="364" t="s">
        <v>1078</v>
      </c>
      <c r="E1099" s="364">
        <v>28</v>
      </c>
      <c r="F1099" s="364" t="s">
        <v>1052</v>
      </c>
      <c r="G1099" s="364" t="s">
        <v>1057</v>
      </c>
      <c r="H1099" s="364" t="s">
        <v>1054</v>
      </c>
      <c r="I1099" s="365" t="s">
        <v>1218</v>
      </c>
    </row>
    <row r="1100" spans="1:9" ht="71.25">
      <c r="A1100" s="364" t="s">
        <v>1049</v>
      </c>
      <c r="B1100" s="364" t="s">
        <v>1477</v>
      </c>
      <c r="C1100" s="364">
        <v>3</v>
      </c>
      <c r="D1100" s="364" t="s">
        <v>1079</v>
      </c>
      <c r="E1100" s="364">
        <v>28</v>
      </c>
      <c r="F1100" s="364" t="s">
        <v>1052</v>
      </c>
      <c r="G1100" s="364" t="s">
        <v>1057</v>
      </c>
      <c r="H1100" s="364" t="s">
        <v>1054</v>
      </c>
      <c r="I1100" s="365" t="s">
        <v>1218</v>
      </c>
    </row>
    <row r="1101" spans="1:9" ht="71.25">
      <c r="A1101" s="364" t="s">
        <v>1049</v>
      </c>
      <c r="B1101" s="364" t="s">
        <v>1477</v>
      </c>
      <c r="C1101" s="364">
        <v>3</v>
      </c>
      <c r="D1101" s="364" t="s">
        <v>1080</v>
      </c>
      <c r="E1101" s="364">
        <v>28</v>
      </c>
      <c r="F1101" s="364" t="s">
        <v>1052</v>
      </c>
      <c r="G1101" s="364" t="s">
        <v>1057</v>
      </c>
      <c r="H1101" s="364" t="s">
        <v>1054</v>
      </c>
      <c r="I1101" s="365" t="s">
        <v>1218</v>
      </c>
    </row>
    <row r="1102" spans="1:9" ht="71.25">
      <c r="A1102" s="364" t="s">
        <v>1049</v>
      </c>
      <c r="B1102" s="364" t="s">
        <v>1477</v>
      </c>
      <c r="C1102" s="364">
        <v>3</v>
      </c>
      <c r="D1102" s="364" t="s">
        <v>1081</v>
      </c>
      <c r="E1102" s="364">
        <v>28</v>
      </c>
      <c r="F1102" s="364" t="s">
        <v>1052</v>
      </c>
      <c r="G1102" s="364" t="s">
        <v>1057</v>
      </c>
      <c r="H1102" s="364" t="s">
        <v>1054</v>
      </c>
      <c r="I1102" s="365" t="s">
        <v>1218</v>
      </c>
    </row>
    <row r="1103" spans="1:9" ht="71.25">
      <c r="A1103" s="364" t="s">
        <v>1049</v>
      </c>
      <c r="B1103" s="364" t="s">
        <v>1477</v>
      </c>
      <c r="C1103" s="364">
        <v>3</v>
      </c>
      <c r="D1103" s="364" t="s">
        <v>1082</v>
      </c>
      <c r="E1103" s="364">
        <v>28</v>
      </c>
      <c r="F1103" s="364" t="s">
        <v>1052</v>
      </c>
      <c r="G1103" s="364" t="s">
        <v>1057</v>
      </c>
      <c r="H1103" s="364" t="s">
        <v>1054</v>
      </c>
      <c r="I1103" s="365" t="s">
        <v>1218</v>
      </c>
    </row>
    <row r="1104" spans="1:9" ht="71.25">
      <c r="A1104" s="364" t="s">
        <v>1049</v>
      </c>
      <c r="B1104" s="364" t="s">
        <v>1477</v>
      </c>
      <c r="C1104" s="364">
        <v>3</v>
      </c>
      <c r="D1104" s="364" t="s">
        <v>1083</v>
      </c>
      <c r="E1104" s="364">
        <v>28</v>
      </c>
      <c r="F1104" s="364" t="s">
        <v>1052</v>
      </c>
      <c r="G1104" s="364" t="s">
        <v>1057</v>
      </c>
      <c r="H1104" s="364" t="s">
        <v>1054</v>
      </c>
      <c r="I1104" s="365" t="s">
        <v>1218</v>
      </c>
    </row>
    <row r="1105" spans="1:9" ht="71.25">
      <c r="A1105" s="364" t="s">
        <v>1049</v>
      </c>
      <c r="B1105" s="364" t="s">
        <v>1477</v>
      </c>
      <c r="C1105" s="364">
        <v>3</v>
      </c>
      <c r="D1105" s="364" t="s">
        <v>1084</v>
      </c>
      <c r="E1105" s="364">
        <v>28</v>
      </c>
      <c r="F1105" s="364" t="s">
        <v>1052</v>
      </c>
      <c r="G1105" s="364" t="s">
        <v>1057</v>
      </c>
      <c r="H1105" s="364" t="s">
        <v>1054</v>
      </c>
      <c r="I1105" s="365" t="s">
        <v>1218</v>
      </c>
    </row>
    <row r="1106" spans="1:9" ht="71.25">
      <c r="A1106" s="364" t="s">
        <v>1049</v>
      </c>
      <c r="B1106" s="364" t="s">
        <v>1477</v>
      </c>
      <c r="C1106" s="364">
        <v>3</v>
      </c>
      <c r="D1106" s="364" t="s">
        <v>1085</v>
      </c>
      <c r="E1106" s="364">
        <v>28</v>
      </c>
      <c r="F1106" s="364" t="s">
        <v>1052</v>
      </c>
      <c r="G1106" s="364" t="s">
        <v>1057</v>
      </c>
      <c r="H1106" s="364" t="s">
        <v>1054</v>
      </c>
      <c r="I1106" s="365" t="s">
        <v>1218</v>
      </c>
    </row>
    <row r="1107" spans="1:9" ht="71.25">
      <c r="A1107" s="364" t="s">
        <v>1049</v>
      </c>
      <c r="B1107" s="364" t="s">
        <v>1477</v>
      </c>
      <c r="C1107" s="364">
        <v>3</v>
      </c>
      <c r="D1107" s="364" t="s">
        <v>1086</v>
      </c>
      <c r="E1107" s="364">
        <v>28</v>
      </c>
      <c r="F1107" s="364" t="s">
        <v>1052</v>
      </c>
      <c r="G1107" s="364" t="s">
        <v>1057</v>
      </c>
      <c r="H1107" s="364" t="s">
        <v>1054</v>
      </c>
      <c r="I1107" s="365" t="s">
        <v>1218</v>
      </c>
    </row>
    <row r="1108" spans="1:9" ht="71.25">
      <c r="A1108" s="364" t="s">
        <v>1049</v>
      </c>
      <c r="B1108" s="364" t="s">
        <v>1477</v>
      </c>
      <c r="C1108" s="364">
        <v>3</v>
      </c>
      <c r="D1108" s="364" t="s">
        <v>1087</v>
      </c>
      <c r="E1108" s="364">
        <v>28</v>
      </c>
      <c r="F1108" s="364" t="s">
        <v>1052</v>
      </c>
      <c r="G1108" s="364" t="s">
        <v>1053</v>
      </c>
      <c r="H1108" s="364" t="s">
        <v>1054</v>
      </c>
      <c r="I1108" s="365" t="s">
        <v>1218</v>
      </c>
    </row>
    <row r="1109" spans="1:9" ht="71.25">
      <c r="A1109" s="364" t="s">
        <v>1049</v>
      </c>
      <c r="B1109" s="364" t="s">
        <v>1477</v>
      </c>
      <c r="C1109" s="364">
        <v>3</v>
      </c>
      <c r="D1109" s="364" t="s">
        <v>1088</v>
      </c>
      <c r="E1109" s="364">
        <v>28</v>
      </c>
      <c r="F1109" s="364" t="s">
        <v>1052</v>
      </c>
      <c r="G1109" s="364" t="s">
        <v>1053</v>
      </c>
      <c r="H1109" s="364" t="s">
        <v>1054</v>
      </c>
      <c r="I1109" s="365" t="s">
        <v>1218</v>
      </c>
    </row>
    <row r="1110" spans="1:9" ht="71.25">
      <c r="A1110" s="364" t="s">
        <v>1049</v>
      </c>
      <c r="B1110" s="364" t="s">
        <v>1477</v>
      </c>
      <c r="C1110" s="364">
        <v>3</v>
      </c>
      <c r="D1110" s="364" t="s">
        <v>1089</v>
      </c>
      <c r="E1110" s="364">
        <v>28</v>
      </c>
      <c r="F1110" s="364" t="s">
        <v>1052</v>
      </c>
      <c r="G1110" s="364" t="s">
        <v>1053</v>
      </c>
      <c r="H1110" s="364" t="s">
        <v>1054</v>
      </c>
      <c r="I1110" s="365" t="s">
        <v>1218</v>
      </c>
    </row>
    <row r="1111" spans="1:9" ht="71.25">
      <c r="A1111" s="364" t="s">
        <v>1049</v>
      </c>
      <c r="B1111" s="364" t="s">
        <v>1477</v>
      </c>
      <c r="C1111" s="364">
        <v>3</v>
      </c>
      <c r="D1111" s="364" t="s">
        <v>1090</v>
      </c>
      <c r="E1111" s="364">
        <v>28</v>
      </c>
      <c r="F1111" s="364" t="s">
        <v>1052</v>
      </c>
      <c r="G1111" s="364" t="s">
        <v>1053</v>
      </c>
      <c r="H1111" s="364" t="s">
        <v>1054</v>
      </c>
      <c r="I1111" s="365" t="s">
        <v>1218</v>
      </c>
    </row>
    <row r="1112" spans="1:9" ht="71.25">
      <c r="A1112" s="364" t="s">
        <v>1049</v>
      </c>
      <c r="B1112" s="364" t="s">
        <v>1477</v>
      </c>
      <c r="C1112" s="364">
        <v>3</v>
      </c>
      <c r="D1112" s="364" t="s">
        <v>1091</v>
      </c>
      <c r="E1112" s="364">
        <v>28</v>
      </c>
      <c r="F1112" s="364" t="s">
        <v>1052</v>
      </c>
      <c r="G1112" s="364" t="s">
        <v>1053</v>
      </c>
      <c r="H1112" s="364" t="s">
        <v>1054</v>
      </c>
      <c r="I1112" s="365" t="s">
        <v>1218</v>
      </c>
    </row>
    <row r="1113" spans="1:9" ht="71.25">
      <c r="A1113" s="364" t="s">
        <v>1049</v>
      </c>
      <c r="B1113" s="364" t="s">
        <v>1477</v>
      </c>
      <c r="C1113" s="364">
        <v>3</v>
      </c>
      <c r="D1113" s="364" t="s">
        <v>1092</v>
      </c>
      <c r="E1113" s="364">
        <v>28</v>
      </c>
      <c r="F1113" s="364" t="s">
        <v>1052</v>
      </c>
      <c r="G1113" s="364" t="s">
        <v>1053</v>
      </c>
      <c r="H1113" s="364" t="s">
        <v>1054</v>
      </c>
      <c r="I1113" s="365" t="s">
        <v>1218</v>
      </c>
    </row>
    <row r="1114" spans="1:9" ht="71.25">
      <c r="A1114" s="364" t="s">
        <v>1049</v>
      </c>
      <c r="B1114" s="364" t="s">
        <v>1477</v>
      </c>
      <c r="C1114" s="364">
        <v>3</v>
      </c>
      <c r="D1114" s="364" t="s">
        <v>1278</v>
      </c>
      <c r="E1114" s="364">
        <v>28</v>
      </c>
      <c r="F1114" s="364" t="s">
        <v>1052</v>
      </c>
      <c r="G1114" s="364" t="s">
        <v>1053</v>
      </c>
      <c r="H1114" s="364" t="s">
        <v>1054</v>
      </c>
      <c r="I1114" s="365" t="s">
        <v>1218</v>
      </c>
    </row>
    <row r="1115" spans="1:9" ht="71.25">
      <c r="A1115" s="364" t="s">
        <v>1049</v>
      </c>
      <c r="B1115" s="364" t="s">
        <v>1477</v>
      </c>
      <c r="C1115" s="364">
        <v>3</v>
      </c>
      <c r="D1115" s="364" t="s">
        <v>1093</v>
      </c>
      <c r="E1115" s="364">
        <v>28</v>
      </c>
      <c r="F1115" s="364" t="s">
        <v>1052</v>
      </c>
      <c r="G1115" s="364" t="s">
        <v>1053</v>
      </c>
      <c r="H1115" s="364" t="s">
        <v>1054</v>
      </c>
      <c r="I1115" s="365" t="s">
        <v>1218</v>
      </c>
    </row>
    <row r="1116" spans="1:9" ht="71.25">
      <c r="A1116" s="364" t="s">
        <v>1049</v>
      </c>
      <c r="B1116" s="364" t="s">
        <v>1477</v>
      </c>
      <c r="C1116" s="364">
        <v>3</v>
      </c>
      <c r="D1116" s="364" t="s">
        <v>1279</v>
      </c>
      <c r="E1116" s="364">
        <v>28</v>
      </c>
      <c r="F1116" s="364" t="s">
        <v>1052</v>
      </c>
      <c r="G1116" s="364" t="s">
        <v>1053</v>
      </c>
      <c r="H1116" s="364" t="s">
        <v>1054</v>
      </c>
      <c r="I1116" s="365" t="s">
        <v>1218</v>
      </c>
    </row>
    <row r="1117" spans="1:9" ht="71.25">
      <c r="A1117" s="364" t="s">
        <v>1049</v>
      </c>
      <c r="B1117" s="364" t="s">
        <v>1477</v>
      </c>
      <c r="C1117" s="364">
        <v>3</v>
      </c>
      <c r="D1117" s="364" t="s">
        <v>1094</v>
      </c>
      <c r="E1117" s="364">
        <v>28</v>
      </c>
      <c r="F1117" s="364" t="s">
        <v>1052</v>
      </c>
      <c r="G1117" s="364" t="s">
        <v>1053</v>
      </c>
      <c r="H1117" s="364" t="s">
        <v>1054</v>
      </c>
      <c r="I1117" s="365" t="s">
        <v>1218</v>
      </c>
    </row>
    <row r="1118" spans="1:9" ht="71.25">
      <c r="A1118" s="364" t="s">
        <v>1049</v>
      </c>
      <c r="B1118" s="364" t="s">
        <v>1477</v>
      </c>
      <c r="C1118" s="364">
        <v>3</v>
      </c>
      <c r="D1118" s="364" t="s">
        <v>1280</v>
      </c>
      <c r="E1118" s="364">
        <v>28</v>
      </c>
      <c r="F1118" s="364" t="s">
        <v>1052</v>
      </c>
      <c r="G1118" s="364" t="s">
        <v>1053</v>
      </c>
      <c r="H1118" s="364" t="s">
        <v>1054</v>
      </c>
      <c r="I1118" s="365" t="s">
        <v>1218</v>
      </c>
    </row>
    <row r="1119" spans="1:9" ht="71.25">
      <c r="A1119" s="364" t="s">
        <v>1049</v>
      </c>
      <c r="B1119" s="364" t="s">
        <v>1477</v>
      </c>
      <c r="C1119" s="364">
        <v>3</v>
      </c>
      <c r="D1119" s="364" t="s">
        <v>1095</v>
      </c>
      <c r="E1119" s="364">
        <v>28</v>
      </c>
      <c r="F1119" s="364" t="s">
        <v>1052</v>
      </c>
      <c r="G1119" s="364" t="s">
        <v>1268</v>
      </c>
      <c r="H1119" s="364" t="s">
        <v>1054</v>
      </c>
      <c r="I1119" s="365" t="s">
        <v>1218</v>
      </c>
    </row>
    <row r="1120" spans="1:9" ht="71.25">
      <c r="A1120" s="364" t="s">
        <v>1049</v>
      </c>
      <c r="B1120" s="364" t="s">
        <v>1477</v>
      </c>
      <c r="C1120" s="364">
        <v>3</v>
      </c>
      <c r="D1120" s="364" t="s">
        <v>1281</v>
      </c>
      <c r="E1120" s="364">
        <v>56</v>
      </c>
      <c r="F1120" s="364" t="s">
        <v>1590</v>
      </c>
      <c r="G1120" s="364" t="s">
        <v>1268</v>
      </c>
      <c r="H1120" s="364" t="s">
        <v>1054</v>
      </c>
      <c r="I1120" s="365" t="s">
        <v>1218</v>
      </c>
    </row>
    <row r="1121" spans="1:9" ht="71.25">
      <c r="A1121" s="364" t="s">
        <v>1049</v>
      </c>
      <c r="B1121" s="364" t="s">
        <v>1477</v>
      </c>
      <c r="C1121" s="364">
        <v>3</v>
      </c>
      <c r="D1121" s="364" t="s">
        <v>1283</v>
      </c>
      <c r="E1121" s="364">
        <v>28</v>
      </c>
      <c r="F1121" s="364" t="s">
        <v>1052</v>
      </c>
      <c r="G1121" s="364" t="s">
        <v>1268</v>
      </c>
      <c r="H1121" s="364" t="s">
        <v>1054</v>
      </c>
      <c r="I1121" s="365" t="s">
        <v>1218</v>
      </c>
    </row>
    <row r="1122" spans="1:9" ht="71.25">
      <c r="A1122" s="364" t="s">
        <v>1049</v>
      </c>
      <c r="B1122" s="364" t="s">
        <v>1477</v>
      </c>
      <c r="C1122" s="364">
        <v>4</v>
      </c>
      <c r="D1122" s="364" t="s">
        <v>1096</v>
      </c>
      <c r="E1122" s="364">
        <v>28</v>
      </c>
      <c r="F1122" s="364" t="s">
        <v>1052</v>
      </c>
      <c r="G1122" s="364" t="s">
        <v>1057</v>
      </c>
      <c r="H1122" s="364" t="s">
        <v>1054</v>
      </c>
      <c r="I1122" s="365" t="s">
        <v>1218</v>
      </c>
    </row>
    <row r="1123" spans="1:9" ht="71.25">
      <c r="A1123" s="364" t="s">
        <v>1049</v>
      </c>
      <c r="B1123" s="364" t="s">
        <v>1477</v>
      </c>
      <c r="C1123" s="364">
        <v>4</v>
      </c>
      <c r="D1123" s="364" t="s">
        <v>1097</v>
      </c>
      <c r="E1123" s="364">
        <v>28</v>
      </c>
      <c r="F1123" s="364" t="s">
        <v>1052</v>
      </c>
      <c r="G1123" s="364" t="s">
        <v>1057</v>
      </c>
      <c r="H1123" s="364" t="s">
        <v>1054</v>
      </c>
      <c r="I1123" s="365" t="s">
        <v>1218</v>
      </c>
    </row>
    <row r="1124" spans="1:9" ht="71.25">
      <c r="A1124" s="364" t="s">
        <v>1049</v>
      </c>
      <c r="B1124" s="364" t="s">
        <v>1477</v>
      </c>
      <c r="C1124" s="364">
        <v>4</v>
      </c>
      <c r="D1124" s="364" t="s">
        <v>1098</v>
      </c>
      <c r="E1124" s="364">
        <v>28</v>
      </c>
      <c r="F1124" s="364" t="s">
        <v>1052</v>
      </c>
      <c r="G1124" s="364" t="s">
        <v>1057</v>
      </c>
      <c r="H1124" s="364" t="s">
        <v>1054</v>
      </c>
      <c r="I1124" s="365" t="s">
        <v>1218</v>
      </c>
    </row>
    <row r="1125" spans="1:9" ht="71.25">
      <c r="A1125" s="364" t="s">
        <v>1049</v>
      </c>
      <c r="B1125" s="364" t="s">
        <v>1477</v>
      </c>
      <c r="C1125" s="364">
        <v>4</v>
      </c>
      <c r="D1125" s="364" t="s">
        <v>1099</v>
      </c>
      <c r="E1125" s="364">
        <v>28</v>
      </c>
      <c r="F1125" s="364" t="s">
        <v>1052</v>
      </c>
      <c r="G1125" s="364" t="s">
        <v>1057</v>
      </c>
      <c r="H1125" s="364" t="s">
        <v>1054</v>
      </c>
      <c r="I1125" s="365" t="s">
        <v>1218</v>
      </c>
    </row>
    <row r="1126" spans="1:9" ht="71.25">
      <c r="A1126" s="364" t="s">
        <v>1049</v>
      </c>
      <c r="B1126" s="364" t="s">
        <v>1477</v>
      </c>
      <c r="C1126" s="364">
        <v>4</v>
      </c>
      <c r="D1126" s="364" t="s">
        <v>1100</v>
      </c>
      <c r="E1126" s="364">
        <v>28</v>
      </c>
      <c r="F1126" s="364" t="s">
        <v>1052</v>
      </c>
      <c r="G1126" s="364" t="s">
        <v>1057</v>
      </c>
      <c r="H1126" s="364" t="s">
        <v>1054</v>
      </c>
      <c r="I1126" s="365" t="s">
        <v>1218</v>
      </c>
    </row>
    <row r="1127" spans="1:9" ht="71.25">
      <c r="A1127" s="364" t="s">
        <v>1049</v>
      </c>
      <c r="B1127" s="364" t="s">
        <v>1477</v>
      </c>
      <c r="C1127" s="364">
        <v>4</v>
      </c>
      <c r="D1127" s="364" t="s">
        <v>1101</v>
      </c>
      <c r="E1127" s="364">
        <v>28</v>
      </c>
      <c r="F1127" s="364" t="s">
        <v>1052</v>
      </c>
      <c r="G1127" s="364" t="s">
        <v>1057</v>
      </c>
      <c r="H1127" s="364" t="s">
        <v>1054</v>
      </c>
      <c r="I1127" s="365" t="s">
        <v>1218</v>
      </c>
    </row>
    <row r="1128" spans="1:9" ht="71.25">
      <c r="A1128" s="364" t="s">
        <v>1049</v>
      </c>
      <c r="B1128" s="364" t="s">
        <v>1477</v>
      </c>
      <c r="C1128" s="364">
        <v>4</v>
      </c>
      <c r="D1128" s="364" t="s">
        <v>1102</v>
      </c>
      <c r="E1128" s="364">
        <v>28</v>
      </c>
      <c r="F1128" s="364" t="s">
        <v>1052</v>
      </c>
      <c r="G1128" s="364" t="s">
        <v>1057</v>
      </c>
      <c r="H1128" s="364" t="s">
        <v>1054</v>
      </c>
      <c r="I1128" s="365" t="s">
        <v>1218</v>
      </c>
    </row>
    <row r="1129" spans="1:9" ht="71.25">
      <c r="A1129" s="364" t="s">
        <v>1049</v>
      </c>
      <c r="B1129" s="364" t="s">
        <v>1477</v>
      </c>
      <c r="C1129" s="364">
        <v>4</v>
      </c>
      <c r="D1129" s="364" t="s">
        <v>1103</v>
      </c>
      <c r="E1129" s="364">
        <v>28</v>
      </c>
      <c r="F1129" s="364" t="s">
        <v>1052</v>
      </c>
      <c r="G1129" s="364" t="s">
        <v>1057</v>
      </c>
      <c r="H1129" s="364" t="s">
        <v>1054</v>
      </c>
      <c r="I1129" s="365" t="s">
        <v>1218</v>
      </c>
    </row>
    <row r="1130" spans="1:9" ht="71.25">
      <c r="A1130" s="364" t="s">
        <v>1049</v>
      </c>
      <c r="B1130" s="364" t="s">
        <v>1477</v>
      </c>
      <c r="C1130" s="364">
        <v>4</v>
      </c>
      <c r="D1130" s="364" t="s">
        <v>1104</v>
      </c>
      <c r="E1130" s="364">
        <v>28</v>
      </c>
      <c r="F1130" s="364" t="s">
        <v>1052</v>
      </c>
      <c r="G1130" s="364" t="s">
        <v>1057</v>
      </c>
      <c r="H1130" s="364" t="s">
        <v>1054</v>
      </c>
      <c r="I1130" s="365" t="s">
        <v>1218</v>
      </c>
    </row>
    <row r="1131" spans="1:9" ht="71.25">
      <c r="A1131" s="364" t="s">
        <v>1049</v>
      </c>
      <c r="B1131" s="364" t="s">
        <v>1477</v>
      </c>
      <c r="C1131" s="364">
        <v>4</v>
      </c>
      <c r="D1131" s="364" t="s">
        <v>1105</v>
      </c>
      <c r="E1131" s="364">
        <v>28</v>
      </c>
      <c r="F1131" s="364" t="s">
        <v>1052</v>
      </c>
      <c r="G1131" s="364" t="s">
        <v>1057</v>
      </c>
      <c r="H1131" s="364" t="s">
        <v>1054</v>
      </c>
      <c r="I1131" s="365" t="s">
        <v>1218</v>
      </c>
    </row>
    <row r="1132" spans="1:9" ht="71.25">
      <c r="A1132" s="364" t="s">
        <v>1049</v>
      </c>
      <c r="B1132" s="364" t="s">
        <v>1477</v>
      </c>
      <c r="C1132" s="364">
        <v>4</v>
      </c>
      <c r="D1132" s="364" t="s">
        <v>1106</v>
      </c>
      <c r="E1132" s="364">
        <v>28</v>
      </c>
      <c r="F1132" s="364" t="s">
        <v>1052</v>
      </c>
      <c r="G1132" s="364" t="s">
        <v>1057</v>
      </c>
      <c r="H1132" s="364" t="s">
        <v>1054</v>
      </c>
      <c r="I1132" s="365" t="s">
        <v>1218</v>
      </c>
    </row>
    <row r="1133" spans="1:9" ht="71.25">
      <c r="A1133" s="364" t="s">
        <v>1049</v>
      </c>
      <c r="B1133" s="364" t="s">
        <v>1477</v>
      </c>
      <c r="C1133" s="364">
        <v>4</v>
      </c>
      <c r="D1133" s="364" t="s">
        <v>1107</v>
      </c>
      <c r="E1133" s="364">
        <v>28</v>
      </c>
      <c r="F1133" s="364" t="s">
        <v>1052</v>
      </c>
      <c r="G1133" s="364" t="s">
        <v>1053</v>
      </c>
      <c r="H1133" s="364" t="s">
        <v>1054</v>
      </c>
      <c r="I1133" s="365" t="s">
        <v>1218</v>
      </c>
    </row>
    <row r="1134" spans="1:9" ht="71.25">
      <c r="A1134" s="364" t="s">
        <v>1049</v>
      </c>
      <c r="B1134" s="364" t="s">
        <v>1477</v>
      </c>
      <c r="C1134" s="364">
        <v>4</v>
      </c>
      <c r="D1134" s="364" t="s">
        <v>1108</v>
      </c>
      <c r="E1134" s="364">
        <v>28</v>
      </c>
      <c r="F1134" s="364" t="s">
        <v>1052</v>
      </c>
      <c r="G1134" s="364" t="s">
        <v>1053</v>
      </c>
      <c r="H1134" s="364" t="s">
        <v>1054</v>
      </c>
      <c r="I1134" s="365" t="s">
        <v>1218</v>
      </c>
    </row>
    <row r="1135" spans="1:9" ht="71.25">
      <c r="A1135" s="364" t="s">
        <v>1049</v>
      </c>
      <c r="B1135" s="364" t="s">
        <v>1477</v>
      </c>
      <c r="C1135" s="364">
        <v>4</v>
      </c>
      <c r="D1135" s="364" t="s">
        <v>1109</v>
      </c>
      <c r="E1135" s="364">
        <v>28</v>
      </c>
      <c r="F1135" s="364" t="s">
        <v>1052</v>
      </c>
      <c r="G1135" s="364" t="s">
        <v>1053</v>
      </c>
      <c r="H1135" s="364" t="s">
        <v>1054</v>
      </c>
      <c r="I1135" s="365" t="s">
        <v>1218</v>
      </c>
    </row>
    <row r="1136" spans="1:9" ht="71.25">
      <c r="A1136" s="364" t="s">
        <v>1049</v>
      </c>
      <c r="B1136" s="364" t="s">
        <v>1477</v>
      </c>
      <c r="C1136" s="364">
        <v>4</v>
      </c>
      <c r="D1136" s="364" t="s">
        <v>1110</v>
      </c>
      <c r="E1136" s="364">
        <v>28</v>
      </c>
      <c r="F1136" s="364" t="s">
        <v>1052</v>
      </c>
      <c r="G1136" s="364" t="s">
        <v>1053</v>
      </c>
      <c r="H1136" s="364" t="s">
        <v>1054</v>
      </c>
      <c r="I1136" s="365" t="s">
        <v>1218</v>
      </c>
    </row>
    <row r="1137" spans="1:9" ht="71.25">
      <c r="A1137" s="364" t="s">
        <v>1049</v>
      </c>
      <c r="B1137" s="364" t="s">
        <v>1477</v>
      </c>
      <c r="C1137" s="364">
        <v>4</v>
      </c>
      <c r="D1137" s="364" t="s">
        <v>1111</v>
      </c>
      <c r="E1137" s="364">
        <v>28</v>
      </c>
      <c r="F1137" s="364" t="s">
        <v>1052</v>
      </c>
      <c r="G1137" s="364" t="s">
        <v>1053</v>
      </c>
      <c r="H1137" s="364" t="s">
        <v>1054</v>
      </c>
      <c r="I1137" s="365" t="s">
        <v>1218</v>
      </c>
    </row>
    <row r="1138" spans="1:9" ht="71.25">
      <c r="A1138" s="364" t="s">
        <v>1049</v>
      </c>
      <c r="B1138" s="364" t="s">
        <v>1477</v>
      </c>
      <c r="C1138" s="364">
        <v>4</v>
      </c>
      <c r="D1138" s="364" t="s">
        <v>1112</v>
      </c>
      <c r="E1138" s="364">
        <v>28</v>
      </c>
      <c r="F1138" s="364" t="s">
        <v>1052</v>
      </c>
      <c r="G1138" s="364" t="s">
        <v>1053</v>
      </c>
      <c r="H1138" s="364" t="s">
        <v>1054</v>
      </c>
      <c r="I1138" s="365" t="s">
        <v>1218</v>
      </c>
    </row>
    <row r="1139" spans="1:9" ht="71.25">
      <c r="A1139" s="364" t="s">
        <v>1049</v>
      </c>
      <c r="B1139" s="364" t="s">
        <v>1477</v>
      </c>
      <c r="C1139" s="364">
        <v>4</v>
      </c>
      <c r="D1139" s="364" t="s">
        <v>1284</v>
      </c>
      <c r="E1139" s="364">
        <v>28</v>
      </c>
      <c r="F1139" s="364" t="s">
        <v>1052</v>
      </c>
      <c r="G1139" s="364" t="s">
        <v>1053</v>
      </c>
      <c r="H1139" s="364" t="s">
        <v>1054</v>
      </c>
      <c r="I1139" s="365" t="s">
        <v>1218</v>
      </c>
    </row>
    <row r="1140" spans="1:9" ht="71.25">
      <c r="A1140" s="364" t="s">
        <v>1049</v>
      </c>
      <c r="B1140" s="364" t="s">
        <v>1477</v>
      </c>
      <c r="C1140" s="364">
        <v>4</v>
      </c>
      <c r="D1140" s="364" t="s">
        <v>1113</v>
      </c>
      <c r="E1140" s="364">
        <v>28</v>
      </c>
      <c r="F1140" s="364" t="s">
        <v>1052</v>
      </c>
      <c r="G1140" s="364" t="s">
        <v>1053</v>
      </c>
      <c r="H1140" s="364" t="s">
        <v>1054</v>
      </c>
      <c r="I1140" s="365" t="s">
        <v>1218</v>
      </c>
    </row>
    <row r="1141" spans="1:9" ht="71.25">
      <c r="A1141" s="364" t="s">
        <v>1049</v>
      </c>
      <c r="B1141" s="364" t="s">
        <v>1477</v>
      </c>
      <c r="C1141" s="364">
        <v>4</v>
      </c>
      <c r="D1141" s="364" t="s">
        <v>1285</v>
      </c>
      <c r="E1141" s="364">
        <v>28</v>
      </c>
      <c r="F1141" s="364" t="s">
        <v>1052</v>
      </c>
      <c r="G1141" s="364" t="s">
        <v>1053</v>
      </c>
      <c r="H1141" s="364" t="s">
        <v>1054</v>
      </c>
      <c r="I1141" s="365" t="s">
        <v>1218</v>
      </c>
    </row>
    <row r="1142" spans="1:9" ht="71.25">
      <c r="A1142" s="364" t="s">
        <v>1049</v>
      </c>
      <c r="B1142" s="364" t="s">
        <v>1477</v>
      </c>
      <c r="C1142" s="364">
        <v>4</v>
      </c>
      <c r="D1142" s="364" t="s">
        <v>1114</v>
      </c>
      <c r="E1142" s="364">
        <v>28</v>
      </c>
      <c r="F1142" s="364" t="s">
        <v>1052</v>
      </c>
      <c r="G1142" s="364" t="s">
        <v>1053</v>
      </c>
      <c r="H1142" s="364" t="s">
        <v>1054</v>
      </c>
      <c r="I1142" s="365" t="s">
        <v>1218</v>
      </c>
    </row>
    <row r="1143" spans="1:9" ht="71.25">
      <c r="A1143" s="364" t="s">
        <v>1049</v>
      </c>
      <c r="B1143" s="364" t="s">
        <v>1477</v>
      </c>
      <c r="C1143" s="364">
        <v>4</v>
      </c>
      <c r="D1143" s="364" t="s">
        <v>1286</v>
      </c>
      <c r="E1143" s="364">
        <v>28</v>
      </c>
      <c r="F1143" s="364" t="s">
        <v>1052</v>
      </c>
      <c r="G1143" s="364" t="s">
        <v>1053</v>
      </c>
      <c r="H1143" s="364" t="s">
        <v>1054</v>
      </c>
      <c r="I1143" s="365" t="s">
        <v>1218</v>
      </c>
    </row>
    <row r="1144" spans="1:9" ht="71.25">
      <c r="A1144" s="364" t="s">
        <v>1049</v>
      </c>
      <c r="B1144" s="364" t="s">
        <v>1477</v>
      </c>
      <c r="C1144" s="364">
        <v>4</v>
      </c>
      <c r="D1144" s="364" t="s">
        <v>1115</v>
      </c>
      <c r="E1144" s="364">
        <v>28</v>
      </c>
      <c r="F1144" s="364" t="s">
        <v>1052</v>
      </c>
      <c r="G1144" s="364" t="s">
        <v>1241</v>
      </c>
      <c r="H1144" s="364" t="s">
        <v>1054</v>
      </c>
      <c r="I1144" s="365" t="s">
        <v>1218</v>
      </c>
    </row>
    <row r="1145" spans="1:9" ht="71.25">
      <c r="A1145" s="364" t="s">
        <v>1049</v>
      </c>
      <c r="B1145" s="364" t="s">
        <v>1477</v>
      </c>
      <c r="C1145" s="364">
        <v>4</v>
      </c>
      <c r="D1145" s="364" t="s">
        <v>1287</v>
      </c>
      <c r="E1145" s="364">
        <v>56</v>
      </c>
      <c r="F1145" s="364" t="s">
        <v>1590</v>
      </c>
      <c r="G1145" s="364" t="s">
        <v>1241</v>
      </c>
      <c r="H1145" s="364" t="s">
        <v>1054</v>
      </c>
      <c r="I1145" s="365" t="s">
        <v>1218</v>
      </c>
    </row>
    <row r="1146" spans="1:9" ht="71.25">
      <c r="A1146" s="364" t="s">
        <v>1049</v>
      </c>
      <c r="B1146" s="364" t="s">
        <v>1477</v>
      </c>
      <c r="C1146" s="364">
        <v>4</v>
      </c>
      <c r="D1146" s="364" t="s">
        <v>1289</v>
      </c>
      <c r="E1146" s="364">
        <v>28</v>
      </c>
      <c r="F1146" s="364" t="s">
        <v>1052</v>
      </c>
      <c r="G1146" s="364" t="s">
        <v>1241</v>
      </c>
      <c r="H1146" s="364" t="s">
        <v>1054</v>
      </c>
      <c r="I1146" s="365" t="s">
        <v>1218</v>
      </c>
    </row>
    <row r="1147" spans="1:9" ht="71.25">
      <c r="A1147" s="364" t="s">
        <v>1049</v>
      </c>
      <c r="B1147" s="364" t="s">
        <v>1477</v>
      </c>
      <c r="C1147" s="364">
        <v>4</v>
      </c>
      <c r="D1147" s="364" t="s">
        <v>1116</v>
      </c>
      <c r="E1147" s="364">
        <v>28</v>
      </c>
      <c r="F1147" s="364" t="s">
        <v>1052</v>
      </c>
      <c r="G1147" s="364" t="s">
        <v>1057</v>
      </c>
      <c r="H1147" s="364" t="s">
        <v>1054</v>
      </c>
      <c r="I1147" s="365" t="s">
        <v>1218</v>
      </c>
    </row>
    <row r="1148" spans="1:9" ht="71.25">
      <c r="A1148" s="364" t="s">
        <v>1049</v>
      </c>
      <c r="B1148" s="364" t="s">
        <v>1477</v>
      </c>
      <c r="C1148" s="364">
        <v>4</v>
      </c>
      <c r="D1148" s="364" t="s">
        <v>1117</v>
      </c>
      <c r="E1148" s="364">
        <v>28</v>
      </c>
      <c r="F1148" s="364" t="s">
        <v>1052</v>
      </c>
      <c r="G1148" s="364" t="s">
        <v>1057</v>
      </c>
      <c r="H1148" s="364" t="s">
        <v>1054</v>
      </c>
      <c r="I1148" s="365" t="s">
        <v>1218</v>
      </c>
    </row>
    <row r="1149" spans="1:9" ht="71.25">
      <c r="A1149" s="364" t="s">
        <v>1049</v>
      </c>
      <c r="B1149" s="364" t="s">
        <v>1477</v>
      </c>
      <c r="C1149" s="364">
        <v>4</v>
      </c>
      <c r="D1149" s="364" t="s">
        <v>1118</v>
      </c>
      <c r="E1149" s="364">
        <v>28</v>
      </c>
      <c r="F1149" s="364" t="s">
        <v>1052</v>
      </c>
      <c r="G1149" s="364" t="s">
        <v>1057</v>
      </c>
      <c r="H1149" s="364" t="s">
        <v>1054</v>
      </c>
      <c r="I1149" s="365" t="s">
        <v>1218</v>
      </c>
    </row>
    <row r="1150" spans="1:9" ht="71.25">
      <c r="A1150" s="364" t="s">
        <v>1049</v>
      </c>
      <c r="B1150" s="364" t="s">
        <v>1477</v>
      </c>
      <c r="C1150" s="364">
        <v>4</v>
      </c>
      <c r="D1150" s="364" t="s">
        <v>1119</v>
      </c>
      <c r="E1150" s="364">
        <v>28</v>
      </c>
      <c r="F1150" s="364" t="s">
        <v>1052</v>
      </c>
      <c r="G1150" s="364" t="s">
        <v>1057</v>
      </c>
      <c r="H1150" s="364" t="s">
        <v>1054</v>
      </c>
      <c r="I1150" s="365" t="s">
        <v>1218</v>
      </c>
    </row>
    <row r="1151" spans="1:9" ht="71.25">
      <c r="A1151" s="364" t="s">
        <v>1049</v>
      </c>
      <c r="B1151" s="364" t="s">
        <v>1477</v>
      </c>
      <c r="C1151" s="364">
        <v>4</v>
      </c>
      <c r="D1151" s="364" t="s">
        <v>1120</v>
      </c>
      <c r="E1151" s="364">
        <v>28</v>
      </c>
      <c r="F1151" s="364" t="s">
        <v>1052</v>
      </c>
      <c r="G1151" s="364" t="s">
        <v>1057</v>
      </c>
      <c r="H1151" s="364" t="s">
        <v>1054</v>
      </c>
      <c r="I1151" s="365" t="s">
        <v>1218</v>
      </c>
    </row>
    <row r="1152" spans="1:9" ht="71.25">
      <c r="A1152" s="364" t="s">
        <v>1049</v>
      </c>
      <c r="B1152" s="364" t="s">
        <v>1477</v>
      </c>
      <c r="C1152" s="364">
        <v>4</v>
      </c>
      <c r="D1152" s="364" t="s">
        <v>1121</v>
      </c>
      <c r="E1152" s="364">
        <v>28</v>
      </c>
      <c r="F1152" s="364" t="s">
        <v>1052</v>
      </c>
      <c r="G1152" s="364" t="s">
        <v>1057</v>
      </c>
      <c r="H1152" s="364" t="s">
        <v>1054</v>
      </c>
      <c r="I1152" s="365" t="s">
        <v>1218</v>
      </c>
    </row>
    <row r="1153" spans="1:9" ht="71.25">
      <c r="A1153" s="364" t="s">
        <v>1049</v>
      </c>
      <c r="B1153" s="364" t="s">
        <v>1477</v>
      </c>
      <c r="C1153" s="364">
        <v>4</v>
      </c>
      <c r="D1153" s="364" t="s">
        <v>1122</v>
      </c>
      <c r="E1153" s="364">
        <v>28</v>
      </c>
      <c r="F1153" s="364" t="s">
        <v>1052</v>
      </c>
      <c r="G1153" s="364" t="s">
        <v>1057</v>
      </c>
      <c r="H1153" s="364" t="s">
        <v>1054</v>
      </c>
      <c r="I1153" s="365" t="s">
        <v>1218</v>
      </c>
    </row>
    <row r="1154" spans="1:9" ht="71.25">
      <c r="A1154" s="364" t="s">
        <v>1049</v>
      </c>
      <c r="B1154" s="364" t="s">
        <v>1477</v>
      </c>
      <c r="C1154" s="364">
        <v>4</v>
      </c>
      <c r="D1154" s="364" t="s">
        <v>1123</v>
      </c>
      <c r="E1154" s="364">
        <v>28</v>
      </c>
      <c r="F1154" s="364" t="s">
        <v>1052</v>
      </c>
      <c r="G1154" s="364" t="s">
        <v>1057</v>
      </c>
      <c r="H1154" s="364" t="s">
        <v>1054</v>
      </c>
      <c r="I1154" s="365" t="s">
        <v>1218</v>
      </c>
    </row>
    <row r="1155" spans="1:9" ht="71.25">
      <c r="A1155" s="364" t="s">
        <v>1049</v>
      </c>
      <c r="B1155" s="364" t="s">
        <v>1477</v>
      </c>
      <c r="C1155" s="364">
        <v>4</v>
      </c>
      <c r="D1155" s="364" t="s">
        <v>1124</v>
      </c>
      <c r="E1155" s="364">
        <v>28</v>
      </c>
      <c r="F1155" s="364" t="s">
        <v>1052</v>
      </c>
      <c r="G1155" s="364" t="s">
        <v>1057</v>
      </c>
      <c r="H1155" s="364" t="s">
        <v>1054</v>
      </c>
      <c r="I1155" s="365" t="s">
        <v>1218</v>
      </c>
    </row>
    <row r="1156" spans="1:9" ht="71.25">
      <c r="A1156" s="364" t="s">
        <v>1049</v>
      </c>
      <c r="B1156" s="364" t="s">
        <v>1477</v>
      </c>
      <c r="C1156" s="364">
        <v>4</v>
      </c>
      <c r="D1156" s="364" t="s">
        <v>1125</v>
      </c>
      <c r="E1156" s="364">
        <v>28</v>
      </c>
      <c r="F1156" s="364" t="s">
        <v>1052</v>
      </c>
      <c r="G1156" s="364" t="s">
        <v>1057</v>
      </c>
      <c r="H1156" s="364" t="s">
        <v>1054</v>
      </c>
      <c r="I1156" s="365" t="s">
        <v>1218</v>
      </c>
    </row>
    <row r="1157" spans="1:9" ht="71.25">
      <c r="A1157" s="364" t="s">
        <v>1049</v>
      </c>
      <c r="B1157" s="364" t="s">
        <v>1477</v>
      </c>
      <c r="C1157" s="364">
        <v>4</v>
      </c>
      <c r="D1157" s="364" t="s">
        <v>1126</v>
      </c>
      <c r="E1157" s="364">
        <v>28</v>
      </c>
      <c r="F1157" s="364" t="s">
        <v>1052</v>
      </c>
      <c r="G1157" s="364" t="s">
        <v>1057</v>
      </c>
      <c r="H1157" s="364" t="s">
        <v>1054</v>
      </c>
      <c r="I1157" s="365" t="s">
        <v>1218</v>
      </c>
    </row>
    <row r="1158" spans="1:9" ht="71.25">
      <c r="A1158" s="364" t="s">
        <v>1049</v>
      </c>
      <c r="B1158" s="364" t="s">
        <v>1477</v>
      </c>
      <c r="C1158" s="364">
        <v>4</v>
      </c>
      <c r="D1158" s="364" t="s">
        <v>1127</v>
      </c>
      <c r="E1158" s="364">
        <v>28</v>
      </c>
      <c r="F1158" s="364" t="s">
        <v>1052</v>
      </c>
      <c r="G1158" s="364" t="s">
        <v>1053</v>
      </c>
      <c r="H1158" s="364" t="s">
        <v>1054</v>
      </c>
      <c r="I1158" s="365" t="s">
        <v>1218</v>
      </c>
    </row>
    <row r="1159" spans="1:9" ht="71.25">
      <c r="A1159" s="364" t="s">
        <v>1049</v>
      </c>
      <c r="B1159" s="364" t="s">
        <v>1477</v>
      </c>
      <c r="C1159" s="364">
        <v>4</v>
      </c>
      <c r="D1159" s="364" t="s">
        <v>1128</v>
      </c>
      <c r="E1159" s="364">
        <v>28</v>
      </c>
      <c r="F1159" s="364" t="s">
        <v>1052</v>
      </c>
      <c r="G1159" s="364" t="s">
        <v>1053</v>
      </c>
      <c r="H1159" s="364" t="s">
        <v>1054</v>
      </c>
      <c r="I1159" s="365" t="s">
        <v>1218</v>
      </c>
    </row>
    <row r="1160" spans="1:9" ht="71.25">
      <c r="A1160" s="364" t="s">
        <v>1049</v>
      </c>
      <c r="B1160" s="364" t="s">
        <v>1477</v>
      </c>
      <c r="C1160" s="364">
        <v>4</v>
      </c>
      <c r="D1160" s="364" t="s">
        <v>1129</v>
      </c>
      <c r="E1160" s="364">
        <v>28</v>
      </c>
      <c r="F1160" s="364" t="s">
        <v>1052</v>
      </c>
      <c r="G1160" s="364" t="s">
        <v>1053</v>
      </c>
      <c r="H1160" s="364" t="s">
        <v>1054</v>
      </c>
      <c r="I1160" s="365" t="s">
        <v>1218</v>
      </c>
    </row>
    <row r="1161" spans="1:9" ht="71.25">
      <c r="A1161" s="364" t="s">
        <v>1049</v>
      </c>
      <c r="B1161" s="364" t="s">
        <v>1477</v>
      </c>
      <c r="C1161" s="364">
        <v>4</v>
      </c>
      <c r="D1161" s="364" t="s">
        <v>1130</v>
      </c>
      <c r="E1161" s="364">
        <v>28</v>
      </c>
      <c r="F1161" s="364" t="s">
        <v>1052</v>
      </c>
      <c r="G1161" s="364" t="s">
        <v>1053</v>
      </c>
      <c r="H1161" s="364" t="s">
        <v>1054</v>
      </c>
      <c r="I1161" s="365" t="s">
        <v>1218</v>
      </c>
    </row>
    <row r="1162" spans="1:9" ht="71.25">
      <c r="A1162" s="364" t="s">
        <v>1049</v>
      </c>
      <c r="B1162" s="364" t="s">
        <v>1477</v>
      </c>
      <c r="C1162" s="364">
        <v>4</v>
      </c>
      <c r="D1162" s="364" t="s">
        <v>1131</v>
      </c>
      <c r="E1162" s="364">
        <v>28</v>
      </c>
      <c r="F1162" s="364" t="s">
        <v>1052</v>
      </c>
      <c r="G1162" s="364" t="s">
        <v>1053</v>
      </c>
      <c r="H1162" s="364" t="s">
        <v>1054</v>
      </c>
      <c r="I1162" s="365" t="s">
        <v>1218</v>
      </c>
    </row>
    <row r="1163" spans="1:9" ht="71.25">
      <c r="A1163" s="364" t="s">
        <v>1049</v>
      </c>
      <c r="B1163" s="364" t="s">
        <v>1477</v>
      </c>
      <c r="C1163" s="364">
        <v>4</v>
      </c>
      <c r="D1163" s="364" t="s">
        <v>1132</v>
      </c>
      <c r="E1163" s="364">
        <v>28</v>
      </c>
      <c r="F1163" s="364" t="s">
        <v>1052</v>
      </c>
      <c r="G1163" s="364" t="s">
        <v>1053</v>
      </c>
      <c r="H1163" s="364" t="s">
        <v>1054</v>
      </c>
      <c r="I1163" s="365" t="s">
        <v>1218</v>
      </c>
    </row>
    <row r="1164" spans="1:9" ht="71.25">
      <c r="A1164" s="364" t="s">
        <v>1049</v>
      </c>
      <c r="B1164" s="364" t="s">
        <v>1477</v>
      </c>
      <c r="C1164" s="364">
        <v>4</v>
      </c>
      <c r="D1164" s="364" t="s">
        <v>1290</v>
      </c>
      <c r="E1164" s="364">
        <v>28</v>
      </c>
      <c r="F1164" s="364" t="s">
        <v>1052</v>
      </c>
      <c r="G1164" s="364" t="s">
        <v>1053</v>
      </c>
      <c r="H1164" s="364" t="s">
        <v>1054</v>
      </c>
      <c r="I1164" s="365" t="s">
        <v>1218</v>
      </c>
    </row>
    <row r="1165" spans="1:9" ht="71.25">
      <c r="A1165" s="364" t="s">
        <v>1049</v>
      </c>
      <c r="B1165" s="364" t="s">
        <v>1477</v>
      </c>
      <c r="C1165" s="364">
        <v>4</v>
      </c>
      <c r="D1165" s="364" t="s">
        <v>1133</v>
      </c>
      <c r="E1165" s="364">
        <v>28</v>
      </c>
      <c r="F1165" s="364" t="s">
        <v>1052</v>
      </c>
      <c r="G1165" s="364" t="s">
        <v>1053</v>
      </c>
      <c r="H1165" s="364" t="s">
        <v>1054</v>
      </c>
      <c r="I1165" s="365" t="s">
        <v>1218</v>
      </c>
    </row>
    <row r="1166" spans="1:9" ht="71.25">
      <c r="A1166" s="364" t="s">
        <v>1049</v>
      </c>
      <c r="B1166" s="364" t="s">
        <v>1477</v>
      </c>
      <c r="C1166" s="364">
        <v>4</v>
      </c>
      <c r="D1166" s="364" t="s">
        <v>1291</v>
      </c>
      <c r="E1166" s="364">
        <v>28</v>
      </c>
      <c r="F1166" s="364" t="s">
        <v>1052</v>
      </c>
      <c r="G1166" s="364" t="s">
        <v>1053</v>
      </c>
      <c r="H1166" s="364" t="s">
        <v>1054</v>
      </c>
      <c r="I1166" s="365" t="s">
        <v>1218</v>
      </c>
    </row>
    <row r="1167" spans="1:9" ht="71.25">
      <c r="A1167" s="364" t="s">
        <v>1049</v>
      </c>
      <c r="B1167" s="364" t="s">
        <v>1477</v>
      </c>
      <c r="C1167" s="364">
        <v>4</v>
      </c>
      <c r="D1167" s="364" t="s">
        <v>1134</v>
      </c>
      <c r="E1167" s="364">
        <v>28</v>
      </c>
      <c r="F1167" s="364" t="s">
        <v>1052</v>
      </c>
      <c r="G1167" s="364" t="s">
        <v>1053</v>
      </c>
      <c r="H1167" s="364" t="s">
        <v>1054</v>
      </c>
      <c r="I1167" s="365" t="s">
        <v>1218</v>
      </c>
    </row>
    <row r="1168" spans="1:9" ht="71.25">
      <c r="A1168" s="364" t="s">
        <v>1049</v>
      </c>
      <c r="B1168" s="364" t="s">
        <v>1477</v>
      </c>
      <c r="C1168" s="364">
        <v>4</v>
      </c>
      <c r="D1168" s="364" t="s">
        <v>1292</v>
      </c>
      <c r="E1168" s="364">
        <v>28</v>
      </c>
      <c r="F1168" s="364" t="s">
        <v>1052</v>
      </c>
      <c r="G1168" s="364" t="s">
        <v>1053</v>
      </c>
      <c r="H1168" s="364" t="s">
        <v>1054</v>
      </c>
      <c r="I1168" s="365" t="s">
        <v>1218</v>
      </c>
    </row>
    <row r="1169" spans="1:9" ht="71.25">
      <c r="A1169" s="364" t="s">
        <v>1049</v>
      </c>
      <c r="B1169" s="364" t="s">
        <v>1477</v>
      </c>
      <c r="C1169" s="364">
        <v>4</v>
      </c>
      <c r="D1169" s="364" t="s">
        <v>1135</v>
      </c>
      <c r="E1169" s="364">
        <v>28</v>
      </c>
      <c r="F1169" s="364" t="s">
        <v>1052</v>
      </c>
      <c r="G1169" s="364" t="s">
        <v>1268</v>
      </c>
      <c r="H1169" s="364" t="s">
        <v>1054</v>
      </c>
      <c r="I1169" s="365" t="s">
        <v>1218</v>
      </c>
    </row>
    <row r="1170" spans="1:9" ht="71.25">
      <c r="A1170" s="364" t="s">
        <v>1049</v>
      </c>
      <c r="B1170" s="364" t="s">
        <v>1477</v>
      </c>
      <c r="C1170" s="364">
        <v>4</v>
      </c>
      <c r="D1170" s="364" t="s">
        <v>1293</v>
      </c>
      <c r="E1170" s="364">
        <v>56</v>
      </c>
      <c r="F1170" s="364" t="s">
        <v>1590</v>
      </c>
      <c r="G1170" s="364" t="s">
        <v>1268</v>
      </c>
      <c r="H1170" s="364" t="s">
        <v>1054</v>
      </c>
      <c r="I1170" s="365" t="s">
        <v>1218</v>
      </c>
    </row>
    <row r="1171" spans="1:9" ht="71.25">
      <c r="A1171" s="364" t="s">
        <v>1049</v>
      </c>
      <c r="B1171" s="364" t="s">
        <v>1477</v>
      </c>
      <c r="C1171" s="364">
        <v>4</v>
      </c>
      <c r="D1171" s="364" t="s">
        <v>1295</v>
      </c>
      <c r="E1171" s="364">
        <v>28</v>
      </c>
      <c r="F1171" s="364" t="s">
        <v>1052</v>
      </c>
      <c r="G1171" s="364" t="s">
        <v>1268</v>
      </c>
      <c r="H1171" s="364" t="s">
        <v>1054</v>
      </c>
      <c r="I1171" s="365" t="s">
        <v>1218</v>
      </c>
    </row>
    <row r="1172" spans="1:9" ht="71.25">
      <c r="A1172" s="364" t="s">
        <v>1049</v>
      </c>
      <c r="B1172" s="364" t="s">
        <v>1477</v>
      </c>
      <c r="C1172" s="364">
        <v>5</v>
      </c>
      <c r="D1172" s="364" t="s">
        <v>1136</v>
      </c>
      <c r="E1172" s="364">
        <v>28</v>
      </c>
      <c r="F1172" s="364" t="s">
        <v>1052</v>
      </c>
      <c r="G1172" s="364" t="s">
        <v>1057</v>
      </c>
      <c r="H1172" s="364" t="s">
        <v>1054</v>
      </c>
      <c r="I1172" s="365" t="s">
        <v>1218</v>
      </c>
    </row>
    <row r="1173" spans="1:9" ht="71.25">
      <c r="A1173" s="364" t="s">
        <v>1049</v>
      </c>
      <c r="B1173" s="364" t="s">
        <v>1477</v>
      </c>
      <c r="C1173" s="364">
        <v>5</v>
      </c>
      <c r="D1173" s="364" t="s">
        <v>1137</v>
      </c>
      <c r="E1173" s="364">
        <v>28</v>
      </c>
      <c r="F1173" s="364" t="s">
        <v>1052</v>
      </c>
      <c r="G1173" s="364" t="s">
        <v>1057</v>
      </c>
      <c r="H1173" s="364" t="s">
        <v>1054</v>
      </c>
      <c r="I1173" s="365" t="s">
        <v>1218</v>
      </c>
    </row>
    <row r="1174" spans="1:9" ht="71.25">
      <c r="A1174" s="364" t="s">
        <v>1049</v>
      </c>
      <c r="B1174" s="364" t="s">
        <v>1477</v>
      </c>
      <c r="C1174" s="364">
        <v>5</v>
      </c>
      <c r="D1174" s="364" t="s">
        <v>1138</v>
      </c>
      <c r="E1174" s="364">
        <v>28</v>
      </c>
      <c r="F1174" s="364" t="s">
        <v>1052</v>
      </c>
      <c r="G1174" s="364" t="s">
        <v>1057</v>
      </c>
      <c r="H1174" s="364" t="s">
        <v>1054</v>
      </c>
      <c r="I1174" s="365" t="s">
        <v>1218</v>
      </c>
    </row>
    <row r="1175" spans="1:9" ht="71.25">
      <c r="A1175" s="364" t="s">
        <v>1049</v>
      </c>
      <c r="B1175" s="364" t="s">
        <v>1477</v>
      </c>
      <c r="C1175" s="364">
        <v>5</v>
      </c>
      <c r="D1175" s="364" t="s">
        <v>1139</v>
      </c>
      <c r="E1175" s="364">
        <v>28</v>
      </c>
      <c r="F1175" s="364" t="s">
        <v>1052</v>
      </c>
      <c r="G1175" s="364" t="s">
        <v>1057</v>
      </c>
      <c r="H1175" s="364" t="s">
        <v>1054</v>
      </c>
      <c r="I1175" s="365" t="s">
        <v>1218</v>
      </c>
    </row>
    <row r="1176" spans="1:9" ht="71.25">
      <c r="A1176" s="364" t="s">
        <v>1049</v>
      </c>
      <c r="B1176" s="364" t="s">
        <v>1477</v>
      </c>
      <c r="C1176" s="364">
        <v>5</v>
      </c>
      <c r="D1176" s="364" t="s">
        <v>1140</v>
      </c>
      <c r="E1176" s="364">
        <v>28</v>
      </c>
      <c r="F1176" s="364" t="s">
        <v>1052</v>
      </c>
      <c r="G1176" s="364" t="s">
        <v>1057</v>
      </c>
      <c r="H1176" s="364" t="s">
        <v>1054</v>
      </c>
      <c r="I1176" s="365" t="s">
        <v>1218</v>
      </c>
    </row>
    <row r="1177" spans="1:9" ht="71.25">
      <c r="A1177" s="364" t="s">
        <v>1049</v>
      </c>
      <c r="B1177" s="364" t="s">
        <v>1477</v>
      </c>
      <c r="C1177" s="364">
        <v>5</v>
      </c>
      <c r="D1177" s="364" t="s">
        <v>1141</v>
      </c>
      <c r="E1177" s="364">
        <v>28</v>
      </c>
      <c r="F1177" s="364" t="s">
        <v>1052</v>
      </c>
      <c r="G1177" s="364" t="s">
        <v>1057</v>
      </c>
      <c r="H1177" s="364" t="s">
        <v>1054</v>
      </c>
      <c r="I1177" s="365" t="s">
        <v>1218</v>
      </c>
    </row>
    <row r="1178" spans="1:9" ht="71.25">
      <c r="A1178" s="364" t="s">
        <v>1049</v>
      </c>
      <c r="B1178" s="364" t="s">
        <v>1477</v>
      </c>
      <c r="C1178" s="364">
        <v>5</v>
      </c>
      <c r="D1178" s="364" t="s">
        <v>1142</v>
      </c>
      <c r="E1178" s="364">
        <v>28</v>
      </c>
      <c r="F1178" s="364" t="s">
        <v>1052</v>
      </c>
      <c r="G1178" s="364" t="s">
        <v>1057</v>
      </c>
      <c r="H1178" s="364" t="s">
        <v>1054</v>
      </c>
      <c r="I1178" s="365" t="s">
        <v>1218</v>
      </c>
    </row>
    <row r="1179" spans="1:9" ht="71.25">
      <c r="A1179" s="364" t="s">
        <v>1049</v>
      </c>
      <c r="B1179" s="364" t="s">
        <v>1477</v>
      </c>
      <c r="C1179" s="364">
        <v>5</v>
      </c>
      <c r="D1179" s="364" t="s">
        <v>1143</v>
      </c>
      <c r="E1179" s="364">
        <v>28</v>
      </c>
      <c r="F1179" s="364" t="s">
        <v>1052</v>
      </c>
      <c r="G1179" s="364" t="s">
        <v>1057</v>
      </c>
      <c r="H1179" s="364" t="s">
        <v>1054</v>
      </c>
      <c r="I1179" s="365" t="s">
        <v>1218</v>
      </c>
    </row>
    <row r="1180" spans="1:9" ht="71.25">
      <c r="A1180" s="364" t="s">
        <v>1049</v>
      </c>
      <c r="B1180" s="364" t="s">
        <v>1477</v>
      </c>
      <c r="C1180" s="364">
        <v>5</v>
      </c>
      <c r="D1180" s="364" t="s">
        <v>1144</v>
      </c>
      <c r="E1180" s="364">
        <v>28</v>
      </c>
      <c r="F1180" s="364" t="s">
        <v>1052</v>
      </c>
      <c r="G1180" s="364" t="s">
        <v>1057</v>
      </c>
      <c r="H1180" s="364" t="s">
        <v>1054</v>
      </c>
      <c r="I1180" s="365" t="s">
        <v>1218</v>
      </c>
    </row>
    <row r="1181" spans="1:9" ht="71.25">
      <c r="A1181" s="364" t="s">
        <v>1049</v>
      </c>
      <c r="B1181" s="364" t="s">
        <v>1477</v>
      </c>
      <c r="C1181" s="364">
        <v>5</v>
      </c>
      <c r="D1181" s="364" t="s">
        <v>1145</v>
      </c>
      <c r="E1181" s="364">
        <v>28</v>
      </c>
      <c r="F1181" s="364" t="s">
        <v>1052</v>
      </c>
      <c r="G1181" s="364" t="s">
        <v>1057</v>
      </c>
      <c r="H1181" s="364" t="s">
        <v>1054</v>
      </c>
      <c r="I1181" s="365" t="s">
        <v>1218</v>
      </c>
    </row>
    <row r="1182" spans="1:9" ht="71.25">
      <c r="A1182" s="364" t="s">
        <v>1049</v>
      </c>
      <c r="B1182" s="364" t="s">
        <v>1477</v>
      </c>
      <c r="C1182" s="364">
        <v>5</v>
      </c>
      <c r="D1182" s="364" t="s">
        <v>1146</v>
      </c>
      <c r="E1182" s="364">
        <v>28</v>
      </c>
      <c r="F1182" s="364" t="s">
        <v>1052</v>
      </c>
      <c r="G1182" s="364" t="s">
        <v>1057</v>
      </c>
      <c r="H1182" s="364" t="s">
        <v>1054</v>
      </c>
      <c r="I1182" s="365" t="s">
        <v>1218</v>
      </c>
    </row>
    <row r="1183" spans="1:9" ht="71.25">
      <c r="A1183" s="364" t="s">
        <v>1049</v>
      </c>
      <c r="B1183" s="364" t="s">
        <v>1477</v>
      </c>
      <c r="C1183" s="364">
        <v>5</v>
      </c>
      <c r="D1183" s="364" t="s">
        <v>1147</v>
      </c>
      <c r="E1183" s="364">
        <v>28</v>
      </c>
      <c r="F1183" s="364" t="s">
        <v>1052</v>
      </c>
      <c r="G1183" s="364" t="s">
        <v>1053</v>
      </c>
      <c r="H1183" s="364" t="s">
        <v>1054</v>
      </c>
      <c r="I1183" s="365" t="s">
        <v>1218</v>
      </c>
    </row>
    <row r="1184" spans="1:9" ht="71.25">
      <c r="A1184" s="364" t="s">
        <v>1049</v>
      </c>
      <c r="B1184" s="364" t="s">
        <v>1477</v>
      </c>
      <c r="C1184" s="364">
        <v>5</v>
      </c>
      <c r="D1184" s="364" t="s">
        <v>1148</v>
      </c>
      <c r="E1184" s="364">
        <v>28</v>
      </c>
      <c r="F1184" s="364" t="s">
        <v>1052</v>
      </c>
      <c r="G1184" s="364" t="s">
        <v>1053</v>
      </c>
      <c r="H1184" s="364" t="s">
        <v>1054</v>
      </c>
      <c r="I1184" s="365" t="s">
        <v>1218</v>
      </c>
    </row>
    <row r="1185" spans="1:9" ht="71.25">
      <c r="A1185" s="364" t="s">
        <v>1049</v>
      </c>
      <c r="B1185" s="364" t="s">
        <v>1477</v>
      </c>
      <c r="C1185" s="364">
        <v>5</v>
      </c>
      <c r="D1185" s="364" t="s">
        <v>1149</v>
      </c>
      <c r="E1185" s="364">
        <v>28</v>
      </c>
      <c r="F1185" s="364" t="s">
        <v>1052</v>
      </c>
      <c r="G1185" s="364" t="s">
        <v>1053</v>
      </c>
      <c r="H1185" s="364" t="s">
        <v>1054</v>
      </c>
      <c r="I1185" s="365" t="s">
        <v>1218</v>
      </c>
    </row>
    <row r="1186" spans="1:9" ht="71.25">
      <c r="A1186" s="364" t="s">
        <v>1049</v>
      </c>
      <c r="B1186" s="364" t="s">
        <v>1477</v>
      </c>
      <c r="C1186" s="364">
        <v>5</v>
      </c>
      <c r="D1186" s="364" t="s">
        <v>1150</v>
      </c>
      <c r="E1186" s="364">
        <v>28</v>
      </c>
      <c r="F1186" s="364" t="s">
        <v>1052</v>
      </c>
      <c r="G1186" s="364" t="s">
        <v>1053</v>
      </c>
      <c r="H1186" s="364" t="s">
        <v>1054</v>
      </c>
      <c r="I1186" s="365" t="s">
        <v>1218</v>
      </c>
    </row>
    <row r="1187" spans="1:9" ht="71.25">
      <c r="A1187" s="364" t="s">
        <v>1049</v>
      </c>
      <c r="B1187" s="364" t="s">
        <v>1477</v>
      </c>
      <c r="C1187" s="364">
        <v>5</v>
      </c>
      <c r="D1187" s="364" t="s">
        <v>1151</v>
      </c>
      <c r="E1187" s="364">
        <v>28</v>
      </c>
      <c r="F1187" s="364" t="s">
        <v>1052</v>
      </c>
      <c r="G1187" s="364" t="s">
        <v>1053</v>
      </c>
      <c r="H1187" s="364" t="s">
        <v>1054</v>
      </c>
      <c r="I1187" s="365" t="s">
        <v>1218</v>
      </c>
    </row>
    <row r="1188" spans="1:9" ht="71.25">
      <c r="A1188" s="364" t="s">
        <v>1049</v>
      </c>
      <c r="B1188" s="364" t="s">
        <v>1477</v>
      </c>
      <c r="C1188" s="364">
        <v>5</v>
      </c>
      <c r="D1188" s="364" t="s">
        <v>1152</v>
      </c>
      <c r="E1188" s="364">
        <v>28</v>
      </c>
      <c r="F1188" s="364" t="s">
        <v>1052</v>
      </c>
      <c r="G1188" s="364" t="s">
        <v>1053</v>
      </c>
      <c r="H1188" s="364" t="s">
        <v>1054</v>
      </c>
      <c r="I1188" s="365" t="s">
        <v>1218</v>
      </c>
    </row>
    <row r="1189" spans="1:9" ht="71.25">
      <c r="A1189" s="364" t="s">
        <v>1049</v>
      </c>
      <c r="B1189" s="364" t="s">
        <v>1477</v>
      </c>
      <c r="C1189" s="364">
        <v>5</v>
      </c>
      <c r="D1189" s="364" t="s">
        <v>1296</v>
      </c>
      <c r="E1189" s="364">
        <v>28</v>
      </c>
      <c r="F1189" s="364" t="s">
        <v>1052</v>
      </c>
      <c r="G1189" s="364" t="s">
        <v>1053</v>
      </c>
      <c r="H1189" s="364" t="s">
        <v>1054</v>
      </c>
      <c r="I1189" s="365" t="s">
        <v>1218</v>
      </c>
    </row>
    <row r="1190" spans="1:9" ht="71.25">
      <c r="A1190" s="364" t="s">
        <v>1049</v>
      </c>
      <c r="B1190" s="364" t="s">
        <v>1477</v>
      </c>
      <c r="C1190" s="364">
        <v>5</v>
      </c>
      <c r="D1190" s="364" t="s">
        <v>1153</v>
      </c>
      <c r="E1190" s="364">
        <v>28</v>
      </c>
      <c r="F1190" s="364" t="s">
        <v>1052</v>
      </c>
      <c r="G1190" s="364" t="s">
        <v>1053</v>
      </c>
      <c r="H1190" s="364" t="s">
        <v>1054</v>
      </c>
      <c r="I1190" s="365" t="s">
        <v>1218</v>
      </c>
    </row>
    <row r="1191" spans="1:9" ht="71.25">
      <c r="A1191" s="364" t="s">
        <v>1049</v>
      </c>
      <c r="B1191" s="364" t="s">
        <v>1477</v>
      </c>
      <c r="C1191" s="364">
        <v>5</v>
      </c>
      <c r="D1191" s="364" t="s">
        <v>1297</v>
      </c>
      <c r="E1191" s="364">
        <v>28</v>
      </c>
      <c r="F1191" s="364" t="s">
        <v>1052</v>
      </c>
      <c r="G1191" s="364" t="s">
        <v>1053</v>
      </c>
      <c r="H1191" s="364" t="s">
        <v>1054</v>
      </c>
      <c r="I1191" s="365" t="s">
        <v>1218</v>
      </c>
    </row>
    <row r="1192" spans="1:9" ht="71.25">
      <c r="A1192" s="364" t="s">
        <v>1049</v>
      </c>
      <c r="B1192" s="364" t="s">
        <v>1477</v>
      </c>
      <c r="C1192" s="364">
        <v>5</v>
      </c>
      <c r="D1192" s="364" t="s">
        <v>1154</v>
      </c>
      <c r="E1192" s="364">
        <v>28</v>
      </c>
      <c r="F1192" s="364" t="s">
        <v>1052</v>
      </c>
      <c r="G1192" s="364" t="s">
        <v>1053</v>
      </c>
      <c r="H1192" s="364" t="s">
        <v>1054</v>
      </c>
      <c r="I1192" s="365" t="s">
        <v>1218</v>
      </c>
    </row>
    <row r="1193" spans="1:9" ht="71.25">
      <c r="A1193" s="364" t="s">
        <v>1049</v>
      </c>
      <c r="B1193" s="364" t="s">
        <v>1477</v>
      </c>
      <c r="C1193" s="364">
        <v>5</v>
      </c>
      <c r="D1193" s="364" t="s">
        <v>1298</v>
      </c>
      <c r="E1193" s="364">
        <v>28</v>
      </c>
      <c r="F1193" s="364" t="s">
        <v>1052</v>
      </c>
      <c r="G1193" s="364" t="s">
        <v>1053</v>
      </c>
      <c r="H1193" s="364" t="s">
        <v>1054</v>
      </c>
      <c r="I1193" s="365" t="s">
        <v>1218</v>
      </c>
    </row>
    <row r="1194" spans="1:9" ht="71.25">
      <c r="A1194" s="364" t="s">
        <v>1049</v>
      </c>
      <c r="B1194" s="364" t="s">
        <v>1477</v>
      </c>
      <c r="C1194" s="364">
        <v>5</v>
      </c>
      <c r="D1194" s="364" t="s">
        <v>1155</v>
      </c>
      <c r="E1194" s="364">
        <v>28</v>
      </c>
      <c r="F1194" s="364" t="s">
        <v>1052</v>
      </c>
      <c r="G1194" s="364" t="s">
        <v>1241</v>
      </c>
      <c r="H1194" s="364" t="s">
        <v>1054</v>
      </c>
      <c r="I1194" s="365" t="s">
        <v>1218</v>
      </c>
    </row>
    <row r="1195" spans="1:9" ht="71.25">
      <c r="A1195" s="364" t="s">
        <v>1049</v>
      </c>
      <c r="B1195" s="364" t="s">
        <v>1477</v>
      </c>
      <c r="C1195" s="364">
        <v>5</v>
      </c>
      <c r="D1195" s="364" t="s">
        <v>1299</v>
      </c>
      <c r="E1195" s="364">
        <v>56</v>
      </c>
      <c r="F1195" s="364" t="s">
        <v>1590</v>
      </c>
      <c r="G1195" s="364" t="s">
        <v>1241</v>
      </c>
      <c r="H1195" s="364" t="s">
        <v>1054</v>
      </c>
      <c r="I1195" s="365" t="s">
        <v>1218</v>
      </c>
    </row>
    <row r="1196" spans="1:9" ht="71.25">
      <c r="A1196" s="364" t="s">
        <v>1049</v>
      </c>
      <c r="B1196" s="364" t="s">
        <v>1477</v>
      </c>
      <c r="C1196" s="364">
        <v>5</v>
      </c>
      <c r="D1196" s="364" t="s">
        <v>1301</v>
      </c>
      <c r="E1196" s="364">
        <v>28</v>
      </c>
      <c r="F1196" s="364" t="s">
        <v>1052</v>
      </c>
      <c r="G1196" s="364" t="s">
        <v>1241</v>
      </c>
      <c r="H1196" s="364" t="s">
        <v>1054</v>
      </c>
      <c r="I1196" s="365" t="s">
        <v>1218</v>
      </c>
    </row>
    <row r="1197" spans="1:9" ht="71.25">
      <c r="A1197" s="364" t="s">
        <v>1049</v>
      </c>
      <c r="B1197" s="364" t="s">
        <v>1477</v>
      </c>
      <c r="C1197" s="364">
        <v>5</v>
      </c>
      <c r="D1197" s="364" t="s">
        <v>1156</v>
      </c>
      <c r="E1197" s="364">
        <v>28</v>
      </c>
      <c r="F1197" s="364" t="s">
        <v>1052</v>
      </c>
      <c r="G1197" s="364" t="s">
        <v>1057</v>
      </c>
      <c r="H1197" s="364" t="s">
        <v>1054</v>
      </c>
      <c r="I1197" s="365" t="s">
        <v>1218</v>
      </c>
    </row>
    <row r="1198" spans="1:9" ht="71.25">
      <c r="A1198" s="364" t="s">
        <v>1049</v>
      </c>
      <c r="B1198" s="364" t="s">
        <v>1477</v>
      </c>
      <c r="C1198" s="364">
        <v>5</v>
      </c>
      <c r="D1198" s="364" t="s">
        <v>1157</v>
      </c>
      <c r="E1198" s="364">
        <v>28</v>
      </c>
      <c r="F1198" s="364" t="s">
        <v>1052</v>
      </c>
      <c r="G1198" s="364" t="s">
        <v>1057</v>
      </c>
      <c r="H1198" s="364" t="s">
        <v>1054</v>
      </c>
      <c r="I1198" s="365" t="s">
        <v>1218</v>
      </c>
    </row>
    <row r="1199" spans="1:9" ht="71.25">
      <c r="A1199" s="364" t="s">
        <v>1049</v>
      </c>
      <c r="B1199" s="364" t="s">
        <v>1477</v>
      </c>
      <c r="C1199" s="364">
        <v>5</v>
      </c>
      <c r="D1199" s="364" t="s">
        <v>1158</v>
      </c>
      <c r="E1199" s="364">
        <v>28</v>
      </c>
      <c r="F1199" s="364" t="s">
        <v>1052</v>
      </c>
      <c r="G1199" s="364" t="s">
        <v>1057</v>
      </c>
      <c r="H1199" s="364" t="s">
        <v>1054</v>
      </c>
      <c r="I1199" s="365" t="s">
        <v>1218</v>
      </c>
    </row>
    <row r="1200" spans="1:9" ht="71.25">
      <c r="A1200" s="364" t="s">
        <v>1049</v>
      </c>
      <c r="B1200" s="364" t="s">
        <v>1477</v>
      </c>
      <c r="C1200" s="364">
        <v>5</v>
      </c>
      <c r="D1200" s="364" t="s">
        <v>1159</v>
      </c>
      <c r="E1200" s="364">
        <v>28</v>
      </c>
      <c r="F1200" s="364" t="s">
        <v>1052</v>
      </c>
      <c r="G1200" s="364" t="s">
        <v>1057</v>
      </c>
      <c r="H1200" s="364" t="s">
        <v>1054</v>
      </c>
      <c r="I1200" s="365" t="s">
        <v>1218</v>
      </c>
    </row>
    <row r="1201" spans="1:9" ht="71.25">
      <c r="A1201" s="364" t="s">
        <v>1049</v>
      </c>
      <c r="B1201" s="364" t="s">
        <v>1477</v>
      </c>
      <c r="C1201" s="364">
        <v>5</v>
      </c>
      <c r="D1201" s="364" t="s">
        <v>1160</v>
      </c>
      <c r="E1201" s="364">
        <v>28</v>
      </c>
      <c r="F1201" s="364" t="s">
        <v>1052</v>
      </c>
      <c r="G1201" s="364" t="s">
        <v>1057</v>
      </c>
      <c r="H1201" s="364" t="s">
        <v>1054</v>
      </c>
      <c r="I1201" s="365" t="s">
        <v>1218</v>
      </c>
    </row>
    <row r="1202" spans="1:9" ht="71.25">
      <c r="A1202" s="364" t="s">
        <v>1049</v>
      </c>
      <c r="B1202" s="364" t="s">
        <v>1477</v>
      </c>
      <c r="C1202" s="364">
        <v>5</v>
      </c>
      <c r="D1202" s="364" t="s">
        <v>1161</v>
      </c>
      <c r="E1202" s="364">
        <v>28</v>
      </c>
      <c r="F1202" s="364" t="s">
        <v>1052</v>
      </c>
      <c r="G1202" s="364" t="s">
        <v>1057</v>
      </c>
      <c r="H1202" s="364" t="s">
        <v>1054</v>
      </c>
      <c r="I1202" s="365" t="s">
        <v>1218</v>
      </c>
    </row>
    <row r="1203" spans="1:9" ht="71.25">
      <c r="A1203" s="364" t="s">
        <v>1049</v>
      </c>
      <c r="B1203" s="364" t="s">
        <v>1477</v>
      </c>
      <c r="C1203" s="364">
        <v>5</v>
      </c>
      <c r="D1203" s="364" t="s">
        <v>1162</v>
      </c>
      <c r="E1203" s="364">
        <v>28</v>
      </c>
      <c r="F1203" s="364" t="s">
        <v>1052</v>
      </c>
      <c r="G1203" s="364" t="s">
        <v>1057</v>
      </c>
      <c r="H1203" s="364" t="s">
        <v>1054</v>
      </c>
      <c r="I1203" s="365" t="s">
        <v>1218</v>
      </c>
    </row>
    <row r="1204" spans="1:9" ht="71.25">
      <c r="A1204" s="364" t="s">
        <v>1049</v>
      </c>
      <c r="B1204" s="364" t="s">
        <v>1477</v>
      </c>
      <c r="C1204" s="364">
        <v>5</v>
      </c>
      <c r="D1204" s="364" t="s">
        <v>1163</v>
      </c>
      <c r="E1204" s="364">
        <v>28</v>
      </c>
      <c r="F1204" s="364" t="s">
        <v>1052</v>
      </c>
      <c r="G1204" s="364" t="s">
        <v>1057</v>
      </c>
      <c r="H1204" s="364" t="s">
        <v>1054</v>
      </c>
      <c r="I1204" s="365" t="s">
        <v>1218</v>
      </c>
    </row>
    <row r="1205" spans="1:9" ht="71.25">
      <c r="A1205" s="364" t="s">
        <v>1049</v>
      </c>
      <c r="B1205" s="364" t="s">
        <v>1477</v>
      </c>
      <c r="C1205" s="364">
        <v>5</v>
      </c>
      <c r="D1205" s="364" t="s">
        <v>1164</v>
      </c>
      <c r="E1205" s="364">
        <v>28</v>
      </c>
      <c r="F1205" s="364" t="s">
        <v>1052</v>
      </c>
      <c r="G1205" s="364" t="s">
        <v>1057</v>
      </c>
      <c r="H1205" s="364" t="s">
        <v>1054</v>
      </c>
      <c r="I1205" s="365" t="s">
        <v>1218</v>
      </c>
    </row>
    <row r="1206" spans="1:9" ht="71.25">
      <c r="A1206" s="364" t="s">
        <v>1049</v>
      </c>
      <c r="B1206" s="364" t="s">
        <v>1477</v>
      </c>
      <c r="C1206" s="364">
        <v>5</v>
      </c>
      <c r="D1206" s="364" t="s">
        <v>1165</v>
      </c>
      <c r="E1206" s="364">
        <v>28</v>
      </c>
      <c r="F1206" s="364" t="s">
        <v>1052</v>
      </c>
      <c r="G1206" s="364" t="s">
        <v>1057</v>
      </c>
      <c r="H1206" s="364" t="s">
        <v>1054</v>
      </c>
      <c r="I1206" s="365" t="s">
        <v>1218</v>
      </c>
    </row>
    <row r="1207" spans="1:9" ht="71.25">
      <c r="A1207" s="364" t="s">
        <v>1049</v>
      </c>
      <c r="B1207" s="364" t="s">
        <v>1477</v>
      </c>
      <c r="C1207" s="364">
        <v>5</v>
      </c>
      <c r="D1207" s="364" t="s">
        <v>1166</v>
      </c>
      <c r="E1207" s="364">
        <v>28</v>
      </c>
      <c r="F1207" s="364" t="s">
        <v>1052</v>
      </c>
      <c r="G1207" s="364" t="s">
        <v>1057</v>
      </c>
      <c r="H1207" s="364" t="s">
        <v>1054</v>
      </c>
      <c r="I1207" s="365" t="s">
        <v>1218</v>
      </c>
    </row>
    <row r="1208" spans="1:9" ht="71.25">
      <c r="A1208" s="364" t="s">
        <v>1049</v>
      </c>
      <c r="B1208" s="364" t="s">
        <v>1477</v>
      </c>
      <c r="C1208" s="364">
        <v>5</v>
      </c>
      <c r="D1208" s="364" t="s">
        <v>1167</v>
      </c>
      <c r="E1208" s="364">
        <v>28</v>
      </c>
      <c r="F1208" s="364" t="s">
        <v>1052</v>
      </c>
      <c r="G1208" s="364" t="s">
        <v>1053</v>
      </c>
      <c r="H1208" s="364" t="s">
        <v>1054</v>
      </c>
      <c r="I1208" s="365" t="s">
        <v>1218</v>
      </c>
    </row>
    <row r="1209" spans="1:9" ht="71.25">
      <c r="A1209" s="364" t="s">
        <v>1049</v>
      </c>
      <c r="B1209" s="364" t="s">
        <v>1477</v>
      </c>
      <c r="C1209" s="364">
        <v>5</v>
      </c>
      <c r="D1209" s="364" t="s">
        <v>1168</v>
      </c>
      <c r="E1209" s="364">
        <v>28</v>
      </c>
      <c r="F1209" s="364" t="s">
        <v>1052</v>
      </c>
      <c r="G1209" s="364" t="s">
        <v>1053</v>
      </c>
      <c r="H1209" s="364" t="s">
        <v>1054</v>
      </c>
      <c r="I1209" s="365" t="s">
        <v>1218</v>
      </c>
    </row>
    <row r="1210" spans="1:9" ht="71.25">
      <c r="A1210" s="364" t="s">
        <v>1049</v>
      </c>
      <c r="B1210" s="364" t="s">
        <v>1477</v>
      </c>
      <c r="C1210" s="364">
        <v>5</v>
      </c>
      <c r="D1210" s="364" t="s">
        <v>1169</v>
      </c>
      <c r="E1210" s="364">
        <v>28</v>
      </c>
      <c r="F1210" s="364" t="s">
        <v>1052</v>
      </c>
      <c r="G1210" s="364" t="s">
        <v>1053</v>
      </c>
      <c r="H1210" s="364" t="s">
        <v>1054</v>
      </c>
      <c r="I1210" s="365" t="s">
        <v>1218</v>
      </c>
    </row>
    <row r="1211" spans="1:9" ht="71.25">
      <c r="A1211" s="364" t="s">
        <v>1049</v>
      </c>
      <c r="B1211" s="364" t="s">
        <v>1477</v>
      </c>
      <c r="C1211" s="364">
        <v>5</v>
      </c>
      <c r="D1211" s="364" t="s">
        <v>1170</v>
      </c>
      <c r="E1211" s="364">
        <v>28</v>
      </c>
      <c r="F1211" s="364" t="s">
        <v>1052</v>
      </c>
      <c r="G1211" s="364" t="s">
        <v>1053</v>
      </c>
      <c r="H1211" s="364" t="s">
        <v>1054</v>
      </c>
      <c r="I1211" s="365" t="s">
        <v>1218</v>
      </c>
    </row>
    <row r="1212" spans="1:9" ht="71.25">
      <c r="A1212" s="364" t="s">
        <v>1049</v>
      </c>
      <c r="B1212" s="364" t="s">
        <v>1477</v>
      </c>
      <c r="C1212" s="364">
        <v>5</v>
      </c>
      <c r="D1212" s="364" t="s">
        <v>1171</v>
      </c>
      <c r="E1212" s="364">
        <v>28</v>
      </c>
      <c r="F1212" s="364" t="s">
        <v>1052</v>
      </c>
      <c r="G1212" s="364" t="s">
        <v>1053</v>
      </c>
      <c r="H1212" s="364" t="s">
        <v>1054</v>
      </c>
      <c r="I1212" s="365" t="s">
        <v>1218</v>
      </c>
    </row>
    <row r="1213" spans="1:9" ht="71.25">
      <c r="A1213" s="364" t="s">
        <v>1049</v>
      </c>
      <c r="B1213" s="364" t="s">
        <v>1477</v>
      </c>
      <c r="C1213" s="364">
        <v>5</v>
      </c>
      <c r="D1213" s="364" t="s">
        <v>1172</v>
      </c>
      <c r="E1213" s="364">
        <v>28</v>
      </c>
      <c r="F1213" s="364" t="s">
        <v>1052</v>
      </c>
      <c r="G1213" s="364" t="s">
        <v>1053</v>
      </c>
      <c r="H1213" s="364" t="s">
        <v>1054</v>
      </c>
      <c r="I1213" s="365" t="s">
        <v>1218</v>
      </c>
    </row>
    <row r="1214" spans="1:9" ht="71.25">
      <c r="A1214" s="364" t="s">
        <v>1049</v>
      </c>
      <c r="B1214" s="364" t="s">
        <v>1477</v>
      </c>
      <c r="C1214" s="364">
        <v>5</v>
      </c>
      <c r="D1214" s="364" t="s">
        <v>1302</v>
      </c>
      <c r="E1214" s="364">
        <v>28</v>
      </c>
      <c r="F1214" s="364" t="s">
        <v>1052</v>
      </c>
      <c r="G1214" s="364" t="s">
        <v>1053</v>
      </c>
      <c r="H1214" s="364" t="s">
        <v>1054</v>
      </c>
      <c r="I1214" s="365" t="s">
        <v>1218</v>
      </c>
    </row>
    <row r="1215" spans="1:9" ht="71.25">
      <c r="A1215" s="364" t="s">
        <v>1049</v>
      </c>
      <c r="B1215" s="364" t="s">
        <v>1477</v>
      </c>
      <c r="C1215" s="364">
        <v>5</v>
      </c>
      <c r="D1215" s="364" t="s">
        <v>1173</v>
      </c>
      <c r="E1215" s="364">
        <v>28</v>
      </c>
      <c r="F1215" s="364" t="s">
        <v>1052</v>
      </c>
      <c r="G1215" s="364" t="s">
        <v>1053</v>
      </c>
      <c r="H1215" s="364" t="s">
        <v>1054</v>
      </c>
      <c r="I1215" s="365" t="s">
        <v>1218</v>
      </c>
    </row>
    <row r="1216" spans="1:9" ht="71.25">
      <c r="A1216" s="364" t="s">
        <v>1049</v>
      </c>
      <c r="B1216" s="364" t="s">
        <v>1477</v>
      </c>
      <c r="C1216" s="364">
        <v>5</v>
      </c>
      <c r="D1216" s="364" t="s">
        <v>1303</v>
      </c>
      <c r="E1216" s="364">
        <v>28</v>
      </c>
      <c r="F1216" s="364" t="s">
        <v>1052</v>
      </c>
      <c r="G1216" s="364" t="s">
        <v>1053</v>
      </c>
      <c r="H1216" s="364" t="s">
        <v>1054</v>
      </c>
      <c r="I1216" s="365" t="s">
        <v>1218</v>
      </c>
    </row>
    <row r="1217" spans="1:9" ht="71.25">
      <c r="A1217" s="364" t="s">
        <v>1049</v>
      </c>
      <c r="B1217" s="364" t="s">
        <v>1477</v>
      </c>
      <c r="C1217" s="364">
        <v>5</v>
      </c>
      <c r="D1217" s="364" t="s">
        <v>1174</v>
      </c>
      <c r="E1217" s="364">
        <v>28</v>
      </c>
      <c r="F1217" s="364" t="s">
        <v>1052</v>
      </c>
      <c r="G1217" s="364" t="s">
        <v>1053</v>
      </c>
      <c r="H1217" s="364" t="s">
        <v>1054</v>
      </c>
      <c r="I1217" s="365" t="s">
        <v>1218</v>
      </c>
    </row>
    <row r="1218" spans="1:9" ht="71.25">
      <c r="A1218" s="364" t="s">
        <v>1049</v>
      </c>
      <c r="B1218" s="364" t="s">
        <v>1477</v>
      </c>
      <c r="C1218" s="364">
        <v>5</v>
      </c>
      <c r="D1218" s="364" t="s">
        <v>1304</v>
      </c>
      <c r="E1218" s="364">
        <v>28</v>
      </c>
      <c r="F1218" s="364" t="s">
        <v>1052</v>
      </c>
      <c r="G1218" s="364" t="s">
        <v>1053</v>
      </c>
      <c r="H1218" s="364" t="s">
        <v>1054</v>
      </c>
      <c r="I1218" s="365" t="s">
        <v>1218</v>
      </c>
    </row>
    <row r="1219" spans="1:9" ht="71.25">
      <c r="A1219" s="364" t="s">
        <v>1049</v>
      </c>
      <c r="B1219" s="364" t="s">
        <v>1477</v>
      </c>
      <c r="C1219" s="364">
        <v>5</v>
      </c>
      <c r="D1219" s="364" t="s">
        <v>1175</v>
      </c>
      <c r="E1219" s="364">
        <v>28</v>
      </c>
      <c r="F1219" s="364" t="s">
        <v>1052</v>
      </c>
      <c r="G1219" s="364" t="s">
        <v>1268</v>
      </c>
      <c r="H1219" s="364" t="s">
        <v>1054</v>
      </c>
      <c r="I1219" s="365" t="s">
        <v>1218</v>
      </c>
    </row>
    <row r="1220" spans="1:9" ht="71.25">
      <c r="A1220" s="364" t="s">
        <v>1049</v>
      </c>
      <c r="B1220" s="364" t="s">
        <v>1477</v>
      </c>
      <c r="C1220" s="364">
        <v>5</v>
      </c>
      <c r="D1220" s="364" t="s">
        <v>1305</v>
      </c>
      <c r="E1220" s="364">
        <v>56</v>
      </c>
      <c r="F1220" s="364" t="s">
        <v>1590</v>
      </c>
      <c r="G1220" s="364" t="s">
        <v>1268</v>
      </c>
      <c r="H1220" s="364" t="s">
        <v>1054</v>
      </c>
      <c r="I1220" s="365" t="s">
        <v>1218</v>
      </c>
    </row>
    <row r="1221" spans="1:9" ht="71.25">
      <c r="A1221" s="364" t="s">
        <v>1049</v>
      </c>
      <c r="B1221" s="364" t="s">
        <v>1477</v>
      </c>
      <c r="C1221" s="364">
        <v>5</v>
      </c>
      <c r="D1221" s="364" t="s">
        <v>1307</v>
      </c>
      <c r="E1221" s="364">
        <v>28</v>
      </c>
      <c r="F1221" s="364" t="s">
        <v>1052</v>
      </c>
      <c r="G1221" s="364" t="s">
        <v>1268</v>
      </c>
      <c r="H1221" s="364" t="s">
        <v>1054</v>
      </c>
      <c r="I1221" s="365" t="s">
        <v>1218</v>
      </c>
    </row>
    <row r="1222" spans="1:9" ht="71.25">
      <c r="A1222" s="364" t="s">
        <v>1049</v>
      </c>
      <c r="B1222" s="364" t="s">
        <v>1477</v>
      </c>
      <c r="C1222" s="364">
        <v>6</v>
      </c>
      <c r="D1222" s="364" t="s">
        <v>1176</v>
      </c>
      <c r="E1222" s="364">
        <v>28</v>
      </c>
      <c r="F1222" s="364" t="s">
        <v>1052</v>
      </c>
      <c r="G1222" s="364" t="s">
        <v>1057</v>
      </c>
      <c r="H1222" s="364" t="s">
        <v>1054</v>
      </c>
      <c r="I1222" s="365" t="s">
        <v>1218</v>
      </c>
    </row>
    <row r="1223" spans="1:9" ht="71.25">
      <c r="A1223" s="364" t="s">
        <v>1049</v>
      </c>
      <c r="B1223" s="364" t="s">
        <v>1477</v>
      </c>
      <c r="C1223" s="364">
        <v>6</v>
      </c>
      <c r="D1223" s="364" t="s">
        <v>1177</v>
      </c>
      <c r="E1223" s="364">
        <v>28</v>
      </c>
      <c r="F1223" s="364" t="s">
        <v>1052</v>
      </c>
      <c r="G1223" s="364" t="s">
        <v>1057</v>
      </c>
      <c r="H1223" s="364" t="s">
        <v>1054</v>
      </c>
      <c r="I1223" s="365" t="s">
        <v>1218</v>
      </c>
    </row>
    <row r="1224" spans="1:9" ht="71.25">
      <c r="A1224" s="364" t="s">
        <v>1049</v>
      </c>
      <c r="B1224" s="364" t="s">
        <v>1477</v>
      </c>
      <c r="C1224" s="364">
        <v>6</v>
      </c>
      <c r="D1224" s="364" t="s">
        <v>1178</v>
      </c>
      <c r="E1224" s="364">
        <v>28</v>
      </c>
      <c r="F1224" s="364" t="s">
        <v>1052</v>
      </c>
      <c r="G1224" s="364" t="s">
        <v>1057</v>
      </c>
      <c r="H1224" s="364" t="s">
        <v>1054</v>
      </c>
      <c r="I1224" s="365" t="s">
        <v>1218</v>
      </c>
    </row>
    <row r="1225" spans="1:9" ht="71.25">
      <c r="A1225" s="364" t="s">
        <v>1049</v>
      </c>
      <c r="B1225" s="364" t="s">
        <v>1477</v>
      </c>
      <c r="C1225" s="364">
        <v>6</v>
      </c>
      <c r="D1225" s="364" t="s">
        <v>1179</v>
      </c>
      <c r="E1225" s="364">
        <v>28</v>
      </c>
      <c r="F1225" s="364" t="s">
        <v>1052</v>
      </c>
      <c r="G1225" s="364" t="s">
        <v>1057</v>
      </c>
      <c r="H1225" s="364" t="s">
        <v>1054</v>
      </c>
      <c r="I1225" s="365" t="s">
        <v>1218</v>
      </c>
    </row>
    <row r="1226" spans="1:9" ht="71.25">
      <c r="A1226" s="364" t="s">
        <v>1049</v>
      </c>
      <c r="B1226" s="364" t="s">
        <v>1477</v>
      </c>
      <c r="C1226" s="364">
        <v>6</v>
      </c>
      <c r="D1226" s="364" t="s">
        <v>1180</v>
      </c>
      <c r="E1226" s="364">
        <v>28</v>
      </c>
      <c r="F1226" s="364" t="s">
        <v>1052</v>
      </c>
      <c r="G1226" s="364" t="s">
        <v>1057</v>
      </c>
      <c r="H1226" s="364" t="s">
        <v>1054</v>
      </c>
      <c r="I1226" s="365" t="s">
        <v>1218</v>
      </c>
    </row>
    <row r="1227" spans="1:9" ht="71.25">
      <c r="A1227" s="364" t="s">
        <v>1049</v>
      </c>
      <c r="B1227" s="364" t="s">
        <v>1477</v>
      </c>
      <c r="C1227" s="364">
        <v>6</v>
      </c>
      <c r="D1227" s="364" t="s">
        <v>1181</v>
      </c>
      <c r="E1227" s="364">
        <v>28</v>
      </c>
      <c r="F1227" s="364" t="s">
        <v>1052</v>
      </c>
      <c r="G1227" s="364" t="s">
        <v>1057</v>
      </c>
      <c r="H1227" s="364" t="s">
        <v>1054</v>
      </c>
      <c r="I1227" s="365" t="s">
        <v>1218</v>
      </c>
    </row>
    <row r="1228" spans="1:9" ht="71.25">
      <c r="A1228" s="364" t="s">
        <v>1049</v>
      </c>
      <c r="B1228" s="364" t="s">
        <v>1477</v>
      </c>
      <c r="C1228" s="364">
        <v>6</v>
      </c>
      <c r="D1228" s="364" t="s">
        <v>1182</v>
      </c>
      <c r="E1228" s="364">
        <v>28</v>
      </c>
      <c r="F1228" s="364" t="s">
        <v>1052</v>
      </c>
      <c r="G1228" s="364" t="s">
        <v>1057</v>
      </c>
      <c r="H1228" s="364" t="s">
        <v>1054</v>
      </c>
      <c r="I1228" s="365" t="s">
        <v>1218</v>
      </c>
    </row>
    <row r="1229" spans="1:9" ht="71.25">
      <c r="A1229" s="364" t="s">
        <v>1049</v>
      </c>
      <c r="B1229" s="364" t="s">
        <v>1477</v>
      </c>
      <c r="C1229" s="364">
        <v>6</v>
      </c>
      <c r="D1229" s="364" t="s">
        <v>1183</v>
      </c>
      <c r="E1229" s="364">
        <v>28</v>
      </c>
      <c r="F1229" s="364" t="s">
        <v>1052</v>
      </c>
      <c r="G1229" s="364" t="s">
        <v>1057</v>
      </c>
      <c r="H1229" s="364" t="s">
        <v>1054</v>
      </c>
      <c r="I1229" s="365" t="s">
        <v>1218</v>
      </c>
    </row>
    <row r="1230" spans="1:9" ht="71.25">
      <c r="A1230" s="364" t="s">
        <v>1049</v>
      </c>
      <c r="B1230" s="364" t="s">
        <v>1477</v>
      </c>
      <c r="C1230" s="364">
        <v>6</v>
      </c>
      <c r="D1230" s="364" t="s">
        <v>1184</v>
      </c>
      <c r="E1230" s="364">
        <v>28</v>
      </c>
      <c r="F1230" s="364" t="s">
        <v>1052</v>
      </c>
      <c r="G1230" s="364" t="s">
        <v>1057</v>
      </c>
      <c r="H1230" s="364" t="s">
        <v>1054</v>
      </c>
      <c r="I1230" s="365" t="s">
        <v>1218</v>
      </c>
    </row>
    <row r="1231" spans="1:9" ht="71.25">
      <c r="A1231" s="364" t="s">
        <v>1049</v>
      </c>
      <c r="B1231" s="364" t="s">
        <v>1477</v>
      </c>
      <c r="C1231" s="364">
        <v>6</v>
      </c>
      <c r="D1231" s="364" t="s">
        <v>1185</v>
      </c>
      <c r="E1231" s="364">
        <v>28</v>
      </c>
      <c r="F1231" s="364" t="s">
        <v>1052</v>
      </c>
      <c r="G1231" s="364" t="s">
        <v>1057</v>
      </c>
      <c r="H1231" s="364" t="s">
        <v>1054</v>
      </c>
      <c r="I1231" s="365" t="s">
        <v>1218</v>
      </c>
    </row>
    <row r="1232" spans="1:9" ht="71.25">
      <c r="A1232" s="364" t="s">
        <v>1049</v>
      </c>
      <c r="B1232" s="364" t="s">
        <v>1477</v>
      </c>
      <c r="C1232" s="364">
        <v>6</v>
      </c>
      <c r="D1232" s="364" t="s">
        <v>1186</v>
      </c>
      <c r="E1232" s="364">
        <v>28</v>
      </c>
      <c r="F1232" s="364" t="s">
        <v>1052</v>
      </c>
      <c r="G1232" s="364" t="s">
        <v>1057</v>
      </c>
      <c r="H1232" s="364" t="s">
        <v>1054</v>
      </c>
      <c r="I1232" s="365" t="s">
        <v>1218</v>
      </c>
    </row>
    <row r="1233" spans="1:9" ht="71.25">
      <c r="A1233" s="364" t="s">
        <v>1049</v>
      </c>
      <c r="B1233" s="364" t="s">
        <v>1477</v>
      </c>
      <c r="C1233" s="364">
        <v>6</v>
      </c>
      <c r="D1233" s="364" t="s">
        <v>1187</v>
      </c>
      <c r="E1233" s="364">
        <v>28</v>
      </c>
      <c r="F1233" s="364" t="s">
        <v>1052</v>
      </c>
      <c r="G1233" s="364" t="s">
        <v>1053</v>
      </c>
      <c r="H1233" s="364" t="s">
        <v>1054</v>
      </c>
      <c r="I1233" s="365" t="s">
        <v>1218</v>
      </c>
    </row>
    <row r="1234" spans="1:9" ht="71.25">
      <c r="A1234" s="364" t="s">
        <v>1049</v>
      </c>
      <c r="B1234" s="364" t="s">
        <v>1477</v>
      </c>
      <c r="C1234" s="364">
        <v>6</v>
      </c>
      <c r="D1234" s="364" t="s">
        <v>1188</v>
      </c>
      <c r="E1234" s="364">
        <v>28</v>
      </c>
      <c r="F1234" s="364" t="s">
        <v>1052</v>
      </c>
      <c r="G1234" s="364" t="s">
        <v>1053</v>
      </c>
      <c r="H1234" s="364" t="s">
        <v>1054</v>
      </c>
      <c r="I1234" s="365" t="s">
        <v>1218</v>
      </c>
    </row>
    <row r="1235" spans="1:9" ht="71.25">
      <c r="A1235" s="364" t="s">
        <v>1049</v>
      </c>
      <c r="B1235" s="364" t="s">
        <v>1477</v>
      </c>
      <c r="C1235" s="364">
        <v>6</v>
      </c>
      <c r="D1235" s="364" t="s">
        <v>1189</v>
      </c>
      <c r="E1235" s="364">
        <v>28</v>
      </c>
      <c r="F1235" s="364" t="s">
        <v>1052</v>
      </c>
      <c r="G1235" s="364" t="s">
        <v>1053</v>
      </c>
      <c r="H1235" s="364" t="s">
        <v>1054</v>
      </c>
      <c r="I1235" s="365" t="s">
        <v>1218</v>
      </c>
    </row>
    <row r="1236" spans="1:9" ht="71.25">
      <c r="A1236" s="364" t="s">
        <v>1049</v>
      </c>
      <c r="B1236" s="364" t="s">
        <v>1477</v>
      </c>
      <c r="C1236" s="364">
        <v>6</v>
      </c>
      <c r="D1236" s="364" t="s">
        <v>1190</v>
      </c>
      <c r="E1236" s="364">
        <v>28</v>
      </c>
      <c r="F1236" s="364" t="s">
        <v>1052</v>
      </c>
      <c r="G1236" s="364" t="s">
        <v>1053</v>
      </c>
      <c r="H1236" s="364" t="s">
        <v>1054</v>
      </c>
      <c r="I1236" s="365" t="s">
        <v>1218</v>
      </c>
    </row>
    <row r="1237" spans="1:9" ht="71.25">
      <c r="A1237" s="364" t="s">
        <v>1049</v>
      </c>
      <c r="B1237" s="364" t="s">
        <v>1477</v>
      </c>
      <c r="C1237" s="364">
        <v>6</v>
      </c>
      <c r="D1237" s="364" t="s">
        <v>1191</v>
      </c>
      <c r="E1237" s="364">
        <v>28</v>
      </c>
      <c r="F1237" s="364" t="s">
        <v>1052</v>
      </c>
      <c r="G1237" s="364" t="s">
        <v>1053</v>
      </c>
      <c r="H1237" s="364" t="s">
        <v>1054</v>
      </c>
      <c r="I1237" s="365" t="s">
        <v>1218</v>
      </c>
    </row>
    <row r="1238" spans="1:9" ht="71.25">
      <c r="A1238" s="364" t="s">
        <v>1049</v>
      </c>
      <c r="B1238" s="364" t="s">
        <v>1477</v>
      </c>
      <c r="C1238" s="364">
        <v>6</v>
      </c>
      <c r="D1238" s="364" t="s">
        <v>1192</v>
      </c>
      <c r="E1238" s="364">
        <v>28</v>
      </c>
      <c r="F1238" s="364" t="s">
        <v>1052</v>
      </c>
      <c r="G1238" s="364" t="s">
        <v>1053</v>
      </c>
      <c r="H1238" s="364" t="s">
        <v>1054</v>
      </c>
      <c r="I1238" s="365" t="s">
        <v>1218</v>
      </c>
    </row>
    <row r="1239" spans="1:9" ht="71.25">
      <c r="A1239" s="364" t="s">
        <v>1049</v>
      </c>
      <c r="B1239" s="364" t="s">
        <v>1477</v>
      </c>
      <c r="C1239" s="364">
        <v>6</v>
      </c>
      <c r="D1239" s="364" t="s">
        <v>1308</v>
      </c>
      <c r="E1239" s="364">
        <v>28</v>
      </c>
      <c r="F1239" s="364" t="s">
        <v>1052</v>
      </c>
      <c r="G1239" s="364" t="s">
        <v>1053</v>
      </c>
      <c r="H1239" s="364" t="s">
        <v>1054</v>
      </c>
      <c r="I1239" s="365" t="s">
        <v>1218</v>
      </c>
    </row>
    <row r="1240" spans="1:9" ht="71.25">
      <c r="A1240" s="364" t="s">
        <v>1049</v>
      </c>
      <c r="B1240" s="364" t="s">
        <v>1477</v>
      </c>
      <c r="C1240" s="364">
        <v>6</v>
      </c>
      <c r="D1240" s="364" t="s">
        <v>1193</v>
      </c>
      <c r="E1240" s="364">
        <v>28</v>
      </c>
      <c r="F1240" s="364" t="s">
        <v>1052</v>
      </c>
      <c r="G1240" s="364" t="s">
        <v>1053</v>
      </c>
      <c r="H1240" s="364" t="s">
        <v>1054</v>
      </c>
      <c r="I1240" s="365" t="s">
        <v>1218</v>
      </c>
    </row>
    <row r="1241" spans="1:9" ht="71.25">
      <c r="A1241" s="364" t="s">
        <v>1049</v>
      </c>
      <c r="B1241" s="364" t="s">
        <v>1477</v>
      </c>
      <c r="C1241" s="364">
        <v>6</v>
      </c>
      <c r="D1241" s="364" t="s">
        <v>1309</v>
      </c>
      <c r="E1241" s="364">
        <v>28</v>
      </c>
      <c r="F1241" s="364" t="s">
        <v>1052</v>
      </c>
      <c r="G1241" s="364" t="s">
        <v>1053</v>
      </c>
      <c r="H1241" s="364" t="s">
        <v>1054</v>
      </c>
      <c r="I1241" s="365" t="s">
        <v>1218</v>
      </c>
    </row>
    <row r="1242" spans="1:9" ht="71.25">
      <c r="A1242" s="364" t="s">
        <v>1049</v>
      </c>
      <c r="B1242" s="364" t="s">
        <v>1477</v>
      </c>
      <c r="C1242" s="364">
        <v>6</v>
      </c>
      <c r="D1242" s="364" t="s">
        <v>1194</v>
      </c>
      <c r="E1242" s="364">
        <v>28</v>
      </c>
      <c r="F1242" s="364" t="s">
        <v>1052</v>
      </c>
      <c r="G1242" s="364" t="s">
        <v>1053</v>
      </c>
      <c r="H1242" s="364" t="s">
        <v>1054</v>
      </c>
      <c r="I1242" s="365" t="s">
        <v>1218</v>
      </c>
    </row>
    <row r="1243" spans="1:9" ht="71.25">
      <c r="A1243" s="364" t="s">
        <v>1049</v>
      </c>
      <c r="B1243" s="364" t="s">
        <v>1477</v>
      </c>
      <c r="C1243" s="364">
        <v>6</v>
      </c>
      <c r="D1243" s="364" t="s">
        <v>1310</v>
      </c>
      <c r="E1243" s="364">
        <v>28</v>
      </c>
      <c r="F1243" s="364" t="s">
        <v>1052</v>
      </c>
      <c r="G1243" s="364" t="s">
        <v>1053</v>
      </c>
      <c r="H1243" s="364" t="s">
        <v>1054</v>
      </c>
      <c r="I1243" s="365" t="s">
        <v>1218</v>
      </c>
    </row>
    <row r="1244" spans="1:9" ht="71.25">
      <c r="A1244" s="364" t="s">
        <v>1049</v>
      </c>
      <c r="B1244" s="364" t="s">
        <v>1477</v>
      </c>
      <c r="C1244" s="364">
        <v>6</v>
      </c>
      <c r="D1244" s="364" t="s">
        <v>1195</v>
      </c>
      <c r="E1244" s="364">
        <v>28</v>
      </c>
      <c r="F1244" s="364" t="s">
        <v>1052</v>
      </c>
      <c r="G1244" s="364" t="s">
        <v>1241</v>
      </c>
      <c r="H1244" s="364" t="s">
        <v>1054</v>
      </c>
      <c r="I1244" s="365" t="s">
        <v>1218</v>
      </c>
    </row>
    <row r="1245" spans="1:9" ht="71.25">
      <c r="A1245" s="364" t="s">
        <v>1049</v>
      </c>
      <c r="B1245" s="364" t="s">
        <v>1477</v>
      </c>
      <c r="C1245" s="364">
        <v>6</v>
      </c>
      <c r="D1245" s="364" t="s">
        <v>1311</v>
      </c>
      <c r="E1245" s="364">
        <v>56</v>
      </c>
      <c r="F1245" s="364" t="s">
        <v>1590</v>
      </c>
      <c r="G1245" s="364" t="s">
        <v>1241</v>
      </c>
      <c r="H1245" s="364" t="s">
        <v>1054</v>
      </c>
      <c r="I1245" s="365" t="s">
        <v>1218</v>
      </c>
    </row>
    <row r="1246" spans="1:9" ht="71.25">
      <c r="A1246" s="364" t="s">
        <v>1049</v>
      </c>
      <c r="B1246" s="364" t="s">
        <v>1477</v>
      </c>
      <c r="C1246" s="364">
        <v>6</v>
      </c>
      <c r="D1246" s="364" t="s">
        <v>1313</v>
      </c>
      <c r="E1246" s="364">
        <v>28</v>
      </c>
      <c r="F1246" s="364" t="s">
        <v>1052</v>
      </c>
      <c r="G1246" s="364" t="s">
        <v>1241</v>
      </c>
      <c r="H1246" s="364" t="s">
        <v>1054</v>
      </c>
      <c r="I1246" s="365" t="s">
        <v>1218</v>
      </c>
    </row>
    <row r="1247" spans="1:9" ht="71.25">
      <c r="A1247" s="364" t="s">
        <v>1049</v>
      </c>
      <c r="B1247" s="364" t="s">
        <v>1477</v>
      </c>
      <c r="C1247" s="364">
        <v>6</v>
      </c>
      <c r="D1247" s="364" t="s">
        <v>1196</v>
      </c>
      <c r="E1247" s="364">
        <v>28</v>
      </c>
      <c r="F1247" s="364" t="s">
        <v>1052</v>
      </c>
      <c r="G1247" s="364" t="s">
        <v>1057</v>
      </c>
      <c r="H1247" s="364" t="s">
        <v>1054</v>
      </c>
      <c r="I1247" s="365" t="s">
        <v>1218</v>
      </c>
    </row>
    <row r="1248" spans="1:9" ht="71.25">
      <c r="A1248" s="364" t="s">
        <v>1049</v>
      </c>
      <c r="B1248" s="364" t="s">
        <v>1477</v>
      </c>
      <c r="C1248" s="364">
        <v>6</v>
      </c>
      <c r="D1248" s="364" t="s">
        <v>1197</v>
      </c>
      <c r="E1248" s="364">
        <v>28</v>
      </c>
      <c r="F1248" s="364" t="s">
        <v>1052</v>
      </c>
      <c r="G1248" s="364" t="s">
        <v>1057</v>
      </c>
      <c r="H1248" s="364" t="s">
        <v>1054</v>
      </c>
      <c r="I1248" s="365" t="s">
        <v>1218</v>
      </c>
    </row>
    <row r="1249" spans="1:9" ht="71.25">
      <c r="A1249" s="364" t="s">
        <v>1049</v>
      </c>
      <c r="B1249" s="364" t="s">
        <v>1477</v>
      </c>
      <c r="C1249" s="364">
        <v>6</v>
      </c>
      <c r="D1249" s="364" t="s">
        <v>1198</v>
      </c>
      <c r="E1249" s="364">
        <v>28</v>
      </c>
      <c r="F1249" s="364" t="s">
        <v>1052</v>
      </c>
      <c r="G1249" s="364" t="s">
        <v>1057</v>
      </c>
      <c r="H1249" s="364" t="s">
        <v>1054</v>
      </c>
      <c r="I1249" s="365" t="s">
        <v>1218</v>
      </c>
    </row>
    <row r="1250" spans="1:9" ht="71.25">
      <c r="A1250" s="364" t="s">
        <v>1049</v>
      </c>
      <c r="B1250" s="364" t="s">
        <v>1477</v>
      </c>
      <c r="C1250" s="364">
        <v>6</v>
      </c>
      <c r="D1250" s="364" t="s">
        <v>1199</v>
      </c>
      <c r="E1250" s="364">
        <v>28</v>
      </c>
      <c r="F1250" s="364" t="s">
        <v>1052</v>
      </c>
      <c r="G1250" s="364" t="s">
        <v>1057</v>
      </c>
      <c r="H1250" s="364" t="s">
        <v>1054</v>
      </c>
      <c r="I1250" s="365" t="s">
        <v>1218</v>
      </c>
    </row>
    <row r="1251" spans="1:9" ht="71.25">
      <c r="A1251" s="364" t="s">
        <v>1049</v>
      </c>
      <c r="B1251" s="364" t="s">
        <v>1477</v>
      </c>
      <c r="C1251" s="364">
        <v>6</v>
      </c>
      <c r="D1251" s="364" t="s">
        <v>1200</v>
      </c>
      <c r="E1251" s="364">
        <v>28</v>
      </c>
      <c r="F1251" s="364" t="s">
        <v>1052</v>
      </c>
      <c r="G1251" s="364" t="s">
        <v>1057</v>
      </c>
      <c r="H1251" s="364" t="s">
        <v>1054</v>
      </c>
      <c r="I1251" s="365" t="s">
        <v>1218</v>
      </c>
    </row>
    <row r="1252" spans="1:9" ht="71.25">
      <c r="A1252" s="364" t="s">
        <v>1049</v>
      </c>
      <c r="B1252" s="364" t="s">
        <v>1477</v>
      </c>
      <c r="C1252" s="364">
        <v>6</v>
      </c>
      <c r="D1252" s="364" t="s">
        <v>1201</v>
      </c>
      <c r="E1252" s="364">
        <v>28</v>
      </c>
      <c r="F1252" s="364" t="s">
        <v>1052</v>
      </c>
      <c r="G1252" s="364" t="s">
        <v>1057</v>
      </c>
      <c r="H1252" s="364" t="s">
        <v>1054</v>
      </c>
      <c r="I1252" s="365" t="s">
        <v>1218</v>
      </c>
    </row>
    <row r="1253" spans="1:9" ht="71.25">
      <c r="A1253" s="364" t="s">
        <v>1049</v>
      </c>
      <c r="B1253" s="364" t="s">
        <v>1477</v>
      </c>
      <c r="C1253" s="364">
        <v>6</v>
      </c>
      <c r="D1253" s="364" t="s">
        <v>1202</v>
      </c>
      <c r="E1253" s="364">
        <v>28</v>
      </c>
      <c r="F1253" s="364" t="s">
        <v>1052</v>
      </c>
      <c r="G1253" s="364" t="s">
        <v>1057</v>
      </c>
      <c r="H1253" s="364" t="s">
        <v>1054</v>
      </c>
      <c r="I1253" s="365" t="s">
        <v>1218</v>
      </c>
    </row>
    <row r="1254" spans="1:9" ht="71.25">
      <c r="A1254" s="364" t="s">
        <v>1049</v>
      </c>
      <c r="B1254" s="364" t="s">
        <v>1477</v>
      </c>
      <c r="C1254" s="364">
        <v>6</v>
      </c>
      <c r="D1254" s="364" t="s">
        <v>1203</v>
      </c>
      <c r="E1254" s="364">
        <v>28</v>
      </c>
      <c r="F1254" s="364" t="s">
        <v>1052</v>
      </c>
      <c r="G1254" s="364" t="s">
        <v>1057</v>
      </c>
      <c r="H1254" s="364" t="s">
        <v>1054</v>
      </c>
      <c r="I1254" s="365" t="s">
        <v>1218</v>
      </c>
    </row>
    <row r="1255" spans="1:9" ht="71.25">
      <c r="A1255" s="364" t="s">
        <v>1049</v>
      </c>
      <c r="B1255" s="364" t="s">
        <v>1477</v>
      </c>
      <c r="C1255" s="364">
        <v>6</v>
      </c>
      <c r="D1255" s="364" t="s">
        <v>1204</v>
      </c>
      <c r="E1255" s="364">
        <v>28</v>
      </c>
      <c r="F1255" s="364" t="s">
        <v>1052</v>
      </c>
      <c r="G1255" s="364" t="s">
        <v>1057</v>
      </c>
      <c r="H1255" s="364" t="s">
        <v>1054</v>
      </c>
      <c r="I1255" s="365" t="s">
        <v>1218</v>
      </c>
    </row>
    <row r="1256" spans="1:9" ht="71.25">
      <c r="A1256" s="364" t="s">
        <v>1049</v>
      </c>
      <c r="B1256" s="364" t="s">
        <v>1477</v>
      </c>
      <c r="C1256" s="364">
        <v>6</v>
      </c>
      <c r="D1256" s="364" t="s">
        <v>1205</v>
      </c>
      <c r="E1256" s="364">
        <v>28</v>
      </c>
      <c r="F1256" s="364" t="s">
        <v>1052</v>
      </c>
      <c r="G1256" s="364" t="s">
        <v>1057</v>
      </c>
      <c r="H1256" s="364" t="s">
        <v>1054</v>
      </c>
      <c r="I1256" s="365" t="s">
        <v>1218</v>
      </c>
    </row>
    <row r="1257" spans="1:9" ht="71.25">
      <c r="A1257" s="364" t="s">
        <v>1049</v>
      </c>
      <c r="B1257" s="364" t="s">
        <v>1477</v>
      </c>
      <c r="C1257" s="364">
        <v>6</v>
      </c>
      <c r="D1257" s="364" t="s">
        <v>1206</v>
      </c>
      <c r="E1257" s="364">
        <v>28</v>
      </c>
      <c r="F1257" s="364" t="s">
        <v>1052</v>
      </c>
      <c r="G1257" s="364" t="s">
        <v>1057</v>
      </c>
      <c r="H1257" s="364" t="s">
        <v>1054</v>
      </c>
      <c r="I1257" s="365" t="s">
        <v>1218</v>
      </c>
    </row>
    <row r="1258" spans="1:9" ht="71.25">
      <c r="A1258" s="364" t="s">
        <v>1049</v>
      </c>
      <c r="B1258" s="364" t="s">
        <v>1477</v>
      </c>
      <c r="C1258" s="364">
        <v>6</v>
      </c>
      <c r="D1258" s="364" t="s">
        <v>1207</v>
      </c>
      <c r="E1258" s="364">
        <v>28</v>
      </c>
      <c r="F1258" s="364" t="s">
        <v>1052</v>
      </c>
      <c r="G1258" s="364" t="s">
        <v>1053</v>
      </c>
      <c r="H1258" s="364" t="s">
        <v>1054</v>
      </c>
      <c r="I1258" s="365" t="s">
        <v>1218</v>
      </c>
    </row>
    <row r="1259" spans="1:9" ht="71.25">
      <c r="A1259" s="364" t="s">
        <v>1049</v>
      </c>
      <c r="B1259" s="364" t="s">
        <v>1477</v>
      </c>
      <c r="C1259" s="364">
        <v>6</v>
      </c>
      <c r="D1259" s="364" t="s">
        <v>1208</v>
      </c>
      <c r="E1259" s="364">
        <v>28</v>
      </c>
      <c r="F1259" s="364" t="s">
        <v>1052</v>
      </c>
      <c r="G1259" s="364" t="s">
        <v>1053</v>
      </c>
      <c r="H1259" s="364" t="s">
        <v>1054</v>
      </c>
      <c r="I1259" s="365" t="s">
        <v>1218</v>
      </c>
    </row>
    <row r="1260" spans="1:9" ht="71.25">
      <c r="A1260" s="364" t="s">
        <v>1049</v>
      </c>
      <c r="B1260" s="364" t="s">
        <v>1477</v>
      </c>
      <c r="C1260" s="364">
        <v>6</v>
      </c>
      <c r="D1260" s="364" t="s">
        <v>1209</v>
      </c>
      <c r="E1260" s="364">
        <v>28</v>
      </c>
      <c r="F1260" s="364" t="s">
        <v>1052</v>
      </c>
      <c r="G1260" s="364" t="s">
        <v>1053</v>
      </c>
      <c r="H1260" s="364" t="s">
        <v>1054</v>
      </c>
      <c r="I1260" s="365" t="s">
        <v>1218</v>
      </c>
    </row>
    <row r="1261" spans="1:9" ht="71.25">
      <c r="A1261" s="364" t="s">
        <v>1049</v>
      </c>
      <c r="B1261" s="364" t="s">
        <v>1477</v>
      </c>
      <c r="C1261" s="364">
        <v>6</v>
      </c>
      <c r="D1261" s="364" t="s">
        <v>1210</v>
      </c>
      <c r="E1261" s="364">
        <v>28</v>
      </c>
      <c r="F1261" s="364" t="s">
        <v>1052</v>
      </c>
      <c r="G1261" s="364" t="s">
        <v>1053</v>
      </c>
      <c r="H1261" s="364" t="s">
        <v>1054</v>
      </c>
      <c r="I1261" s="365" t="s">
        <v>1218</v>
      </c>
    </row>
    <row r="1262" spans="1:9" ht="71.25">
      <c r="A1262" s="364" t="s">
        <v>1049</v>
      </c>
      <c r="B1262" s="364" t="s">
        <v>1477</v>
      </c>
      <c r="C1262" s="364">
        <v>6</v>
      </c>
      <c r="D1262" s="364" t="s">
        <v>1211</v>
      </c>
      <c r="E1262" s="364">
        <v>28</v>
      </c>
      <c r="F1262" s="364" t="s">
        <v>1052</v>
      </c>
      <c r="G1262" s="364" t="s">
        <v>1053</v>
      </c>
      <c r="H1262" s="364" t="s">
        <v>1054</v>
      </c>
      <c r="I1262" s="365" t="s">
        <v>1218</v>
      </c>
    </row>
    <row r="1263" spans="1:9" ht="71.25">
      <c r="A1263" s="364" t="s">
        <v>1049</v>
      </c>
      <c r="B1263" s="364" t="s">
        <v>1477</v>
      </c>
      <c r="C1263" s="364">
        <v>6</v>
      </c>
      <c r="D1263" s="364" t="s">
        <v>1212</v>
      </c>
      <c r="E1263" s="364">
        <v>28</v>
      </c>
      <c r="F1263" s="364" t="s">
        <v>1052</v>
      </c>
      <c r="G1263" s="364" t="s">
        <v>1053</v>
      </c>
      <c r="H1263" s="364" t="s">
        <v>1054</v>
      </c>
      <c r="I1263" s="365" t="s">
        <v>1218</v>
      </c>
    </row>
    <row r="1264" spans="1:9" ht="71.25">
      <c r="A1264" s="364" t="s">
        <v>1049</v>
      </c>
      <c r="B1264" s="364" t="s">
        <v>1477</v>
      </c>
      <c r="C1264" s="364">
        <v>6</v>
      </c>
      <c r="D1264" s="364" t="s">
        <v>1314</v>
      </c>
      <c r="E1264" s="364">
        <v>28</v>
      </c>
      <c r="F1264" s="364" t="s">
        <v>1052</v>
      </c>
      <c r="G1264" s="364" t="s">
        <v>1053</v>
      </c>
      <c r="H1264" s="364" t="s">
        <v>1054</v>
      </c>
      <c r="I1264" s="365" t="s">
        <v>1218</v>
      </c>
    </row>
    <row r="1265" spans="1:9" ht="71.25">
      <c r="A1265" s="364" t="s">
        <v>1049</v>
      </c>
      <c r="B1265" s="364" t="s">
        <v>1477</v>
      </c>
      <c r="C1265" s="364">
        <v>6</v>
      </c>
      <c r="D1265" s="364" t="s">
        <v>1213</v>
      </c>
      <c r="E1265" s="364">
        <v>28</v>
      </c>
      <c r="F1265" s="364" t="s">
        <v>1052</v>
      </c>
      <c r="G1265" s="364" t="s">
        <v>1053</v>
      </c>
      <c r="H1265" s="364" t="s">
        <v>1054</v>
      </c>
      <c r="I1265" s="365" t="s">
        <v>1218</v>
      </c>
    </row>
    <row r="1266" spans="1:9" ht="71.25">
      <c r="A1266" s="364" t="s">
        <v>1049</v>
      </c>
      <c r="B1266" s="364" t="s">
        <v>1477</v>
      </c>
      <c r="C1266" s="364">
        <v>6</v>
      </c>
      <c r="D1266" s="364" t="s">
        <v>1315</v>
      </c>
      <c r="E1266" s="364">
        <v>28</v>
      </c>
      <c r="F1266" s="364" t="s">
        <v>1052</v>
      </c>
      <c r="G1266" s="364" t="s">
        <v>1053</v>
      </c>
      <c r="H1266" s="364" t="s">
        <v>1054</v>
      </c>
      <c r="I1266" s="365" t="s">
        <v>1218</v>
      </c>
    </row>
    <row r="1267" spans="1:9" ht="71.25">
      <c r="A1267" s="364" t="s">
        <v>1049</v>
      </c>
      <c r="B1267" s="364" t="s">
        <v>1477</v>
      </c>
      <c r="C1267" s="364">
        <v>6</v>
      </c>
      <c r="D1267" s="364" t="s">
        <v>1214</v>
      </c>
      <c r="E1267" s="364">
        <v>28</v>
      </c>
      <c r="F1267" s="364" t="s">
        <v>1052</v>
      </c>
      <c r="G1267" s="364" t="s">
        <v>1053</v>
      </c>
      <c r="H1267" s="364" t="s">
        <v>1054</v>
      </c>
      <c r="I1267" s="365" t="s">
        <v>1218</v>
      </c>
    </row>
    <row r="1268" spans="1:9" ht="71.25">
      <c r="A1268" s="364" t="s">
        <v>1049</v>
      </c>
      <c r="B1268" s="364" t="s">
        <v>1477</v>
      </c>
      <c r="C1268" s="364">
        <v>6</v>
      </c>
      <c r="D1268" s="364" t="s">
        <v>1316</v>
      </c>
      <c r="E1268" s="364">
        <v>28</v>
      </c>
      <c r="F1268" s="364" t="s">
        <v>1052</v>
      </c>
      <c r="G1268" s="364" t="s">
        <v>1053</v>
      </c>
      <c r="H1268" s="364" t="s">
        <v>1054</v>
      </c>
      <c r="I1268" s="365" t="s">
        <v>1218</v>
      </c>
    </row>
    <row r="1269" spans="1:9" ht="71.25">
      <c r="A1269" s="364" t="s">
        <v>1049</v>
      </c>
      <c r="B1269" s="364" t="s">
        <v>1477</v>
      </c>
      <c r="C1269" s="364">
        <v>6</v>
      </c>
      <c r="D1269" s="364" t="s">
        <v>1215</v>
      </c>
      <c r="E1269" s="364">
        <v>28</v>
      </c>
      <c r="F1269" s="364" t="s">
        <v>1052</v>
      </c>
      <c r="G1269" s="364" t="s">
        <v>1268</v>
      </c>
      <c r="H1269" s="364" t="s">
        <v>1054</v>
      </c>
      <c r="I1269" s="365" t="s">
        <v>1218</v>
      </c>
    </row>
    <row r="1270" spans="1:9" ht="71.25">
      <c r="A1270" s="364" t="s">
        <v>1049</v>
      </c>
      <c r="B1270" s="364" t="s">
        <v>1477</v>
      </c>
      <c r="C1270" s="364">
        <v>6</v>
      </c>
      <c r="D1270" s="364" t="s">
        <v>1317</v>
      </c>
      <c r="E1270" s="364">
        <v>56</v>
      </c>
      <c r="F1270" s="364" t="s">
        <v>1590</v>
      </c>
      <c r="G1270" s="364" t="s">
        <v>1268</v>
      </c>
      <c r="H1270" s="364" t="s">
        <v>1054</v>
      </c>
      <c r="I1270" s="365" t="s">
        <v>1218</v>
      </c>
    </row>
    <row r="1271" spans="1:9" ht="71.25">
      <c r="A1271" s="364" t="s">
        <v>1049</v>
      </c>
      <c r="B1271" s="364" t="s">
        <v>1477</v>
      </c>
      <c r="C1271" s="364">
        <v>6</v>
      </c>
      <c r="D1271" s="364" t="s">
        <v>1319</v>
      </c>
      <c r="E1271" s="364">
        <v>28</v>
      </c>
      <c r="F1271" s="364" t="s">
        <v>1052</v>
      </c>
      <c r="G1271" s="364" t="s">
        <v>1268</v>
      </c>
      <c r="H1271" s="364" t="s">
        <v>1054</v>
      </c>
      <c r="I1271" s="365" t="s">
        <v>1218</v>
      </c>
    </row>
    <row r="1272" spans="1:9" ht="71.25">
      <c r="A1272" s="364" t="s">
        <v>1049</v>
      </c>
      <c r="B1272" s="364" t="s">
        <v>1477</v>
      </c>
      <c r="C1272" s="364">
        <v>7</v>
      </c>
      <c r="D1272" s="364" t="s">
        <v>1320</v>
      </c>
      <c r="E1272" s="364">
        <v>28</v>
      </c>
      <c r="F1272" s="364" t="s">
        <v>1052</v>
      </c>
      <c r="G1272" s="364" t="s">
        <v>1057</v>
      </c>
      <c r="H1272" s="364" t="s">
        <v>1054</v>
      </c>
      <c r="I1272" s="365" t="s">
        <v>1218</v>
      </c>
    </row>
    <row r="1273" spans="1:9" ht="71.25">
      <c r="A1273" s="364" t="s">
        <v>1049</v>
      </c>
      <c r="B1273" s="364" t="s">
        <v>1477</v>
      </c>
      <c r="C1273" s="364">
        <v>7</v>
      </c>
      <c r="D1273" s="364" t="s">
        <v>1321</v>
      </c>
      <c r="E1273" s="364">
        <v>28</v>
      </c>
      <c r="F1273" s="364" t="s">
        <v>1052</v>
      </c>
      <c r="G1273" s="364" t="s">
        <v>1057</v>
      </c>
      <c r="H1273" s="364" t="s">
        <v>1054</v>
      </c>
      <c r="I1273" s="365" t="s">
        <v>1218</v>
      </c>
    </row>
    <row r="1274" spans="1:9" ht="71.25">
      <c r="A1274" s="364" t="s">
        <v>1049</v>
      </c>
      <c r="B1274" s="364" t="s">
        <v>1477</v>
      </c>
      <c r="C1274" s="364">
        <v>7</v>
      </c>
      <c r="D1274" s="364" t="s">
        <v>1322</v>
      </c>
      <c r="E1274" s="364">
        <v>28</v>
      </c>
      <c r="F1274" s="364" t="s">
        <v>1052</v>
      </c>
      <c r="G1274" s="364" t="s">
        <v>1057</v>
      </c>
      <c r="H1274" s="364" t="s">
        <v>1054</v>
      </c>
      <c r="I1274" s="365" t="s">
        <v>1218</v>
      </c>
    </row>
    <row r="1275" spans="1:9" ht="71.25">
      <c r="A1275" s="364" t="s">
        <v>1049</v>
      </c>
      <c r="B1275" s="364" t="s">
        <v>1477</v>
      </c>
      <c r="C1275" s="364">
        <v>7</v>
      </c>
      <c r="D1275" s="364" t="s">
        <v>1323</v>
      </c>
      <c r="E1275" s="364">
        <v>28</v>
      </c>
      <c r="F1275" s="364" t="s">
        <v>1052</v>
      </c>
      <c r="G1275" s="364" t="s">
        <v>1057</v>
      </c>
      <c r="H1275" s="364" t="s">
        <v>1054</v>
      </c>
      <c r="I1275" s="365" t="s">
        <v>1218</v>
      </c>
    </row>
    <row r="1276" spans="1:9" ht="71.25">
      <c r="A1276" s="364" t="s">
        <v>1049</v>
      </c>
      <c r="B1276" s="364" t="s">
        <v>1477</v>
      </c>
      <c r="C1276" s="364">
        <v>7</v>
      </c>
      <c r="D1276" s="364" t="s">
        <v>1324</v>
      </c>
      <c r="E1276" s="364">
        <v>28</v>
      </c>
      <c r="F1276" s="364" t="s">
        <v>1052</v>
      </c>
      <c r="G1276" s="364" t="s">
        <v>1057</v>
      </c>
      <c r="H1276" s="364" t="s">
        <v>1054</v>
      </c>
      <c r="I1276" s="365" t="s">
        <v>1218</v>
      </c>
    </row>
    <row r="1277" spans="1:9" ht="71.25">
      <c r="A1277" s="364" t="s">
        <v>1049</v>
      </c>
      <c r="B1277" s="364" t="s">
        <v>1477</v>
      </c>
      <c r="C1277" s="364">
        <v>7</v>
      </c>
      <c r="D1277" s="364" t="s">
        <v>1325</v>
      </c>
      <c r="E1277" s="364">
        <v>28</v>
      </c>
      <c r="F1277" s="364" t="s">
        <v>1052</v>
      </c>
      <c r="G1277" s="364" t="s">
        <v>1057</v>
      </c>
      <c r="H1277" s="364" t="s">
        <v>1054</v>
      </c>
      <c r="I1277" s="365" t="s">
        <v>1218</v>
      </c>
    </row>
    <row r="1278" spans="1:9" ht="71.25">
      <c r="A1278" s="364" t="s">
        <v>1049</v>
      </c>
      <c r="B1278" s="364" t="s">
        <v>1477</v>
      </c>
      <c r="C1278" s="364">
        <v>7</v>
      </c>
      <c r="D1278" s="364" t="s">
        <v>1326</v>
      </c>
      <c r="E1278" s="364">
        <v>28</v>
      </c>
      <c r="F1278" s="364" t="s">
        <v>1052</v>
      </c>
      <c r="G1278" s="364" t="s">
        <v>1057</v>
      </c>
      <c r="H1278" s="364" t="s">
        <v>1054</v>
      </c>
      <c r="I1278" s="365" t="s">
        <v>1218</v>
      </c>
    </row>
    <row r="1279" spans="1:9" ht="71.25">
      <c r="A1279" s="364" t="s">
        <v>1049</v>
      </c>
      <c r="B1279" s="364" t="s">
        <v>1477</v>
      </c>
      <c r="C1279" s="364">
        <v>7</v>
      </c>
      <c r="D1279" s="364" t="s">
        <v>1327</v>
      </c>
      <c r="E1279" s="364">
        <v>28</v>
      </c>
      <c r="F1279" s="364" t="s">
        <v>1052</v>
      </c>
      <c r="G1279" s="364" t="s">
        <v>1057</v>
      </c>
      <c r="H1279" s="364" t="s">
        <v>1054</v>
      </c>
      <c r="I1279" s="365" t="s">
        <v>1218</v>
      </c>
    </row>
    <row r="1280" spans="1:9" ht="71.25">
      <c r="A1280" s="364" t="s">
        <v>1049</v>
      </c>
      <c r="B1280" s="364" t="s">
        <v>1477</v>
      </c>
      <c r="C1280" s="364">
        <v>7</v>
      </c>
      <c r="D1280" s="364" t="s">
        <v>1328</v>
      </c>
      <c r="E1280" s="364">
        <v>28</v>
      </c>
      <c r="F1280" s="364" t="s">
        <v>1052</v>
      </c>
      <c r="G1280" s="364" t="s">
        <v>1057</v>
      </c>
      <c r="H1280" s="364" t="s">
        <v>1054</v>
      </c>
      <c r="I1280" s="365" t="s">
        <v>1218</v>
      </c>
    </row>
    <row r="1281" spans="1:9" ht="71.25">
      <c r="A1281" s="364" t="s">
        <v>1049</v>
      </c>
      <c r="B1281" s="364" t="s">
        <v>1477</v>
      </c>
      <c r="C1281" s="364">
        <v>7</v>
      </c>
      <c r="D1281" s="364" t="s">
        <v>1329</v>
      </c>
      <c r="E1281" s="364">
        <v>28</v>
      </c>
      <c r="F1281" s="364" t="s">
        <v>1052</v>
      </c>
      <c r="G1281" s="364" t="s">
        <v>1057</v>
      </c>
      <c r="H1281" s="364" t="s">
        <v>1054</v>
      </c>
      <c r="I1281" s="365" t="s">
        <v>1218</v>
      </c>
    </row>
    <row r="1282" spans="1:9" ht="71.25">
      <c r="A1282" s="364" t="s">
        <v>1049</v>
      </c>
      <c r="B1282" s="364" t="s">
        <v>1477</v>
      </c>
      <c r="C1282" s="364">
        <v>7</v>
      </c>
      <c r="D1282" s="364" t="s">
        <v>1330</v>
      </c>
      <c r="E1282" s="364">
        <v>28</v>
      </c>
      <c r="F1282" s="364" t="s">
        <v>1052</v>
      </c>
      <c r="G1282" s="364" t="s">
        <v>1057</v>
      </c>
      <c r="H1282" s="364" t="s">
        <v>1054</v>
      </c>
      <c r="I1282" s="365" t="s">
        <v>1218</v>
      </c>
    </row>
    <row r="1283" spans="1:9" ht="71.25">
      <c r="A1283" s="364" t="s">
        <v>1049</v>
      </c>
      <c r="B1283" s="364" t="s">
        <v>1477</v>
      </c>
      <c r="C1283" s="364">
        <v>7</v>
      </c>
      <c r="D1283" s="364" t="s">
        <v>1331</v>
      </c>
      <c r="E1283" s="364">
        <v>28</v>
      </c>
      <c r="F1283" s="364" t="s">
        <v>1052</v>
      </c>
      <c r="G1283" s="364" t="s">
        <v>1053</v>
      </c>
      <c r="H1283" s="364" t="s">
        <v>1054</v>
      </c>
      <c r="I1283" s="365" t="s">
        <v>1218</v>
      </c>
    </row>
    <row r="1284" spans="1:9" ht="71.25">
      <c r="A1284" s="364" t="s">
        <v>1049</v>
      </c>
      <c r="B1284" s="364" t="s">
        <v>1477</v>
      </c>
      <c r="C1284" s="364">
        <v>7</v>
      </c>
      <c r="D1284" s="364" t="s">
        <v>1332</v>
      </c>
      <c r="E1284" s="364">
        <v>28</v>
      </c>
      <c r="F1284" s="364" t="s">
        <v>1052</v>
      </c>
      <c r="G1284" s="364" t="s">
        <v>1053</v>
      </c>
      <c r="H1284" s="364" t="s">
        <v>1054</v>
      </c>
      <c r="I1284" s="365" t="s">
        <v>1218</v>
      </c>
    </row>
    <row r="1285" spans="1:9" ht="71.25">
      <c r="A1285" s="364" t="s">
        <v>1049</v>
      </c>
      <c r="B1285" s="364" t="s">
        <v>1477</v>
      </c>
      <c r="C1285" s="364">
        <v>7</v>
      </c>
      <c r="D1285" s="364" t="s">
        <v>1333</v>
      </c>
      <c r="E1285" s="364">
        <v>28</v>
      </c>
      <c r="F1285" s="364" t="s">
        <v>1052</v>
      </c>
      <c r="G1285" s="364" t="s">
        <v>1053</v>
      </c>
      <c r="H1285" s="364" t="s">
        <v>1054</v>
      </c>
      <c r="I1285" s="365" t="s">
        <v>1218</v>
      </c>
    </row>
    <row r="1286" spans="1:9" ht="71.25">
      <c r="A1286" s="364" t="s">
        <v>1049</v>
      </c>
      <c r="B1286" s="364" t="s">
        <v>1477</v>
      </c>
      <c r="C1286" s="364">
        <v>7</v>
      </c>
      <c r="D1286" s="364" t="s">
        <v>1334</v>
      </c>
      <c r="E1286" s="364">
        <v>28</v>
      </c>
      <c r="F1286" s="364" t="s">
        <v>1052</v>
      </c>
      <c r="G1286" s="364" t="s">
        <v>1053</v>
      </c>
      <c r="H1286" s="364" t="s">
        <v>1054</v>
      </c>
      <c r="I1286" s="365" t="s">
        <v>1218</v>
      </c>
    </row>
    <row r="1287" spans="1:9" ht="71.25">
      <c r="A1287" s="364" t="s">
        <v>1049</v>
      </c>
      <c r="B1287" s="364" t="s">
        <v>1477</v>
      </c>
      <c r="C1287" s="364">
        <v>7</v>
      </c>
      <c r="D1287" s="364" t="s">
        <v>1335</v>
      </c>
      <c r="E1287" s="364">
        <v>28</v>
      </c>
      <c r="F1287" s="364" t="s">
        <v>1052</v>
      </c>
      <c r="G1287" s="364" t="s">
        <v>1053</v>
      </c>
      <c r="H1287" s="364" t="s">
        <v>1054</v>
      </c>
      <c r="I1287" s="365" t="s">
        <v>1218</v>
      </c>
    </row>
    <row r="1288" spans="1:9" ht="71.25">
      <c r="A1288" s="364" t="s">
        <v>1049</v>
      </c>
      <c r="B1288" s="364" t="s">
        <v>1477</v>
      </c>
      <c r="C1288" s="364">
        <v>7</v>
      </c>
      <c r="D1288" s="364" t="s">
        <v>1336</v>
      </c>
      <c r="E1288" s="364">
        <v>28</v>
      </c>
      <c r="F1288" s="364" t="s">
        <v>1052</v>
      </c>
      <c r="G1288" s="364" t="s">
        <v>1053</v>
      </c>
      <c r="H1288" s="364" t="s">
        <v>1054</v>
      </c>
      <c r="I1288" s="365" t="s">
        <v>1218</v>
      </c>
    </row>
    <row r="1289" spans="1:9" ht="71.25">
      <c r="A1289" s="364" t="s">
        <v>1049</v>
      </c>
      <c r="B1289" s="364" t="s">
        <v>1477</v>
      </c>
      <c r="C1289" s="364">
        <v>7</v>
      </c>
      <c r="D1289" s="364" t="s">
        <v>1337</v>
      </c>
      <c r="E1289" s="364">
        <v>28</v>
      </c>
      <c r="F1289" s="364" t="s">
        <v>1052</v>
      </c>
      <c r="G1289" s="364" t="s">
        <v>1053</v>
      </c>
      <c r="H1289" s="364" t="s">
        <v>1054</v>
      </c>
      <c r="I1289" s="365" t="s">
        <v>1218</v>
      </c>
    </row>
    <row r="1290" spans="1:9" ht="71.25">
      <c r="A1290" s="364" t="s">
        <v>1049</v>
      </c>
      <c r="B1290" s="364" t="s">
        <v>1477</v>
      </c>
      <c r="C1290" s="364">
        <v>7</v>
      </c>
      <c r="D1290" s="364" t="s">
        <v>1338</v>
      </c>
      <c r="E1290" s="364">
        <v>28</v>
      </c>
      <c r="F1290" s="364" t="s">
        <v>1052</v>
      </c>
      <c r="G1290" s="364" t="s">
        <v>1053</v>
      </c>
      <c r="H1290" s="364" t="s">
        <v>1054</v>
      </c>
      <c r="I1290" s="365" t="s">
        <v>1218</v>
      </c>
    </row>
    <row r="1291" spans="1:9" ht="71.25">
      <c r="A1291" s="364" t="s">
        <v>1049</v>
      </c>
      <c r="B1291" s="364" t="s">
        <v>1477</v>
      </c>
      <c r="C1291" s="364">
        <v>7</v>
      </c>
      <c r="D1291" s="364" t="s">
        <v>1339</v>
      </c>
      <c r="E1291" s="364">
        <v>28</v>
      </c>
      <c r="F1291" s="364" t="s">
        <v>1052</v>
      </c>
      <c r="G1291" s="364" t="s">
        <v>1053</v>
      </c>
      <c r="H1291" s="364" t="s">
        <v>1054</v>
      </c>
      <c r="I1291" s="365" t="s">
        <v>1218</v>
      </c>
    </row>
    <row r="1292" spans="1:9" ht="71.25">
      <c r="A1292" s="364" t="s">
        <v>1049</v>
      </c>
      <c r="B1292" s="364" t="s">
        <v>1477</v>
      </c>
      <c r="C1292" s="364">
        <v>7</v>
      </c>
      <c r="D1292" s="364" t="s">
        <v>1340</v>
      </c>
      <c r="E1292" s="364">
        <v>28</v>
      </c>
      <c r="F1292" s="364" t="s">
        <v>1052</v>
      </c>
      <c r="G1292" s="364" t="s">
        <v>1053</v>
      </c>
      <c r="H1292" s="364" t="s">
        <v>1054</v>
      </c>
      <c r="I1292" s="365" t="s">
        <v>1218</v>
      </c>
    </row>
    <row r="1293" spans="1:9" ht="71.25">
      <c r="A1293" s="364" t="s">
        <v>1049</v>
      </c>
      <c r="B1293" s="364" t="s">
        <v>1477</v>
      </c>
      <c r="C1293" s="364">
        <v>7</v>
      </c>
      <c r="D1293" s="364" t="s">
        <v>1341</v>
      </c>
      <c r="E1293" s="364">
        <v>28</v>
      </c>
      <c r="F1293" s="364" t="s">
        <v>1052</v>
      </c>
      <c r="G1293" s="364" t="s">
        <v>1053</v>
      </c>
      <c r="H1293" s="364" t="s">
        <v>1054</v>
      </c>
      <c r="I1293" s="365" t="s">
        <v>1218</v>
      </c>
    </row>
    <row r="1294" spans="1:9" ht="71.25">
      <c r="A1294" s="364" t="s">
        <v>1049</v>
      </c>
      <c r="B1294" s="364" t="s">
        <v>1477</v>
      </c>
      <c r="C1294" s="364">
        <v>7</v>
      </c>
      <c r="D1294" s="364" t="s">
        <v>1342</v>
      </c>
      <c r="E1294" s="364">
        <v>28</v>
      </c>
      <c r="F1294" s="364" t="s">
        <v>1052</v>
      </c>
      <c r="G1294" s="364" t="s">
        <v>1241</v>
      </c>
      <c r="H1294" s="364" t="s">
        <v>1054</v>
      </c>
      <c r="I1294" s="365" t="s">
        <v>1218</v>
      </c>
    </row>
    <row r="1295" spans="1:9" ht="71.25">
      <c r="A1295" s="364" t="s">
        <v>1049</v>
      </c>
      <c r="B1295" s="364" t="s">
        <v>1477</v>
      </c>
      <c r="C1295" s="364">
        <v>7</v>
      </c>
      <c r="D1295" s="364" t="s">
        <v>1343</v>
      </c>
      <c r="E1295" s="364">
        <v>56</v>
      </c>
      <c r="F1295" s="364" t="s">
        <v>1590</v>
      </c>
      <c r="G1295" s="364" t="s">
        <v>1241</v>
      </c>
      <c r="H1295" s="364" t="s">
        <v>1054</v>
      </c>
      <c r="I1295" s="365" t="s">
        <v>1218</v>
      </c>
    </row>
    <row r="1296" spans="1:9" ht="71.25">
      <c r="A1296" s="364" t="s">
        <v>1049</v>
      </c>
      <c r="B1296" s="364" t="s">
        <v>1477</v>
      </c>
      <c r="C1296" s="364">
        <v>7</v>
      </c>
      <c r="D1296" s="364" t="s">
        <v>1345</v>
      </c>
      <c r="E1296" s="364">
        <v>28</v>
      </c>
      <c r="F1296" s="364" t="s">
        <v>1052</v>
      </c>
      <c r="G1296" s="364" t="s">
        <v>1241</v>
      </c>
      <c r="H1296" s="364" t="s">
        <v>1054</v>
      </c>
      <c r="I1296" s="365" t="s">
        <v>1218</v>
      </c>
    </row>
    <row r="1297" spans="1:9" ht="71.25">
      <c r="A1297" s="364" t="s">
        <v>1049</v>
      </c>
      <c r="B1297" s="364" t="s">
        <v>1477</v>
      </c>
      <c r="C1297" s="364">
        <v>7</v>
      </c>
      <c r="D1297" s="364" t="s">
        <v>1346</v>
      </c>
      <c r="E1297" s="364">
        <v>28</v>
      </c>
      <c r="F1297" s="364" t="s">
        <v>1052</v>
      </c>
      <c r="G1297" s="364" t="s">
        <v>1057</v>
      </c>
      <c r="H1297" s="364" t="s">
        <v>1054</v>
      </c>
      <c r="I1297" s="365" t="s">
        <v>1218</v>
      </c>
    </row>
    <row r="1298" spans="1:9" ht="71.25">
      <c r="A1298" s="364" t="s">
        <v>1049</v>
      </c>
      <c r="B1298" s="364" t="s">
        <v>1477</v>
      </c>
      <c r="C1298" s="364">
        <v>7</v>
      </c>
      <c r="D1298" s="364" t="s">
        <v>1347</v>
      </c>
      <c r="E1298" s="364">
        <v>28</v>
      </c>
      <c r="F1298" s="364" t="s">
        <v>1052</v>
      </c>
      <c r="G1298" s="364" t="s">
        <v>1057</v>
      </c>
      <c r="H1298" s="364" t="s">
        <v>1054</v>
      </c>
      <c r="I1298" s="365" t="s">
        <v>1218</v>
      </c>
    </row>
    <row r="1299" spans="1:9" ht="71.25">
      <c r="A1299" s="364" t="s">
        <v>1049</v>
      </c>
      <c r="B1299" s="364" t="s">
        <v>1477</v>
      </c>
      <c r="C1299" s="364">
        <v>7</v>
      </c>
      <c r="D1299" s="364" t="s">
        <v>1348</v>
      </c>
      <c r="E1299" s="364">
        <v>28</v>
      </c>
      <c r="F1299" s="364" t="s">
        <v>1052</v>
      </c>
      <c r="G1299" s="364" t="s">
        <v>1057</v>
      </c>
      <c r="H1299" s="364" t="s">
        <v>1054</v>
      </c>
      <c r="I1299" s="365" t="s">
        <v>1218</v>
      </c>
    </row>
    <row r="1300" spans="1:9" ht="71.25">
      <c r="A1300" s="364" t="s">
        <v>1049</v>
      </c>
      <c r="B1300" s="364" t="s">
        <v>1477</v>
      </c>
      <c r="C1300" s="364">
        <v>7</v>
      </c>
      <c r="D1300" s="364" t="s">
        <v>1349</v>
      </c>
      <c r="E1300" s="364">
        <v>28</v>
      </c>
      <c r="F1300" s="364" t="s">
        <v>1052</v>
      </c>
      <c r="G1300" s="364" t="s">
        <v>1057</v>
      </c>
      <c r="H1300" s="364" t="s">
        <v>1054</v>
      </c>
      <c r="I1300" s="365" t="s">
        <v>1218</v>
      </c>
    </row>
    <row r="1301" spans="1:9" ht="71.25">
      <c r="A1301" s="364" t="s">
        <v>1049</v>
      </c>
      <c r="B1301" s="364" t="s">
        <v>1477</v>
      </c>
      <c r="C1301" s="364">
        <v>7</v>
      </c>
      <c r="D1301" s="364" t="s">
        <v>1350</v>
      </c>
      <c r="E1301" s="364">
        <v>28</v>
      </c>
      <c r="F1301" s="364" t="s">
        <v>1052</v>
      </c>
      <c r="G1301" s="364" t="s">
        <v>1057</v>
      </c>
      <c r="H1301" s="364" t="s">
        <v>1054</v>
      </c>
      <c r="I1301" s="365" t="s">
        <v>1218</v>
      </c>
    </row>
    <row r="1302" spans="1:9" ht="71.25">
      <c r="A1302" s="364" t="s">
        <v>1049</v>
      </c>
      <c r="B1302" s="364" t="s">
        <v>1477</v>
      </c>
      <c r="C1302" s="364">
        <v>7</v>
      </c>
      <c r="D1302" s="364" t="s">
        <v>1351</v>
      </c>
      <c r="E1302" s="364">
        <v>28</v>
      </c>
      <c r="F1302" s="364" t="s">
        <v>1052</v>
      </c>
      <c r="G1302" s="364" t="s">
        <v>1057</v>
      </c>
      <c r="H1302" s="364" t="s">
        <v>1054</v>
      </c>
      <c r="I1302" s="365" t="s">
        <v>1218</v>
      </c>
    </row>
    <row r="1303" spans="1:9" ht="71.25">
      <c r="A1303" s="364" t="s">
        <v>1049</v>
      </c>
      <c r="B1303" s="364" t="s">
        <v>1477</v>
      </c>
      <c r="C1303" s="364">
        <v>7</v>
      </c>
      <c r="D1303" s="364" t="s">
        <v>1352</v>
      </c>
      <c r="E1303" s="364">
        <v>28</v>
      </c>
      <c r="F1303" s="364" t="s">
        <v>1052</v>
      </c>
      <c r="G1303" s="364" t="s">
        <v>1057</v>
      </c>
      <c r="H1303" s="364" t="s">
        <v>1054</v>
      </c>
      <c r="I1303" s="365" t="s">
        <v>1218</v>
      </c>
    </row>
    <row r="1304" spans="1:9" ht="71.25">
      <c r="A1304" s="364" t="s">
        <v>1049</v>
      </c>
      <c r="B1304" s="364" t="s">
        <v>1477</v>
      </c>
      <c r="C1304" s="364">
        <v>7</v>
      </c>
      <c r="D1304" s="364" t="s">
        <v>1353</v>
      </c>
      <c r="E1304" s="364">
        <v>28</v>
      </c>
      <c r="F1304" s="364" t="s">
        <v>1052</v>
      </c>
      <c r="G1304" s="364" t="s">
        <v>1057</v>
      </c>
      <c r="H1304" s="364" t="s">
        <v>1054</v>
      </c>
      <c r="I1304" s="365" t="s">
        <v>1218</v>
      </c>
    </row>
    <row r="1305" spans="1:9" ht="71.25">
      <c r="A1305" s="364" t="s">
        <v>1049</v>
      </c>
      <c r="B1305" s="364" t="s">
        <v>1477</v>
      </c>
      <c r="C1305" s="364">
        <v>7</v>
      </c>
      <c r="D1305" s="364" t="s">
        <v>1354</v>
      </c>
      <c r="E1305" s="364">
        <v>28</v>
      </c>
      <c r="F1305" s="364" t="s">
        <v>1052</v>
      </c>
      <c r="G1305" s="364" t="s">
        <v>1057</v>
      </c>
      <c r="H1305" s="364" t="s">
        <v>1054</v>
      </c>
      <c r="I1305" s="365" t="s">
        <v>1218</v>
      </c>
    </row>
    <row r="1306" spans="1:9" ht="71.25">
      <c r="A1306" s="364" t="s">
        <v>1049</v>
      </c>
      <c r="B1306" s="364" t="s">
        <v>1477</v>
      </c>
      <c r="C1306" s="364">
        <v>7</v>
      </c>
      <c r="D1306" s="364" t="s">
        <v>1355</v>
      </c>
      <c r="E1306" s="364">
        <v>28</v>
      </c>
      <c r="F1306" s="364" t="s">
        <v>1052</v>
      </c>
      <c r="G1306" s="364" t="s">
        <v>1057</v>
      </c>
      <c r="H1306" s="364" t="s">
        <v>1054</v>
      </c>
      <c r="I1306" s="365" t="s">
        <v>1218</v>
      </c>
    </row>
    <row r="1307" spans="1:9" ht="71.25">
      <c r="A1307" s="364" t="s">
        <v>1049</v>
      </c>
      <c r="B1307" s="364" t="s">
        <v>1477</v>
      </c>
      <c r="C1307" s="364">
        <v>7</v>
      </c>
      <c r="D1307" s="364" t="s">
        <v>1356</v>
      </c>
      <c r="E1307" s="364">
        <v>28</v>
      </c>
      <c r="F1307" s="364" t="s">
        <v>1052</v>
      </c>
      <c r="G1307" s="364" t="s">
        <v>1057</v>
      </c>
      <c r="H1307" s="364" t="s">
        <v>1054</v>
      </c>
      <c r="I1307" s="365" t="s">
        <v>1218</v>
      </c>
    </row>
    <row r="1308" spans="1:9" ht="71.25">
      <c r="A1308" s="364" t="s">
        <v>1049</v>
      </c>
      <c r="B1308" s="364" t="s">
        <v>1477</v>
      </c>
      <c r="C1308" s="364">
        <v>7</v>
      </c>
      <c r="D1308" s="364" t="s">
        <v>1357</v>
      </c>
      <c r="E1308" s="364">
        <v>28</v>
      </c>
      <c r="F1308" s="364" t="s">
        <v>1052</v>
      </c>
      <c r="G1308" s="364" t="s">
        <v>1053</v>
      </c>
      <c r="H1308" s="364" t="s">
        <v>1054</v>
      </c>
      <c r="I1308" s="365" t="s">
        <v>1218</v>
      </c>
    </row>
    <row r="1309" spans="1:9" ht="71.25">
      <c r="A1309" s="364" t="s">
        <v>1049</v>
      </c>
      <c r="B1309" s="364" t="s">
        <v>1477</v>
      </c>
      <c r="C1309" s="364">
        <v>7</v>
      </c>
      <c r="D1309" s="364" t="s">
        <v>1358</v>
      </c>
      <c r="E1309" s="364">
        <v>28</v>
      </c>
      <c r="F1309" s="364" t="s">
        <v>1052</v>
      </c>
      <c r="G1309" s="364" t="s">
        <v>1053</v>
      </c>
      <c r="H1309" s="364" t="s">
        <v>1054</v>
      </c>
      <c r="I1309" s="365" t="s">
        <v>1218</v>
      </c>
    </row>
    <row r="1310" spans="1:9" ht="71.25">
      <c r="A1310" s="364" t="s">
        <v>1049</v>
      </c>
      <c r="B1310" s="364" t="s">
        <v>1477</v>
      </c>
      <c r="C1310" s="364">
        <v>7</v>
      </c>
      <c r="D1310" s="364" t="s">
        <v>1359</v>
      </c>
      <c r="E1310" s="364">
        <v>28</v>
      </c>
      <c r="F1310" s="364" t="s">
        <v>1052</v>
      </c>
      <c r="G1310" s="364" t="s">
        <v>1053</v>
      </c>
      <c r="H1310" s="364" t="s">
        <v>1054</v>
      </c>
      <c r="I1310" s="365" t="s">
        <v>1218</v>
      </c>
    </row>
    <row r="1311" spans="1:9" ht="71.25">
      <c r="A1311" s="364" t="s">
        <v>1049</v>
      </c>
      <c r="B1311" s="364" t="s">
        <v>1477</v>
      </c>
      <c r="C1311" s="364">
        <v>7</v>
      </c>
      <c r="D1311" s="364" t="s">
        <v>1360</v>
      </c>
      <c r="E1311" s="364">
        <v>28</v>
      </c>
      <c r="F1311" s="364" t="s">
        <v>1052</v>
      </c>
      <c r="G1311" s="364" t="s">
        <v>1053</v>
      </c>
      <c r="H1311" s="364" t="s">
        <v>1054</v>
      </c>
      <c r="I1311" s="365" t="s">
        <v>1218</v>
      </c>
    </row>
    <row r="1312" spans="1:9" ht="71.25">
      <c r="A1312" s="364" t="s">
        <v>1049</v>
      </c>
      <c r="B1312" s="364" t="s">
        <v>1477</v>
      </c>
      <c r="C1312" s="364">
        <v>7</v>
      </c>
      <c r="D1312" s="364" t="s">
        <v>1361</v>
      </c>
      <c r="E1312" s="364">
        <v>28</v>
      </c>
      <c r="F1312" s="364" t="s">
        <v>1052</v>
      </c>
      <c r="G1312" s="364" t="s">
        <v>1053</v>
      </c>
      <c r="H1312" s="364" t="s">
        <v>1054</v>
      </c>
      <c r="I1312" s="365" t="s">
        <v>1218</v>
      </c>
    </row>
    <row r="1313" spans="1:9" ht="71.25">
      <c r="A1313" s="364" t="s">
        <v>1049</v>
      </c>
      <c r="B1313" s="364" t="s">
        <v>1477</v>
      </c>
      <c r="C1313" s="364">
        <v>7</v>
      </c>
      <c r="D1313" s="364" t="s">
        <v>1362</v>
      </c>
      <c r="E1313" s="364">
        <v>28</v>
      </c>
      <c r="F1313" s="364" t="s">
        <v>1052</v>
      </c>
      <c r="G1313" s="364" t="s">
        <v>1053</v>
      </c>
      <c r="H1313" s="364" t="s">
        <v>1054</v>
      </c>
      <c r="I1313" s="365" t="s">
        <v>1218</v>
      </c>
    </row>
    <row r="1314" spans="1:9" ht="71.25">
      <c r="A1314" s="364" t="s">
        <v>1049</v>
      </c>
      <c r="B1314" s="364" t="s">
        <v>1477</v>
      </c>
      <c r="C1314" s="364">
        <v>7</v>
      </c>
      <c r="D1314" s="364" t="s">
        <v>1363</v>
      </c>
      <c r="E1314" s="364">
        <v>28</v>
      </c>
      <c r="F1314" s="364" t="s">
        <v>1052</v>
      </c>
      <c r="G1314" s="364" t="s">
        <v>1053</v>
      </c>
      <c r="H1314" s="364" t="s">
        <v>1054</v>
      </c>
      <c r="I1314" s="365" t="s">
        <v>1218</v>
      </c>
    </row>
    <row r="1315" spans="1:9" ht="71.25">
      <c r="A1315" s="364" t="s">
        <v>1049</v>
      </c>
      <c r="B1315" s="364" t="s">
        <v>1477</v>
      </c>
      <c r="C1315" s="364">
        <v>7</v>
      </c>
      <c r="D1315" s="364" t="s">
        <v>1364</v>
      </c>
      <c r="E1315" s="364">
        <v>28</v>
      </c>
      <c r="F1315" s="364" t="s">
        <v>1052</v>
      </c>
      <c r="G1315" s="364" t="s">
        <v>1053</v>
      </c>
      <c r="H1315" s="364" t="s">
        <v>1054</v>
      </c>
      <c r="I1315" s="365" t="s">
        <v>1218</v>
      </c>
    </row>
    <row r="1316" spans="1:9" ht="71.25">
      <c r="A1316" s="364" t="s">
        <v>1049</v>
      </c>
      <c r="B1316" s="364" t="s">
        <v>1477</v>
      </c>
      <c r="C1316" s="364">
        <v>7</v>
      </c>
      <c r="D1316" s="364" t="s">
        <v>1365</v>
      </c>
      <c r="E1316" s="364">
        <v>28</v>
      </c>
      <c r="F1316" s="364" t="s">
        <v>1052</v>
      </c>
      <c r="G1316" s="364" t="s">
        <v>1053</v>
      </c>
      <c r="H1316" s="364" t="s">
        <v>1054</v>
      </c>
      <c r="I1316" s="365" t="s">
        <v>1218</v>
      </c>
    </row>
    <row r="1317" spans="1:9" ht="71.25">
      <c r="A1317" s="364" t="s">
        <v>1049</v>
      </c>
      <c r="B1317" s="364" t="s">
        <v>1477</v>
      </c>
      <c r="C1317" s="364">
        <v>7</v>
      </c>
      <c r="D1317" s="364" t="s">
        <v>1366</v>
      </c>
      <c r="E1317" s="364">
        <v>28</v>
      </c>
      <c r="F1317" s="364" t="s">
        <v>1052</v>
      </c>
      <c r="G1317" s="364" t="s">
        <v>1053</v>
      </c>
      <c r="H1317" s="364" t="s">
        <v>1054</v>
      </c>
      <c r="I1317" s="365" t="s">
        <v>1218</v>
      </c>
    </row>
    <row r="1318" spans="1:9" ht="71.25">
      <c r="A1318" s="364" t="s">
        <v>1049</v>
      </c>
      <c r="B1318" s="364" t="s">
        <v>1477</v>
      </c>
      <c r="C1318" s="364">
        <v>7</v>
      </c>
      <c r="D1318" s="364" t="s">
        <v>1367</v>
      </c>
      <c r="E1318" s="364">
        <v>28</v>
      </c>
      <c r="F1318" s="364" t="s">
        <v>1052</v>
      </c>
      <c r="G1318" s="364" t="s">
        <v>1053</v>
      </c>
      <c r="H1318" s="364" t="s">
        <v>1054</v>
      </c>
      <c r="I1318" s="365" t="s">
        <v>1218</v>
      </c>
    </row>
    <row r="1319" spans="1:9" ht="71.25">
      <c r="A1319" s="364" t="s">
        <v>1049</v>
      </c>
      <c r="B1319" s="364" t="s">
        <v>1477</v>
      </c>
      <c r="C1319" s="364">
        <v>7</v>
      </c>
      <c r="D1319" s="364" t="s">
        <v>1368</v>
      </c>
      <c r="E1319" s="364">
        <v>28</v>
      </c>
      <c r="F1319" s="364" t="s">
        <v>1052</v>
      </c>
      <c r="G1319" s="364" t="s">
        <v>1268</v>
      </c>
      <c r="H1319" s="364" t="s">
        <v>1054</v>
      </c>
      <c r="I1319" s="365" t="s">
        <v>1218</v>
      </c>
    </row>
    <row r="1320" spans="1:9" ht="71.25">
      <c r="A1320" s="364" t="s">
        <v>1049</v>
      </c>
      <c r="B1320" s="364" t="s">
        <v>1477</v>
      </c>
      <c r="C1320" s="364">
        <v>7</v>
      </c>
      <c r="D1320" s="364" t="s">
        <v>1369</v>
      </c>
      <c r="E1320" s="364">
        <v>56</v>
      </c>
      <c r="F1320" s="364" t="s">
        <v>1590</v>
      </c>
      <c r="G1320" s="364" t="s">
        <v>1268</v>
      </c>
      <c r="H1320" s="364" t="s">
        <v>1054</v>
      </c>
      <c r="I1320" s="365" t="s">
        <v>1218</v>
      </c>
    </row>
    <row r="1321" spans="1:9" ht="71.25">
      <c r="A1321" s="364" t="s">
        <v>1049</v>
      </c>
      <c r="B1321" s="364" t="s">
        <v>1477</v>
      </c>
      <c r="C1321" s="364">
        <v>7</v>
      </c>
      <c r="D1321" s="364" t="s">
        <v>1371</v>
      </c>
      <c r="E1321" s="364">
        <v>28</v>
      </c>
      <c r="F1321" s="364" t="s">
        <v>1052</v>
      </c>
      <c r="G1321" s="364" t="s">
        <v>1268</v>
      </c>
      <c r="H1321" s="364" t="s">
        <v>1054</v>
      </c>
      <c r="I1321" s="365" t="s">
        <v>1218</v>
      </c>
    </row>
    <row r="1322" spans="1:9" ht="71.25">
      <c r="A1322" s="364" t="s">
        <v>1049</v>
      </c>
      <c r="B1322" s="364" t="s">
        <v>1477</v>
      </c>
      <c r="C1322" s="364">
        <v>8</v>
      </c>
      <c r="D1322" s="364" t="s">
        <v>1372</v>
      </c>
      <c r="E1322" s="364">
        <v>28</v>
      </c>
      <c r="F1322" s="364" t="s">
        <v>1052</v>
      </c>
      <c r="G1322" s="364" t="s">
        <v>1057</v>
      </c>
      <c r="H1322" s="364" t="s">
        <v>1054</v>
      </c>
      <c r="I1322" s="365" t="s">
        <v>1218</v>
      </c>
    </row>
    <row r="1323" spans="1:9" ht="71.25">
      <c r="A1323" s="364" t="s">
        <v>1049</v>
      </c>
      <c r="B1323" s="364" t="s">
        <v>1477</v>
      </c>
      <c r="C1323" s="364">
        <v>8</v>
      </c>
      <c r="D1323" s="364" t="s">
        <v>1373</v>
      </c>
      <c r="E1323" s="364">
        <v>28</v>
      </c>
      <c r="F1323" s="364" t="s">
        <v>1052</v>
      </c>
      <c r="G1323" s="364" t="s">
        <v>1057</v>
      </c>
      <c r="H1323" s="364" t="s">
        <v>1054</v>
      </c>
      <c r="I1323" s="365" t="s">
        <v>1218</v>
      </c>
    </row>
    <row r="1324" spans="1:9" ht="71.25">
      <c r="A1324" s="364" t="s">
        <v>1049</v>
      </c>
      <c r="B1324" s="364" t="s">
        <v>1477</v>
      </c>
      <c r="C1324" s="364">
        <v>8</v>
      </c>
      <c r="D1324" s="364" t="s">
        <v>1374</v>
      </c>
      <c r="E1324" s="364">
        <v>28</v>
      </c>
      <c r="F1324" s="364" t="s">
        <v>1052</v>
      </c>
      <c r="G1324" s="364" t="s">
        <v>1057</v>
      </c>
      <c r="H1324" s="364" t="s">
        <v>1054</v>
      </c>
      <c r="I1324" s="365" t="s">
        <v>1218</v>
      </c>
    </row>
    <row r="1325" spans="1:9" ht="71.25">
      <c r="A1325" s="364" t="s">
        <v>1049</v>
      </c>
      <c r="B1325" s="364" t="s">
        <v>1477</v>
      </c>
      <c r="C1325" s="364">
        <v>8</v>
      </c>
      <c r="D1325" s="364" t="s">
        <v>1375</v>
      </c>
      <c r="E1325" s="364">
        <v>28</v>
      </c>
      <c r="F1325" s="364" t="s">
        <v>1052</v>
      </c>
      <c r="G1325" s="364" t="s">
        <v>1057</v>
      </c>
      <c r="H1325" s="364" t="s">
        <v>1054</v>
      </c>
      <c r="I1325" s="365" t="s">
        <v>1218</v>
      </c>
    </row>
    <row r="1326" spans="1:9" ht="71.25">
      <c r="A1326" s="364" t="s">
        <v>1049</v>
      </c>
      <c r="B1326" s="364" t="s">
        <v>1477</v>
      </c>
      <c r="C1326" s="364">
        <v>8</v>
      </c>
      <c r="D1326" s="364" t="s">
        <v>1376</v>
      </c>
      <c r="E1326" s="364">
        <v>28</v>
      </c>
      <c r="F1326" s="364" t="s">
        <v>1052</v>
      </c>
      <c r="G1326" s="364" t="s">
        <v>1057</v>
      </c>
      <c r="H1326" s="364" t="s">
        <v>1054</v>
      </c>
      <c r="I1326" s="365" t="s">
        <v>1218</v>
      </c>
    </row>
    <row r="1327" spans="1:9" ht="71.25">
      <c r="A1327" s="364" t="s">
        <v>1049</v>
      </c>
      <c r="B1327" s="364" t="s">
        <v>1477</v>
      </c>
      <c r="C1327" s="364">
        <v>8</v>
      </c>
      <c r="D1327" s="364" t="s">
        <v>1377</v>
      </c>
      <c r="E1327" s="364">
        <v>28</v>
      </c>
      <c r="F1327" s="364" t="s">
        <v>1052</v>
      </c>
      <c r="G1327" s="364" t="s">
        <v>1057</v>
      </c>
      <c r="H1327" s="364" t="s">
        <v>1054</v>
      </c>
      <c r="I1327" s="365" t="s">
        <v>1218</v>
      </c>
    </row>
    <row r="1328" spans="1:9" ht="71.25">
      <c r="A1328" s="364" t="s">
        <v>1049</v>
      </c>
      <c r="B1328" s="364" t="s">
        <v>1477</v>
      </c>
      <c r="C1328" s="364">
        <v>8</v>
      </c>
      <c r="D1328" s="364" t="s">
        <v>1378</v>
      </c>
      <c r="E1328" s="364">
        <v>28</v>
      </c>
      <c r="F1328" s="364" t="s">
        <v>1052</v>
      </c>
      <c r="G1328" s="364" t="s">
        <v>1057</v>
      </c>
      <c r="H1328" s="364" t="s">
        <v>1054</v>
      </c>
      <c r="I1328" s="365" t="s">
        <v>1218</v>
      </c>
    </row>
    <row r="1329" spans="1:9" ht="71.25">
      <c r="A1329" s="364" t="s">
        <v>1049</v>
      </c>
      <c r="B1329" s="364" t="s">
        <v>1477</v>
      </c>
      <c r="C1329" s="364">
        <v>8</v>
      </c>
      <c r="D1329" s="364" t="s">
        <v>1379</v>
      </c>
      <c r="E1329" s="364">
        <v>28</v>
      </c>
      <c r="F1329" s="364" t="s">
        <v>1052</v>
      </c>
      <c r="G1329" s="364" t="s">
        <v>1057</v>
      </c>
      <c r="H1329" s="364" t="s">
        <v>1054</v>
      </c>
      <c r="I1329" s="365" t="s">
        <v>1218</v>
      </c>
    </row>
    <row r="1330" spans="1:9" ht="71.25">
      <c r="A1330" s="364" t="s">
        <v>1049</v>
      </c>
      <c r="B1330" s="364" t="s">
        <v>1477</v>
      </c>
      <c r="C1330" s="364">
        <v>8</v>
      </c>
      <c r="D1330" s="364" t="s">
        <v>1380</v>
      </c>
      <c r="E1330" s="364">
        <v>28</v>
      </c>
      <c r="F1330" s="364" t="s">
        <v>1052</v>
      </c>
      <c r="G1330" s="364" t="s">
        <v>1057</v>
      </c>
      <c r="H1330" s="364" t="s">
        <v>1054</v>
      </c>
      <c r="I1330" s="365" t="s">
        <v>1218</v>
      </c>
    </row>
    <row r="1331" spans="1:9" ht="71.25">
      <c r="A1331" s="364" t="s">
        <v>1049</v>
      </c>
      <c r="B1331" s="364" t="s">
        <v>1477</v>
      </c>
      <c r="C1331" s="364">
        <v>8</v>
      </c>
      <c r="D1331" s="364" t="s">
        <v>1381</v>
      </c>
      <c r="E1331" s="364">
        <v>28</v>
      </c>
      <c r="F1331" s="364" t="s">
        <v>1052</v>
      </c>
      <c r="G1331" s="364" t="s">
        <v>1057</v>
      </c>
      <c r="H1331" s="364" t="s">
        <v>1054</v>
      </c>
      <c r="I1331" s="365" t="s">
        <v>1218</v>
      </c>
    </row>
    <row r="1332" spans="1:9" ht="71.25">
      <c r="A1332" s="364" t="s">
        <v>1049</v>
      </c>
      <c r="B1332" s="364" t="s">
        <v>1477</v>
      </c>
      <c r="C1332" s="364">
        <v>8</v>
      </c>
      <c r="D1332" s="364" t="s">
        <v>1382</v>
      </c>
      <c r="E1332" s="364">
        <v>28</v>
      </c>
      <c r="F1332" s="364" t="s">
        <v>1052</v>
      </c>
      <c r="G1332" s="364" t="s">
        <v>1057</v>
      </c>
      <c r="H1332" s="364" t="s">
        <v>1054</v>
      </c>
      <c r="I1332" s="365" t="s">
        <v>1218</v>
      </c>
    </row>
    <row r="1333" spans="1:9" ht="71.25">
      <c r="A1333" s="364" t="s">
        <v>1049</v>
      </c>
      <c r="B1333" s="364" t="s">
        <v>1477</v>
      </c>
      <c r="C1333" s="364">
        <v>8</v>
      </c>
      <c r="D1333" s="364" t="s">
        <v>1383</v>
      </c>
      <c r="E1333" s="364">
        <v>28</v>
      </c>
      <c r="F1333" s="364" t="s">
        <v>1052</v>
      </c>
      <c r="G1333" s="364" t="s">
        <v>1053</v>
      </c>
      <c r="H1333" s="364" t="s">
        <v>1054</v>
      </c>
      <c r="I1333" s="365" t="s">
        <v>1218</v>
      </c>
    </row>
    <row r="1334" spans="1:9" ht="71.25">
      <c r="A1334" s="364" t="s">
        <v>1049</v>
      </c>
      <c r="B1334" s="364" t="s">
        <v>1477</v>
      </c>
      <c r="C1334" s="364">
        <v>8</v>
      </c>
      <c r="D1334" s="364" t="s">
        <v>1384</v>
      </c>
      <c r="E1334" s="364">
        <v>28</v>
      </c>
      <c r="F1334" s="364" t="s">
        <v>1052</v>
      </c>
      <c r="G1334" s="364" t="s">
        <v>1053</v>
      </c>
      <c r="H1334" s="364" t="s">
        <v>1054</v>
      </c>
      <c r="I1334" s="365" t="s">
        <v>1218</v>
      </c>
    </row>
    <row r="1335" spans="1:9" ht="71.25">
      <c r="A1335" s="364" t="s">
        <v>1049</v>
      </c>
      <c r="B1335" s="364" t="s">
        <v>1477</v>
      </c>
      <c r="C1335" s="364">
        <v>8</v>
      </c>
      <c r="D1335" s="364" t="s">
        <v>1385</v>
      </c>
      <c r="E1335" s="364">
        <v>28</v>
      </c>
      <c r="F1335" s="364" t="s">
        <v>1052</v>
      </c>
      <c r="G1335" s="364" t="s">
        <v>1053</v>
      </c>
      <c r="H1335" s="364" t="s">
        <v>1054</v>
      </c>
      <c r="I1335" s="365" t="s">
        <v>1218</v>
      </c>
    </row>
    <row r="1336" spans="1:9" ht="71.25">
      <c r="A1336" s="364" t="s">
        <v>1049</v>
      </c>
      <c r="B1336" s="364" t="s">
        <v>1477</v>
      </c>
      <c r="C1336" s="364">
        <v>8</v>
      </c>
      <c r="D1336" s="364" t="s">
        <v>1386</v>
      </c>
      <c r="E1336" s="364">
        <v>28</v>
      </c>
      <c r="F1336" s="364" t="s">
        <v>1052</v>
      </c>
      <c r="G1336" s="364" t="s">
        <v>1053</v>
      </c>
      <c r="H1336" s="364" t="s">
        <v>1054</v>
      </c>
      <c r="I1336" s="365" t="s">
        <v>1218</v>
      </c>
    </row>
    <row r="1337" spans="1:9" ht="71.25">
      <c r="A1337" s="364" t="s">
        <v>1049</v>
      </c>
      <c r="B1337" s="364" t="s">
        <v>1477</v>
      </c>
      <c r="C1337" s="364">
        <v>8</v>
      </c>
      <c r="D1337" s="364" t="s">
        <v>1387</v>
      </c>
      <c r="E1337" s="364">
        <v>28</v>
      </c>
      <c r="F1337" s="364" t="s">
        <v>1052</v>
      </c>
      <c r="G1337" s="364" t="s">
        <v>1053</v>
      </c>
      <c r="H1337" s="364" t="s">
        <v>1054</v>
      </c>
      <c r="I1337" s="365" t="s">
        <v>1218</v>
      </c>
    </row>
    <row r="1338" spans="1:9" ht="71.25">
      <c r="A1338" s="364" t="s">
        <v>1049</v>
      </c>
      <c r="B1338" s="364" t="s">
        <v>1477</v>
      </c>
      <c r="C1338" s="364">
        <v>8</v>
      </c>
      <c r="D1338" s="364" t="s">
        <v>1388</v>
      </c>
      <c r="E1338" s="364">
        <v>28</v>
      </c>
      <c r="F1338" s="364" t="s">
        <v>1052</v>
      </c>
      <c r="G1338" s="364" t="s">
        <v>1053</v>
      </c>
      <c r="H1338" s="364" t="s">
        <v>1054</v>
      </c>
      <c r="I1338" s="365" t="s">
        <v>1218</v>
      </c>
    </row>
    <row r="1339" spans="1:9" ht="71.25">
      <c r="A1339" s="364" t="s">
        <v>1049</v>
      </c>
      <c r="B1339" s="364" t="s">
        <v>1477</v>
      </c>
      <c r="C1339" s="364">
        <v>8</v>
      </c>
      <c r="D1339" s="364" t="s">
        <v>1389</v>
      </c>
      <c r="E1339" s="364">
        <v>28</v>
      </c>
      <c r="F1339" s="364" t="s">
        <v>1052</v>
      </c>
      <c r="G1339" s="364" t="s">
        <v>1053</v>
      </c>
      <c r="H1339" s="364" t="s">
        <v>1054</v>
      </c>
      <c r="I1339" s="365" t="s">
        <v>1218</v>
      </c>
    </row>
    <row r="1340" spans="1:9" ht="71.25">
      <c r="A1340" s="364" t="s">
        <v>1049</v>
      </c>
      <c r="B1340" s="364" t="s">
        <v>1477</v>
      </c>
      <c r="C1340" s="364">
        <v>8</v>
      </c>
      <c r="D1340" s="364" t="s">
        <v>1390</v>
      </c>
      <c r="E1340" s="364">
        <v>28</v>
      </c>
      <c r="F1340" s="364" t="s">
        <v>1052</v>
      </c>
      <c r="G1340" s="364" t="s">
        <v>1053</v>
      </c>
      <c r="H1340" s="364" t="s">
        <v>1054</v>
      </c>
      <c r="I1340" s="365" t="s">
        <v>1218</v>
      </c>
    </row>
    <row r="1341" spans="1:9" ht="71.25">
      <c r="A1341" s="364" t="s">
        <v>1049</v>
      </c>
      <c r="B1341" s="364" t="s">
        <v>1477</v>
      </c>
      <c r="C1341" s="364">
        <v>8</v>
      </c>
      <c r="D1341" s="364" t="s">
        <v>1391</v>
      </c>
      <c r="E1341" s="364">
        <v>28</v>
      </c>
      <c r="F1341" s="364" t="s">
        <v>1052</v>
      </c>
      <c r="G1341" s="364" t="s">
        <v>1053</v>
      </c>
      <c r="H1341" s="364" t="s">
        <v>1054</v>
      </c>
      <c r="I1341" s="365" t="s">
        <v>1218</v>
      </c>
    </row>
    <row r="1342" spans="1:9" ht="71.25">
      <c r="A1342" s="364" t="s">
        <v>1049</v>
      </c>
      <c r="B1342" s="364" t="s">
        <v>1477</v>
      </c>
      <c r="C1342" s="364">
        <v>8</v>
      </c>
      <c r="D1342" s="364" t="s">
        <v>1392</v>
      </c>
      <c r="E1342" s="364">
        <v>28</v>
      </c>
      <c r="F1342" s="364" t="s">
        <v>1052</v>
      </c>
      <c r="G1342" s="364" t="s">
        <v>1053</v>
      </c>
      <c r="H1342" s="364" t="s">
        <v>1054</v>
      </c>
      <c r="I1342" s="365" t="s">
        <v>1218</v>
      </c>
    </row>
    <row r="1343" spans="1:9" ht="71.25">
      <c r="A1343" s="364" t="s">
        <v>1049</v>
      </c>
      <c r="B1343" s="364" t="s">
        <v>1477</v>
      </c>
      <c r="C1343" s="364">
        <v>8</v>
      </c>
      <c r="D1343" s="364" t="s">
        <v>1393</v>
      </c>
      <c r="E1343" s="364">
        <v>28</v>
      </c>
      <c r="F1343" s="364" t="s">
        <v>1052</v>
      </c>
      <c r="G1343" s="364" t="s">
        <v>1053</v>
      </c>
      <c r="H1343" s="364" t="s">
        <v>1054</v>
      </c>
      <c r="I1343" s="365" t="s">
        <v>1218</v>
      </c>
    </row>
    <row r="1344" spans="1:9" ht="71.25">
      <c r="A1344" s="364" t="s">
        <v>1049</v>
      </c>
      <c r="B1344" s="364" t="s">
        <v>1477</v>
      </c>
      <c r="C1344" s="364">
        <v>8</v>
      </c>
      <c r="D1344" s="364" t="s">
        <v>1394</v>
      </c>
      <c r="E1344" s="364">
        <v>28</v>
      </c>
      <c r="F1344" s="364" t="s">
        <v>1052</v>
      </c>
      <c r="G1344" s="364" t="s">
        <v>1241</v>
      </c>
      <c r="H1344" s="364" t="s">
        <v>1054</v>
      </c>
      <c r="I1344" s="365" t="s">
        <v>1218</v>
      </c>
    </row>
    <row r="1345" spans="1:9" ht="71.25">
      <c r="A1345" s="364" t="s">
        <v>1049</v>
      </c>
      <c r="B1345" s="364" t="s">
        <v>1477</v>
      </c>
      <c r="C1345" s="364">
        <v>8</v>
      </c>
      <c r="D1345" s="364" t="s">
        <v>1395</v>
      </c>
      <c r="E1345" s="364">
        <v>56</v>
      </c>
      <c r="F1345" s="364" t="s">
        <v>1590</v>
      </c>
      <c r="G1345" s="364" t="s">
        <v>1241</v>
      </c>
      <c r="H1345" s="364" t="s">
        <v>1054</v>
      </c>
      <c r="I1345" s="365" t="s">
        <v>1218</v>
      </c>
    </row>
    <row r="1346" spans="1:9" ht="71.25">
      <c r="A1346" s="364" t="s">
        <v>1049</v>
      </c>
      <c r="B1346" s="364" t="s">
        <v>1477</v>
      </c>
      <c r="C1346" s="364">
        <v>8</v>
      </c>
      <c r="D1346" s="364" t="s">
        <v>1397</v>
      </c>
      <c r="E1346" s="364">
        <v>28</v>
      </c>
      <c r="F1346" s="364" t="s">
        <v>1052</v>
      </c>
      <c r="G1346" s="364" t="s">
        <v>1241</v>
      </c>
      <c r="H1346" s="364" t="s">
        <v>1054</v>
      </c>
      <c r="I1346" s="365" t="s">
        <v>1218</v>
      </c>
    </row>
    <row r="1347" spans="1:9" ht="71.25">
      <c r="A1347" s="364" t="s">
        <v>1049</v>
      </c>
      <c r="B1347" s="364" t="s">
        <v>1477</v>
      </c>
      <c r="C1347" s="364">
        <v>8</v>
      </c>
      <c r="D1347" s="364" t="s">
        <v>1398</v>
      </c>
      <c r="E1347" s="364">
        <v>28</v>
      </c>
      <c r="F1347" s="364" t="s">
        <v>1052</v>
      </c>
      <c r="G1347" s="364" t="s">
        <v>1057</v>
      </c>
      <c r="H1347" s="364" t="s">
        <v>1054</v>
      </c>
      <c r="I1347" s="365" t="s">
        <v>1218</v>
      </c>
    </row>
    <row r="1348" spans="1:9" ht="71.25">
      <c r="A1348" s="364" t="s">
        <v>1049</v>
      </c>
      <c r="B1348" s="364" t="s">
        <v>1477</v>
      </c>
      <c r="C1348" s="364">
        <v>8</v>
      </c>
      <c r="D1348" s="364" t="s">
        <v>1399</v>
      </c>
      <c r="E1348" s="364">
        <v>28</v>
      </c>
      <c r="F1348" s="364" t="s">
        <v>1052</v>
      </c>
      <c r="G1348" s="364" t="s">
        <v>1057</v>
      </c>
      <c r="H1348" s="364" t="s">
        <v>1054</v>
      </c>
      <c r="I1348" s="365" t="s">
        <v>1218</v>
      </c>
    </row>
    <row r="1349" spans="1:9" ht="71.25">
      <c r="A1349" s="364" t="s">
        <v>1049</v>
      </c>
      <c r="B1349" s="364" t="s">
        <v>1477</v>
      </c>
      <c r="C1349" s="364">
        <v>8</v>
      </c>
      <c r="D1349" s="364" t="s">
        <v>1400</v>
      </c>
      <c r="E1349" s="364">
        <v>28</v>
      </c>
      <c r="F1349" s="364" t="s">
        <v>1052</v>
      </c>
      <c r="G1349" s="364" t="s">
        <v>1057</v>
      </c>
      <c r="H1349" s="364" t="s">
        <v>1054</v>
      </c>
      <c r="I1349" s="365" t="s">
        <v>1218</v>
      </c>
    </row>
    <row r="1350" spans="1:9" ht="71.25">
      <c r="A1350" s="364" t="s">
        <v>1049</v>
      </c>
      <c r="B1350" s="364" t="s">
        <v>1477</v>
      </c>
      <c r="C1350" s="364">
        <v>8</v>
      </c>
      <c r="D1350" s="364" t="s">
        <v>1401</v>
      </c>
      <c r="E1350" s="364">
        <v>28</v>
      </c>
      <c r="F1350" s="364" t="s">
        <v>1052</v>
      </c>
      <c r="G1350" s="364" t="s">
        <v>1057</v>
      </c>
      <c r="H1350" s="364" t="s">
        <v>1054</v>
      </c>
      <c r="I1350" s="365" t="s">
        <v>1218</v>
      </c>
    </row>
    <row r="1351" spans="1:9" ht="71.25">
      <c r="A1351" s="364" t="s">
        <v>1049</v>
      </c>
      <c r="B1351" s="364" t="s">
        <v>1477</v>
      </c>
      <c r="C1351" s="364">
        <v>8</v>
      </c>
      <c r="D1351" s="364" t="s">
        <v>1402</v>
      </c>
      <c r="E1351" s="364">
        <v>28</v>
      </c>
      <c r="F1351" s="364" t="s">
        <v>1052</v>
      </c>
      <c r="G1351" s="364" t="s">
        <v>1057</v>
      </c>
      <c r="H1351" s="364" t="s">
        <v>1054</v>
      </c>
      <c r="I1351" s="365" t="s">
        <v>1218</v>
      </c>
    </row>
    <row r="1352" spans="1:9" ht="71.25">
      <c r="A1352" s="364" t="s">
        <v>1049</v>
      </c>
      <c r="B1352" s="364" t="s">
        <v>1477</v>
      </c>
      <c r="C1352" s="364">
        <v>8</v>
      </c>
      <c r="D1352" s="364" t="s">
        <v>1403</v>
      </c>
      <c r="E1352" s="364">
        <v>28</v>
      </c>
      <c r="F1352" s="364" t="s">
        <v>1052</v>
      </c>
      <c r="G1352" s="364" t="s">
        <v>1057</v>
      </c>
      <c r="H1352" s="364" t="s">
        <v>1054</v>
      </c>
      <c r="I1352" s="365" t="s">
        <v>1218</v>
      </c>
    </row>
    <row r="1353" spans="1:9" ht="71.25">
      <c r="A1353" s="364" t="s">
        <v>1049</v>
      </c>
      <c r="B1353" s="364" t="s">
        <v>1477</v>
      </c>
      <c r="C1353" s="364">
        <v>8</v>
      </c>
      <c r="D1353" s="364" t="s">
        <v>1404</v>
      </c>
      <c r="E1353" s="364">
        <v>28</v>
      </c>
      <c r="F1353" s="364" t="s">
        <v>1052</v>
      </c>
      <c r="G1353" s="364" t="s">
        <v>1057</v>
      </c>
      <c r="H1353" s="364" t="s">
        <v>1054</v>
      </c>
      <c r="I1353" s="365" t="s">
        <v>1218</v>
      </c>
    </row>
    <row r="1354" spans="1:9" ht="71.25">
      <c r="A1354" s="364" t="s">
        <v>1049</v>
      </c>
      <c r="B1354" s="364" t="s">
        <v>1477</v>
      </c>
      <c r="C1354" s="364">
        <v>8</v>
      </c>
      <c r="D1354" s="364" t="s">
        <v>1405</v>
      </c>
      <c r="E1354" s="364">
        <v>28</v>
      </c>
      <c r="F1354" s="364" t="s">
        <v>1052</v>
      </c>
      <c r="G1354" s="364" t="s">
        <v>1057</v>
      </c>
      <c r="H1354" s="364" t="s">
        <v>1054</v>
      </c>
      <c r="I1354" s="365" t="s">
        <v>1218</v>
      </c>
    </row>
    <row r="1355" spans="1:9" ht="71.25">
      <c r="A1355" s="364" t="s">
        <v>1049</v>
      </c>
      <c r="B1355" s="364" t="s">
        <v>1477</v>
      </c>
      <c r="C1355" s="364">
        <v>8</v>
      </c>
      <c r="D1355" s="364" t="s">
        <v>1406</v>
      </c>
      <c r="E1355" s="364">
        <v>28</v>
      </c>
      <c r="F1355" s="364" t="s">
        <v>1052</v>
      </c>
      <c r="G1355" s="364" t="s">
        <v>1057</v>
      </c>
      <c r="H1355" s="364" t="s">
        <v>1054</v>
      </c>
      <c r="I1355" s="365" t="s">
        <v>1218</v>
      </c>
    </row>
    <row r="1356" spans="1:9" ht="71.25">
      <c r="A1356" s="364" t="s">
        <v>1049</v>
      </c>
      <c r="B1356" s="364" t="s">
        <v>1477</v>
      </c>
      <c r="C1356" s="364">
        <v>8</v>
      </c>
      <c r="D1356" s="364" t="s">
        <v>1407</v>
      </c>
      <c r="E1356" s="364">
        <v>28</v>
      </c>
      <c r="F1356" s="364" t="s">
        <v>1052</v>
      </c>
      <c r="G1356" s="364" t="s">
        <v>1057</v>
      </c>
      <c r="H1356" s="364" t="s">
        <v>1054</v>
      </c>
      <c r="I1356" s="365" t="s">
        <v>1218</v>
      </c>
    </row>
    <row r="1357" spans="1:9" ht="71.25">
      <c r="A1357" s="364" t="s">
        <v>1049</v>
      </c>
      <c r="B1357" s="364" t="s">
        <v>1477</v>
      </c>
      <c r="C1357" s="364">
        <v>8</v>
      </c>
      <c r="D1357" s="364" t="s">
        <v>1408</v>
      </c>
      <c r="E1357" s="364">
        <v>28</v>
      </c>
      <c r="F1357" s="364" t="s">
        <v>1052</v>
      </c>
      <c r="G1357" s="364" t="s">
        <v>1057</v>
      </c>
      <c r="H1357" s="364" t="s">
        <v>1054</v>
      </c>
      <c r="I1357" s="365" t="s">
        <v>1218</v>
      </c>
    </row>
    <row r="1358" spans="1:9" ht="71.25">
      <c r="A1358" s="364" t="s">
        <v>1049</v>
      </c>
      <c r="B1358" s="364" t="s">
        <v>1477</v>
      </c>
      <c r="C1358" s="364">
        <v>8</v>
      </c>
      <c r="D1358" s="364" t="s">
        <v>1409</v>
      </c>
      <c r="E1358" s="364">
        <v>28</v>
      </c>
      <c r="F1358" s="364" t="s">
        <v>1052</v>
      </c>
      <c r="G1358" s="364" t="s">
        <v>1053</v>
      </c>
      <c r="H1358" s="364" t="s">
        <v>1054</v>
      </c>
      <c r="I1358" s="365" t="s">
        <v>1218</v>
      </c>
    </row>
    <row r="1359" spans="1:9" ht="71.25">
      <c r="A1359" s="364" t="s">
        <v>1049</v>
      </c>
      <c r="B1359" s="364" t="s">
        <v>1477</v>
      </c>
      <c r="C1359" s="364">
        <v>8</v>
      </c>
      <c r="D1359" s="364" t="s">
        <v>1410</v>
      </c>
      <c r="E1359" s="364">
        <v>28</v>
      </c>
      <c r="F1359" s="364" t="s">
        <v>1052</v>
      </c>
      <c r="G1359" s="364" t="s">
        <v>1053</v>
      </c>
      <c r="H1359" s="364" t="s">
        <v>1054</v>
      </c>
      <c r="I1359" s="365" t="s">
        <v>1218</v>
      </c>
    </row>
    <row r="1360" spans="1:9" ht="71.25">
      <c r="A1360" s="364" t="s">
        <v>1049</v>
      </c>
      <c r="B1360" s="364" t="s">
        <v>1477</v>
      </c>
      <c r="C1360" s="364">
        <v>8</v>
      </c>
      <c r="D1360" s="364" t="s">
        <v>1411</v>
      </c>
      <c r="E1360" s="364">
        <v>28</v>
      </c>
      <c r="F1360" s="364" t="s">
        <v>1052</v>
      </c>
      <c r="G1360" s="364" t="s">
        <v>1053</v>
      </c>
      <c r="H1360" s="364" t="s">
        <v>1054</v>
      </c>
      <c r="I1360" s="365" t="s">
        <v>1218</v>
      </c>
    </row>
    <row r="1361" spans="1:9" ht="71.25">
      <c r="A1361" s="364" t="s">
        <v>1049</v>
      </c>
      <c r="B1361" s="364" t="s">
        <v>1477</v>
      </c>
      <c r="C1361" s="364">
        <v>8</v>
      </c>
      <c r="D1361" s="364" t="s">
        <v>1412</v>
      </c>
      <c r="E1361" s="364">
        <v>28</v>
      </c>
      <c r="F1361" s="364" t="s">
        <v>1052</v>
      </c>
      <c r="G1361" s="364" t="s">
        <v>1053</v>
      </c>
      <c r="H1361" s="364" t="s">
        <v>1054</v>
      </c>
      <c r="I1361" s="365" t="s">
        <v>1218</v>
      </c>
    </row>
    <row r="1362" spans="1:9" ht="71.25">
      <c r="A1362" s="364" t="s">
        <v>1049</v>
      </c>
      <c r="B1362" s="364" t="s">
        <v>1477</v>
      </c>
      <c r="C1362" s="364">
        <v>8</v>
      </c>
      <c r="D1362" s="364" t="s">
        <v>1413</v>
      </c>
      <c r="E1362" s="364">
        <v>28</v>
      </c>
      <c r="F1362" s="364" t="s">
        <v>1052</v>
      </c>
      <c r="G1362" s="364" t="s">
        <v>1053</v>
      </c>
      <c r="H1362" s="364" t="s">
        <v>1054</v>
      </c>
      <c r="I1362" s="365" t="s">
        <v>1218</v>
      </c>
    </row>
    <row r="1363" spans="1:9" ht="71.25">
      <c r="A1363" s="364" t="s">
        <v>1049</v>
      </c>
      <c r="B1363" s="364" t="s">
        <v>1477</v>
      </c>
      <c r="C1363" s="364">
        <v>8</v>
      </c>
      <c r="D1363" s="364" t="s">
        <v>1414</v>
      </c>
      <c r="E1363" s="364">
        <v>28</v>
      </c>
      <c r="F1363" s="364" t="s">
        <v>1052</v>
      </c>
      <c r="G1363" s="364" t="s">
        <v>1053</v>
      </c>
      <c r="H1363" s="364" t="s">
        <v>1054</v>
      </c>
      <c r="I1363" s="365" t="s">
        <v>1218</v>
      </c>
    </row>
    <row r="1364" spans="1:9" ht="71.25">
      <c r="A1364" s="364" t="s">
        <v>1049</v>
      </c>
      <c r="B1364" s="364" t="s">
        <v>1477</v>
      </c>
      <c r="C1364" s="364">
        <v>8</v>
      </c>
      <c r="D1364" s="364" t="s">
        <v>1415</v>
      </c>
      <c r="E1364" s="364">
        <v>28</v>
      </c>
      <c r="F1364" s="364" t="s">
        <v>1052</v>
      </c>
      <c r="G1364" s="364" t="s">
        <v>1053</v>
      </c>
      <c r="H1364" s="364" t="s">
        <v>1054</v>
      </c>
      <c r="I1364" s="365" t="s">
        <v>1218</v>
      </c>
    </row>
    <row r="1365" spans="1:9" ht="71.25">
      <c r="A1365" s="364" t="s">
        <v>1049</v>
      </c>
      <c r="B1365" s="364" t="s">
        <v>1477</v>
      </c>
      <c r="C1365" s="364">
        <v>8</v>
      </c>
      <c r="D1365" s="364" t="s">
        <v>1416</v>
      </c>
      <c r="E1365" s="364">
        <v>28</v>
      </c>
      <c r="F1365" s="364" t="s">
        <v>1052</v>
      </c>
      <c r="G1365" s="364" t="s">
        <v>1053</v>
      </c>
      <c r="H1365" s="364" t="s">
        <v>1054</v>
      </c>
      <c r="I1365" s="365" t="s">
        <v>1218</v>
      </c>
    </row>
    <row r="1366" spans="1:9" ht="71.25">
      <c r="A1366" s="364" t="s">
        <v>1049</v>
      </c>
      <c r="B1366" s="364" t="s">
        <v>1477</v>
      </c>
      <c r="C1366" s="364">
        <v>8</v>
      </c>
      <c r="D1366" s="364" t="s">
        <v>1417</v>
      </c>
      <c r="E1366" s="364">
        <v>28</v>
      </c>
      <c r="F1366" s="364" t="s">
        <v>1052</v>
      </c>
      <c r="G1366" s="364" t="s">
        <v>1053</v>
      </c>
      <c r="H1366" s="364" t="s">
        <v>1054</v>
      </c>
      <c r="I1366" s="365" t="s">
        <v>1218</v>
      </c>
    </row>
    <row r="1367" spans="1:9" ht="71.25">
      <c r="A1367" s="364" t="s">
        <v>1049</v>
      </c>
      <c r="B1367" s="364" t="s">
        <v>1477</v>
      </c>
      <c r="C1367" s="364">
        <v>8</v>
      </c>
      <c r="D1367" s="364" t="s">
        <v>1418</v>
      </c>
      <c r="E1367" s="364">
        <v>28</v>
      </c>
      <c r="F1367" s="364" t="s">
        <v>1052</v>
      </c>
      <c r="G1367" s="364" t="s">
        <v>1053</v>
      </c>
      <c r="H1367" s="364" t="s">
        <v>1054</v>
      </c>
      <c r="I1367" s="365" t="s">
        <v>1218</v>
      </c>
    </row>
    <row r="1368" spans="1:9" ht="71.25">
      <c r="A1368" s="364" t="s">
        <v>1049</v>
      </c>
      <c r="B1368" s="364" t="s">
        <v>1477</v>
      </c>
      <c r="C1368" s="364">
        <v>8</v>
      </c>
      <c r="D1368" s="364" t="s">
        <v>1419</v>
      </c>
      <c r="E1368" s="364">
        <v>28</v>
      </c>
      <c r="F1368" s="364" t="s">
        <v>1052</v>
      </c>
      <c r="G1368" s="364" t="s">
        <v>1053</v>
      </c>
      <c r="H1368" s="364" t="s">
        <v>1054</v>
      </c>
      <c r="I1368" s="365" t="s">
        <v>1218</v>
      </c>
    </row>
    <row r="1369" spans="1:9" ht="71.25">
      <c r="A1369" s="364" t="s">
        <v>1049</v>
      </c>
      <c r="B1369" s="364" t="s">
        <v>1477</v>
      </c>
      <c r="C1369" s="364">
        <v>8</v>
      </c>
      <c r="D1369" s="364" t="s">
        <v>1420</v>
      </c>
      <c r="E1369" s="364">
        <v>28</v>
      </c>
      <c r="F1369" s="364" t="s">
        <v>1052</v>
      </c>
      <c r="G1369" s="364" t="s">
        <v>1268</v>
      </c>
      <c r="H1369" s="364" t="s">
        <v>1054</v>
      </c>
      <c r="I1369" s="365" t="s">
        <v>1218</v>
      </c>
    </row>
    <row r="1370" spans="1:9" ht="71.25">
      <c r="A1370" s="364" t="s">
        <v>1049</v>
      </c>
      <c r="B1370" s="364" t="s">
        <v>1477</v>
      </c>
      <c r="C1370" s="364">
        <v>8</v>
      </c>
      <c r="D1370" s="364" t="s">
        <v>1421</v>
      </c>
      <c r="E1370" s="364">
        <v>56</v>
      </c>
      <c r="F1370" s="364" t="s">
        <v>1590</v>
      </c>
      <c r="G1370" s="364" t="s">
        <v>1268</v>
      </c>
      <c r="H1370" s="364" t="s">
        <v>1054</v>
      </c>
      <c r="I1370" s="365" t="s">
        <v>1218</v>
      </c>
    </row>
    <row r="1371" spans="1:9" ht="71.25">
      <c r="A1371" s="364" t="s">
        <v>1049</v>
      </c>
      <c r="B1371" s="364" t="s">
        <v>1477</v>
      </c>
      <c r="C1371" s="364">
        <v>8</v>
      </c>
      <c r="D1371" s="364" t="s">
        <v>1423</v>
      </c>
      <c r="E1371" s="364">
        <v>28</v>
      </c>
      <c r="F1371" s="364" t="s">
        <v>1052</v>
      </c>
      <c r="G1371" s="364" t="s">
        <v>1268</v>
      </c>
      <c r="H1371" s="364" t="s">
        <v>1054</v>
      </c>
      <c r="I1371" s="365" t="s">
        <v>1218</v>
      </c>
    </row>
    <row r="1372" spans="1:9" ht="71.25">
      <c r="A1372" s="364" t="s">
        <v>1049</v>
      </c>
      <c r="B1372" s="364" t="s">
        <v>1477</v>
      </c>
      <c r="C1372" s="364">
        <v>9</v>
      </c>
      <c r="D1372" s="364" t="s">
        <v>1424</v>
      </c>
      <c r="E1372" s="364">
        <v>28</v>
      </c>
      <c r="F1372" s="364" t="s">
        <v>1052</v>
      </c>
      <c r="G1372" s="364" t="s">
        <v>1057</v>
      </c>
      <c r="H1372" s="364" t="s">
        <v>1054</v>
      </c>
      <c r="I1372" s="365" t="s">
        <v>1218</v>
      </c>
    </row>
    <row r="1373" spans="1:9" ht="71.25">
      <c r="A1373" s="364" t="s">
        <v>1049</v>
      </c>
      <c r="B1373" s="364" t="s">
        <v>1477</v>
      </c>
      <c r="C1373" s="364">
        <v>9</v>
      </c>
      <c r="D1373" s="364" t="s">
        <v>1425</v>
      </c>
      <c r="E1373" s="364">
        <v>28</v>
      </c>
      <c r="F1373" s="364" t="s">
        <v>1052</v>
      </c>
      <c r="G1373" s="364" t="s">
        <v>1057</v>
      </c>
      <c r="H1373" s="364" t="s">
        <v>1054</v>
      </c>
      <c r="I1373" s="365" t="s">
        <v>1218</v>
      </c>
    </row>
    <row r="1374" spans="1:9" ht="71.25">
      <c r="A1374" s="364" t="s">
        <v>1049</v>
      </c>
      <c r="B1374" s="364" t="s">
        <v>1477</v>
      </c>
      <c r="C1374" s="364">
        <v>9</v>
      </c>
      <c r="D1374" s="364" t="s">
        <v>1426</v>
      </c>
      <c r="E1374" s="364">
        <v>28</v>
      </c>
      <c r="F1374" s="364" t="s">
        <v>1052</v>
      </c>
      <c r="G1374" s="364" t="s">
        <v>1057</v>
      </c>
      <c r="H1374" s="364" t="s">
        <v>1054</v>
      </c>
      <c r="I1374" s="365" t="s">
        <v>1218</v>
      </c>
    </row>
    <row r="1375" spans="1:9" ht="71.25">
      <c r="A1375" s="364" t="s">
        <v>1049</v>
      </c>
      <c r="B1375" s="364" t="s">
        <v>1477</v>
      </c>
      <c r="C1375" s="364">
        <v>9</v>
      </c>
      <c r="D1375" s="364" t="s">
        <v>1427</v>
      </c>
      <c r="E1375" s="364">
        <v>28</v>
      </c>
      <c r="F1375" s="364" t="s">
        <v>1052</v>
      </c>
      <c r="G1375" s="364" t="s">
        <v>1057</v>
      </c>
      <c r="H1375" s="364" t="s">
        <v>1054</v>
      </c>
      <c r="I1375" s="365" t="s">
        <v>1218</v>
      </c>
    </row>
    <row r="1376" spans="1:9" ht="71.25">
      <c r="A1376" s="364" t="s">
        <v>1049</v>
      </c>
      <c r="B1376" s="364" t="s">
        <v>1477</v>
      </c>
      <c r="C1376" s="364">
        <v>9</v>
      </c>
      <c r="D1376" s="364" t="s">
        <v>1428</v>
      </c>
      <c r="E1376" s="364">
        <v>28</v>
      </c>
      <c r="F1376" s="364" t="s">
        <v>1052</v>
      </c>
      <c r="G1376" s="364" t="s">
        <v>1057</v>
      </c>
      <c r="H1376" s="364" t="s">
        <v>1054</v>
      </c>
      <c r="I1376" s="365" t="s">
        <v>1218</v>
      </c>
    </row>
    <row r="1377" spans="1:9" ht="71.25">
      <c r="A1377" s="364" t="s">
        <v>1049</v>
      </c>
      <c r="B1377" s="364" t="s">
        <v>1477</v>
      </c>
      <c r="C1377" s="364">
        <v>9</v>
      </c>
      <c r="D1377" s="364" t="s">
        <v>1429</v>
      </c>
      <c r="E1377" s="364">
        <v>28</v>
      </c>
      <c r="F1377" s="364" t="s">
        <v>1052</v>
      </c>
      <c r="G1377" s="364" t="s">
        <v>1057</v>
      </c>
      <c r="H1377" s="364" t="s">
        <v>1054</v>
      </c>
      <c r="I1377" s="365" t="s">
        <v>1218</v>
      </c>
    </row>
    <row r="1378" spans="1:9" ht="71.25">
      <c r="A1378" s="364" t="s">
        <v>1049</v>
      </c>
      <c r="B1378" s="364" t="s">
        <v>1477</v>
      </c>
      <c r="C1378" s="364">
        <v>9</v>
      </c>
      <c r="D1378" s="364" t="s">
        <v>1430</v>
      </c>
      <c r="E1378" s="364">
        <v>28</v>
      </c>
      <c r="F1378" s="364" t="s">
        <v>1052</v>
      </c>
      <c r="G1378" s="364" t="s">
        <v>1057</v>
      </c>
      <c r="H1378" s="364" t="s">
        <v>1054</v>
      </c>
      <c r="I1378" s="365" t="s">
        <v>1218</v>
      </c>
    </row>
    <row r="1379" spans="1:9" ht="71.25">
      <c r="A1379" s="364" t="s">
        <v>1049</v>
      </c>
      <c r="B1379" s="364" t="s">
        <v>1477</v>
      </c>
      <c r="C1379" s="364">
        <v>9</v>
      </c>
      <c r="D1379" s="364" t="s">
        <v>1431</v>
      </c>
      <c r="E1379" s="364">
        <v>28</v>
      </c>
      <c r="F1379" s="364" t="s">
        <v>1052</v>
      </c>
      <c r="G1379" s="364" t="s">
        <v>1057</v>
      </c>
      <c r="H1379" s="364" t="s">
        <v>1054</v>
      </c>
      <c r="I1379" s="365" t="s">
        <v>1218</v>
      </c>
    </row>
    <row r="1380" spans="1:9" ht="71.25">
      <c r="A1380" s="364" t="s">
        <v>1049</v>
      </c>
      <c r="B1380" s="364" t="s">
        <v>1477</v>
      </c>
      <c r="C1380" s="364">
        <v>9</v>
      </c>
      <c r="D1380" s="364" t="s">
        <v>1432</v>
      </c>
      <c r="E1380" s="364">
        <v>28</v>
      </c>
      <c r="F1380" s="364" t="s">
        <v>1052</v>
      </c>
      <c r="G1380" s="364" t="s">
        <v>1057</v>
      </c>
      <c r="H1380" s="364" t="s">
        <v>1054</v>
      </c>
      <c r="I1380" s="365" t="s">
        <v>1218</v>
      </c>
    </row>
    <row r="1381" spans="1:9" ht="71.25">
      <c r="A1381" s="364" t="s">
        <v>1049</v>
      </c>
      <c r="B1381" s="364" t="s">
        <v>1477</v>
      </c>
      <c r="C1381" s="364">
        <v>9</v>
      </c>
      <c r="D1381" s="364" t="s">
        <v>1433</v>
      </c>
      <c r="E1381" s="364">
        <v>28</v>
      </c>
      <c r="F1381" s="364" t="s">
        <v>1052</v>
      </c>
      <c r="G1381" s="364" t="s">
        <v>1057</v>
      </c>
      <c r="H1381" s="364" t="s">
        <v>1054</v>
      </c>
      <c r="I1381" s="365" t="s">
        <v>1218</v>
      </c>
    </row>
    <row r="1382" spans="1:9" ht="71.25">
      <c r="A1382" s="364" t="s">
        <v>1049</v>
      </c>
      <c r="B1382" s="364" t="s">
        <v>1477</v>
      </c>
      <c r="C1382" s="364">
        <v>9</v>
      </c>
      <c r="D1382" s="364" t="s">
        <v>1434</v>
      </c>
      <c r="E1382" s="364">
        <v>28</v>
      </c>
      <c r="F1382" s="364" t="s">
        <v>1052</v>
      </c>
      <c r="G1382" s="364" t="s">
        <v>1057</v>
      </c>
      <c r="H1382" s="364" t="s">
        <v>1054</v>
      </c>
      <c r="I1382" s="365" t="s">
        <v>1218</v>
      </c>
    </row>
    <row r="1383" spans="1:9" ht="71.25">
      <c r="A1383" s="364" t="s">
        <v>1049</v>
      </c>
      <c r="B1383" s="364" t="s">
        <v>1477</v>
      </c>
      <c r="C1383" s="364">
        <v>9</v>
      </c>
      <c r="D1383" s="364" t="s">
        <v>1435</v>
      </c>
      <c r="E1383" s="364">
        <v>28</v>
      </c>
      <c r="F1383" s="364" t="s">
        <v>1052</v>
      </c>
      <c r="G1383" s="364" t="s">
        <v>1053</v>
      </c>
      <c r="H1383" s="364" t="s">
        <v>1054</v>
      </c>
      <c r="I1383" s="365" t="s">
        <v>1218</v>
      </c>
    </row>
    <row r="1384" spans="1:9" ht="71.25">
      <c r="A1384" s="364" t="s">
        <v>1049</v>
      </c>
      <c r="B1384" s="364" t="s">
        <v>1477</v>
      </c>
      <c r="C1384" s="364">
        <v>9</v>
      </c>
      <c r="D1384" s="364" t="s">
        <v>1436</v>
      </c>
      <c r="E1384" s="364">
        <v>28</v>
      </c>
      <c r="F1384" s="364" t="s">
        <v>1052</v>
      </c>
      <c r="G1384" s="364" t="s">
        <v>1053</v>
      </c>
      <c r="H1384" s="364" t="s">
        <v>1054</v>
      </c>
      <c r="I1384" s="365" t="s">
        <v>1218</v>
      </c>
    </row>
    <row r="1385" spans="1:9" ht="71.25">
      <c r="A1385" s="364" t="s">
        <v>1049</v>
      </c>
      <c r="B1385" s="364" t="s">
        <v>1477</v>
      </c>
      <c r="C1385" s="364">
        <v>9</v>
      </c>
      <c r="D1385" s="364" t="s">
        <v>1437</v>
      </c>
      <c r="E1385" s="364">
        <v>28</v>
      </c>
      <c r="F1385" s="364" t="s">
        <v>1052</v>
      </c>
      <c r="G1385" s="364" t="s">
        <v>1053</v>
      </c>
      <c r="H1385" s="364" t="s">
        <v>1054</v>
      </c>
      <c r="I1385" s="365" t="s">
        <v>1218</v>
      </c>
    </row>
    <row r="1386" spans="1:9" ht="71.25">
      <c r="A1386" s="364" t="s">
        <v>1049</v>
      </c>
      <c r="B1386" s="364" t="s">
        <v>1477</v>
      </c>
      <c r="C1386" s="364">
        <v>9</v>
      </c>
      <c r="D1386" s="364" t="s">
        <v>1438</v>
      </c>
      <c r="E1386" s="364">
        <v>28</v>
      </c>
      <c r="F1386" s="364" t="s">
        <v>1052</v>
      </c>
      <c r="G1386" s="364" t="s">
        <v>1053</v>
      </c>
      <c r="H1386" s="364" t="s">
        <v>1054</v>
      </c>
      <c r="I1386" s="365" t="s">
        <v>1218</v>
      </c>
    </row>
    <row r="1387" spans="1:9" ht="71.25">
      <c r="A1387" s="364" t="s">
        <v>1049</v>
      </c>
      <c r="B1387" s="364" t="s">
        <v>1477</v>
      </c>
      <c r="C1387" s="364">
        <v>9</v>
      </c>
      <c r="D1387" s="364" t="s">
        <v>1439</v>
      </c>
      <c r="E1387" s="364">
        <v>28</v>
      </c>
      <c r="F1387" s="364" t="s">
        <v>1052</v>
      </c>
      <c r="G1387" s="364" t="s">
        <v>1053</v>
      </c>
      <c r="H1387" s="364" t="s">
        <v>1054</v>
      </c>
      <c r="I1387" s="365" t="s">
        <v>1218</v>
      </c>
    </row>
    <row r="1388" spans="1:9" ht="71.25">
      <c r="A1388" s="364" t="s">
        <v>1049</v>
      </c>
      <c r="B1388" s="364" t="s">
        <v>1477</v>
      </c>
      <c r="C1388" s="364">
        <v>9</v>
      </c>
      <c r="D1388" s="364" t="s">
        <v>1440</v>
      </c>
      <c r="E1388" s="364">
        <v>28</v>
      </c>
      <c r="F1388" s="364" t="s">
        <v>1052</v>
      </c>
      <c r="G1388" s="364" t="s">
        <v>1053</v>
      </c>
      <c r="H1388" s="364" t="s">
        <v>1054</v>
      </c>
      <c r="I1388" s="365" t="s">
        <v>1218</v>
      </c>
    </row>
    <row r="1389" spans="1:9" ht="71.25">
      <c r="A1389" s="364" t="s">
        <v>1049</v>
      </c>
      <c r="B1389" s="364" t="s">
        <v>1477</v>
      </c>
      <c r="C1389" s="364">
        <v>9</v>
      </c>
      <c r="D1389" s="364" t="s">
        <v>1441</v>
      </c>
      <c r="E1389" s="364">
        <v>28</v>
      </c>
      <c r="F1389" s="364" t="s">
        <v>1052</v>
      </c>
      <c r="G1389" s="364" t="s">
        <v>1053</v>
      </c>
      <c r="H1389" s="364" t="s">
        <v>1054</v>
      </c>
      <c r="I1389" s="365" t="s">
        <v>1218</v>
      </c>
    </row>
    <row r="1390" spans="1:9" ht="71.25">
      <c r="A1390" s="364" t="s">
        <v>1049</v>
      </c>
      <c r="B1390" s="364" t="s">
        <v>1477</v>
      </c>
      <c r="C1390" s="364">
        <v>9</v>
      </c>
      <c r="D1390" s="364" t="s">
        <v>1442</v>
      </c>
      <c r="E1390" s="364">
        <v>28</v>
      </c>
      <c r="F1390" s="364" t="s">
        <v>1052</v>
      </c>
      <c r="G1390" s="364" t="s">
        <v>1053</v>
      </c>
      <c r="H1390" s="364" t="s">
        <v>1054</v>
      </c>
      <c r="I1390" s="365" t="s">
        <v>1218</v>
      </c>
    </row>
    <row r="1391" spans="1:9" ht="71.25">
      <c r="A1391" s="364" t="s">
        <v>1049</v>
      </c>
      <c r="B1391" s="364" t="s">
        <v>1477</v>
      </c>
      <c r="C1391" s="364">
        <v>9</v>
      </c>
      <c r="D1391" s="364" t="s">
        <v>1443</v>
      </c>
      <c r="E1391" s="364">
        <v>28</v>
      </c>
      <c r="F1391" s="364" t="s">
        <v>1052</v>
      </c>
      <c r="G1391" s="364" t="s">
        <v>1053</v>
      </c>
      <c r="H1391" s="364" t="s">
        <v>1054</v>
      </c>
      <c r="I1391" s="365" t="s">
        <v>1218</v>
      </c>
    </row>
    <row r="1392" spans="1:9" ht="71.25">
      <c r="A1392" s="364" t="s">
        <v>1049</v>
      </c>
      <c r="B1392" s="364" t="s">
        <v>1477</v>
      </c>
      <c r="C1392" s="364">
        <v>9</v>
      </c>
      <c r="D1392" s="364" t="s">
        <v>1444</v>
      </c>
      <c r="E1392" s="364">
        <v>28</v>
      </c>
      <c r="F1392" s="364" t="s">
        <v>1052</v>
      </c>
      <c r="G1392" s="364" t="s">
        <v>1053</v>
      </c>
      <c r="H1392" s="364" t="s">
        <v>1054</v>
      </c>
      <c r="I1392" s="365" t="s">
        <v>1218</v>
      </c>
    </row>
    <row r="1393" spans="1:9" ht="71.25">
      <c r="A1393" s="364" t="s">
        <v>1049</v>
      </c>
      <c r="B1393" s="364" t="s">
        <v>1477</v>
      </c>
      <c r="C1393" s="364">
        <v>9</v>
      </c>
      <c r="D1393" s="364" t="s">
        <v>1445</v>
      </c>
      <c r="E1393" s="364">
        <v>28</v>
      </c>
      <c r="F1393" s="364" t="s">
        <v>1052</v>
      </c>
      <c r="G1393" s="364" t="s">
        <v>1053</v>
      </c>
      <c r="H1393" s="364" t="s">
        <v>1054</v>
      </c>
      <c r="I1393" s="365" t="s">
        <v>1218</v>
      </c>
    </row>
    <row r="1394" spans="1:9" ht="71.25">
      <c r="A1394" s="364" t="s">
        <v>1049</v>
      </c>
      <c r="B1394" s="364" t="s">
        <v>1477</v>
      </c>
      <c r="C1394" s="364">
        <v>9</v>
      </c>
      <c r="D1394" s="364" t="s">
        <v>1446</v>
      </c>
      <c r="E1394" s="364">
        <v>28</v>
      </c>
      <c r="F1394" s="364" t="s">
        <v>1052</v>
      </c>
      <c r="G1394" s="364" t="s">
        <v>1241</v>
      </c>
      <c r="H1394" s="364" t="s">
        <v>1054</v>
      </c>
      <c r="I1394" s="365" t="s">
        <v>1218</v>
      </c>
    </row>
    <row r="1395" spans="1:9" ht="71.25">
      <c r="A1395" s="364" t="s">
        <v>1049</v>
      </c>
      <c r="B1395" s="364" t="s">
        <v>1477</v>
      </c>
      <c r="C1395" s="364">
        <v>9</v>
      </c>
      <c r="D1395" s="364" t="s">
        <v>1447</v>
      </c>
      <c r="E1395" s="364">
        <v>56</v>
      </c>
      <c r="F1395" s="364" t="s">
        <v>1590</v>
      </c>
      <c r="G1395" s="364" t="s">
        <v>1241</v>
      </c>
      <c r="H1395" s="364" t="s">
        <v>1054</v>
      </c>
      <c r="I1395" s="365" t="s">
        <v>1218</v>
      </c>
    </row>
    <row r="1396" spans="1:9" ht="71.25">
      <c r="A1396" s="364" t="s">
        <v>1049</v>
      </c>
      <c r="B1396" s="364" t="s">
        <v>1477</v>
      </c>
      <c r="C1396" s="364">
        <v>9</v>
      </c>
      <c r="D1396" s="364" t="s">
        <v>1449</v>
      </c>
      <c r="E1396" s="364">
        <v>28</v>
      </c>
      <c r="F1396" s="364" t="s">
        <v>1052</v>
      </c>
      <c r="G1396" s="364" t="s">
        <v>1241</v>
      </c>
      <c r="H1396" s="364" t="s">
        <v>1054</v>
      </c>
      <c r="I1396" s="365" t="s">
        <v>1218</v>
      </c>
    </row>
    <row r="1397" spans="1:9" ht="71.25">
      <c r="A1397" s="364" t="s">
        <v>1049</v>
      </c>
      <c r="B1397" s="364" t="s">
        <v>1477</v>
      </c>
      <c r="C1397" s="364">
        <v>9</v>
      </c>
      <c r="D1397" s="364" t="s">
        <v>1450</v>
      </c>
      <c r="E1397" s="364">
        <v>28</v>
      </c>
      <c r="F1397" s="364" t="s">
        <v>1052</v>
      </c>
      <c r="G1397" s="364" t="s">
        <v>1057</v>
      </c>
      <c r="H1397" s="364" t="s">
        <v>1054</v>
      </c>
      <c r="I1397" s="365" t="s">
        <v>1218</v>
      </c>
    </row>
    <row r="1398" spans="1:9" ht="71.25">
      <c r="A1398" s="364" t="s">
        <v>1049</v>
      </c>
      <c r="B1398" s="364" t="s">
        <v>1477</v>
      </c>
      <c r="C1398" s="364">
        <v>9</v>
      </c>
      <c r="D1398" s="364" t="s">
        <v>1451</v>
      </c>
      <c r="E1398" s="364">
        <v>28</v>
      </c>
      <c r="F1398" s="364" t="s">
        <v>1052</v>
      </c>
      <c r="G1398" s="364" t="s">
        <v>1057</v>
      </c>
      <c r="H1398" s="364" t="s">
        <v>1054</v>
      </c>
      <c r="I1398" s="365" t="s">
        <v>1218</v>
      </c>
    </row>
    <row r="1399" spans="1:9" ht="71.25">
      <c r="A1399" s="364" t="s">
        <v>1049</v>
      </c>
      <c r="B1399" s="364" t="s">
        <v>1477</v>
      </c>
      <c r="C1399" s="364">
        <v>9</v>
      </c>
      <c r="D1399" s="364" t="s">
        <v>1452</v>
      </c>
      <c r="E1399" s="364">
        <v>28</v>
      </c>
      <c r="F1399" s="364" t="s">
        <v>1052</v>
      </c>
      <c r="G1399" s="364" t="s">
        <v>1057</v>
      </c>
      <c r="H1399" s="364" t="s">
        <v>1054</v>
      </c>
      <c r="I1399" s="365" t="s">
        <v>1218</v>
      </c>
    </row>
    <row r="1400" spans="1:9" ht="71.25">
      <c r="A1400" s="364" t="s">
        <v>1049</v>
      </c>
      <c r="B1400" s="364" t="s">
        <v>1477</v>
      </c>
      <c r="C1400" s="364">
        <v>9</v>
      </c>
      <c r="D1400" s="364" t="s">
        <v>1453</v>
      </c>
      <c r="E1400" s="364">
        <v>28</v>
      </c>
      <c r="F1400" s="364" t="s">
        <v>1052</v>
      </c>
      <c r="G1400" s="364" t="s">
        <v>1057</v>
      </c>
      <c r="H1400" s="364" t="s">
        <v>1054</v>
      </c>
      <c r="I1400" s="365" t="s">
        <v>1218</v>
      </c>
    </row>
    <row r="1401" spans="1:9" ht="71.25">
      <c r="A1401" s="364" t="s">
        <v>1049</v>
      </c>
      <c r="B1401" s="364" t="s">
        <v>1477</v>
      </c>
      <c r="C1401" s="364">
        <v>9</v>
      </c>
      <c r="D1401" s="364" t="s">
        <v>1454</v>
      </c>
      <c r="E1401" s="364">
        <v>28</v>
      </c>
      <c r="F1401" s="364" t="s">
        <v>1052</v>
      </c>
      <c r="G1401" s="364" t="s">
        <v>1057</v>
      </c>
      <c r="H1401" s="364" t="s">
        <v>1054</v>
      </c>
      <c r="I1401" s="365" t="s">
        <v>1218</v>
      </c>
    </row>
    <row r="1402" spans="1:9" ht="71.25">
      <c r="A1402" s="364" t="s">
        <v>1049</v>
      </c>
      <c r="B1402" s="364" t="s">
        <v>1477</v>
      </c>
      <c r="C1402" s="364">
        <v>9</v>
      </c>
      <c r="D1402" s="364" t="s">
        <v>1455</v>
      </c>
      <c r="E1402" s="364">
        <v>28</v>
      </c>
      <c r="F1402" s="364" t="s">
        <v>1052</v>
      </c>
      <c r="G1402" s="364" t="s">
        <v>1057</v>
      </c>
      <c r="H1402" s="364" t="s">
        <v>1054</v>
      </c>
      <c r="I1402" s="365" t="s">
        <v>1218</v>
      </c>
    </row>
    <row r="1403" spans="1:9" ht="71.25">
      <c r="A1403" s="364" t="s">
        <v>1049</v>
      </c>
      <c r="B1403" s="364" t="s">
        <v>1477</v>
      </c>
      <c r="C1403" s="364">
        <v>9</v>
      </c>
      <c r="D1403" s="364" t="s">
        <v>1456</v>
      </c>
      <c r="E1403" s="364">
        <v>28</v>
      </c>
      <c r="F1403" s="364" t="s">
        <v>1052</v>
      </c>
      <c r="G1403" s="364" t="s">
        <v>1057</v>
      </c>
      <c r="H1403" s="364" t="s">
        <v>1054</v>
      </c>
      <c r="I1403" s="365" t="s">
        <v>1218</v>
      </c>
    </row>
    <row r="1404" spans="1:9" ht="71.25">
      <c r="A1404" s="364" t="s">
        <v>1049</v>
      </c>
      <c r="B1404" s="364" t="s">
        <v>1477</v>
      </c>
      <c r="C1404" s="364">
        <v>9</v>
      </c>
      <c r="D1404" s="364" t="s">
        <v>1457</v>
      </c>
      <c r="E1404" s="364">
        <v>28</v>
      </c>
      <c r="F1404" s="364" t="s">
        <v>1052</v>
      </c>
      <c r="G1404" s="364" t="s">
        <v>1057</v>
      </c>
      <c r="H1404" s="364" t="s">
        <v>1054</v>
      </c>
      <c r="I1404" s="365" t="s">
        <v>1218</v>
      </c>
    </row>
    <row r="1405" spans="1:9" ht="71.25">
      <c r="A1405" s="364" t="s">
        <v>1049</v>
      </c>
      <c r="B1405" s="364" t="s">
        <v>1477</v>
      </c>
      <c r="C1405" s="364">
        <v>9</v>
      </c>
      <c r="D1405" s="364" t="s">
        <v>1458</v>
      </c>
      <c r="E1405" s="364">
        <v>28</v>
      </c>
      <c r="F1405" s="364" t="s">
        <v>1052</v>
      </c>
      <c r="G1405" s="364" t="s">
        <v>1057</v>
      </c>
      <c r="H1405" s="364" t="s">
        <v>1054</v>
      </c>
      <c r="I1405" s="365" t="s">
        <v>1218</v>
      </c>
    </row>
    <row r="1406" spans="1:9" ht="71.25">
      <c r="A1406" s="364" t="s">
        <v>1049</v>
      </c>
      <c r="B1406" s="364" t="s">
        <v>1477</v>
      </c>
      <c r="C1406" s="364">
        <v>9</v>
      </c>
      <c r="D1406" s="364" t="s">
        <v>1459</v>
      </c>
      <c r="E1406" s="364">
        <v>28</v>
      </c>
      <c r="F1406" s="364" t="s">
        <v>1052</v>
      </c>
      <c r="G1406" s="364" t="s">
        <v>1057</v>
      </c>
      <c r="H1406" s="364" t="s">
        <v>1054</v>
      </c>
      <c r="I1406" s="365" t="s">
        <v>1218</v>
      </c>
    </row>
    <row r="1407" spans="1:9" ht="71.25">
      <c r="A1407" s="364" t="s">
        <v>1049</v>
      </c>
      <c r="B1407" s="364" t="s">
        <v>1477</v>
      </c>
      <c r="C1407" s="364">
        <v>9</v>
      </c>
      <c r="D1407" s="364" t="s">
        <v>1460</v>
      </c>
      <c r="E1407" s="364">
        <v>28</v>
      </c>
      <c r="F1407" s="364" t="s">
        <v>1052</v>
      </c>
      <c r="G1407" s="364" t="s">
        <v>1057</v>
      </c>
      <c r="H1407" s="364" t="s">
        <v>1054</v>
      </c>
      <c r="I1407" s="365" t="s">
        <v>1218</v>
      </c>
    </row>
    <row r="1408" spans="1:9" ht="71.25">
      <c r="A1408" s="364" t="s">
        <v>1049</v>
      </c>
      <c r="B1408" s="364" t="s">
        <v>1477</v>
      </c>
      <c r="C1408" s="364">
        <v>9</v>
      </c>
      <c r="D1408" s="364" t="s">
        <v>1461</v>
      </c>
      <c r="E1408" s="364">
        <v>28</v>
      </c>
      <c r="F1408" s="364" t="s">
        <v>1052</v>
      </c>
      <c r="G1408" s="364" t="s">
        <v>1053</v>
      </c>
      <c r="H1408" s="364" t="s">
        <v>1054</v>
      </c>
      <c r="I1408" s="365" t="s">
        <v>1218</v>
      </c>
    </row>
    <row r="1409" spans="1:9" ht="71.25">
      <c r="A1409" s="364" t="s">
        <v>1049</v>
      </c>
      <c r="B1409" s="364" t="s">
        <v>1477</v>
      </c>
      <c r="C1409" s="364">
        <v>9</v>
      </c>
      <c r="D1409" s="364" t="s">
        <v>1462</v>
      </c>
      <c r="E1409" s="364">
        <v>28</v>
      </c>
      <c r="F1409" s="364" t="s">
        <v>1052</v>
      </c>
      <c r="G1409" s="364" t="s">
        <v>1053</v>
      </c>
      <c r="H1409" s="364" t="s">
        <v>1054</v>
      </c>
      <c r="I1409" s="365" t="s">
        <v>1218</v>
      </c>
    </row>
    <row r="1410" spans="1:9" ht="71.25">
      <c r="A1410" s="364" t="s">
        <v>1049</v>
      </c>
      <c r="B1410" s="364" t="s">
        <v>1477</v>
      </c>
      <c r="C1410" s="364">
        <v>9</v>
      </c>
      <c r="D1410" s="364" t="s">
        <v>1463</v>
      </c>
      <c r="E1410" s="364">
        <v>28</v>
      </c>
      <c r="F1410" s="364" t="s">
        <v>1052</v>
      </c>
      <c r="G1410" s="364" t="s">
        <v>1053</v>
      </c>
      <c r="H1410" s="364" t="s">
        <v>1054</v>
      </c>
      <c r="I1410" s="365" t="s">
        <v>1218</v>
      </c>
    </row>
    <row r="1411" spans="1:9" ht="71.25">
      <c r="A1411" s="364" t="s">
        <v>1049</v>
      </c>
      <c r="B1411" s="364" t="s">
        <v>1477</v>
      </c>
      <c r="C1411" s="364">
        <v>9</v>
      </c>
      <c r="D1411" s="364" t="s">
        <v>1464</v>
      </c>
      <c r="E1411" s="364">
        <v>28</v>
      </c>
      <c r="F1411" s="364" t="s">
        <v>1052</v>
      </c>
      <c r="G1411" s="364" t="s">
        <v>1053</v>
      </c>
      <c r="H1411" s="364" t="s">
        <v>1054</v>
      </c>
      <c r="I1411" s="365" t="s">
        <v>1218</v>
      </c>
    </row>
    <row r="1412" spans="1:9" ht="71.25">
      <c r="A1412" s="364" t="s">
        <v>1049</v>
      </c>
      <c r="B1412" s="364" t="s">
        <v>1477</v>
      </c>
      <c r="C1412" s="364">
        <v>9</v>
      </c>
      <c r="D1412" s="364" t="s">
        <v>1465</v>
      </c>
      <c r="E1412" s="364">
        <v>28</v>
      </c>
      <c r="F1412" s="364" t="s">
        <v>1052</v>
      </c>
      <c r="G1412" s="364" t="s">
        <v>1053</v>
      </c>
      <c r="H1412" s="364" t="s">
        <v>1054</v>
      </c>
      <c r="I1412" s="365" t="s">
        <v>1218</v>
      </c>
    </row>
    <row r="1413" spans="1:9" ht="71.25">
      <c r="A1413" s="364" t="s">
        <v>1049</v>
      </c>
      <c r="B1413" s="364" t="s">
        <v>1477</v>
      </c>
      <c r="C1413" s="364">
        <v>9</v>
      </c>
      <c r="D1413" s="364" t="s">
        <v>1466</v>
      </c>
      <c r="E1413" s="364">
        <v>28</v>
      </c>
      <c r="F1413" s="364" t="s">
        <v>1052</v>
      </c>
      <c r="G1413" s="364" t="s">
        <v>1053</v>
      </c>
      <c r="H1413" s="364" t="s">
        <v>1054</v>
      </c>
      <c r="I1413" s="365" t="s">
        <v>1218</v>
      </c>
    </row>
    <row r="1414" spans="1:9" ht="71.25">
      <c r="A1414" s="364" t="s">
        <v>1049</v>
      </c>
      <c r="B1414" s="364" t="s">
        <v>1477</v>
      </c>
      <c r="C1414" s="364">
        <v>9</v>
      </c>
      <c r="D1414" s="364" t="s">
        <v>1467</v>
      </c>
      <c r="E1414" s="364">
        <v>28</v>
      </c>
      <c r="F1414" s="364" t="s">
        <v>1052</v>
      </c>
      <c r="G1414" s="364" t="s">
        <v>1053</v>
      </c>
      <c r="H1414" s="364" t="s">
        <v>1054</v>
      </c>
      <c r="I1414" s="365" t="s">
        <v>1218</v>
      </c>
    </row>
    <row r="1415" spans="1:9" ht="71.25">
      <c r="A1415" s="364" t="s">
        <v>1049</v>
      </c>
      <c r="B1415" s="364" t="s">
        <v>1477</v>
      </c>
      <c r="C1415" s="364">
        <v>9</v>
      </c>
      <c r="D1415" s="364" t="s">
        <v>1468</v>
      </c>
      <c r="E1415" s="364">
        <v>28</v>
      </c>
      <c r="F1415" s="364" t="s">
        <v>1052</v>
      </c>
      <c r="G1415" s="364" t="s">
        <v>1053</v>
      </c>
      <c r="H1415" s="364" t="s">
        <v>1054</v>
      </c>
      <c r="I1415" s="365" t="s">
        <v>1218</v>
      </c>
    </row>
    <row r="1416" spans="1:9" ht="71.25">
      <c r="A1416" s="364" t="s">
        <v>1049</v>
      </c>
      <c r="B1416" s="364" t="s">
        <v>1477</v>
      </c>
      <c r="C1416" s="364">
        <v>9</v>
      </c>
      <c r="D1416" s="364" t="s">
        <v>1469</v>
      </c>
      <c r="E1416" s="364">
        <v>28</v>
      </c>
      <c r="F1416" s="364" t="s">
        <v>1052</v>
      </c>
      <c r="G1416" s="364" t="s">
        <v>1053</v>
      </c>
      <c r="H1416" s="364" t="s">
        <v>1054</v>
      </c>
      <c r="I1416" s="365" t="s">
        <v>1218</v>
      </c>
    </row>
    <row r="1417" spans="1:9" ht="71.25">
      <c r="A1417" s="364" t="s">
        <v>1049</v>
      </c>
      <c r="B1417" s="364" t="s">
        <v>1477</v>
      </c>
      <c r="C1417" s="364">
        <v>9</v>
      </c>
      <c r="D1417" s="364" t="s">
        <v>1470</v>
      </c>
      <c r="E1417" s="364">
        <v>28</v>
      </c>
      <c r="F1417" s="364" t="s">
        <v>1052</v>
      </c>
      <c r="G1417" s="364" t="s">
        <v>1053</v>
      </c>
      <c r="H1417" s="364" t="s">
        <v>1054</v>
      </c>
      <c r="I1417" s="365" t="s">
        <v>1218</v>
      </c>
    </row>
    <row r="1418" spans="1:9" ht="71.25">
      <c r="A1418" s="364" t="s">
        <v>1049</v>
      </c>
      <c r="B1418" s="364" t="s">
        <v>1477</v>
      </c>
      <c r="C1418" s="364">
        <v>9</v>
      </c>
      <c r="D1418" s="364" t="s">
        <v>1471</v>
      </c>
      <c r="E1418" s="364">
        <v>28</v>
      </c>
      <c r="F1418" s="364" t="s">
        <v>1052</v>
      </c>
      <c r="G1418" s="364" t="s">
        <v>1053</v>
      </c>
      <c r="H1418" s="364" t="s">
        <v>1054</v>
      </c>
      <c r="I1418" s="365" t="s">
        <v>1218</v>
      </c>
    </row>
    <row r="1419" spans="1:9" ht="71.25">
      <c r="A1419" s="364" t="s">
        <v>1049</v>
      </c>
      <c r="B1419" s="364" t="s">
        <v>1477</v>
      </c>
      <c r="C1419" s="364">
        <v>9</v>
      </c>
      <c r="D1419" s="364" t="s">
        <v>1472</v>
      </c>
      <c r="E1419" s="364">
        <v>28</v>
      </c>
      <c r="F1419" s="364" t="s">
        <v>1052</v>
      </c>
      <c r="G1419" s="364" t="s">
        <v>1268</v>
      </c>
      <c r="H1419" s="364" t="s">
        <v>1054</v>
      </c>
      <c r="I1419" s="365" t="s">
        <v>1218</v>
      </c>
    </row>
    <row r="1420" spans="1:9" ht="71.25">
      <c r="A1420" s="364" t="s">
        <v>1049</v>
      </c>
      <c r="B1420" s="364" t="s">
        <v>1477</v>
      </c>
      <c r="C1420" s="364">
        <v>9</v>
      </c>
      <c r="D1420" s="364" t="s">
        <v>1473</v>
      </c>
      <c r="E1420" s="364">
        <v>56</v>
      </c>
      <c r="F1420" s="364" t="s">
        <v>1590</v>
      </c>
      <c r="G1420" s="364" t="s">
        <v>1268</v>
      </c>
      <c r="H1420" s="364" t="s">
        <v>1054</v>
      </c>
      <c r="I1420" s="365" t="s">
        <v>1218</v>
      </c>
    </row>
    <row r="1421" spans="1:9" ht="71.25">
      <c r="A1421" s="364" t="s">
        <v>1049</v>
      </c>
      <c r="B1421" s="364" t="s">
        <v>1477</v>
      </c>
      <c r="C1421" s="364">
        <v>9</v>
      </c>
      <c r="D1421" s="364" t="s">
        <v>1475</v>
      </c>
      <c r="E1421" s="364">
        <v>28</v>
      </c>
      <c r="F1421" s="364" t="s">
        <v>1052</v>
      </c>
      <c r="G1421" s="364" t="s">
        <v>1268</v>
      </c>
      <c r="H1421" s="364" t="s">
        <v>1054</v>
      </c>
      <c r="I1421" s="365" t="s">
        <v>1218</v>
      </c>
    </row>
    <row r="1422" spans="1:9" ht="71.25">
      <c r="A1422" s="364" t="s">
        <v>1049</v>
      </c>
      <c r="B1422" s="364" t="s">
        <v>1478</v>
      </c>
      <c r="C1422" s="364">
        <v>1</v>
      </c>
      <c r="D1422" s="366" t="s">
        <v>1589</v>
      </c>
      <c r="E1422" s="364">
        <v>56</v>
      </c>
      <c r="F1422" s="366" t="s">
        <v>1590</v>
      </c>
      <c r="G1422" s="364" t="s">
        <v>1057</v>
      </c>
      <c r="H1422" s="364" t="s">
        <v>1054</v>
      </c>
      <c r="I1422" s="365" t="s">
        <v>1218</v>
      </c>
    </row>
    <row r="1423" spans="1:9" ht="71.25">
      <c r="A1423" s="364" t="s">
        <v>1049</v>
      </c>
      <c r="B1423" s="364" t="s">
        <v>1478</v>
      </c>
      <c r="C1423" s="364">
        <v>1</v>
      </c>
      <c r="D1423" s="366" t="s">
        <v>1591</v>
      </c>
      <c r="E1423" s="364">
        <v>56</v>
      </c>
      <c r="F1423" s="366" t="s">
        <v>1590</v>
      </c>
      <c r="G1423" s="364" t="s">
        <v>1057</v>
      </c>
      <c r="H1423" s="364" t="s">
        <v>1054</v>
      </c>
      <c r="I1423" s="365" t="s">
        <v>1218</v>
      </c>
    </row>
    <row r="1424" spans="1:9" ht="71.25">
      <c r="A1424" s="364" t="s">
        <v>1049</v>
      </c>
      <c r="B1424" s="364" t="s">
        <v>1478</v>
      </c>
      <c r="C1424" s="364">
        <v>1</v>
      </c>
      <c r="D1424" s="366" t="s">
        <v>1592</v>
      </c>
      <c r="E1424" s="364">
        <v>28</v>
      </c>
      <c r="F1424" s="364" t="s">
        <v>1052</v>
      </c>
      <c r="G1424" s="364" t="s">
        <v>1057</v>
      </c>
      <c r="H1424" s="364" t="s">
        <v>1054</v>
      </c>
      <c r="I1424" s="365" t="s">
        <v>1218</v>
      </c>
    </row>
    <row r="1425" spans="1:9" ht="71.25">
      <c r="A1425" s="364" t="s">
        <v>1049</v>
      </c>
      <c r="B1425" s="364" t="s">
        <v>1478</v>
      </c>
      <c r="C1425" s="364">
        <v>1</v>
      </c>
      <c r="D1425" s="366" t="s">
        <v>1593</v>
      </c>
      <c r="E1425" s="364">
        <v>56</v>
      </c>
      <c r="F1425" s="368" t="s">
        <v>1590</v>
      </c>
      <c r="G1425" s="364" t="s">
        <v>1057</v>
      </c>
      <c r="H1425" s="364" t="s">
        <v>1054</v>
      </c>
      <c r="I1425" s="365" t="s">
        <v>1218</v>
      </c>
    </row>
    <row r="1426" spans="1:9" ht="71.25">
      <c r="A1426" s="364" t="s">
        <v>1049</v>
      </c>
      <c r="B1426" s="364" t="s">
        <v>1478</v>
      </c>
      <c r="C1426" s="364">
        <v>1</v>
      </c>
      <c r="D1426" s="366" t="s">
        <v>1595</v>
      </c>
      <c r="E1426" s="364">
        <v>28</v>
      </c>
      <c r="F1426" s="364" t="s">
        <v>1052</v>
      </c>
      <c r="G1426" s="364" t="s">
        <v>1057</v>
      </c>
      <c r="H1426" s="364" t="s">
        <v>1054</v>
      </c>
      <c r="I1426" s="365" t="s">
        <v>1218</v>
      </c>
    </row>
    <row r="1427" spans="1:9" ht="71.25">
      <c r="A1427" s="364" t="s">
        <v>1049</v>
      </c>
      <c r="B1427" s="364" t="s">
        <v>1478</v>
      </c>
      <c r="C1427" s="364">
        <v>1</v>
      </c>
      <c r="D1427" s="366" t="s">
        <v>1596</v>
      </c>
      <c r="E1427" s="364">
        <v>56</v>
      </c>
      <c r="F1427" s="366" t="s">
        <v>1590</v>
      </c>
      <c r="G1427" s="364" t="s">
        <v>1053</v>
      </c>
      <c r="H1427" s="364" t="s">
        <v>1054</v>
      </c>
      <c r="I1427" s="365" t="s">
        <v>1218</v>
      </c>
    </row>
    <row r="1428" spans="1:9" ht="71.25">
      <c r="A1428" s="364" t="s">
        <v>1049</v>
      </c>
      <c r="B1428" s="364" t="s">
        <v>1478</v>
      </c>
      <c r="C1428" s="364">
        <v>1</v>
      </c>
      <c r="D1428" s="366" t="s">
        <v>1610</v>
      </c>
      <c r="E1428" s="364">
        <v>28</v>
      </c>
      <c r="F1428" s="364" t="s">
        <v>1052</v>
      </c>
      <c r="G1428" s="364" t="s">
        <v>1053</v>
      </c>
      <c r="H1428" s="364" t="s">
        <v>1054</v>
      </c>
      <c r="I1428" s="365" t="s">
        <v>1218</v>
      </c>
    </row>
    <row r="1429" spans="1:9" ht="71.25">
      <c r="A1429" s="364" t="s">
        <v>1049</v>
      </c>
      <c r="B1429" s="364" t="s">
        <v>1478</v>
      </c>
      <c r="C1429" s="364">
        <v>1</v>
      </c>
      <c r="D1429" s="366" t="s">
        <v>1597</v>
      </c>
      <c r="E1429" s="364">
        <v>28</v>
      </c>
      <c r="F1429" s="364" t="s">
        <v>1052</v>
      </c>
      <c r="G1429" s="364" t="s">
        <v>1053</v>
      </c>
      <c r="H1429" s="364" t="s">
        <v>1054</v>
      </c>
      <c r="I1429" s="365" t="s">
        <v>1218</v>
      </c>
    </row>
    <row r="1430" spans="1:9" ht="71.25">
      <c r="A1430" s="364" t="s">
        <v>1049</v>
      </c>
      <c r="B1430" s="364" t="s">
        <v>1478</v>
      </c>
      <c r="C1430" s="364">
        <v>1</v>
      </c>
      <c r="D1430" s="366" t="s">
        <v>1598</v>
      </c>
      <c r="E1430" s="364">
        <v>56</v>
      </c>
      <c r="F1430" s="368" t="s">
        <v>1590</v>
      </c>
      <c r="G1430" s="364" t="s">
        <v>1053</v>
      </c>
      <c r="H1430" s="364" t="s">
        <v>1054</v>
      </c>
      <c r="I1430" s="365" t="s">
        <v>1218</v>
      </c>
    </row>
    <row r="1431" spans="1:9" ht="71.25">
      <c r="A1431" s="364" t="s">
        <v>1049</v>
      </c>
      <c r="B1431" s="364" t="s">
        <v>1478</v>
      </c>
      <c r="C1431" s="364">
        <v>1</v>
      </c>
      <c r="D1431" s="366" t="s">
        <v>1599</v>
      </c>
      <c r="E1431" s="364">
        <v>56</v>
      </c>
      <c r="F1431" s="368" t="s">
        <v>1590</v>
      </c>
      <c r="G1431" s="364" t="s">
        <v>1053</v>
      </c>
      <c r="H1431" s="364" t="s">
        <v>1054</v>
      </c>
      <c r="I1431" s="365" t="s">
        <v>1218</v>
      </c>
    </row>
    <row r="1432" spans="1:9" ht="71.25">
      <c r="A1432" s="364" t="s">
        <v>1049</v>
      </c>
      <c r="B1432" s="364" t="s">
        <v>1478</v>
      </c>
      <c r="C1432" s="364">
        <v>1</v>
      </c>
      <c r="D1432" s="366" t="s">
        <v>1600</v>
      </c>
      <c r="E1432" s="364">
        <v>56</v>
      </c>
      <c r="F1432" s="366" t="s">
        <v>1590</v>
      </c>
      <c r="G1432" s="364" t="s">
        <v>1057</v>
      </c>
      <c r="H1432" s="364" t="s">
        <v>1054</v>
      </c>
      <c r="I1432" s="365" t="s">
        <v>1218</v>
      </c>
    </row>
    <row r="1433" spans="1:9" ht="71.25">
      <c r="A1433" s="364" t="s">
        <v>1049</v>
      </c>
      <c r="B1433" s="364" t="s">
        <v>1478</v>
      </c>
      <c r="C1433" s="364">
        <v>1</v>
      </c>
      <c r="D1433" s="366" t="s">
        <v>1601</v>
      </c>
      <c r="E1433" s="364">
        <v>56</v>
      </c>
      <c r="F1433" s="366" t="s">
        <v>1590</v>
      </c>
      <c r="G1433" s="364" t="s">
        <v>1057</v>
      </c>
      <c r="H1433" s="364" t="s">
        <v>1054</v>
      </c>
      <c r="I1433" s="365" t="s">
        <v>1218</v>
      </c>
    </row>
    <row r="1434" spans="1:9" ht="71.25">
      <c r="A1434" s="364" t="s">
        <v>1049</v>
      </c>
      <c r="B1434" s="364" t="s">
        <v>1478</v>
      </c>
      <c r="C1434" s="364">
        <v>1</v>
      </c>
      <c r="D1434" s="366" t="s">
        <v>1602</v>
      </c>
      <c r="E1434" s="364">
        <v>56</v>
      </c>
      <c r="F1434" s="368" t="s">
        <v>1590</v>
      </c>
      <c r="G1434" s="364" t="s">
        <v>1057</v>
      </c>
      <c r="H1434" s="364" t="s">
        <v>1054</v>
      </c>
      <c r="I1434" s="365" t="s">
        <v>1218</v>
      </c>
    </row>
    <row r="1435" spans="1:9" ht="71.25">
      <c r="A1435" s="364" t="s">
        <v>1049</v>
      </c>
      <c r="B1435" s="364" t="s">
        <v>1478</v>
      </c>
      <c r="C1435" s="364">
        <v>1</v>
      </c>
      <c r="D1435" s="366" t="s">
        <v>1604</v>
      </c>
      <c r="E1435" s="364">
        <v>56</v>
      </c>
      <c r="F1435" s="368" t="s">
        <v>1590</v>
      </c>
      <c r="G1435" s="364" t="s">
        <v>1057</v>
      </c>
      <c r="H1435" s="364" t="s">
        <v>1054</v>
      </c>
      <c r="I1435" s="365" t="s">
        <v>1218</v>
      </c>
    </row>
    <row r="1436" spans="1:9" ht="71.25">
      <c r="A1436" s="364" t="s">
        <v>1049</v>
      </c>
      <c r="B1436" s="364" t="s">
        <v>1478</v>
      </c>
      <c r="C1436" s="364">
        <v>1</v>
      </c>
      <c r="D1436" s="366" t="s">
        <v>1606</v>
      </c>
      <c r="E1436" s="364">
        <v>28</v>
      </c>
      <c r="F1436" s="364" t="s">
        <v>1052</v>
      </c>
      <c r="G1436" s="364" t="s">
        <v>1057</v>
      </c>
      <c r="H1436" s="364" t="s">
        <v>1054</v>
      </c>
      <c r="I1436" s="365" t="s">
        <v>1218</v>
      </c>
    </row>
    <row r="1437" spans="1:9" ht="71.25">
      <c r="A1437" s="364" t="s">
        <v>1049</v>
      </c>
      <c r="B1437" s="364" t="s">
        <v>1478</v>
      </c>
      <c r="C1437" s="364">
        <v>1</v>
      </c>
      <c r="D1437" s="366" t="s">
        <v>1611</v>
      </c>
      <c r="E1437" s="364">
        <v>56</v>
      </c>
      <c r="F1437" s="368" t="s">
        <v>1590</v>
      </c>
      <c r="G1437" s="364" t="s">
        <v>1053</v>
      </c>
      <c r="H1437" s="364" t="s">
        <v>1054</v>
      </c>
      <c r="I1437" s="365" t="s">
        <v>1218</v>
      </c>
    </row>
    <row r="1438" spans="1:9" ht="71.25">
      <c r="A1438" s="364" t="s">
        <v>1049</v>
      </c>
      <c r="B1438" s="364" t="s">
        <v>1478</v>
      </c>
      <c r="C1438" s="364">
        <v>1</v>
      </c>
      <c r="D1438" s="366" t="s">
        <v>1607</v>
      </c>
      <c r="E1438" s="364">
        <v>28</v>
      </c>
      <c r="F1438" s="364" t="s">
        <v>1052</v>
      </c>
      <c r="G1438" s="364" t="s">
        <v>1053</v>
      </c>
      <c r="H1438" s="364" t="s">
        <v>1054</v>
      </c>
      <c r="I1438" s="365" t="s">
        <v>1218</v>
      </c>
    </row>
    <row r="1439" spans="1:9" ht="71.25">
      <c r="A1439" s="364" t="s">
        <v>1049</v>
      </c>
      <c r="B1439" s="364" t="s">
        <v>1478</v>
      </c>
      <c r="C1439" s="364">
        <v>1</v>
      </c>
      <c r="D1439" s="366" t="s">
        <v>1612</v>
      </c>
      <c r="E1439" s="364">
        <v>28</v>
      </c>
      <c r="F1439" s="364" t="s">
        <v>1052</v>
      </c>
      <c r="G1439" s="364" t="s">
        <v>1053</v>
      </c>
      <c r="H1439" s="364" t="s">
        <v>1054</v>
      </c>
      <c r="I1439" s="365" t="s">
        <v>1218</v>
      </c>
    </row>
    <row r="1440" spans="1:9" ht="71.25">
      <c r="A1440" s="364" t="s">
        <v>1049</v>
      </c>
      <c r="B1440" s="364" t="s">
        <v>1478</v>
      </c>
      <c r="C1440" s="364">
        <v>1</v>
      </c>
      <c r="D1440" s="366" t="s">
        <v>1608</v>
      </c>
      <c r="E1440" s="364">
        <v>56</v>
      </c>
      <c r="F1440" s="368" t="s">
        <v>1590</v>
      </c>
      <c r="G1440" s="364" t="s">
        <v>1053</v>
      </c>
      <c r="H1440" s="364" t="s">
        <v>1054</v>
      </c>
      <c r="I1440" s="365" t="s">
        <v>1218</v>
      </c>
    </row>
    <row r="1441" spans="1:9" ht="71.25">
      <c r="A1441" s="364" t="s">
        <v>1049</v>
      </c>
      <c r="B1441" s="364" t="s">
        <v>1478</v>
      </c>
      <c r="C1441" s="364">
        <v>1</v>
      </c>
      <c r="D1441" s="366" t="s">
        <v>1609</v>
      </c>
      <c r="E1441" s="364">
        <v>56</v>
      </c>
      <c r="F1441" s="368" t="s">
        <v>1590</v>
      </c>
      <c r="G1441" s="364" t="s">
        <v>1053</v>
      </c>
      <c r="H1441" s="364" t="s">
        <v>1054</v>
      </c>
      <c r="I1441" s="365" t="s">
        <v>1218</v>
      </c>
    </row>
    <row r="1442" spans="1:9" ht="71.25">
      <c r="A1442" s="364" t="s">
        <v>1049</v>
      </c>
      <c r="B1442" s="364" t="s">
        <v>1478</v>
      </c>
      <c r="C1442" s="364">
        <v>2</v>
      </c>
      <c r="D1442" s="364" t="s">
        <v>1217</v>
      </c>
      <c r="E1442" s="364">
        <v>28</v>
      </c>
      <c r="F1442" s="364" t="s">
        <v>1052</v>
      </c>
      <c r="G1442" s="364" t="s">
        <v>1057</v>
      </c>
      <c r="H1442" s="364" t="s">
        <v>1054</v>
      </c>
      <c r="I1442" s="365" t="s">
        <v>1218</v>
      </c>
    </row>
    <row r="1443" spans="1:9" ht="71.25">
      <c r="A1443" s="364" t="s">
        <v>1049</v>
      </c>
      <c r="B1443" s="364" t="s">
        <v>1478</v>
      </c>
      <c r="C1443" s="364">
        <v>2</v>
      </c>
      <c r="D1443" s="364" t="s">
        <v>1219</v>
      </c>
      <c r="E1443" s="364">
        <v>28</v>
      </c>
      <c r="F1443" s="364" t="s">
        <v>1052</v>
      </c>
      <c r="G1443" s="364" t="s">
        <v>1057</v>
      </c>
      <c r="H1443" s="364" t="s">
        <v>1054</v>
      </c>
      <c r="I1443" s="365" t="s">
        <v>1218</v>
      </c>
    </row>
    <row r="1444" spans="1:9" ht="71.25">
      <c r="A1444" s="364" t="s">
        <v>1049</v>
      </c>
      <c r="B1444" s="364" t="s">
        <v>1478</v>
      </c>
      <c r="C1444" s="364">
        <v>2</v>
      </c>
      <c r="D1444" s="364" t="s">
        <v>1220</v>
      </c>
      <c r="E1444" s="364">
        <v>28</v>
      </c>
      <c r="F1444" s="364" t="s">
        <v>1052</v>
      </c>
      <c r="G1444" s="364" t="s">
        <v>1057</v>
      </c>
      <c r="H1444" s="364" t="s">
        <v>1054</v>
      </c>
      <c r="I1444" s="365" t="s">
        <v>1218</v>
      </c>
    </row>
    <row r="1445" spans="1:9" ht="71.25">
      <c r="A1445" s="364" t="s">
        <v>1049</v>
      </c>
      <c r="B1445" s="364" t="s">
        <v>1478</v>
      </c>
      <c r="C1445" s="364">
        <v>2</v>
      </c>
      <c r="D1445" s="364" t="s">
        <v>1221</v>
      </c>
      <c r="E1445" s="364">
        <v>28</v>
      </c>
      <c r="F1445" s="364" t="s">
        <v>1052</v>
      </c>
      <c r="G1445" s="364" t="s">
        <v>1057</v>
      </c>
      <c r="H1445" s="364" t="s">
        <v>1054</v>
      </c>
      <c r="I1445" s="365" t="s">
        <v>1218</v>
      </c>
    </row>
    <row r="1446" spans="1:9" ht="71.25">
      <c r="A1446" s="364" t="s">
        <v>1049</v>
      </c>
      <c r="B1446" s="364" t="s">
        <v>1478</v>
      </c>
      <c r="C1446" s="364">
        <v>2</v>
      </c>
      <c r="D1446" s="364" t="s">
        <v>1222</v>
      </c>
      <c r="E1446" s="364">
        <v>28</v>
      </c>
      <c r="F1446" s="364" t="s">
        <v>1052</v>
      </c>
      <c r="G1446" s="364" t="s">
        <v>1057</v>
      </c>
      <c r="H1446" s="364" t="s">
        <v>1054</v>
      </c>
      <c r="I1446" s="365" t="s">
        <v>1218</v>
      </c>
    </row>
    <row r="1447" spans="1:9" ht="71.25">
      <c r="A1447" s="364" t="s">
        <v>1049</v>
      </c>
      <c r="B1447" s="364" t="s">
        <v>1478</v>
      </c>
      <c r="C1447" s="364">
        <v>2</v>
      </c>
      <c r="D1447" s="364" t="s">
        <v>1223</v>
      </c>
      <c r="E1447" s="364">
        <v>28</v>
      </c>
      <c r="F1447" s="364" t="s">
        <v>1052</v>
      </c>
      <c r="G1447" s="364" t="s">
        <v>1057</v>
      </c>
      <c r="H1447" s="364" t="s">
        <v>1054</v>
      </c>
      <c r="I1447" s="365" t="s">
        <v>1218</v>
      </c>
    </row>
    <row r="1448" spans="1:9" ht="71.25">
      <c r="A1448" s="364" t="s">
        <v>1049</v>
      </c>
      <c r="B1448" s="364" t="s">
        <v>1478</v>
      </c>
      <c r="C1448" s="364">
        <v>2</v>
      </c>
      <c r="D1448" s="364" t="s">
        <v>1224</v>
      </c>
      <c r="E1448" s="364">
        <v>28</v>
      </c>
      <c r="F1448" s="364" t="s">
        <v>1052</v>
      </c>
      <c r="G1448" s="364" t="s">
        <v>1057</v>
      </c>
      <c r="H1448" s="364" t="s">
        <v>1054</v>
      </c>
      <c r="I1448" s="365" t="s">
        <v>1218</v>
      </c>
    </row>
    <row r="1449" spans="1:9" ht="71.25">
      <c r="A1449" s="364" t="s">
        <v>1049</v>
      </c>
      <c r="B1449" s="364" t="s">
        <v>1478</v>
      </c>
      <c r="C1449" s="364">
        <v>2</v>
      </c>
      <c r="D1449" s="364" t="s">
        <v>1225</v>
      </c>
      <c r="E1449" s="364">
        <v>28</v>
      </c>
      <c r="F1449" s="364" t="s">
        <v>1052</v>
      </c>
      <c r="G1449" s="364" t="s">
        <v>1057</v>
      </c>
      <c r="H1449" s="364" t="s">
        <v>1054</v>
      </c>
      <c r="I1449" s="365" t="s">
        <v>1218</v>
      </c>
    </row>
    <row r="1450" spans="1:9" ht="71.25">
      <c r="A1450" s="364" t="s">
        <v>1049</v>
      </c>
      <c r="B1450" s="364" t="s">
        <v>1478</v>
      </c>
      <c r="C1450" s="364">
        <v>2</v>
      </c>
      <c r="D1450" s="364" t="s">
        <v>1226</v>
      </c>
      <c r="E1450" s="364">
        <v>28</v>
      </c>
      <c r="F1450" s="364" t="s">
        <v>1052</v>
      </c>
      <c r="G1450" s="364" t="s">
        <v>1057</v>
      </c>
      <c r="H1450" s="364" t="s">
        <v>1054</v>
      </c>
      <c r="I1450" s="365" t="s">
        <v>1218</v>
      </c>
    </row>
    <row r="1451" spans="1:9" ht="71.25">
      <c r="A1451" s="364" t="s">
        <v>1049</v>
      </c>
      <c r="B1451" s="364" t="s">
        <v>1478</v>
      </c>
      <c r="C1451" s="364">
        <v>2</v>
      </c>
      <c r="D1451" s="364" t="s">
        <v>1227</v>
      </c>
      <c r="E1451" s="364">
        <v>28</v>
      </c>
      <c r="F1451" s="364" t="s">
        <v>1052</v>
      </c>
      <c r="G1451" s="364" t="s">
        <v>1057</v>
      </c>
      <c r="H1451" s="364" t="s">
        <v>1054</v>
      </c>
      <c r="I1451" s="365" t="s">
        <v>1218</v>
      </c>
    </row>
    <row r="1452" spans="1:9" ht="71.25">
      <c r="A1452" s="364" t="s">
        <v>1049</v>
      </c>
      <c r="B1452" s="364" t="s">
        <v>1478</v>
      </c>
      <c r="C1452" s="364">
        <v>2</v>
      </c>
      <c r="D1452" s="364" t="s">
        <v>1228</v>
      </c>
      <c r="E1452" s="364">
        <v>28</v>
      </c>
      <c r="F1452" s="364" t="s">
        <v>1052</v>
      </c>
      <c r="G1452" s="364" t="s">
        <v>1057</v>
      </c>
      <c r="H1452" s="364" t="s">
        <v>1054</v>
      </c>
      <c r="I1452" s="365" t="s">
        <v>1218</v>
      </c>
    </row>
    <row r="1453" spans="1:9" ht="71.25">
      <c r="A1453" s="364" t="s">
        <v>1049</v>
      </c>
      <c r="B1453" s="364" t="s">
        <v>1478</v>
      </c>
      <c r="C1453" s="364">
        <v>2</v>
      </c>
      <c r="D1453" s="364" t="s">
        <v>1229</v>
      </c>
      <c r="E1453" s="364">
        <v>28</v>
      </c>
      <c r="F1453" s="364" t="s">
        <v>1052</v>
      </c>
      <c r="G1453" s="364" t="s">
        <v>1053</v>
      </c>
      <c r="H1453" s="364" t="s">
        <v>1054</v>
      </c>
      <c r="I1453" s="365" t="s">
        <v>1218</v>
      </c>
    </row>
    <row r="1454" spans="1:9" ht="71.25">
      <c r="A1454" s="364" t="s">
        <v>1049</v>
      </c>
      <c r="B1454" s="364" t="s">
        <v>1478</v>
      </c>
      <c r="C1454" s="364">
        <v>2</v>
      </c>
      <c r="D1454" s="364" t="s">
        <v>1230</v>
      </c>
      <c r="E1454" s="364">
        <v>28</v>
      </c>
      <c r="F1454" s="364" t="s">
        <v>1052</v>
      </c>
      <c r="G1454" s="364" t="s">
        <v>1053</v>
      </c>
      <c r="H1454" s="364" t="s">
        <v>1054</v>
      </c>
      <c r="I1454" s="365" t="s">
        <v>1218</v>
      </c>
    </row>
    <row r="1455" spans="1:9" ht="71.25">
      <c r="A1455" s="364" t="s">
        <v>1049</v>
      </c>
      <c r="B1455" s="364" t="s">
        <v>1478</v>
      </c>
      <c r="C1455" s="364">
        <v>2</v>
      </c>
      <c r="D1455" s="364" t="s">
        <v>1231</v>
      </c>
      <c r="E1455" s="364">
        <v>28</v>
      </c>
      <c r="F1455" s="364" t="s">
        <v>1052</v>
      </c>
      <c r="G1455" s="364" t="s">
        <v>1053</v>
      </c>
      <c r="H1455" s="364" t="s">
        <v>1054</v>
      </c>
      <c r="I1455" s="365" t="s">
        <v>1218</v>
      </c>
    </row>
    <row r="1456" spans="1:9" ht="71.25">
      <c r="A1456" s="364" t="s">
        <v>1049</v>
      </c>
      <c r="B1456" s="364" t="s">
        <v>1478</v>
      </c>
      <c r="C1456" s="364">
        <v>2</v>
      </c>
      <c r="D1456" s="364" t="s">
        <v>1232</v>
      </c>
      <c r="E1456" s="364">
        <v>28</v>
      </c>
      <c r="F1456" s="364" t="s">
        <v>1052</v>
      </c>
      <c r="G1456" s="364" t="s">
        <v>1053</v>
      </c>
      <c r="H1456" s="364" t="s">
        <v>1054</v>
      </c>
      <c r="I1456" s="365" t="s">
        <v>1218</v>
      </c>
    </row>
    <row r="1457" spans="1:9" ht="71.25">
      <c r="A1457" s="364" t="s">
        <v>1049</v>
      </c>
      <c r="B1457" s="364" t="s">
        <v>1478</v>
      </c>
      <c r="C1457" s="364">
        <v>2</v>
      </c>
      <c r="D1457" s="364" t="s">
        <v>1233</v>
      </c>
      <c r="E1457" s="364">
        <v>28</v>
      </c>
      <c r="F1457" s="364" t="s">
        <v>1052</v>
      </c>
      <c r="G1457" s="364" t="s">
        <v>1053</v>
      </c>
      <c r="H1457" s="364" t="s">
        <v>1054</v>
      </c>
      <c r="I1457" s="365" t="s">
        <v>1218</v>
      </c>
    </row>
    <row r="1458" spans="1:9" ht="71.25">
      <c r="A1458" s="364" t="s">
        <v>1049</v>
      </c>
      <c r="B1458" s="364" t="s">
        <v>1478</v>
      </c>
      <c r="C1458" s="364">
        <v>2</v>
      </c>
      <c r="D1458" s="364" t="s">
        <v>1234</v>
      </c>
      <c r="E1458" s="364">
        <v>28</v>
      </c>
      <c r="F1458" s="364" t="s">
        <v>1052</v>
      </c>
      <c r="G1458" s="364" t="s">
        <v>1053</v>
      </c>
      <c r="H1458" s="364" t="s">
        <v>1054</v>
      </c>
      <c r="I1458" s="365" t="s">
        <v>1218</v>
      </c>
    </row>
    <row r="1459" spans="1:9" ht="71.25">
      <c r="A1459" s="364" t="s">
        <v>1049</v>
      </c>
      <c r="B1459" s="364" t="s">
        <v>1478</v>
      </c>
      <c r="C1459" s="364">
        <v>2</v>
      </c>
      <c r="D1459" s="364" t="s">
        <v>1235</v>
      </c>
      <c r="E1459" s="364">
        <v>28</v>
      </c>
      <c r="F1459" s="364" t="s">
        <v>1052</v>
      </c>
      <c r="G1459" s="364" t="s">
        <v>1053</v>
      </c>
      <c r="H1459" s="364" t="s">
        <v>1054</v>
      </c>
      <c r="I1459" s="365" t="s">
        <v>1218</v>
      </c>
    </row>
    <row r="1460" spans="1:9" ht="71.25">
      <c r="A1460" s="364" t="s">
        <v>1049</v>
      </c>
      <c r="B1460" s="364" t="s">
        <v>1478</v>
      </c>
      <c r="C1460" s="364">
        <v>2</v>
      </c>
      <c r="D1460" s="364" t="s">
        <v>1236</v>
      </c>
      <c r="E1460" s="364">
        <v>28</v>
      </c>
      <c r="F1460" s="364" t="s">
        <v>1052</v>
      </c>
      <c r="G1460" s="364" t="s">
        <v>1053</v>
      </c>
      <c r="H1460" s="364" t="s">
        <v>1054</v>
      </c>
      <c r="I1460" s="365" t="s">
        <v>1218</v>
      </c>
    </row>
    <row r="1461" spans="1:9" ht="71.25">
      <c r="A1461" s="364" t="s">
        <v>1049</v>
      </c>
      <c r="B1461" s="364" t="s">
        <v>1478</v>
      </c>
      <c r="C1461" s="364">
        <v>2</v>
      </c>
      <c r="D1461" s="364" t="s">
        <v>1237</v>
      </c>
      <c r="E1461" s="364">
        <v>28</v>
      </c>
      <c r="F1461" s="364" t="s">
        <v>1052</v>
      </c>
      <c r="G1461" s="364" t="s">
        <v>1053</v>
      </c>
      <c r="H1461" s="364" t="s">
        <v>1054</v>
      </c>
      <c r="I1461" s="365" t="s">
        <v>1218</v>
      </c>
    </row>
    <row r="1462" spans="1:9" ht="71.25">
      <c r="A1462" s="364" t="s">
        <v>1049</v>
      </c>
      <c r="B1462" s="364" t="s">
        <v>1478</v>
      </c>
      <c r="C1462" s="364">
        <v>2</v>
      </c>
      <c r="D1462" s="364" t="s">
        <v>1238</v>
      </c>
      <c r="E1462" s="364">
        <v>28</v>
      </c>
      <c r="F1462" s="364" t="s">
        <v>1052</v>
      </c>
      <c r="G1462" s="364" t="s">
        <v>1053</v>
      </c>
      <c r="H1462" s="364" t="s">
        <v>1054</v>
      </c>
      <c r="I1462" s="365" t="s">
        <v>1218</v>
      </c>
    </row>
    <row r="1463" spans="1:9" ht="71.25">
      <c r="A1463" s="364" t="s">
        <v>1049</v>
      </c>
      <c r="B1463" s="364" t="s">
        <v>1478</v>
      </c>
      <c r="C1463" s="364">
        <v>2</v>
      </c>
      <c r="D1463" s="364" t="s">
        <v>1239</v>
      </c>
      <c r="E1463" s="364">
        <v>28</v>
      </c>
      <c r="F1463" s="364" t="s">
        <v>1052</v>
      </c>
      <c r="G1463" s="364" t="s">
        <v>1053</v>
      </c>
      <c r="H1463" s="364" t="s">
        <v>1054</v>
      </c>
      <c r="I1463" s="365" t="s">
        <v>1218</v>
      </c>
    </row>
    <row r="1464" spans="1:9" ht="71.25">
      <c r="A1464" s="364" t="s">
        <v>1049</v>
      </c>
      <c r="B1464" s="364" t="s">
        <v>1478</v>
      </c>
      <c r="C1464" s="364">
        <v>2</v>
      </c>
      <c r="D1464" s="364" t="s">
        <v>1240</v>
      </c>
      <c r="E1464" s="364">
        <v>28</v>
      </c>
      <c r="F1464" s="364" t="s">
        <v>1052</v>
      </c>
      <c r="G1464" s="364" t="s">
        <v>1241</v>
      </c>
      <c r="H1464" s="364" t="s">
        <v>1054</v>
      </c>
      <c r="I1464" s="365" t="s">
        <v>1218</v>
      </c>
    </row>
    <row r="1465" spans="1:9" ht="71.25">
      <c r="A1465" s="364" t="s">
        <v>1049</v>
      </c>
      <c r="B1465" s="364" t="s">
        <v>1478</v>
      </c>
      <c r="C1465" s="364">
        <v>2</v>
      </c>
      <c r="D1465" s="364" t="s">
        <v>1242</v>
      </c>
      <c r="E1465" s="364">
        <v>56</v>
      </c>
      <c r="F1465" s="364" t="s">
        <v>1590</v>
      </c>
      <c r="G1465" s="364" t="s">
        <v>1241</v>
      </c>
      <c r="H1465" s="364" t="s">
        <v>1054</v>
      </c>
      <c r="I1465" s="365" t="s">
        <v>1218</v>
      </c>
    </row>
    <row r="1466" spans="1:9" ht="71.25">
      <c r="A1466" s="364" t="s">
        <v>1049</v>
      </c>
      <c r="B1466" s="364" t="s">
        <v>1478</v>
      </c>
      <c r="C1466" s="364">
        <v>2</v>
      </c>
      <c r="D1466" s="364" t="s">
        <v>1244</v>
      </c>
      <c r="E1466" s="364">
        <v>28</v>
      </c>
      <c r="F1466" s="364" t="s">
        <v>1052</v>
      </c>
      <c r="G1466" s="364" t="s">
        <v>1241</v>
      </c>
      <c r="H1466" s="364" t="s">
        <v>1054</v>
      </c>
      <c r="I1466" s="365" t="s">
        <v>1218</v>
      </c>
    </row>
    <row r="1467" spans="1:9" ht="71.25">
      <c r="A1467" s="364" t="s">
        <v>1049</v>
      </c>
      <c r="B1467" s="364" t="s">
        <v>1478</v>
      </c>
      <c r="C1467" s="364">
        <v>2</v>
      </c>
      <c r="D1467" s="364" t="s">
        <v>1245</v>
      </c>
      <c r="E1467" s="364">
        <v>28</v>
      </c>
      <c r="F1467" s="364" t="s">
        <v>1052</v>
      </c>
      <c r="G1467" s="364" t="s">
        <v>1057</v>
      </c>
      <c r="H1467" s="364" t="s">
        <v>1054</v>
      </c>
      <c r="I1467" s="365" t="s">
        <v>1218</v>
      </c>
    </row>
    <row r="1468" spans="1:9" ht="71.25">
      <c r="A1468" s="364" t="s">
        <v>1049</v>
      </c>
      <c r="B1468" s="364" t="s">
        <v>1478</v>
      </c>
      <c r="C1468" s="364">
        <v>2</v>
      </c>
      <c r="D1468" s="364" t="s">
        <v>1246</v>
      </c>
      <c r="E1468" s="364">
        <v>28</v>
      </c>
      <c r="F1468" s="364" t="s">
        <v>1052</v>
      </c>
      <c r="G1468" s="364" t="s">
        <v>1057</v>
      </c>
      <c r="H1468" s="364" t="s">
        <v>1054</v>
      </c>
      <c r="I1468" s="365" t="s">
        <v>1218</v>
      </c>
    </row>
    <row r="1469" spans="1:9" ht="71.25">
      <c r="A1469" s="364" t="s">
        <v>1049</v>
      </c>
      <c r="B1469" s="364" t="s">
        <v>1478</v>
      </c>
      <c r="C1469" s="364">
        <v>2</v>
      </c>
      <c r="D1469" s="364" t="s">
        <v>1247</v>
      </c>
      <c r="E1469" s="364">
        <v>28</v>
      </c>
      <c r="F1469" s="364" t="s">
        <v>1052</v>
      </c>
      <c r="G1469" s="364" t="s">
        <v>1057</v>
      </c>
      <c r="H1469" s="364" t="s">
        <v>1054</v>
      </c>
      <c r="I1469" s="365" t="s">
        <v>1218</v>
      </c>
    </row>
    <row r="1470" spans="1:9" ht="71.25">
      <c r="A1470" s="364" t="s">
        <v>1049</v>
      </c>
      <c r="B1470" s="364" t="s">
        <v>1478</v>
      </c>
      <c r="C1470" s="364">
        <v>2</v>
      </c>
      <c r="D1470" s="364" t="s">
        <v>1248</v>
      </c>
      <c r="E1470" s="364">
        <v>28</v>
      </c>
      <c r="F1470" s="364" t="s">
        <v>1052</v>
      </c>
      <c r="G1470" s="364" t="s">
        <v>1057</v>
      </c>
      <c r="H1470" s="364" t="s">
        <v>1054</v>
      </c>
      <c r="I1470" s="365" t="s">
        <v>1218</v>
      </c>
    </row>
    <row r="1471" spans="1:9" ht="71.25">
      <c r="A1471" s="364" t="s">
        <v>1049</v>
      </c>
      <c r="B1471" s="364" t="s">
        <v>1478</v>
      </c>
      <c r="C1471" s="364">
        <v>2</v>
      </c>
      <c r="D1471" s="364" t="s">
        <v>1249</v>
      </c>
      <c r="E1471" s="364">
        <v>28</v>
      </c>
      <c r="F1471" s="364" t="s">
        <v>1052</v>
      </c>
      <c r="G1471" s="364" t="s">
        <v>1057</v>
      </c>
      <c r="H1471" s="364" t="s">
        <v>1054</v>
      </c>
      <c r="I1471" s="365" t="s">
        <v>1218</v>
      </c>
    </row>
    <row r="1472" spans="1:9" ht="71.25">
      <c r="A1472" s="364" t="s">
        <v>1049</v>
      </c>
      <c r="B1472" s="364" t="s">
        <v>1478</v>
      </c>
      <c r="C1472" s="364">
        <v>2</v>
      </c>
      <c r="D1472" s="364" t="s">
        <v>1250</v>
      </c>
      <c r="E1472" s="364">
        <v>28</v>
      </c>
      <c r="F1472" s="364" t="s">
        <v>1052</v>
      </c>
      <c r="G1472" s="364" t="s">
        <v>1057</v>
      </c>
      <c r="H1472" s="364" t="s">
        <v>1054</v>
      </c>
      <c r="I1472" s="365" t="s">
        <v>1218</v>
      </c>
    </row>
    <row r="1473" spans="1:9" ht="71.25">
      <c r="A1473" s="364" t="s">
        <v>1049</v>
      </c>
      <c r="B1473" s="364" t="s">
        <v>1478</v>
      </c>
      <c r="C1473" s="364">
        <v>2</v>
      </c>
      <c r="D1473" s="364" t="s">
        <v>1251</v>
      </c>
      <c r="E1473" s="364">
        <v>28</v>
      </c>
      <c r="F1473" s="364" t="s">
        <v>1052</v>
      </c>
      <c r="G1473" s="364" t="s">
        <v>1057</v>
      </c>
      <c r="H1473" s="364" t="s">
        <v>1054</v>
      </c>
      <c r="I1473" s="365" t="s">
        <v>1218</v>
      </c>
    </row>
    <row r="1474" spans="1:9" ht="71.25">
      <c r="A1474" s="364" t="s">
        <v>1049</v>
      </c>
      <c r="B1474" s="364" t="s">
        <v>1478</v>
      </c>
      <c r="C1474" s="364">
        <v>2</v>
      </c>
      <c r="D1474" s="364" t="s">
        <v>1252</v>
      </c>
      <c r="E1474" s="364">
        <v>28</v>
      </c>
      <c r="F1474" s="364" t="s">
        <v>1052</v>
      </c>
      <c r="G1474" s="364" t="s">
        <v>1057</v>
      </c>
      <c r="H1474" s="364" t="s">
        <v>1054</v>
      </c>
      <c r="I1474" s="365" t="s">
        <v>1218</v>
      </c>
    </row>
    <row r="1475" spans="1:9" ht="71.25">
      <c r="A1475" s="364" t="s">
        <v>1049</v>
      </c>
      <c r="B1475" s="364" t="s">
        <v>1478</v>
      </c>
      <c r="C1475" s="364">
        <v>2</v>
      </c>
      <c r="D1475" s="364" t="s">
        <v>1253</v>
      </c>
      <c r="E1475" s="364">
        <v>28</v>
      </c>
      <c r="F1475" s="364" t="s">
        <v>1052</v>
      </c>
      <c r="G1475" s="364" t="s">
        <v>1057</v>
      </c>
      <c r="H1475" s="364" t="s">
        <v>1054</v>
      </c>
      <c r="I1475" s="365" t="s">
        <v>1218</v>
      </c>
    </row>
    <row r="1476" spans="1:9" ht="71.25">
      <c r="A1476" s="364" t="s">
        <v>1049</v>
      </c>
      <c r="B1476" s="364" t="s">
        <v>1478</v>
      </c>
      <c r="C1476" s="364">
        <v>2</v>
      </c>
      <c r="D1476" s="364" t="s">
        <v>1254</v>
      </c>
      <c r="E1476" s="364">
        <v>28</v>
      </c>
      <c r="F1476" s="364" t="s">
        <v>1052</v>
      </c>
      <c r="G1476" s="364" t="s">
        <v>1057</v>
      </c>
      <c r="H1476" s="364" t="s">
        <v>1054</v>
      </c>
      <c r="I1476" s="365" t="s">
        <v>1218</v>
      </c>
    </row>
    <row r="1477" spans="1:9" ht="71.25">
      <c r="A1477" s="364" t="s">
        <v>1049</v>
      </c>
      <c r="B1477" s="364" t="s">
        <v>1478</v>
      </c>
      <c r="C1477" s="364">
        <v>2</v>
      </c>
      <c r="D1477" s="364" t="s">
        <v>1255</v>
      </c>
      <c r="E1477" s="364">
        <v>28</v>
      </c>
      <c r="F1477" s="364" t="s">
        <v>1052</v>
      </c>
      <c r="G1477" s="364" t="s">
        <v>1057</v>
      </c>
      <c r="H1477" s="364" t="s">
        <v>1054</v>
      </c>
      <c r="I1477" s="365" t="s">
        <v>1218</v>
      </c>
    </row>
    <row r="1478" spans="1:9" ht="71.25">
      <c r="A1478" s="364" t="s">
        <v>1049</v>
      </c>
      <c r="B1478" s="364" t="s">
        <v>1478</v>
      </c>
      <c r="C1478" s="364">
        <v>2</v>
      </c>
      <c r="D1478" s="364" t="s">
        <v>1256</v>
      </c>
      <c r="E1478" s="364">
        <v>28</v>
      </c>
      <c r="F1478" s="364" t="s">
        <v>1052</v>
      </c>
      <c r="G1478" s="364" t="s">
        <v>1053</v>
      </c>
      <c r="H1478" s="364" t="s">
        <v>1054</v>
      </c>
      <c r="I1478" s="365" t="s">
        <v>1218</v>
      </c>
    </row>
    <row r="1479" spans="1:9" ht="71.25">
      <c r="A1479" s="364" t="s">
        <v>1049</v>
      </c>
      <c r="B1479" s="364" t="s">
        <v>1478</v>
      </c>
      <c r="C1479" s="364">
        <v>2</v>
      </c>
      <c r="D1479" s="364" t="s">
        <v>1257</v>
      </c>
      <c r="E1479" s="364">
        <v>28</v>
      </c>
      <c r="F1479" s="364" t="s">
        <v>1052</v>
      </c>
      <c r="G1479" s="364" t="s">
        <v>1053</v>
      </c>
      <c r="H1479" s="364" t="s">
        <v>1054</v>
      </c>
      <c r="I1479" s="365" t="s">
        <v>1218</v>
      </c>
    </row>
    <row r="1480" spans="1:9" ht="71.25">
      <c r="A1480" s="364" t="s">
        <v>1049</v>
      </c>
      <c r="B1480" s="364" t="s">
        <v>1478</v>
      </c>
      <c r="C1480" s="364">
        <v>2</v>
      </c>
      <c r="D1480" s="364" t="s">
        <v>1258</v>
      </c>
      <c r="E1480" s="364">
        <v>28</v>
      </c>
      <c r="F1480" s="364" t="s">
        <v>1052</v>
      </c>
      <c r="G1480" s="364" t="s">
        <v>1053</v>
      </c>
      <c r="H1480" s="364" t="s">
        <v>1054</v>
      </c>
      <c r="I1480" s="365" t="s">
        <v>1218</v>
      </c>
    </row>
    <row r="1481" spans="1:9" ht="71.25">
      <c r="A1481" s="364" t="s">
        <v>1049</v>
      </c>
      <c r="B1481" s="364" t="s">
        <v>1478</v>
      </c>
      <c r="C1481" s="364">
        <v>2</v>
      </c>
      <c r="D1481" s="364" t="s">
        <v>1259</v>
      </c>
      <c r="E1481" s="364">
        <v>28</v>
      </c>
      <c r="F1481" s="364" t="s">
        <v>1052</v>
      </c>
      <c r="G1481" s="364" t="s">
        <v>1053</v>
      </c>
      <c r="H1481" s="364" t="s">
        <v>1054</v>
      </c>
      <c r="I1481" s="365" t="s">
        <v>1218</v>
      </c>
    </row>
    <row r="1482" spans="1:9" ht="71.25">
      <c r="A1482" s="364" t="s">
        <v>1049</v>
      </c>
      <c r="B1482" s="364" t="s">
        <v>1478</v>
      </c>
      <c r="C1482" s="364">
        <v>2</v>
      </c>
      <c r="D1482" s="364" t="s">
        <v>1260</v>
      </c>
      <c r="E1482" s="364">
        <v>28</v>
      </c>
      <c r="F1482" s="364" t="s">
        <v>1052</v>
      </c>
      <c r="G1482" s="364" t="s">
        <v>1053</v>
      </c>
      <c r="H1482" s="364" t="s">
        <v>1054</v>
      </c>
      <c r="I1482" s="365" t="s">
        <v>1218</v>
      </c>
    </row>
    <row r="1483" spans="1:9" ht="71.25">
      <c r="A1483" s="364" t="s">
        <v>1049</v>
      </c>
      <c r="B1483" s="364" t="s">
        <v>1478</v>
      </c>
      <c r="C1483" s="364">
        <v>2</v>
      </c>
      <c r="D1483" s="364" t="s">
        <v>1261</v>
      </c>
      <c r="E1483" s="364">
        <v>28</v>
      </c>
      <c r="F1483" s="364" t="s">
        <v>1052</v>
      </c>
      <c r="G1483" s="364" t="s">
        <v>1053</v>
      </c>
      <c r="H1483" s="364" t="s">
        <v>1054</v>
      </c>
      <c r="I1483" s="365" t="s">
        <v>1218</v>
      </c>
    </row>
    <row r="1484" spans="1:9" ht="71.25">
      <c r="A1484" s="364" t="s">
        <v>1049</v>
      </c>
      <c r="B1484" s="364" t="s">
        <v>1478</v>
      </c>
      <c r="C1484" s="364">
        <v>2</v>
      </c>
      <c r="D1484" s="364" t="s">
        <v>1262</v>
      </c>
      <c r="E1484" s="364">
        <v>28</v>
      </c>
      <c r="F1484" s="364" t="s">
        <v>1052</v>
      </c>
      <c r="G1484" s="364" t="s">
        <v>1053</v>
      </c>
      <c r="H1484" s="364" t="s">
        <v>1054</v>
      </c>
      <c r="I1484" s="365" t="s">
        <v>1218</v>
      </c>
    </row>
    <row r="1485" spans="1:9" ht="71.25">
      <c r="A1485" s="364" t="s">
        <v>1049</v>
      </c>
      <c r="B1485" s="364" t="s">
        <v>1478</v>
      </c>
      <c r="C1485" s="364">
        <v>2</v>
      </c>
      <c r="D1485" s="364" t="s">
        <v>1263</v>
      </c>
      <c r="E1485" s="364">
        <v>28</v>
      </c>
      <c r="F1485" s="364" t="s">
        <v>1052</v>
      </c>
      <c r="G1485" s="364" t="s">
        <v>1053</v>
      </c>
      <c r="H1485" s="364" t="s">
        <v>1054</v>
      </c>
      <c r="I1485" s="365" t="s">
        <v>1218</v>
      </c>
    </row>
    <row r="1486" spans="1:9" ht="71.25">
      <c r="A1486" s="364" t="s">
        <v>1049</v>
      </c>
      <c r="B1486" s="364" t="s">
        <v>1478</v>
      </c>
      <c r="C1486" s="364">
        <v>2</v>
      </c>
      <c r="D1486" s="364" t="s">
        <v>1264</v>
      </c>
      <c r="E1486" s="364">
        <v>28</v>
      </c>
      <c r="F1486" s="364" t="s">
        <v>1052</v>
      </c>
      <c r="G1486" s="364" t="s">
        <v>1053</v>
      </c>
      <c r="H1486" s="364" t="s">
        <v>1054</v>
      </c>
      <c r="I1486" s="365" t="s">
        <v>1218</v>
      </c>
    </row>
    <row r="1487" spans="1:9" ht="71.25">
      <c r="A1487" s="364" t="s">
        <v>1049</v>
      </c>
      <c r="B1487" s="364" t="s">
        <v>1478</v>
      </c>
      <c r="C1487" s="364">
        <v>2</v>
      </c>
      <c r="D1487" s="364" t="s">
        <v>1265</v>
      </c>
      <c r="E1487" s="364">
        <v>28</v>
      </c>
      <c r="F1487" s="364" t="s">
        <v>1052</v>
      </c>
      <c r="G1487" s="364" t="s">
        <v>1053</v>
      </c>
      <c r="H1487" s="364" t="s">
        <v>1054</v>
      </c>
      <c r="I1487" s="365" t="s">
        <v>1218</v>
      </c>
    </row>
    <row r="1488" spans="1:9" ht="71.25">
      <c r="A1488" s="364" t="s">
        <v>1049</v>
      </c>
      <c r="B1488" s="364" t="s">
        <v>1478</v>
      </c>
      <c r="C1488" s="364">
        <v>2</v>
      </c>
      <c r="D1488" s="364" t="s">
        <v>1266</v>
      </c>
      <c r="E1488" s="364">
        <v>28</v>
      </c>
      <c r="F1488" s="364" t="s">
        <v>1052</v>
      </c>
      <c r="G1488" s="364" t="s">
        <v>1053</v>
      </c>
      <c r="H1488" s="364" t="s">
        <v>1054</v>
      </c>
      <c r="I1488" s="365" t="s">
        <v>1218</v>
      </c>
    </row>
    <row r="1489" spans="1:9" ht="71.25">
      <c r="A1489" s="364" t="s">
        <v>1049</v>
      </c>
      <c r="B1489" s="364" t="s">
        <v>1478</v>
      </c>
      <c r="C1489" s="364">
        <v>2</v>
      </c>
      <c r="D1489" s="364" t="s">
        <v>1267</v>
      </c>
      <c r="E1489" s="364">
        <v>28</v>
      </c>
      <c r="F1489" s="364" t="s">
        <v>1052</v>
      </c>
      <c r="G1489" s="364" t="s">
        <v>1268</v>
      </c>
      <c r="H1489" s="364" t="s">
        <v>1054</v>
      </c>
      <c r="I1489" s="365" t="s">
        <v>1218</v>
      </c>
    </row>
    <row r="1490" spans="1:9" ht="71.25">
      <c r="A1490" s="364" t="s">
        <v>1049</v>
      </c>
      <c r="B1490" s="364" t="s">
        <v>1478</v>
      </c>
      <c r="C1490" s="364">
        <v>2</v>
      </c>
      <c r="D1490" s="364" t="s">
        <v>1269</v>
      </c>
      <c r="E1490" s="364">
        <v>56</v>
      </c>
      <c r="F1490" s="364" t="s">
        <v>1590</v>
      </c>
      <c r="G1490" s="364" t="s">
        <v>1268</v>
      </c>
      <c r="H1490" s="364" t="s">
        <v>1054</v>
      </c>
      <c r="I1490" s="365" t="s">
        <v>1218</v>
      </c>
    </row>
    <row r="1491" spans="1:9" ht="71.25">
      <c r="A1491" s="364" t="s">
        <v>1049</v>
      </c>
      <c r="B1491" s="364" t="s">
        <v>1478</v>
      </c>
      <c r="C1491" s="364">
        <v>2</v>
      </c>
      <c r="D1491" s="364" t="s">
        <v>1271</v>
      </c>
      <c r="E1491" s="364">
        <v>28</v>
      </c>
      <c r="F1491" s="364" t="s">
        <v>1052</v>
      </c>
      <c r="G1491" s="364" t="s">
        <v>1268</v>
      </c>
      <c r="H1491" s="364" t="s">
        <v>1054</v>
      </c>
      <c r="I1491" s="365" t="s">
        <v>1218</v>
      </c>
    </row>
    <row r="1492" spans="1:9" ht="71.25">
      <c r="A1492" s="364" t="s">
        <v>1049</v>
      </c>
      <c r="B1492" s="364" t="s">
        <v>1478</v>
      </c>
      <c r="C1492" s="364">
        <v>3</v>
      </c>
      <c r="D1492" s="364" t="s">
        <v>1051</v>
      </c>
      <c r="E1492" s="364">
        <v>28</v>
      </c>
      <c r="F1492" s="364" t="s">
        <v>1052</v>
      </c>
      <c r="G1492" s="364" t="s">
        <v>1057</v>
      </c>
      <c r="H1492" s="364" t="s">
        <v>1054</v>
      </c>
      <c r="I1492" s="365" t="s">
        <v>1218</v>
      </c>
    </row>
    <row r="1493" spans="1:9" ht="71.25">
      <c r="A1493" s="364" t="s">
        <v>1049</v>
      </c>
      <c r="B1493" s="364" t="s">
        <v>1478</v>
      </c>
      <c r="C1493" s="364">
        <v>3</v>
      </c>
      <c r="D1493" s="364" t="s">
        <v>1056</v>
      </c>
      <c r="E1493" s="364">
        <v>28</v>
      </c>
      <c r="F1493" s="364" t="s">
        <v>1052</v>
      </c>
      <c r="G1493" s="364" t="s">
        <v>1057</v>
      </c>
      <c r="H1493" s="364" t="s">
        <v>1054</v>
      </c>
      <c r="I1493" s="365" t="s">
        <v>1218</v>
      </c>
    </row>
    <row r="1494" spans="1:9" ht="71.25">
      <c r="A1494" s="364" t="s">
        <v>1049</v>
      </c>
      <c r="B1494" s="364" t="s">
        <v>1478</v>
      </c>
      <c r="C1494" s="364">
        <v>3</v>
      </c>
      <c r="D1494" s="364" t="s">
        <v>1058</v>
      </c>
      <c r="E1494" s="364">
        <v>28</v>
      </c>
      <c r="F1494" s="364" t="s">
        <v>1052</v>
      </c>
      <c r="G1494" s="364" t="s">
        <v>1057</v>
      </c>
      <c r="H1494" s="364" t="s">
        <v>1054</v>
      </c>
      <c r="I1494" s="365" t="s">
        <v>1218</v>
      </c>
    </row>
    <row r="1495" spans="1:9" ht="71.25">
      <c r="A1495" s="364" t="s">
        <v>1049</v>
      </c>
      <c r="B1495" s="364" t="s">
        <v>1478</v>
      </c>
      <c r="C1495" s="364">
        <v>3</v>
      </c>
      <c r="D1495" s="364" t="s">
        <v>1059</v>
      </c>
      <c r="E1495" s="364">
        <v>28</v>
      </c>
      <c r="F1495" s="364" t="s">
        <v>1052</v>
      </c>
      <c r="G1495" s="364" t="s">
        <v>1057</v>
      </c>
      <c r="H1495" s="364" t="s">
        <v>1054</v>
      </c>
      <c r="I1495" s="365" t="s">
        <v>1218</v>
      </c>
    </row>
    <row r="1496" spans="1:9" ht="71.25">
      <c r="A1496" s="364" t="s">
        <v>1049</v>
      </c>
      <c r="B1496" s="364" t="s">
        <v>1478</v>
      </c>
      <c r="C1496" s="364">
        <v>3</v>
      </c>
      <c r="D1496" s="364" t="s">
        <v>1060</v>
      </c>
      <c r="E1496" s="364">
        <v>28</v>
      </c>
      <c r="F1496" s="364" t="s">
        <v>1052</v>
      </c>
      <c r="G1496" s="364" t="s">
        <v>1057</v>
      </c>
      <c r="H1496" s="364" t="s">
        <v>1054</v>
      </c>
      <c r="I1496" s="365" t="s">
        <v>1218</v>
      </c>
    </row>
    <row r="1497" spans="1:9" ht="71.25">
      <c r="A1497" s="364" t="s">
        <v>1049</v>
      </c>
      <c r="B1497" s="364" t="s">
        <v>1478</v>
      </c>
      <c r="C1497" s="364">
        <v>3</v>
      </c>
      <c r="D1497" s="364" t="s">
        <v>1061</v>
      </c>
      <c r="E1497" s="364">
        <v>28</v>
      </c>
      <c r="F1497" s="364" t="s">
        <v>1052</v>
      </c>
      <c r="G1497" s="364" t="s">
        <v>1057</v>
      </c>
      <c r="H1497" s="364" t="s">
        <v>1054</v>
      </c>
      <c r="I1497" s="365" t="s">
        <v>1218</v>
      </c>
    </row>
    <row r="1498" spans="1:9" ht="71.25">
      <c r="A1498" s="364" t="s">
        <v>1049</v>
      </c>
      <c r="B1498" s="364" t="s">
        <v>1478</v>
      </c>
      <c r="C1498" s="364">
        <v>3</v>
      </c>
      <c r="D1498" s="364" t="s">
        <v>1062</v>
      </c>
      <c r="E1498" s="364">
        <v>28</v>
      </c>
      <c r="F1498" s="364" t="s">
        <v>1052</v>
      </c>
      <c r="G1498" s="364" t="s">
        <v>1057</v>
      </c>
      <c r="H1498" s="364" t="s">
        <v>1054</v>
      </c>
      <c r="I1498" s="365" t="s">
        <v>1218</v>
      </c>
    </row>
    <row r="1499" spans="1:9" ht="71.25">
      <c r="A1499" s="364" t="s">
        <v>1049</v>
      </c>
      <c r="B1499" s="364" t="s">
        <v>1478</v>
      </c>
      <c r="C1499" s="364">
        <v>3</v>
      </c>
      <c r="D1499" s="364" t="s">
        <v>1063</v>
      </c>
      <c r="E1499" s="364">
        <v>28</v>
      </c>
      <c r="F1499" s="364" t="s">
        <v>1052</v>
      </c>
      <c r="G1499" s="364" t="s">
        <v>1057</v>
      </c>
      <c r="H1499" s="364" t="s">
        <v>1054</v>
      </c>
      <c r="I1499" s="365" t="s">
        <v>1218</v>
      </c>
    </row>
    <row r="1500" spans="1:9" ht="71.25">
      <c r="A1500" s="364" t="s">
        <v>1049</v>
      </c>
      <c r="B1500" s="364" t="s">
        <v>1478</v>
      </c>
      <c r="C1500" s="364">
        <v>3</v>
      </c>
      <c r="D1500" s="364" t="s">
        <v>1064</v>
      </c>
      <c r="E1500" s="364">
        <v>28</v>
      </c>
      <c r="F1500" s="364" t="s">
        <v>1052</v>
      </c>
      <c r="G1500" s="364" t="s">
        <v>1057</v>
      </c>
      <c r="H1500" s="364" t="s">
        <v>1054</v>
      </c>
      <c r="I1500" s="365" t="s">
        <v>1218</v>
      </c>
    </row>
    <row r="1501" spans="1:9" ht="71.25">
      <c r="A1501" s="364" t="s">
        <v>1049</v>
      </c>
      <c r="B1501" s="364" t="s">
        <v>1478</v>
      </c>
      <c r="C1501" s="364">
        <v>3</v>
      </c>
      <c r="D1501" s="364" t="s">
        <v>1065</v>
      </c>
      <c r="E1501" s="364">
        <v>28</v>
      </c>
      <c r="F1501" s="364" t="s">
        <v>1052</v>
      </c>
      <c r="G1501" s="364" t="s">
        <v>1057</v>
      </c>
      <c r="H1501" s="364" t="s">
        <v>1054</v>
      </c>
      <c r="I1501" s="365" t="s">
        <v>1218</v>
      </c>
    </row>
    <row r="1502" spans="1:9" ht="71.25">
      <c r="A1502" s="364" t="s">
        <v>1049</v>
      </c>
      <c r="B1502" s="364" t="s">
        <v>1478</v>
      </c>
      <c r="C1502" s="364">
        <v>3</v>
      </c>
      <c r="D1502" s="364" t="s">
        <v>1066</v>
      </c>
      <c r="E1502" s="364">
        <v>28</v>
      </c>
      <c r="F1502" s="364" t="s">
        <v>1052</v>
      </c>
      <c r="G1502" s="364" t="s">
        <v>1057</v>
      </c>
      <c r="H1502" s="364" t="s">
        <v>1054</v>
      </c>
      <c r="I1502" s="365" t="s">
        <v>1218</v>
      </c>
    </row>
    <row r="1503" spans="1:9" ht="71.25">
      <c r="A1503" s="364" t="s">
        <v>1049</v>
      </c>
      <c r="B1503" s="364" t="s">
        <v>1478</v>
      </c>
      <c r="C1503" s="364">
        <v>3</v>
      </c>
      <c r="D1503" s="364" t="s">
        <v>1067</v>
      </c>
      <c r="E1503" s="364">
        <v>28</v>
      </c>
      <c r="F1503" s="364" t="s">
        <v>1052</v>
      </c>
      <c r="G1503" s="364" t="s">
        <v>1053</v>
      </c>
      <c r="H1503" s="364" t="s">
        <v>1054</v>
      </c>
      <c r="I1503" s="365" t="s">
        <v>1218</v>
      </c>
    </row>
    <row r="1504" spans="1:9" ht="71.25">
      <c r="A1504" s="364" t="s">
        <v>1049</v>
      </c>
      <c r="B1504" s="364" t="s">
        <v>1478</v>
      </c>
      <c r="C1504" s="364">
        <v>3</v>
      </c>
      <c r="D1504" s="364" t="s">
        <v>1068</v>
      </c>
      <c r="E1504" s="364">
        <v>28</v>
      </c>
      <c r="F1504" s="364" t="s">
        <v>1052</v>
      </c>
      <c r="G1504" s="364" t="s">
        <v>1053</v>
      </c>
      <c r="H1504" s="364" t="s">
        <v>1054</v>
      </c>
      <c r="I1504" s="365" t="s">
        <v>1218</v>
      </c>
    </row>
    <row r="1505" spans="1:9" ht="71.25">
      <c r="A1505" s="364" t="s">
        <v>1049</v>
      </c>
      <c r="B1505" s="364" t="s">
        <v>1478</v>
      </c>
      <c r="C1505" s="364">
        <v>3</v>
      </c>
      <c r="D1505" s="364" t="s">
        <v>1069</v>
      </c>
      <c r="E1505" s="364">
        <v>28</v>
      </c>
      <c r="F1505" s="364" t="s">
        <v>1052</v>
      </c>
      <c r="G1505" s="364" t="s">
        <v>1053</v>
      </c>
      <c r="H1505" s="364" t="s">
        <v>1054</v>
      </c>
      <c r="I1505" s="365" t="s">
        <v>1218</v>
      </c>
    </row>
    <row r="1506" spans="1:9" ht="71.25">
      <c r="A1506" s="364" t="s">
        <v>1049</v>
      </c>
      <c r="B1506" s="364" t="s">
        <v>1478</v>
      </c>
      <c r="C1506" s="364">
        <v>3</v>
      </c>
      <c r="D1506" s="364" t="s">
        <v>1070</v>
      </c>
      <c r="E1506" s="364">
        <v>28</v>
      </c>
      <c r="F1506" s="364" t="s">
        <v>1052</v>
      </c>
      <c r="G1506" s="364" t="s">
        <v>1053</v>
      </c>
      <c r="H1506" s="364" t="s">
        <v>1054</v>
      </c>
      <c r="I1506" s="365" t="s">
        <v>1218</v>
      </c>
    </row>
    <row r="1507" spans="1:9" ht="71.25">
      <c r="A1507" s="364" t="s">
        <v>1049</v>
      </c>
      <c r="B1507" s="364" t="s">
        <v>1478</v>
      </c>
      <c r="C1507" s="364">
        <v>3</v>
      </c>
      <c r="D1507" s="364" t="s">
        <v>1071</v>
      </c>
      <c r="E1507" s="364">
        <v>28</v>
      </c>
      <c r="F1507" s="364" t="s">
        <v>1052</v>
      </c>
      <c r="G1507" s="364" t="s">
        <v>1053</v>
      </c>
      <c r="H1507" s="364" t="s">
        <v>1054</v>
      </c>
      <c r="I1507" s="365" t="s">
        <v>1218</v>
      </c>
    </row>
    <row r="1508" spans="1:9" ht="71.25">
      <c r="A1508" s="364" t="s">
        <v>1049</v>
      </c>
      <c r="B1508" s="364" t="s">
        <v>1478</v>
      </c>
      <c r="C1508" s="364">
        <v>3</v>
      </c>
      <c r="D1508" s="364" t="s">
        <v>1072</v>
      </c>
      <c r="E1508" s="364">
        <v>28</v>
      </c>
      <c r="F1508" s="364" t="s">
        <v>1052</v>
      </c>
      <c r="G1508" s="364" t="s">
        <v>1053</v>
      </c>
      <c r="H1508" s="364" t="s">
        <v>1054</v>
      </c>
      <c r="I1508" s="365" t="s">
        <v>1218</v>
      </c>
    </row>
    <row r="1509" spans="1:9" ht="71.25">
      <c r="A1509" s="364" t="s">
        <v>1049</v>
      </c>
      <c r="B1509" s="364" t="s">
        <v>1478</v>
      </c>
      <c r="C1509" s="364">
        <v>3</v>
      </c>
      <c r="D1509" s="364" t="s">
        <v>1272</v>
      </c>
      <c r="E1509" s="364">
        <v>28</v>
      </c>
      <c r="F1509" s="364" t="s">
        <v>1052</v>
      </c>
      <c r="G1509" s="364" t="s">
        <v>1053</v>
      </c>
      <c r="H1509" s="364" t="s">
        <v>1054</v>
      </c>
      <c r="I1509" s="365" t="s">
        <v>1218</v>
      </c>
    </row>
    <row r="1510" spans="1:9" ht="71.25">
      <c r="A1510" s="364" t="s">
        <v>1049</v>
      </c>
      <c r="B1510" s="364" t="s">
        <v>1478</v>
      </c>
      <c r="C1510" s="364">
        <v>3</v>
      </c>
      <c r="D1510" s="364" t="s">
        <v>1073</v>
      </c>
      <c r="E1510" s="364">
        <v>28</v>
      </c>
      <c r="F1510" s="364" t="s">
        <v>1052</v>
      </c>
      <c r="G1510" s="364" t="s">
        <v>1053</v>
      </c>
      <c r="H1510" s="364" t="s">
        <v>1054</v>
      </c>
      <c r="I1510" s="365" t="s">
        <v>1218</v>
      </c>
    </row>
    <row r="1511" spans="1:9" ht="71.25">
      <c r="A1511" s="364" t="s">
        <v>1049</v>
      </c>
      <c r="B1511" s="364" t="s">
        <v>1478</v>
      </c>
      <c r="C1511" s="364">
        <v>3</v>
      </c>
      <c r="D1511" s="364" t="s">
        <v>1273</v>
      </c>
      <c r="E1511" s="364">
        <v>28</v>
      </c>
      <c r="F1511" s="364" t="s">
        <v>1052</v>
      </c>
      <c r="G1511" s="364" t="s">
        <v>1053</v>
      </c>
      <c r="H1511" s="364" t="s">
        <v>1054</v>
      </c>
      <c r="I1511" s="365" t="s">
        <v>1218</v>
      </c>
    </row>
    <row r="1512" spans="1:9" ht="71.25">
      <c r="A1512" s="364" t="s">
        <v>1049</v>
      </c>
      <c r="B1512" s="364" t="s">
        <v>1478</v>
      </c>
      <c r="C1512" s="364">
        <v>3</v>
      </c>
      <c r="D1512" s="364" t="s">
        <v>1074</v>
      </c>
      <c r="E1512" s="364">
        <v>28</v>
      </c>
      <c r="F1512" s="364" t="s">
        <v>1052</v>
      </c>
      <c r="G1512" s="364" t="s">
        <v>1053</v>
      </c>
      <c r="H1512" s="364" t="s">
        <v>1054</v>
      </c>
      <c r="I1512" s="365" t="s">
        <v>1218</v>
      </c>
    </row>
    <row r="1513" spans="1:9" ht="71.25">
      <c r="A1513" s="364" t="s">
        <v>1049</v>
      </c>
      <c r="B1513" s="364" t="s">
        <v>1478</v>
      </c>
      <c r="C1513" s="364">
        <v>3</v>
      </c>
      <c r="D1513" s="364" t="s">
        <v>1274</v>
      </c>
      <c r="E1513" s="364">
        <v>28</v>
      </c>
      <c r="F1513" s="364" t="s">
        <v>1052</v>
      </c>
      <c r="G1513" s="364" t="s">
        <v>1053</v>
      </c>
      <c r="H1513" s="364" t="s">
        <v>1054</v>
      </c>
      <c r="I1513" s="365" t="s">
        <v>1218</v>
      </c>
    </row>
    <row r="1514" spans="1:9" ht="71.25">
      <c r="A1514" s="364" t="s">
        <v>1049</v>
      </c>
      <c r="B1514" s="364" t="s">
        <v>1478</v>
      </c>
      <c r="C1514" s="364">
        <v>3</v>
      </c>
      <c r="D1514" s="364" t="s">
        <v>1075</v>
      </c>
      <c r="E1514" s="364">
        <v>28</v>
      </c>
      <c r="F1514" s="364" t="s">
        <v>1052</v>
      </c>
      <c r="G1514" s="364" t="s">
        <v>1241</v>
      </c>
      <c r="H1514" s="364" t="s">
        <v>1054</v>
      </c>
      <c r="I1514" s="365" t="s">
        <v>1218</v>
      </c>
    </row>
    <row r="1515" spans="1:9" ht="71.25">
      <c r="A1515" s="364" t="s">
        <v>1049</v>
      </c>
      <c r="B1515" s="364" t="s">
        <v>1478</v>
      </c>
      <c r="C1515" s="364">
        <v>3</v>
      </c>
      <c r="D1515" s="364" t="s">
        <v>1275</v>
      </c>
      <c r="E1515" s="364">
        <v>56</v>
      </c>
      <c r="F1515" s="364" t="s">
        <v>1590</v>
      </c>
      <c r="G1515" s="364" t="s">
        <v>1241</v>
      </c>
      <c r="H1515" s="364" t="s">
        <v>1054</v>
      </c>
      <c r="I1515" s="365" t="s">
        <v>1218</v>
      </c>
    </row>
    <row r="1516" spans="1:9" ht="71.25">
      <c r="A1516" s="364" t="s">
        <v>1049</v>
      </c>
      <c r="B1516" s="364" t="s">
        <v>1478</v>
      </c>
      <c r="C1516" s="364">
        <v>3</v>
      </c>
      <c r="D1516" s="364" t="s">
        <v>1277</v>
      </c>
      <c r="E1516" s="364">
        <v>28</v>
      </c>
      <c r="F1516" s="364" t="s">
        <v>1052</v>
      </c>
      <c r="G1516" s="364" t="s">
        <v>1241</v>
      </c>
      <c r="H1516" s="364" t="s">
        <v>1054</v>
      </c>
      <c r="I1516" s="365" t="s">
        <v>1218</v>
      </c>
    </row>
    <row r="1517" spans="1:9" ht="71.25">
      <c r="A1517" s="364" t="s">
        <v>1049</v>
      </c>
      <c r="B1517" s="364" t="s">
        <v>1478</v>
      </c>
      <c r="C1517" s="364">
        <v>3</v>
      </c>
      <c r="D1517" s="364" t="s">
        <v>1076</v>
      </c>
      <c r="E1517" s="364">
        <v>28</v>
      </c>
      <c r="F1517" s="364" t="s">
        <v>1052</v>
      </c>
      <c r="G1517" s="364" t="s">
        <v>1057</v>
      </c>
      <c r="H1517" s="364" t="s">
        <v>1054</v>
      </c>
      <c r="I1517" s="365" t="s">
        <v>1218</v>
      </c>
    </row>
    <row r="1518" spans="1:9" ht="71.25">
      <c r="A1518" s="364" t="s">
        <v>1049</v>
      </c>
      <c r="B1518" s="364" t="s">
        <v>1478</v>
      </c>
      <c r="C1518" s="364">
        <v>3</v>
      </c>
      <c r="D1518" s="364" t="s">
        <v>1077</v>
      </c>
      <c r="E1518" s="364">
        <v>28</v>
      </c>
      <c r="F1518" s="364" t="s">
        <v>1052</v>
      </c>
      <c r="G1518" s="364" t="s">
        <v>1057</v>
      </c>
      <c r="H1518" s="364" t="s">
        <v>1054</v>
      </c>
      <c r="I1518" s="365" t="s">
        <v>1218</v>
      </c>
    </row>
    <row r="1519" spans="1:9" ht="71.25">
      <c r="A1519" s="364" t="s">
        <v>1049</v>
      </c>
      <c r="B1519" s="364" t="s">
        <v>1478</v>
      </c>
      <c r="C1519" s="364">
        <v>3</v>
      </c>
      <c r="D1519" s="364" t="s">
        <v>1078</v>
      </c>
      <c r="E1519" s="364">
        <v>28</v>
      </c>
      <c r="F1519" s="364" t="s">
        <v>1052</v>
      </c>
      <c r="G1519" s="364" t="s">
        <v>1057</v>
      </c>
      <c r="H1519" s="364" t="s">
        <v>1054</v>
      </c>
      <c r="I1519" s="365" t="s">
        <v>1218</v>
      </c>
    </row>
    <row r="1520" spans="1:9" ht="71.25">
      <c r="A1520" s="364" t="s">
        <v>1049</v>
      </c>
      <c r="B1520" s="364" t="s">
        <v>1478</v>
      </c>
      <c r="C1520" s="364">
        <v>3</v>
      </c>
      <c r="D1520" s="364" t="s">
        <v>1079</v>
      </c>
      <c r="E1520" s="364">
        <v>28</v>
      </c>
      <c r="F1520" s="364" t="s">
        <v>1052</v>
      </c>
      <c r="G1520" s="364" t="s">
        <v>1057</v>
      </c>
      <c r="H1520" s="364" t="s">
        <v>1054</v>
      </c>
      <c r="I1520" s="365" t="s">
        <v>1218</v>
      </c>
    </row>
    <row r="1521" spans="1:9" ht="71.25">
      <c r="A1521" s="364" t="s">
        <v>1049</v>
      </c>
      <c r="B1521" s="364" t="s">
        <v>1478</v>
      </c>
      <c r="C1521" s="364">
        <v>3</v>
      </c>
      <c r="D1521" s="364" t="s">
        <v>1080</v>
      </c>
      <c r="E1521" s="364">
        <v>28</v>
      </c>
      <c r="F1521" s="364" t="s">
        <v>1052</v>
      </c>
      <c r="G1521" s="364" t="s">
        <v>1057</v>
      </c>
      <c r="H1521" s="364" t="s">
        <v>1054</v>
      </c>
      <c r="I1521" s="365" t="s">
        <v>1218</v>
      </c>
    </row>
    <row r="1522" spans="1:9" ht="71.25">
      <c r="A1522" s="364" t="s">
        <v>1049</v>
      </c>
      <c r="B1522" s="364" t="s">
        <v>1478</v>
      </c>
      <c r="C1522" s="364">
        <v>3</v>
      </c>
      <c r="D1522" s="364" t="s">
        <v>1081</v>
      </c>
      <c r="E1522" s="364">
        <v>28</v>
      </c>
      <c r="F1522" s="364" t="s">
        <v>1052</v>
      </c>
      <c r="G1522" s="364" t="s">
        <v>1057</v>
      </c>
      <c r="H1522" s="364" t="s">
        <v>1054</v>
      </c>
      <c r="I1522" s="365" t="s">
        <v>1218</v>
      </c>
    </row>
    <row r="1523" spans="1:9" ht="71.25">
      <c r="A1523" s="364" t="s">
        <v>1049</v>
      </c>
      <c r="B1523" s="364" t="s">
        <v>1478</v>
      </c>
      <c r="C1523" s="364">
        <v>3</v>
      </c>
      <c r="D1523" s="364" t="s">
        <v>1082</v>
      </c>
      <c r="E1523" s="364">
        <v>28</v>
      </c>
      <c r="F1523" s="364" t="s">
        <v>1052</v>
      </c>
      <c r="G1523" s="364" t="s">
        <v>1057</v>
      </c>
      <c r="H1523" s="364" t="s">
        <v>1054</v>
      </c>
      <c r="I1523" s="365" t="s">
        <v>1218</v>
      </c>
    </row>
    <row r="1524" spans="1:9" ht="71.25">
      <c r="A1524" s="364" t="s">
        <v>1049</v>
      </c>
      <c r="B1524" s="364" t="s">
        <v>1478</v>
      </c>
      <c r="C1524" s="364">
        <v>3</v>
      </c>
      <c r="D1524" s="364" t="s">
        <v>1083</v>
      </c>
      <c r="E1524" s="364">
        <v>28</v>
      </c>
      <c r="F1524" s="364" t="s">
        <v>1052</v>
      </c>
      <c r="G1524" s="364" t="s">
        <v>1057</v>
      </c>
      <c r="H1524" s="364" t="s">
        <v>1054</v>
      </c>
      <c r="I1524" s="365" t="s">
        <v>1218</v>
      </c>
    </row>
    <row r="1525" spans="1:9" ht="71.25">
      <c r="A1525" s="364" t="s">
        <v>1049</v>
      </c>
      <c r="B1525" s="364" t="s">
        <v>1478</v>
      </c>
      <c r="C1525" s="364">
        <v>3</v>
      </c>
      <c r="D1525" s="364" t="s">
        <v>1084</v>
      </c>
      <c r="E1525" s="364">
        <v>28</v>
      </c>
      <c r="F1525" s="364" t="s">
        <v>1052</v>
      </c>
      <c r="G1525" s="364" t="s">
        <v>1057</v>
      </c>
      <c r="H1525" s="364" t="s">
        <v>1054</v>
      </c>
      <c r="I1525" s="365" t="s">
        <v>1218</v>
      </c>
    </row>
    <row r="1526" spans="1:9" ht="71.25">
      <c r="A1526" s="364" t="s">
        <v>1049</v>
      </c>
      <c r="B1526" s="364" t="s">
        <v>1478</v>
      </c>
      <c r="C1526" s="364">
        <v>3</v>
      </c>
      <c r="D1526" s="364" t="s">
        <v>1085</v>
      </c>
      <c r="E1526" s="364">
        <v>28</v>
      </c>
      <c r="F1526" s="364" t="s">
        <v>1052</v>
      </c>
      <c r="G1526" s="364" t="s">
        <v>1057</v>
      </c>
      <c r="H1526" s="364" t="s">
        <v>1054</v>
      </c>
      <c r="I1526" s="365" t="s">
        <v>1218</v>
      </c>
    </row>
    <row r="1527" spans="1:9" ht="71.25">
      <c r="A1527" s="364" t="s">
        <v>1049</v>
      </c>
      <c r="B1527" s="364" t="s">
        <v>1478</v>
      </c>
      <c r="C1527" s="364">
        <v>3</v>
      </c>
      <c r="D1527" s="364" t="s">
        <v>1086</v>
      </c>
      <c r="E1527" s="364">
        <v>28</v>
      </c>
      <c r="F1527" s="364" t="s">
        <v>1052</v>
      </c>
      <c r="G1527" s="364" t="s">
        <v>1057</v>
      </c>
      <c r="H1527" s="364" t="s">
        <v>1054</v>
      </c>
      <c r="I1527" s="365" t="s">
        <v>1218</v>
      </c>
    </row>
    <row r="1528" spans="1:9" ht="71.25">
      <c r="A1528" s="364" t="s">
        <v>1049</v>
      </c>
      <c r="B1528" s="364" t="s">
        <v>1478</v>
      </c>
      <c r="C1528" s="364">
        <v>3</v>
      </c>
      <c r="D1528" s="364" t="s">
        <v>1087</v>
      </c>
      <c r="E1528" s="364">
        <v>28</v>
      </c>
      <c r="F1528" s="364" t="s">
        <v>1052</v>
      </c>
      <c r="G1528" s="364" t="s">
        <v>1053</v>
      </c>
      <c r="H1528" s="364" t="s">
        <v>1054</v>
      </c>
      <c r="I1528" s="365" t="s">
        <v>1218</v>
      </c>
    </row>
    <row r="1529" spans="1:9" ht="71.25">
      <c r="A1529" s="364" t="s">
        <v>1049</v>
      </c>
      <c r="B1529" s="364" t="s">
        <v>1478</v>
      </c>
      <c r="C1529" s="364">
        <v>3</v>
      </c>
      <c r="D1529" s="364" t="s">
        <v>1088</v>
      </c>
      <c r="E1529" s="364">
        <v>28</v>
      </c>
      <c r="F1529" s="364" t="s">
        <v>1052</v>
      </c>
      <c r="G1529" s="364" t="s">
        <v>1053</v>
      </c>
      <c r="H1529" s="364" t="s">
        <v>1054</v>
      </c>
      <c r="I1529" s="365" t="s">
        <v>1218</v>
      </c>
    </row>
    <row r="1530" spans="1:9" ht="71.25">
      <c r="A1530" s="364" t="s">
        <v>1049</v>
      </c>
      <c r="B1530" s="364" t="s">
        <v>1478</v>
      </c>
      <c r="C1530" s="364">
        <v>3</v>
      </c>
      <c r="D1530" s="364" t="s">
        <v>1089</v>
      </c>
      <c r="E1530" s="364">
        <v>28</v>
      </c>
      <c r="F1530" s="364" t="s">
        <v>1052</v>
      </c>
      <c r="G1530" s="364" t="s">
        <v>1053</v>
      </c>
      <c r="H1530" s="364" t="s">
        <v>1054</v>
      </c>
      <c r="I1530" s="365" t="s">
        <v>1218</v>
      </c>
    </row>
    <row r="1531" spans="1:9" ht="71.25">
      <c r="A1531" s="364" t="s">
        <v>1049</v>
      </c>
      <c r="B1531" s="364" t="s">
        <v>1478</v>
      </c>
      <c r="C1531" s="364">
        <v>3</v>
      </c>
      <c r="D1531" s="364" t="s">
        <v>1090</v>
      </c>
      <c r="E1531" s="364">
        <v>28</v>
      </c>
      <c r="F1531" s="364" t="s">
        <v>1052</v>
      </c>
      <c r="G1531" s="364" t="s">
        <v>1053</v>
      </c>
      <c r="H1531" s="364" t="s">
        <v>1054</v>
      </c>
      <c r="I1531" s="365" t="s">
        <v>1218</v>
      </c>
    </row>
    <row r="1532" spans="1:9" ht="71.25">
      <c r="A1532" s="364" t="s">
        <v>1049</v>
      </c>
      <c r="B1532" s="364" t="s">
        <v>1478</v>
      </c>
      <c r="C1532" s="364">
        <v>3</v>
      </c>
      <c r="D1532" s="364" t="s">
        <v>1091</v>
      </c>
      <c r="E1532" s="364">
        <v>28</v>
      </c>
      <c r="F1532" s="364" t="s">
        <v>1052</v>
      </c>
      <c r="G1532" s="364" t="s">
        <v>1053</v>
      </c>
      <c r="H1532" s="364" t="s">
        <v>1054</v>
      </c>
      <c r="I1532" s="365" t="s">
        <v>1218</v>
      </c>
    </row>
    <row r="1533" spans="1:9" ht="71.25">
      <c r="A1533" s="364" t="s">
        <v>1049</v>
      </c>
      <c r="B1533" s="364" t="s">
        <v>1478</v>
      </c>
      <c r="C1533" s="364">
        <v>3</v>
      </c>
      <c r="D1533" s="364" t="s">
        <v>1092</v>
      </c>
      <c r="E1533" s="364">
        <v>28</v>
      </c>
      <c r="F1533" s="364" t="s">
        <v>1052</v>
      </c>
      <c r="G1533" s="364" t="s">
        <v>1053</v>
      </c>
      <c r="H1533" s="364" t="s">
        <v>1054</v>
      </c>
      <c r="I1533" s="365" t="s">
        <v>1218</v>
      </c>
    </row>
    <row r="1534" spans="1:9" ht="71.25">
      <c r="A1534" s="364" t="s">
        <v>1049</v>
      </c>
      <c r="B1534" s="364" t="s">
        <v>1478</v>
      </c>
      <c r="C1534" s="364">
        <v>3</v>
      </c>
      <c r="D1534" s="364" t="s">
        <v>1278</v>
      </c>
      <c r="E1534" s="364">
        <v>28</v>
      </c>
      <c r="F1534" s="364" t="s">
        <v>1052</v>
      </c>
      <c r="G1534" s="364" t="s">
        <v>1053</v>
      </c>
      <c r="H1534" s="364" t="s">
        <v>1054</v>
      </c>
      <c r="I1534" s="365" t="s">
        <v>1218</v>
      </c>
    </row>
    <row r="1535" spans="1:9" ht="71.25">
      <c r="A1535" s="364" t="s">
        <v>1049</v>
      </c>
      <c r="B1535" s="364" t="s">
        <v>1478</v>
      </c>
      <c r="C1535" s="364">
        <v>3</v>
      </c>
      <c r="D1535" s="364" t="s">
        <v>1093</v>
      </c>
      <c r="E1535" s="364">
        <v>28</v>
      </c>
      <c r="F1535" s="364" t="s">
        <v>1052</v>
      </c>
      <c r="G1535" s="364" t="s">
        <v>1053</v>
      </c>
      <c r="H1535" s="364" t="s">
        <v>1054</v>
      </c>
      <c r="I1535" s="365" t="s">
        <v>1218</v>
      </c>
    </row>
    <row r="1536" spans="1:9" ht="71.25">
      <c r="A1536" s="364" t="s">
        <v>1049</v>
      </c>
      <c r="B1536" s="364" t="s">
        <v>1478</v>
      </c>
      <c r="C1536" s="364">
        <v>3</v>
      </c>
      <c r="D1536" s="364" t="s">
        <v>1279</v>
      </c>
      <c r="E1536" s="364">
        <v>28</v>
      </c>
      <c r="F1536" s="364" t="s">
        <v>1052</v>
      </c>
      <c r="G1536" s="364" t="s">
        <v>1053</v>
      </c>
      <c r="H1536" s="364" t="s">
        <v>1054</v>
      </c>
      <c r="I1536" s="365" t="s">
        <v>1218</v>
      </c>
    </row>
    <row r="1537" spans="1:9" ht="71.25">
      <c r="A1537" s="364" t="s">
        <v>1049</v>
      </c>
      <c r="B1537" s="364" t="s">
        <v>1478</v>
      </c>
      <c r="C1537" s="364">
        <v>3</v>
      </c>
      <c r="D1537" s="364" t="s">
        <v>1094</v>
      </c>
      <c r="E1537" s="364">
        <v>28</v>
      </c>
      <c r="F1537" s="364" t="s">
        <v>1052</v>
      </c>
      <c r="G1537" s="364" t="s">
        <v>1053</v>
      </c>
      <c r="H1537" s="364" t="s">
        <v>1054</v>
      </c>
      <c r="I1537" s="365" t="s">
        <v>1218</v>
      </c>
    </row>
    <row r="1538" spans="1:9" ht="71.25">
      <c r="A1538" s="364" t="s">
        <v>1049</v>
      </c>
      <c r="B1538" s="364" t="s">
        <v>1478</v>
      </c>
      <c r="C1538" s="364">
        <v>3</v>
      </c>
      <c r="D1538" s="364" t="s">
        <v>1280</v>
      </c>
      <c r="E1538" s="364">
        <v>28</v>
      </c>
      <c r="F1538" s="364" t="s">
        <v>1052</v>
      </c>
      <c r="G1538" s="364" t="s">
        <v>1053</v>
      </c>
      <c r="H1538" s="364" t="s">
        <v>1054</v>
      </c>
      <c r="I1538" s="365" t="s">
        <v>1218</v>
      </c>
    </row>
    <row r="1539" spans="1:9" ht="71.25">
      <c r="A1539" s="364" t="s">
        <v>1049</v>
      </c>
      <c r="B1539" s="364" t="s">
        <v>1478</v>
      </c>
      <c r="C1539" s="364">
        <v>3</v>
      </c>
      <c r="D1539" s="364" t="s">
        <v>1095</v>
      </c>
      <c r="E1539" s="364">
        <v>28</v>
      </c>
      <c r="F1539" s="364" t="s">
        <v>1052</v>
      </c>
      <c r="G1539" s="364" t="s">
        <v>1268</v>
      </c>
      <c r="H1539" s="364" t="s">
        <v>1054</v>
      </c>
      <c r="I1539" s="365" t="s">
        <v>1218</v>
      </c>
    </row>
    <row r="1540" spans="1:9" ht="71.25">
      <c r="A1540" s="364" t="s">
        <v>1049</v>
      </c>
      <c r="B1540" s="364" t="s">
        <v>1478</v>
      </c>
      <c r="C1540" s="364">
        <v>3</v>
      </c>
      <c r="D1540" s="364" t="s">
        <v>1281</v>
      </c>
      <c r="E1540" s="364">
        <v>56</v>
      </c>
      <c r="F1540" s="364" t="s">
        <v>1590</v>
      </c>
      <c r="G1540" s="364" t="s">
        <v>1268</v>
      </c>
      <c r="H1540" s="364" t="s">
        <v>1054</v>
      </c>
      <c r="I1540" s="365" t="s">
        <v>1218</v>
      </c>
    </row>
    <row r="1541" spans="1:9" ht="71.25">
      <c r="A1541" s="364" t="s">
        <v>1049</v>
      </c>
      <c r="B1541" s="364" t="s">
        <v>1478</v>
      </c>
      <c r="C1541" s="364">
        <v>3</v>
      </c>
      <c r="D1541" s="364" t="s">
        <v>1283</v>
      </c>
      <c r="E1541" s="364">
        <v>28</v>
      </c>
      <c r="F1541" s="364" t="s">
        <v>1052</v>
      </c>
      <c r="G1541" s="364" t="s">
        <v>1268</v>
      </c>
      <c r="H1541" s="364" t="s">
        <v>1054</v>
      </c>
      <c r="I1541" s="365" t="s">
        <v>1218</v>
      </c>
    </row>
    <row r="1542" spans="1:9" ht="71.25">
      <c r="A1542" s="364" t="s">
        <v>1049</v>
      </c>
      <c r="B1542" s="364" t="s">
        <v>1478</v>
      </c>
      <c r="C1542" s="364">
        <v>4</v>
      </c>
      <c r="D1542" s="364" t="s">
        <v>1096</v>
      </c>
      <c r="E1542" s="364">
        <v>28</v>
      </c>
      <c r="F1542" s="364" t="s">
        <v>1052</v>
      </c>
      <c r="G1542" s="364" t="s">
        <v>1057</v>
      </c>
      <c r="H1542" s="364" t="s">
        <v>1054</v>
      </c>
      <c r="I1542" s="365" t="s">
        <v>1218</v>
      </c>
    </row>
    <row r="1543" spans="1:9" ht="71.25">
      <c r="A1543" s="364" t="s">
        <v>1049</v>
      </c>
      <c r="B1543" s="364" t="s">
        <v>1478</v>
      </c>
      <c r="C1543" s="364">
        <v>4</v>
      </c>
      <c r="D1543" s="364" t="s">
        <v>1097</v>
      </c>
      <c r="E1543" s="364">
        <v>28</v>
      </c>
      <c r="F1543" s="364" t="s">
        <v>1052</v>
      </c>
      <c r="G1543" s="364" t="s">
        <v>1057</v>
      </c>
      <c r="H1543" s="364" t="s">
        <v>1054</v>
      </c>
      <c r="I1543" s="365" t="s">
        <v>1218</v>
      </c>
    </row>
    <row r="1544" spans="1:9" ht="71.25">
      <c r="A1544" s="364" t="s">
        <v>1049</v>
      </c>
      <c r="B1544" s="364" t="s">
        <v>1478</v>
      </c>
      <c r="C1544" s="364">
        <v>4</v>
      </c>
      <c r="D1544" s="364" t="s">
        <v>1098</v>
      </c>
      <c r="E1544" s="364">
        <v>28</v>
      </c>
      <c r="F1544" s="364" t="s">
        <v>1052</v>
      </c>
      <c r="G1544" s="364" t="s">
        <v>1057</v>
      </c>
      <c r="H1544" s="364" t="s">
        <v>1054</v>
      </c>
      <c r="I1544" s="365" t="s">
        <v>1218</v>
      </c>
    </row>
    <row r="1545" spans="1:9" ht="71.25">
      <c r="A1545" s="364" t="s">
        <v>1049</v>
      </c>
      <c r="B1545" s="364" t="s">
        <v>1478</v>
      </c>
      <c r="C1545" s="364">
        <v>4</v>
      </c>
      <c r="D1545" s="364" t="s">
        <v>1099</v>
      </c>
      <c r="E1545" s="364">
        <v>28</v>
      </c>
      <c r="F1545" s="364" t="s">
        <v>1052</v>
      </c>
      <c r="G1545" s="364" t="s">
        <v>1057</v>
      </c>
      <c r="H1545" s="364" t="s">
        <v>1054</v>
      </c>
      <c r="I1545" s="365" t="s">
        <v>1218</v>
      </c>
    </row>
    <row r="1546" spans="1:9" ht="71.25">
      <c r="A1546" s="364" t="s">
        <v>1049</v>
      </c>
      <c r="B1546" s="364" t="s">
        <v>1478</v>
      </c>
      <c r="C1546" s="364">
        <v>4</v>
      </c>
      <c r="D1546" s="364" t="s">
        <v>1100</v>
      </c>
      <c r="E1546" s="364">
        <v>28</v>
      </c>
      <c r="F1546" s="364" t="s">
        <v>1052</v>
      </c>
      <c r="G1546" s="364" t="s">
        <v>1057</v>
      </c>
      <c r="H1546" s="364" t="s">
        <v>1054</v>
      </c>
      <c r="I1546" s="365" t="s">
        <v>1218</v>
      </c>
    </row>
    <row r="1547" spans="1:9" ht="71.25">
      <c r="A1547" s="364" t="s">
        <v>1049</v>
      </c>
      <c r="B1547" s="364" t="s">
        <v>1478</v>
      </c>
      <c r="C1547" s="364">
        <v>4</v>
      </c>
      <c r="D1547" s="364" t="s">
        <v>1101</v>
      </c>
      <c r="E1547" s="364">
        <v>28</v>
      </c>
      <c r="F1547" s="364" t="s">
        <v>1052</v>
      </c>
      <c r="G1547" s="364" t="s">
        <v>1057</v>
      </c>
      <c r="H1547" s="364" t="s">
        <v>1054</v>
      </c>
      <c r="I1547" s="365" t="s">
        <v>1218</v>
      </c>
    </row>
    <row r="1548" spans="1:9" ht="71.25">
      <c r="A1548" s="364" t="s">
        <v>1049</v>
      </c>
      <c r="B1548" s="364" t="s">
        <v>1478</v>
      </c>
      <c r="C1548" s="364">
        <v>4</v>
      </c>
      <c r="D1548" s="364" t="s">
        <v>1102</v>
      </c>
      <c r="E1548" s="364">
        <v>28</v>
      </c>
      <c r="F1548" s="364" t="s">
        <v>1052</v>
      </c>
      <c r="G1548" s="364" t="s">
        <v>1057</v>
      </c>
      <c r="H1548" s="364" t="s">
        <v>1054</v>
      </c>
      <c r="I1548" s="365" t="s">
        <v>1218</v>
      </c>
    </row>
    <row r="1549" spans="1:9" ht="71.25">
      <c r="A1549" s="364" t="s">
        <v>1049</v>
      </c>
      <c r="B1549" s="364" t="s">
        <v>1478</v>
      </c>
      <c r="C1549" s="364">
        <v>4</v>
      </c>
      <c r="D1549" s="364" t="s">
        <v>1103</v>
      </c>
      <c r="E1549" s="364">
        <v>28</v>
      </c>
      <c r="F1549" s="364" t="s">
        <v>1052</v>
      </c>
      <c r="G1549" s="364" t="s">
        <v>1057</v>
      </c>
      <c r="H1549" s="364" t="s">
        <v>1054</v>
      </c>
      <c r="I1549" s="365" t="s">
        <v>1218</v>
      </c>
    </row>
    <row r="1550" spans="1:9" ht="71.25">
      <c r="A1550" s="364" t="s">
        <v>1049</v>
      </c>
      <c r="B1550" s="364" t="s">
        <v>1478</v>
      </c>
      <c r="C1550" s="364">
        <v>4</v>
      </c>
      <c r="D1550" s="364" t="s">
        <v>1104</v>
      </c>
      <c r="E1550" s="364">
        <v>28</v>
      </c>
      <c r="F1550" s="364" t="s">
        <v>1052</v>
      </c>
      <c r="G1550" s="364" t="s">
        <v>1057</v>
      </c>
      <c r="H1550" s="364" t="s">
        <v>1054</v>
      </c>
      <c r="I1550" s="365" t="s">
        <v>1218</v>
      </c>
    </row>
    <row r="1551" spans="1:9" ht="71.25">
      <c r="A1551" s="364" t="s">
        <v>1049</v>
      </c>
      <c r="B1551" s="364" t="s">
        <v>1478</v>
      </c>
      <c r="C1551" s="364">
        <v>4</v>
      </c>
      <c r="D1551" s="364" t="s">
        <v>1105</v>
      </c>
      <c r="E1551" s="364">
        <v>28</v>
      </c>
      <c r="F1551" s="364" t="s">
        <v>1052</v>
      </c>
      <c r="G1551" s="364" t="s">
        <v>1057</v>
      </c>
      <c r="H1551" s="364" t="s">
        <v>1054</v>
      </c>
      <c r="I1551" s="365" t="s">
        <v>1218</v>
      </c>
    </row>
    <row r="1552" spans="1:9" ht="71.25">
      <c r="A1552" s="364" t="s">
        <v>1049</v>
      </c>
      <c r="B1552" s="364" t="s">
        <v>1478</v>
      </c>
      <c r="C1552" s="364">
        <v>4</v>
      </c>
      <c r="D1552" s="364" t="s">
        <v>1106</v>
      </c>
      <c r="E1552" s="364">
        <v>28</v>
      </c>
      <c r="F1552" s="364" t="s">
        <v>1052</v>
      </c>
      <c r="G1552" s="364" t="s">
        <v>1057</v>
      </c>
      <c r="H1552" s="364" t="s">
        <v>1054</v>
      </c>
      <c r="I1552" s="365" t="s">
        <v>1218</v>
      </c>
    </row>
    <row r="1553" spans="1:9" ht="71.25">
      <c r="A1553" s="364" t="s">
        <v>1049</v>
      </c>
      <c r="B1553" s="364" t="s">
        <v>1478</v>
      </c>
      <c r="C1553" s="364">
        <v>4</v>
      </c>
      <c r="D1553" s="364" t="s">
        <v>1107</v>
      </c>
      <c r="E1553" s="364">
        <v>28</v>
      </c>
      <c r="F1553" s="364" t="s">
        <v>1052</v>
      </c>
      <c r="G1553" s="364" t="s">
        <v>1053</v>
      </c>
      <c r="H1553" s="364" t="s">
        <v>1054</v>
      </c>
      <c r="I1553" s="365" t="s">
        <v>1218</v>
      </c>
    </row>
    <row r="1554" spans="1:9" ht="71.25">
      <c r="A1554" s="364" t="s">
        <v>1049</v>
      </c>
      <c r="B1554" s="364" t="s">
        <v>1478</v>
      </c>
      <c r="C1554" s="364">
        <v>4</v>
      </c>
      <c r="D1554" s="364" t="s">
        <v>1108</v>
      </c>
      <c r="E1554" s="364">
        <v>28</v>
      </c>
      <c r="F1554" s="364" t="s">
        <v>1052</v>
      </c>
      <c r="G1554" s="364" t="s">
        <v>1053</v>
      </c>
      <c r="H1554" s="364" t="s">
        <v>1054</v>
      </c>
      <c r="I1554" s="365" t="s">
        <v>1218</v>
      </c>
    </row>
    <row r="1555" spans="1:9" ht="71.25">
      <c r="A1555" s="364" t="s">
        <v>1049</v>
      </c>
      <c r="B1555" s="364" t="s">
        <v>1478</v>
      </c>
      <c r="C1555" s="364">
        <v>4</v>
      </c>
      <c r="D1555" s="364" t="s">
        <v>1109</v>
      </c>
      <c r="E1555" s="364">
        <v>28</v>
      </c>
      <c r="F1555" s="364" t="s">
        <v>1052</v>
      </c>
      <c r="G1555" s="364" t="s">
        <v>1053</v>
      </c>
      <c r="H1555" s="364" t="s">
        <v>1054</v>
      </c>
      <c r="I1555" s="365" t="s">
        <v>1218</v>
      </c>
    </row>
    <row r="1556" spans="1:9" ht="71.25">
      <c r="A1556" s="364" t="s">
        <v>1049</v>
      </c>
      <c r="B1556" s="364" t="s">
        <v>1478</v>
      </c>
      <c r="C1556" s="364">
        <v>4</v>
      </c>
      <c r="D1556" s="364" t="s">
        <v>1110</v>
      </c>
      <c r="E1556" s="364">
        <v>28</v>
      </c>
      <c r="F1556" s="364" t="s">
        <v>1052</v>
      </c>
      <c r="G1556" s="364" t="s">
        <v>1053</v>
      </c>
      <c r="H1556" s="364" t="s">
        <v>1054</v>
      </c>
      <c r="I1556" s="365" t="s">
        <v>1218</v>
      </c>
    </row>
    <row r="1557" spans="1:9" ht="71.25">
      <c r="A1557" s="364" t="s">
        <v>1049</v>
      </c>
      <c r="B1557" s="364" t="s">
        <v>1478</v>
      </c>
      <c r="C1557" s="364">
        <v>4</v>
      </c>
      <c r="D1557" s="364" t="s">
        <v>1111</v>
      </c>
      <c r="E1557" s="364">
        <v>28</v>
      </c>
      <c r="F1557" s="364" t="s">
        <v>1052</v>
      </c>
      <c r="G1557" s="364" t="s">
        <v>1053</v>
      </c>
      <c r="H1557" s="364" t="s">
        <v>1054</v>
      </c>
      <c r="I1557" s="365" t="s">
        <v>1218</v>
      </c>
    </row>
    <row r="1558" spans="1:9" ht="71.25">
      <c r="A1558" s="364" t="s">
        <v>1049</v>
      </c>
      <c r="B1558" s="364" t="s">
        <v>1478</v>
      </c>
      <c r="C1558" s="364">
        <v>4</v>
      </c>
      <c r="D1558" s="364" t="s">
        <v>1112</v>
      </c>
      <c r="E1558" s="364">
        <v>28</v>
      </c>
      <c r="F1558" s="364" t="s">
        <v>1052</v>
      </c>
      <c r="G1558" s="364" t="s">
        <v>1053</v>
      </c>
      <c r="H1558" s="364" t="s">
        <v>1054</v>
      </c>
      <c r="I1558" s="365" t="s">
        <v>1218</v>
      </c>
    </row>
    <row r="1559" spans="1:9" ht="71.25">
      <c r="A1559" s="364" t="s">
        <v>1049</v>
      </c>
      <c r="B1559" s="364" t="s">
        <v>1478</v>
      </c>
      <c r="C1559" s="364">
        <v>4</v>
      </c>
      <c r="D1559" s="364" t="s">
        <v>1284</v>
      </c>
      <c r="E1559" s="364">
        <v>28</v>
      </c>
      <c r="F1559" s="364" t="s">
        <v>1052</v>
      </c>
      <c r="G1559" s="364" t="s">
        <v>1053</v>
      </c>
      <c r="H1559" s="364" t="s">
        <v>1054</v>
      </c>
      <c r="I1559" s="365" t="s">
        <v>1218</v>
      </c>
    </row>
    <row r="1560" spans="1:9" ht="71.25">
      <c r="A1560" s="364" t="s">
        <v>1049</v>
      </c>
      <c r="B1560" s="364" t="s">
        <v>1478</v>
      </c>
      <c r="C1560" s="364">
        <v>4</v>
      </c>
      <c r="D1560" s="364" t="s">
        <v>1113</v>
      </c>
      <c r="E1560" s="364">
        <v>28</v>
      </c>
      <c r="F1560" s="364" t="s">
        <v>1052</v>
      </c>
      <c r="G1560" s="364" t="s">
        <v>1053</v>
      </c>
      <c r="H1560" s="364" t="s">
        <v>1054</v>
      </c>
      <c r="I1560" s="365" t="s">
        <v>1218</v>
      </c>
    </row>
    <row r="1561" spans="1:9" ht="71.25">
      <c r="A1561" s="364" t="s">
        <v>1049</v>
      </c>
      <c r="B1561" s="364" t="s">
        <v>1478</v>
      </c>
      <c r="C1561" s="364">
        <v>4</v>
      </c>
      <c r="D1561" s="364" t="s">
        <v>1285</v>
      </c>
      <c r="E1561" s="364">
        <v>28</v>
      </c>
      <c r="F1561" s="364" t="s">
        <v>1052</v>
      </c>
      <c r="G1561" s="364" t="s">
        <v>1053</v>
      </c>
      <c r="H1561" s="364" t="s">
        <v>1054</v>
      </c>
      <c r="I1561" s="365" t="s">
        <v>1218</v>
      </c>
    </row>
    <row r="1562" spans="1:9" ht="71.25">
      <c r="A1562" s="364" t="s">
        <v>1049</v>
      </c>
      <c r="B1562" s="364" t="s">
        <v>1478</v>
      </c>
      <c r="C1562" s="364">
        <v>4</v>
      </c>
      <c r="D1562" s="364" t="s">
        <v>1114</v>
      </c>
      <c r="E1562" s="364">
        <v>28</v>
      </c>
      <c r="F1562" s="364" t="s">
        <v>1052</v>
      </c>
      <c r="G1562" s="364" t="s">
        <v>1053</v>
      </c>
      <c r="H1562" s="364" t="s">
        <v>1054</v>
      </c>
      <c r="I1562" s="365" t="s">
        <v>1218</v>
      </c>
    </row>
    <row r="1563" spans="1:9" ht="71.25">
      <c r="A1563" s="364" t="s">
        <v>1049</v>
      </c>
      <c r="B1563" s="364" t="s">
        <v>1478</v>
      </c>
      <c r="C1563" s="364">
        <v>4</v>
      </c>
      <c r="D1563" s="364" t="s">
        <v>1286</v>
      </c>
      <c r="E1563" s="364">
        <v>28</v>
      </c>
      <c r="F1563" s="364" t="s">
        <v>1052</v>
      </c>
      <c r="G1563" s="364" t="s">
        <v>1053</v>
      </c>
      <c r="H1563" s="364" t="s">
        <v>1054</v>
      </c>
      <c r="I1563" s="365" t="s">
        <v>1218</v>
      </c>
    </row>
    <row r="1564" spans="1:9" ht="71.25">
      <c r="A1564" s="364" t="s">
        <v>1049</v>
      </c>
      <c r="B1564" s="364" t="s">
        <v>1478</v>
      </c>
      <c r="C1564" s="364">
        <v>4</v>
      </c>
      <c r="D1564" s="364" t="s">
        <v>1115</v>
      </c>
      <c r="E1564" s="364">
        <v>28</v>
      </c>
      <c r="F1564" s="364" t="s">
        <v>1052</v>
      </c>
      <c r="G1564" s="364" t="s">
        <v>1241</v>
      </c>
      <c r="H1564" s="364" t="s">
        <v>1054</v>
      </c>
      <c r="I1564" s="365" t="s">
        <v>1218</v>
      </c>
    </row>
    <row r="1565" spans="1:9" ht="71.25">
      <c r="A1565" s="364" t="s">
        <v>1049</v>
      </c>
      <c r="B1565" s="364" t="s">
        <v>1478</v>
      </c>
      <c r="C1565" s="364">
        <v>4</v>
      </c>
      <c r="D1565" s="364" t="s">
        <v>1287</v>
      </c>
      <c r="E1565" s="364">
        <v>56</v>
      </c>
      <c r="F1565" s="364" t="s">
        <v>1590</v>
      </c>
      <c r="G1565" s="364" t="s">
        <v>1241</v>
      </c>
      <c r="H1565" s="364" t="s">
        <v>1054</v>
      </c>
      <c r="I1565" s="365" t="s">
        <v>1218</v>
      </c>
    </row>
    <row r="1566" spans="1:9" ht="71.25">
      <c r="A1566" s="364" t="s">
        <v>1049</v>
      </c>
      <c r="B1566" s="364" t="s">
        <v>1478</v>
      </c>
      <c r="C1566" s="364">
        <v>4</v>
      </c>
      <c r="D1566" s="364" t="s">
        <v>1289</v>
      </c>
      <c r="E1566" s="364">
        <v>28</v>
      </c>
      <c r="F1566" s="364" t="s">
        <v>1052</v>
      </c>
      <c r="G1566" s="364" t="s">
        <v>1241</v>
      </c>
      <c r="H1566" s="364" t="s">
        <v>1054</v>
      </c>
      <c r="I1566" s="365" t="s">
        <v>1218</v>
      </c>
    </row>
    <row r="1567" spans="1:9" ht="71.25">
      <c r="A1567" s="364" t="s">
        <v>1049</v>
      </c>
      <c r="B1567" s="364" t="s">
        <v>1478</v>
      </c>
      <c r="C1567" s="364">
        <v>4</v>
      </c>
      <c r="D1567" s="364" t="s">
        <v>1116</v>
      </c>
      <c r="E1567" s="364">
        <v>28</v>
      </c>
      <c r="F1567" s="364" t="s">
        <v>1052</v>
      </c>
      <c r="G1567" s="364" t="s">
        <v>1057</v>
      </c>
      <c r="H1567" s="364" t="s">
        <v>1054</v>
      </c>
      <c r="I1567" s="365" t="s">
        <v>1218</v>
      </c>
    </row>
    <row r="1568" spans="1:9" ht="71.25">
      <c r="A1568" s="364" t="s">
        <v>1049</v>
      </c>
      <c r="B1568" s="364" t="s">
        <v>1478</v>
      </c>
      <c r="C1568" s="364">
        <v>4</v>
      </c>
      <c r="D1568" s="364" t="s">
        <v>1117</v>
      </c>
      <c r="E1568" s="364">
        <v>28</v>
      </c>
      <c r="F1568" s="364" t="s">
        <v>1052</v>
      </c>
      <c r="G1568" s="364" t="s">
        <v>1057</v>
      </c>
      <c r="H1568" s="364" t="s">
        <v>1054</v>
      </c>
      <c r="I1568" s="365" t="s">
        <v>1218</v>
      </c>
    </row>
    <row r="1569" spans="1:9" ht="71.25">
      <c r="A1569" s="364" t="s">
        <v>1049</v>
      </c>
      <c r="B1569" s="364" t="s">
        <v>1478</v>
      </c>
      <c r="C1569" s="364">
        <v>4</v>
      </c>
      <c r="D1569" s="364" t="s">
        <v>1118</v>
      </c>
      <c r="E1569" s="364">
        <v>28</v>
      </c>
      <c r="F1569" s="364" t="s">
        <v>1052</v>
      </c>
      <c r="G1569" s="364" t="s">
        <v>1057</v>
      </c>
      <c r="H1569" s="364" t="s">
        <v>1054</v>
      </c>
      <c r="I1569" s="365" t="s">
        <v>1218</v>
      </c>
    </row>
    <row r="1570" spans="1:9" ht="71.25">
      <c r="A1570" s="364" t="s">
        <v>1049</v>
      </c>
      <c r="B1570" s="364" t="s">
        <v>1478</v>
      </c>
      <c r="C1570" s="364">
        <v>4</v>
      </c>
      <c r="D1570" s="364" t="s">
        <v>1119</v>
      </c>
      <c r="E1570" s="364">
        <v>28</v>
      </c>
      <c r="F1570" s="364" t="s">
        <v>1052</v>
      </c>
      <c r="G1570" s="364" t="s">
        <v>1057</v>
      </c>
      <c r="H1570" s="364" t="s">
        <v>1054</v>
      </c>
      <c r="I1570" s="365" t="s">
        <v>1218</v>
      </c>
    </row>
    <row r="1571" spans="1:9" ht="71.25">
      <c r="A1571" s="364" t="s">
        <v>1049</v>
      </c>
      <c r="B1571" s="364" t="s">
        <v>1478</v>
      </c>
      <c r="C1571" s="364">
        <v>4</v>
      </c>
      <c r="D1571" s="364" t="s">
        <v>1120</v>
      </c>
      <c r="E1571" s="364">
        <v>28</v>
      </c>
      <c r="F1571" s="364" t="s">
        <v>1052</v>
      </c>
      <c r="G1571" s="364" t="s">
        <v>1057</v>
      </c>
      <c r="H1571" s="364" t="s">
        <v>1054</v>
      </c>
      <c r="I1571" s="365" t="s">
        <v>1218</v>
      </c>
    </row>
    <row r="1572" spans="1:9" ht="71.25">
      <c r="A1572" s="364" t="s">
        <v>1049</v>
      </c>
      <c r="B1572" s="364" t="s">
        <v>1478</v>
      </c>
      <c r="C1572" s="364">
        <v>4</v>
      </c>
      <c r="D1572" s="364" t="s">
        <v>1121</v>
      </c>
      <c r="E1572" s="364">
        <v>28</v>
      </c>
      <c r="F1572" s="364" t="s">
        <v>1052</v>
      </c>
      <c r="G1572" s="364" t="s">
        <v>1057</v>
      </c>
      <c r="H1572" s="364" t="s">
        <v>1054</v>
      </c>
      <c r="I1572" s="365" t="s">
        <v>1218</v>
      </c>
    </row>
    <row r="1573" spans="1:9" ht="71.25">
      <c r="A1573" s="364" t="s">
        <v>1049</v>
      </c>
      <c r="B1573" s="364" t="s">
        <v>1478</v>
      </c>
      <c r="C1573" s="364">
        <v>4</v>
      </c>
      <c r="D1573" s="364" t="s">
        <v>1122</v>
      </c>
      <c r="E1573" s="364">
        <v>28</v>
      </c>
      <c r="F1573" s="364" t="s">
        <v>1052</v>
      </c>
      <c r="G1573" s="364" t="s">
        <v>1057</v>
      </c>
      <c r="H1573" s="364" t="s">
        <v>1054</v>
      </c>
      <c r="I1573" s="365" t="s">
        <v>1218</v>
      </c>
    </row>
    <row r="1574" spans="1:9" ht="71.25">
      <c r="A1574" s="364" t="s">
        <v>1049</v>
      </c>
      <c r="B1574" s="364" t="s">
        <v>1478</v>
      </c>
      <c r="C1574" s="364">
        <v>4</v>
      </c>
      <c r="D1574" s="364" t="s">
        <v>1123</v>
      </c>
      <c r="E1574" s="364">
        <v>28</v>
      </c>
      <c r="F1574" s="364" t="s">
        <v>1052</v>
      </c>
      <c r="G1574" s="364" t="s">
        <v>1057</v>
      </c>
      <c r="H1574" s="364" t="s">
        <v>1054</v>
      </c>
      <c r="I1574" s="365" t="s">
        <v>1218</v>
      </c>
    </row>
    <row r="1575" spans="1:9" ht="71.25">
      <c r="A1575" s="364" t="s">
        <v>1049</v>
      </c>
      <c r="B1575" s="364" t="s">
        <v>1478</v>
      </c>
      <c r="C1575" s="364">
        <v>4</v>
      </c>
      <c r="D1575" s="364" t="s">
        <v>1124</v>
      </c>
      <c r="E1575" s="364">
        <v>28</v>
      </c>
      <c r="F1575" s="364" t="s">
        <v>1052</v>
      </c>
      <c r="G1575" s="364" t="s">
        <v>1057</v>
      </c>
      <c r="H1575" s="364" t="s">
        <v>1054</v>
      </c>
      <c r="I1575" s="365" t="s">
        <v>1218</v>
      </c>
    </row>
    <row r="1576" spans="1:9" ht="71.25">
      <c r="A1576" s="364" t="s">
        <v>1049</v>
      </c>
      <c r="B1576" s="364" t="s">
        <v>1478</v>
      </c>
      <c r="C1576" s="364">
        <v>4</v>
      </c>
      <c r="D1576" s="364" t="s">
        <v>1125</v>
      </c>
      <c r="E1576" s="364">
        <v>28</v>
      </c>
      <c r="F1576" s="364" t="s">
        <v>1052</v>
      </c>
      <c r="G1576" s="364" t="s">
        <v>1057</v>
      </c>
      <c r="H1576" s="364" t="s">
        <v>1054</v>
      </c>
      <c r="I1576" s="365" t="s">
        <v>1218</v>
      </c>
    </row>
    <row r="1577" spans="1:9" ht="71.25">
      <c r="A1577" s="364" t="s">
        <v>1049</v>
      </c>
      <c r="B1577" s="364" t="s">
        <v>1478</v>
      </c>
      <c r="C1577" s="364">
        <v>4</v>
      </c>
      <c r="D1577" s="364" t="s">
        <v>1126</v>
      </c>
      <c r="E1577" s="364">
        <v>28</v>
      </c>
      <c r="F1577" s="364" t="s">
        <v>1052</v>
      </c>
      <c r="G1577" s="364" t="s">
        <v>1057</v>
      </c>
      <c r="H1577" s="364" t="s">
        <v>1054</v>
      </c>
      <c r="I1577" s="365" t="s">
        <v>1218</v>
      </c>
    </row>
    <row r="1578" spans="1:9" ht="71.25">
      <c r="A1578" s="364" t="s">
        <v>1049</v>
      </c>
      <c r="B1578" s="364" t="s">
        <v>1478</v>
      </c>
      <c r="C1578" s="364">
        <v>4</v>
      </c>
      <c r="D1578" s="364" t="s">
        <v>1127</v>
      </c>
      <c r="E1578" s="364">
        <v>28</v>
      </c>
      <c r="F1578" s="364" t="s">
        <v>1052</v>
      </c>
      <c r="G1578" s="364" t="s">
        <v>1053</v>
      </c>
      <c r="H1578" s="364" t="s">
        <v>1054</v>
      </c>
      <c r="I1578" s="365" t="s">
        <v>1218</v>
      </c>
    </row>
    <row r="1579" spans="1:9" ht="71.25">
      <c r="A1579" s="364" t="s">
        <v>1049</v>
      </c>
      <c r="B1579" s="364" t="s">
        <v>1478</v>
      </c>
      <c r="C1579" s="364">
        <v>4</v>
      </c>
      <c r="D1579" s="364" t="s">
        <v>1128</v>
      </c>
      <c r="E1579" s="364">
        <v>28</v>
      </c>
      <c r="F1579" s="364" t="s">
        <v>1052</v>
      </c>
      <c r="G1579" s="364" t="s">
        <v>1053</v>
      </c>
      <c r="H1579" s="364" t="s">
        <v>1054</v>
      </c>
      <c r="I1579" s="365" t="s">
        <v>1218</v>
      </c>
    </row>
    <row r="1580" spans="1:9" ht="71.25">
      <c r="A1580" s="364" t="s">
        <v>1049</v>
      </c>
      <c r="B1580" s="364" t="s">
        <v>1478</v>
      </c>
      <c r="C1580" s="364">
        <v>4</v>
      </c>
      <c r="D1580" s="364" t="s">
        <v>1129</v>
      </c>
      <c r="E1580" s="364">
        <v>28</v>
      </c>
      <c r="F1580" s="364" t="s">
        <v>1052</v>
      </c>
      <c r="G1580" s="364" t="s">
        <v>1053</v>
      </c>
      <c r="H1580" s="364" t="s">
        <v>1054</v>
      </c>
      <c r="I1580" s="365" t="s">
        <v>1218</v>
      </c>
    </row>
    <row r="1581" spans="1:9" ht="71.25">
      <c r="A1581" s="364" t="s">
        <v>1049</v>
      </c>
      <c r="B1581" s="364" t="s">
        <v>1478</v>
      </c>
      <c r="C1581" s="364">
        <v>4</v>
      </c>
      <c r="D1581" s="364" t="s">
        <v>1130</v>
      </c>
      <c r="E1581" s="364">
        <v>28</v>
      </c>
      <c r="F1581" s="364" t="s">
        <v>1052</v>
      </c>
      <c r="G1581" s="364" t="s">
        <v>1053</v>
      </c>
      <c r="H1581" s="364" t="s">
        <v>1054</v>
      </c>
      <c r="I1581" s="365" t="s">
        <v>1218</v>
      </c>
    </row>
    <row r="1582" spans="1:9" ht="71.25">
      <c r="A1582" s="364" t="s">
        <v>1049</v>
      </c>
      <c r="B1582" s="364" t="s">
        <v>1478</v>
      </c>
      <c r="C1582" s="364">
        <v>4</v>
      </c>
      <c r="D1582" s="364" t="s">
        <v>1131</v>
      </c>
      <c r="E1582" s="364">
        <v>28</v>
      </c>
      <c r="F1582" s="364" t="s">
        <v>1052</v>
      </c>
      <c r="G1582" s="364" t="s">
        <v>1053</v>
      </c>
      <c r="H1582" s="364" t="s">
        <v>1054</v>
      </c>
      <c r="I1582" s="365" t="s">
        <v>1218</v>
      </c>
    </row>
    <row r="1583" spans="1:9" ht="71.25">
      <c r="A1583" s="364" t="s">
        <v>1049</v>
      </c>
      <c r="B1583" s="364" t="s">
        <v>1478</v>
      </c>
      <c r="C1583" s="364">
        <v>4</v>
      </c>
      <c r="D1583" s="364" t="s">
        <v>1132</v>
      </c>
      <c r="E1583" s="364">
        <v>28</v>
      </c>
      <c r="F1583" s="364" t="s">
        <v>1052</v>
      </c>
      <c r="G1583" s="364" t="s">
        <v>1053</v>
      </c>
      <c r="H1583" s="364" t="s">
        <v>1054</v>
      </c>
      <c r="I1583" s="365" t="s">
        <v>1218</v>
      </c>
    </row>
    <row r="1584" spans="1:9" ht="71.25">
      <c r="A1584" s="364" t="s">
        <v>1049</v>
      </c>
      <c r="B1584" s="364" t="s">
        <v>1478</v>
      </c>
      <c r="C1584" s="364">
        <v>4</v>
      </c>
      <c r="D1584" s="364" t="s">
        <v>1290</v>
      </c>
      <c r="E1584" s="364">
        <v>28</v>
      </c>
      <c r="F1584" s="364" t="s">
        <v>1052</v>
      </c>
      <c r="G1584" s="364" t="s">
        <v>1053</v>
      </c>
      <c r="H1584" s="364" t="s">
        <v>1054</v>
      </c>
      <c r="I1584" s="365" t="s">
        <v>1218</v>
      </c>
    </row>
    <row r="1585" spans="1:9" ht="71.25">
      <c r="A1585" s="364" t="s">
        <v>1049</v>
      </c>
      <c r="B1585" s="364" t="s">
        <v>1478</v>
      </c>
      <c r="C1585" s="364">
        <v>4</v>
      </c>
      <c r="D1585" s="364" t="s">
        <v>1133</v>
      </c>
      <c r="E1585" s="364">
        <v>28</v>
      </c>
      <c r="F1585" s="364" t="s">
        <v>1052</v>
      </c>
      <c r="G1585" s="364" t="s">
        <v>1053</v>
      </c>
      <c r="H1585" s="364" t="s">
        <v>1054</v>
      </c>
      <c r="I1585" s="365" t="s">
        <v>1218</v>
      </c>
    </row>
    <row r="1586" spans="1:9" ht="71.25">
      <c r="A1586" s="364" t="s">
        <v>1049</v>
      </c>
      <c r="B1586" s="364" t="s">
        <v>1478</v>
      </c>
      <c r="C1586" s="364">
        <v>4</v>
      </c>
      <c r="D1586" s="364" t="s">
        <v>1291</v>
      </c>
      <c r="E1586" s="364">
        <v>28</v>
      </c>
      <c r="F1586" s="364" t="s">
        <v>1052</v>
      </c>
      <c r="G1586" s="364" t="s">
        <v>1053</v>
      </c>
      <c r="H1586" s="364" t="s">
        <v>1054</v>
      </c>
      <c r="I1586" s="365" t="s">
        <v>1218</v>
      </c>
    </row>
    <row r="1587" spans="1:9" ht="71.25">
      <c r="A1587" s="364" t="s">
        <v>1049</v>
      </c>
      <c r="B1587" s="364" t="s">
        <v>1478</v>
      </c>
      <c r="C1587" s="364">
        <v>4</v>
      </c>
      <c r="D1587" s="364" t="s">
        <v>1134</v>
      </c>
      <c r="E1587" s="364">
        <v>28</v>
      </c>
      <c r="F1587" s="364" t="s">
        <v>1052</v>
      </c>
      <c r="G1587" s="364" t="s">
        <v>1053</v>
      </c>
      <c r="H1587" s="364" t="s">
        <v>1054</v>
      </c>
      <c r="I1587" s="365" t="s">
        <v>1218</v>
      </c>
    </row>
    <row r="1588" spans="1:9" ht="71.25">
      <c r="A1588" s="364" t="s">
        <v>1049</v>
      </c>
      <c r="B1588" s="364" t="s">
        <v>1478</v>
      </c>
      <c r="C1588" s="364">
        <v>4</v>
      </c>
      <c r="D1588" s="364" t="s">
        <v>1292</v>
      </c>
      <c r="E1588" s="364">
        <v>28</v>
      </c>
      <c r="F1588" s="364" t="s">
        <v>1052</v>
      </c>
      <c r="G1588" s="364" t="s">
        <v>1053</v>
      </c>
      <c r="H1588" s="364" t="s">
        <v>1054</v>
      </c>
      <c r="I1588" s="365" t="s">
        <v>1218</v>
      </c>
    </row>
    <row r="1589" spans="1:9" ht="71.25">
      <c r="A1589" s="364" t="s">
        <v>1049</v>
      </c>
      <c r="B1589" s="364" t="s">
        <v>1478</v>
      </c>
      <c r="C1589" s="364">
        <v>4</v>
      </c>
      <c r="D1589" s="364" t="s">
        <v>1135</v>
      </c>
      <c r="E1589" s="364">
        <v>28</v>
      </c>
      <c r="F1589" s="364" t="s">
        <v>1052</v>
      </c>
      <c r="G1589" s="364" t="s">
        <v>1268</v>
      </c>
      <c r="H1589" s="364" t="s">
        <v>1054</v>
      </c>
      <c r="I1589" s="365" t="s">
        <v>1218</v>
      </c>
    </row>
    <row r="1590" spans="1:9" ht="71.25">
      <c r="A1590" s="364" t="s">
        <v>1049</v>
      </c>
      <c r="B1590" s="364" t="s">
        <v>1478</v>
      </c>
      <c r="C1590" s="364">
        <v>4</v>
      </c>
      <c r="D1590" s="364" t="s">
        <v>1293</v>
      </c>
      <c r="E1590" s="364">
        <v>56</v>
      </c>
      <c r="F1590" s="364" t="s">
        <v>1590</v>
      </c>
      <c r="G1590" s="364" t="s">
        <v>1268</v>
      </c>
      <c r="H1590" s="364" t="s">
        <v>1054</v>
      </c>
      <c r="I1590" s="365" t="s">
        <v>1218</v>
      </c>
    </row>
    <row r="1591" spans="1:9" ht="71.25">
      <c r="A1591" s="364" t="s">
        <v>1049</v>
      </c>
      <c r="B1591" s="364" t="s">
        <v>1478</v>
      </c>
      <c r="C1591" s="364">
        <v>4</v>
      </c>
      <c r="D1591" s="364" t="s">
        <v>1295</v>
      </c>
      <c r="E1591" s="364">
        <v>28</v>
      </c>
      <c r="F1591" s="364" t="s">
        <v>1052</v>
      </c>
      <c r="G1591" s="364" t="s">
        <v>1268</v>
      </c>
      <c r="H1591" s="364" t="s">
        <v>1054</v>
      </c>
      <c r="I1591" s="365" t="s">
        <v>1218</v>
      </c>
    </row>
    <row r="1592" spans="1:9" ht="71.25">
      <c r="A1592" s="364" t="s">
        <v>1049</v>
      </c>
      <c r="B1592" s="364" t="s">
        <v>1478</v>
      </c>
      <c r="C1592" s="364">
        <v>5</v>
      </c>
      <c r="D1592" s="364" t="s">
        <v>1136</v>
      </c>
      <c r="E1592" s="364">
        <v>28</v>
      </c>
      <c r="F1592" s="364" t="s">
        <v>1052</v>
      </c>
      <c r="G1592" s="364" t="s">
        <v>1057</v>
      </c>
      <c r="H1592" s="364" t="s">
        <v>1054</v>
      </c>
      <c r="I1592" s="365" t="s">
        <v>1218</v>
      </c>
    </row>
    <row r="1593" spans="1:9" ht="71.25">
      <c r="A1593" s="364" t="s">
        <v>1049</v>
      </c>
      <c r="B1593" s="364" t="s">
        <v>1478</v>
      </c>
      <c r="C1593" s="364">
        <v>5</v>
      </c>
      <c r="D1593" s="364" t="s">
        <v>1137</v>
      </c>
      <c r="E1593" s="364">
        <v>28</v>
      </c>
      <c r="F1593" s="364" t="s">
        <v>1052</v>
      </c>
      <c r="G1593" s="364" t="s">
        <v>1057</v>
      </c>
      <c r="H1593" s="364" t="s">
        <v>1054</v>
      </c>
      <c r="I1593" s="365" t="s">
        <v>1218</v>
      </c>
    </row>
    <row r="1594" spans="1:9" ht="71.25">
      <c r="A1594" s="364" t="s">
        <v>1049</v>
      </c>
      <c r="B1594" s="364" t="s">
        <v>1478</v>
      </c>
      <c r="C1594" s="364">
        <v>5</v>
      </c>
      <c r="D1594" s="364" t="s">
        <v>1138</v>
      </c>
      <c r="E1594" s="364">
        <v>28</v>
      </c>
      <c r="F1594" s="364" t="s">
        <v>1052</v>
      </c>
      <c r="G1594" s="364" t="s">
        <v>1057</v>
      </c>
      <c r="H1594" s="364" t="s">
        <v>1054</v>
      </c>
      <c r="I1594" s="365" t="s">
        <v>1218</v>
      </c>
    </row>
    <row r="1595" spans="1:9" ht="71.25">
      <c r="A1595" s="364" t="s">
        <v>1049</v>
      </c>
      <c r="B1595" s="364" t="s">
        <v>1478</v>
      </c>
      <c r="C1595" s="364">
        <v>5</v>
      </c>
      <c r="D1595" s="364" t="s">
        <v>1139</v>
      </c>
      <c r="E1595" s="364">
        <v>28</v>
      </c>
      <c r="F1595" s="364" t="s">
        <v>1052</v>
      </c>
      <c r="G1595" s="364" t="s">
        <v>1057</v>
      </c>
      <c r="H1595" s="364" t="s">
        <v>1054</v>
      </c>
      <c r="I1595" s="365" t="s">
        <v>1218</v>
      </c>
    </row>
    <row r="1596" spans="1:9" ht="71.25">
      <c r="A1596" s="364" t="s">
        <v>1049</v>
      </c>
      <c r="B1596" s="364" t="s">
        <v>1478</v>
      </c>
      <c r="C1596" s="364">
        <v>5</v>
      </c>
      <c r="D1596" s="364" t="s">
        <v>1140</v>
      </c>
      <c r="E1596" s="364">
        <v>28</v>
      </c>
      <c r="F1596" s="364" t="s">
        <v>1052</v>
      </c>
      <c r="G1596" s="364" t="s">
        <v>1057</v>
      </c>
      <c r="H1596" s="364" t="s">
        <v>1054</v>
      </c>
      <c r="I1596" s="365" t="s">
        <v>1218</v>
      </c>
    </row>
    <row r="1597" spans="1:9" ht="71.25">
      <c r="A1597" s="364" t="s">
        <v>1049</v>
      </c>
      <c r="B1597" s="364" t="s">
        <v>1478</v>
      </c>
      <c r="C1597" s="364">
        <v>5</v>
      </c>
      <c r="D1597" s="364" t="s">
        <v>1141</v>
      </c>
      <c r="E1597" s="364">
        <v>28</v>
      </c>
      <c r="F1597" s="364" t="s">
        <v>1052</v>
      </c>
      <c r="G1597" s="364" t="s">
        <v>1057</v>
      </c>
      <c r="H1597" s="364" t="s">
        <v>1054</v>
      </c>
      <c r="I1597" s="365" t="s">
        <v>1218</v>
      </c>
    </row>
    <row r="1598" spans="1:9" ht="71.25">
      <c r="A1598" s="364" t="s">
        <v>1049</v>
      </c>
      <c r="B1598" s="364" t="s">
        <v>1478</v>
      </c>
      <c r="C1598" s="364">
        <v>5</v>
      </c>
      <c r="D1598" s="364" t="s">
        <v>1142</v>
      </c>
      <c r="E1598" s="364">
        <v>28</v>
      </c>
      <c r="F1598" s="364" t="s">
        <v>1052</v>
      </c>
      <c r="G1598" s="364" t="s">
        <v>1057</v>
      </c>
      <c r="H1598" s="364" t="s">
        <v>1054</v>
      </c>
      <c r="I1598" s="365" t="s">
        <v>1218</v>
      </c>
    </row>
    <row r="1599" spans="1:9" ht="71.25">
      <c r="A1599" s="364" t="s">
        <v>1049</v>
      </c>
      <c r="B1599" s="364" t="s">
        <v>1478</v>
      </c>
      <c r="C1599" s="364">
        <v>5</v>
      </c>
      <c r="D1599" s="364" t="s">
        <v>1143</v>
      </c>
      <c r="E1599" s="364">
        <v>28</v>
      </c>
      <c r="F1599" s="364" t="s">
        <v>1052</v>
      </c>
      <c r="G1599" s="364" t="s">
        <v>1057</v>
      </c>
      <c r="H1599" s="364" t="s">
        <v>1054</v>
      </c>
      <c r="I1599" s="365" t="s">
        <v>1218</v>
      </c>
    </row>
    <row r="1600" spans="1:9" ht="71.25">
      <c r="A1600" s="364" t="s">
        <v>1049</v>
      </c>
      <c r="B1600" s="364" t="s">
        <v>1478</v>
      </c>
      <c r="C1600" s="364">
        <v>5</v>
      </c>
      <c r="D1600" s="364" t="s">
        <v>1144</v>
      </c>
      <c r="E1600" s="364">
        <v>28</v>
      </c>
      <c r="F1600" s="364" t="s">
        <v>1052</v>
      </c>
      <c r="G1600" s="364" t="s">
        <v>1057</v>
      </c>
      <c r="H1600" s="364" t="s">
        <v>1054</v>
      </c>
      <c r="I1600" s="365" t="s">
        <v>1218</v>
      </c>
    </row>
    <row r="1601" spans="1:9" ht="71.25">
      <c r="A1601" s="364" t="s">
        <v>1049</v>
      </c>
      <c r="B1601" s="364" t="s">
        <v>1478</v>
      </c>
      <c r="C1601" s="364">
        <v>5</v>
      </c>
      <c r="D1601" s="364" t="s">
        <v>1145</v>
      </c>
      <c r="E1601" s="364">
        <v>28</v>
      </c>
      <c r="F1601" s="364" t="s">
        <v>1052</v>
      </c>
      <c r="G1601" s="364" t="s">
        <v>1057</v>
      </c>
      <c r="H1601" s="364" t="s">
        <v>1054</v>
      </c>
      <c r="I1601" s="365" t="s">
        <v>1218</v>
      </c>
    </row>
    <row r="1602" spans="1:9" ht="71.25">
      <c r="A1602" s="364" t="s">
        <v>1049</v>
      </c>
      <c r="B1602" s="364" t="s">
        <v>1478</v>
      </c>
      <c r="C1602" s="364">
        <v>5</v>
      </c>
      <c r="D1602" s="364" t="s">
        <v>1146</v>
      </c>
      <c r="E1602" s="364">
        <v>28</v>
      </c>
      <c r="F1602" s="364" t="s">
        <v>1052</v>
      </c>
      <c r="G1602" s="364" t="s">
        <v>1057</v>
      </c>
      <c r="H1602" s="364" t="s">
        <v>1054</v>
      </c>
      <c r="I1602" s="365" t="s">
        <v>1218</v>
      </c>
    </row>
    <row r="1603" spans="1:9" ht="71.25">
      <c r="A1603" s="364" t="s">
        <v>1049</v>
      </c>
      <c r="B1603" s="364" t="s">
        <v>1478</v>
      </c>
      <c r="C1603" s="364">
        <v>5</v>
      </c>
      <c r="D1603" s="364" t="s">
        <v>1147</v>
      </c>
      <c r="E1603" s="364">
        <v>28</v>
      </c>
      <c r="F1603" s="364" t="s">
        <v>1052</v>
      </c>
      <c r="G1603" s="364" t="s">
        <v>1053</v>
      </c>
      <c r="H1603" s="364" t="s">
        <v>1054</v>
      </c>
      <c r="I1603" s="365" t="s">
        <v>1218</v>
      </c>
    </row>
    <row r="1604" spans="1:9" ht="71.25">
      <c r="A1604" s="364" t="s">
        <v>1049</v>
      </c>
      <c r="B1604" s="364" t="s">
        <v>1478</v>
      </c>
      <c r="C1604" s="364">
        <v>5</v>
      </c>
      <c r="D1604" s="364" t="s">
        <v>1148</v>
      </c>
      <c r="E1604" s="364">
        <v>28</v>
      </c>
      <c r="F1604" s="364" t="s">
        <v>1052</v>
      </c>
      <c r="G1604" s="364" t="s">
        <v>1053</v>
      </c>
      <c r="H1604" s="364" t="s">
        <v>1054</v>
      </c>
      <c r="I1604" s="365" t="s">
        <v>1218</v>
      </c>
    </row>
    <row r="1605" spans="1:9" ht="71.25">
      <c r="A1605" s="364" t="s">
        <v>1049</v>
      </c>
      <c r="B1605" s="364" t="s">
        <v>1478</v>
      </c>
      <c r="C1605" s="364">
        <v>5</v>
      </c>
      <c r="D1605" s="364" t="s">
        <v>1149</v>
      </c>
      <c r="E1605" s="364">
        <v>28</v>
      </c>
      <c r="F1605" s="364" t="s">
        <v>1052</v>
      </c>
      <c r="G1605" s="364" t="s">
        <v>1053</v>
      </c>
      <c r="H1605" s="364" t="s">
        <v>1054</v>
      </c>
      <c r="I1605" s="365" t="s">
        <v>1218</v>
      </c>
    </row>
    <row r="1606" spans="1:9" ht="71.25">
      <c r="A1606" s="364" t="s">
        <v>1049</v>
      </c>
      <c r="B1606" s="364" t="s">
        <v>1478</v>
      </c>
      <c r="C1606" s="364">
        <v>5</v>
      </c>
      <c r="D1606" s="364" t="s">
        <v>1150</v>
      </c>
      <c r="E1606" s="364">
        <v>28</v>
      </c>
      <c r="F1606" s="364" t="s">
        <v>1052</v>
      </c>
      <c r="G1606" s="364" t="s">
        <v>1053</v>
      </c>
      <c r="H1606" s="364" t="s">
        <v>1054</v>
      </c>
      <c r="I1606" s="365" t="s">
        <v>1218</v>
      </c>
    </row>
    <row r="1607" spans="1:9" ht="71.25">
      <c r="A1607" s="364" t="s">
        <v>1049</v>
      </c>
      <c r="B1607" s="364" t="s">
        <v>1478</v>
      </c>
      <c r="C1607" s="364">
        <v>5</v>
      </c>
      <c r="D1607" s="364" t="s">
        <v>1151</v>
      </c>
      <c r="E1607" s="364">
        <v>28</v>
      </c>
      <c r="F1607" s="364" t="s">
        <v>1052</v>
      </c>
      <c r="G1607" s="364" t="s">
        <v>1053</v>
      </c>
      <c r="H1607" s="364" t="s">
        <v>1054</v>
      </c>
      <c r="I1607" s="365" t="s">
        <v>1218</v>
      </c>
    </row>
    <row r="1608" spans="1:9" ht="71.25">
      <c r="A1608" s="364" t="s">
        <v>1049</v>
      </c>
      <c r="B1608" s="364" t="s">
        <v>1478</v>
      </c>
      <c r="C1608" s="364">
        <v>5</v>
      </c>
      <c r="D1608" s="364" t="s">
        <v>1152</v>
      </c>
      <c r="E1608" s="364">
        <v>28</v>
      </c>
      <c r="F1608" s="364" t="s">
        <v>1052</v>
      </c>
      <c r="G1608" s="364" t="s">
        <v>1053</v>
      </c>
      <c r="H1608" s="364" t="s">
        <v>1054</v>
      </c>
      <c r="I1608" s="365" t="s">
        <v>1218</v>
      </c>
    </row>
    <row r="1609" spans="1:9" ht="71.25">
      <c r="A1609" s="364" t="s">
        <v>1049</v>
      </c>
      <c r="B1609" s="364" t="s">
        <v>1478</v>
      </c>
      <c r="C1609" s="364">
        <v>5</v>
      </c>
      <c r="D1609" s="364" t="s">
        <v>1296</v>
      </c>
      <c r="E1609" s="364">
        <v>28</v>
      </c>
      <c r="F1609" s="364" t="s">
        <v>1052</v>
      </c>
      <c r="G1609" s="364" t="s">
        <v>1053</v>
      </c>
      <c r="H1609" s="364" t="s">
        <v>1054</v>
      </c>
      <c r="I1609" s="365" t="s">
        <v>1218</v>
      </c>
    </row>
    <row r="1610" spans="1:9" ht="71.25">
      <c r="A1610" s="364" t="s">
        <v>1049</v>
      </c>
      <c r="B1610" s="364" t="s">
        <v>1478</v>
      </c>
      <c r="C1610" s="364">
        <v>5</v>
      </c>
      <c r="D1610" s="364" t="s">
        <v>1153</v>
      </c>
      <c r="E1610" s="364">
        <v>28</v>
      </c>
      <c r="F1610" s="364" t="s">
        <v>1052</v>
      </c>
      <c r="G1610" s="364" t="s">
        <v>1053</v>
      </c>
      <c r="H1610" s="364" t="s">
        <v>1054</v>
      </c>
      <c r="I1610" s="365" t="s">
        <v>1218</v>
      </c>
    </row>
    <row r="1611" spans="1:9" ht="71.25">
      <c r="A1611" s="364" t="s">
        <v>1049</v>
      </c>
      <c r="B1611" s="364" t="s">
        <v>1478</v>
      </c>
      <c r="C1611" s="364">
        <v>5</v>
      </c>
      <c r="D1611" s="364" t="s">
        <v>1297</v>
      </c>
      <c r="E1611" s="364">
        <v>28</v>
      </c>
      <c r="F1611" s="364" t="s">
        <v>1052</v>
      </c>
      <c r="G1611" s="364" t="s">
        <v>1053</v>
      </c>
      <c r="H1611" s="364" t="s">
        <v>1054</v>
      </c>
      <c r="I1611" s="365" t="s">
        <v>1218</v>
      </c>
    </row>
    <row r="1612" spans="1:9" ht="71.25">
      <c r="A1612" s="364" t="s">
        <v>1049</v>
      </c>
      <c r="B1612" s="364" t="s">
        <v>1478</v>
      </c>
      <c r="C1612" s="364">
        <v>5</v>
      </c>
      <c r="D1612" s="364" t="s">
        <v>1154</v>
      </c>
      <c r="E1612" s="364">
        <v>28</v>
      </c>
      <c r="F1612" s="364" t="s">
        <v>1052</v>
      </c>
      <c r="G1612" s="364" t="s">
        <v>1053</v>
      </c>
      <c r="H1612" s="364" t="s">
        <v>1054</v>
      </c>
      <c r="I1612" s="365" t="s">
        <v>1218</v>
      </c>
    </row>
    <row r="1613" spans="1:9" ht="71.25">
      <c r="A1613" s="364" t="s">
        <v>1049</v>
      </c>
      <c r="B1613" s="364" t="s">
        <v>1478</v>
      </c>
      <c r="C1613" s="364">
        <v>5</v>
      </c>
      <c r="D1613" s="364" t="s">
        <v>1298</v>
      </c>
      <c r="E1613" s="364">
        <v>28</v>
      </c>
      <c r="F1613" s="364" t="s">
        <v>1052</v>
      </c>
      <c r="G1613" s="364" t="s">
        <v>1053</v>
      </c>
      <c r="H1613" s="364" t="s">
        <v>1054</v>
      </c>
      <c r="I1613" s="365" t="s">
        <v>1218</v>
      </c>
    </row>
    <row r="1614" spans="1:9" ht="71.25">
      <c r="A1614" s="364" t="s">
        <v>1049</v>
      </c>
      <c r="B1614" s="364" t="s">
        <v>1478</v>
      </c>
      <c r="C1614" s="364">
        <v>5</v>
      </c>
      <c r="D1614" s="364" t="s">
        <v>1155</v>
      </c>
      <c r="E1614" s="364">
        <v>28</v>
      </c>
      <c r="F1614" s="364" t="s">
        <v>1052</v>
      </c>
      <c r="G1614" s="364" t="s">
        <v>1241</v>
      </c>
      <c r="H1614" s="364" t="s">
        <v>1054</v>
      </c>
      <c r="I1614" s="365" t="s">
        <v>1218</v>
      </c>
    </row>
    <row r="1615" spans="1:9" ht="71.25">
      <c r="A1615" s="364" t="s">
        <v>1049</v>
      </c>
      <c r="B1615" s="364" t="s">
        <v>1478</v>
      </c>
      <c r="C1615" s="364">
        <v>5</v>
      </c>
      <c r="D1615" s="364" t="s">
        <v>1299</v>
      </c>
      <c r="E1615" s="364">
        <v>56</v>
      </c>
      <c r="F1615" s="364" t="s">
        <v>1590</v>
      </c>
      <c r="G1615" s="364" t="s">
        <v>1241</v>
      </c>
      <c r="H1615" s="364" t="s">
        <v>1054</v>
      </c>
      <c r="I1615" s="365" t="s">
        <v>1218</v>
      </c>
    </row>
    <row r="1616" spans="1:9" ht="71.25">
      <c r="A1616" s="364" t="s">
        <v>1049</v>
      </c>
      <c r="B1616" s="364" t="s">
        <v>1478</v>
      </c>
      <c r="C1616" s="364">
        <v>5</v>
      </c>
      <c r="D1616" s="364" t="s">
        <v>1301</v>
      </c>
      <c r="E1616" s="364">
        <v>28</v>
      </c>
      <c r="F1616" s="364" t="s">
        <v>1052</v>
      </c>
      <c r="G1616" s="364" t="s">
        <v>1241</v>
      </c>
      <c r="H1616" s="364" t="s">
        <v>1054</v>
      </c>
      <c r="I1616" s="365" t="s">
        <v>1218</v>
      </c>
    </row>
    <row r="1617" spans="1:9" ht="71.25">
      <c r="A1617" s="364" t="s">
        <v>1049</v>
      </c>
      <c r="B1617" s="364" t="s">
        <v>1478</v>
      </c>
      <c r="C1617" s="364">
        <v>5</v>
      </c>
      <c r="D1617" s="364" t="s">
        <v>1156</v>
      </c>
      <c r="E1617" s="364">
        <v>28</v>
      </c>
      <c r="F1617" s="364" t="s">
        <v>1052</v>
      </c>
      <c r="G1617" s="364" t="s">
        <v>1057</v>
      </c>
      <c r="H1617" s="364" t="s">
        <v>1054</v>
      </c>
      <c r="I1617" s="365" t="s">
        <v>1218</v>
      </c>
    </row>
    <row r="1618" spans="1:9" ht="71.25">
      <c r="A1618" s="364" t="s">
        <v>1049</v>
      </c>
      <c r="B1618" s="364" t="s">
        <v>1478</v>
      </c>
      <c r="C1618" s="364">
        <v>5</v>
      </c>
      <c r="D1618" s="364" t="s">
        <v>1157</v>
      </c>
      <c r="E1618" s="364">
        <v>28</v>
      </c>
      <c r="F1618" s="364" t="s">
        <v>1052</v>
      </c>
      <c r="G1618" s="364" t="s">
        <v>1057</v>
      </c>
      <c r="H1618" s="364" t="s">
        <v>1054</v>
      </c>
      <c r="I1618" s="365" t="s">
        <v>1218</v>
      </c>
    </row>
    <row r="1619" spans="1:9" ht="71.25">
      <c r="A1619" s="364" t="s">
        <v>1049</v>
      </c>
      <c r="B1619" s="364" t="s">
        <v>1478</v>
      </c>
      <c r="C1619" s="364">
        <v>5</v>
      </c>
      <c r="D1619" s="364" t="s">
        <v>1158</v>
      </c>
      <c r="E1619" s="364">
        <v>28</v>
      </c>
      <c r="F1619" s="364" t="s">
        <v>1052</v>
      </c>
      <c r="G1619" s="364" t="s">
        <v>1057</v>
      </c>
      <c r="H1619" s="364" t="s">
        <v>1054</v>
      </c>
      <c r="I1619" s="365" t="s">
        <v>1218</v>
      </c>
    </row>
    <row r="1620" spans="1:9" ht="71.25">
      <c r="A1620" s="364" t="s">
        <v>1049</v>
      </c>
      <c r="B1620" s="364" t="s">
        <v>1478</v>
      </c>
      <c r="C1620" s="364">
        <v>5</v>
      </c>
      <c r="D1620" s="364" t="s">
        <v>1159</v>
      </c>
      <c r="E1620" s="364">
        <v>28</v>
      </c>
      <c r="F1620" s="364" t="s">
        <v>1052</v>
      </c>
      <c r="G1620" s="364" t="s">
        <v>1057</v>
      </c>
      <c r="H1620" s="364" t="s">
        <v>1054</v>
      </c>
      <c r="I1620" s="365" t="s">
        <v>1218</v>
      </c>
    </row>
    <row r="1621" spans="1:9" ht="71.25">
      <c r="A1621" s="364" t="s">
        <v>1049</v>
      </c>
      <c r="B1621" s="364" t="s">
        <v>1478</v>
      </c>
      <c r="C1621" s="364">
        <v>5</v>
      </c>
      <c r="D1621" s="364" t="s">
        <v>1160</v>
      </c>
      <c r="E1621" s="364">
        <v>28</v>
      </c>
      <c r="F1621" s="364" t="s">
        <v>1052</v>
      </c>
      <c r="G1621" s="364" t="s">
        <v>1057</v>
      </c>
      <c r="H1621" s="364" t="s">
        <v>1054</v>
      </c>
      <c r="I1621" s="365" t="s">
        <v>1218</v>
      </c>
    </row>
    <row r="1622" spans="1:9" ht="71.25">
      <c r="A1622" s="364" t="s">
        <v>1049</v>
      </c>
      <c r="B1622" s="364" t="s">
        <v>1478</v>
      </c>
      <c r="C1622" s="364">
        <v>5</v>
      </c>
      <c r="D1622" s="364" t="s">
        <v>1161</v>
      </c>
      <c r="E1622" s="364">
        <v>28</v>
      </c>
      <c r="F1622" s="364" t="s">
        <v>1052</v>
      </c>
      <c r="G1622" s="364" t="s">
        <v>1057</v>
      </c>
      <c r="H1622" s="364" t="s">
        <v>1054</v>
      </c>
      <c r="I1622" s="365" t="s">
        <v>1218</v>
      </c>
    </row>
    <row r="1623" spans="1:9" ht="71.25">
      <c r="A1623" s="364" t="s">
        <v>1049</v>
      </c>
      <c r="B1623" s="364" t="s">
        <v>1478</v>
      </c>
      <c r="C1623" s="364">
        <v>5</v>
      </c>
      <c r="D1623" s="364" t="s">
        <v>1162</v>
      </c>
      <c r="E1623" s="364">
        <v>28</v>
      </c>
      <c r="F1623" s="364" t="s">
        <v>1052</v>
      </c>
      <c r="G1623" s="364" t="s">
        <v>1057</v>
      </c>
      <c r="H1623" s="364" t="s">
        <v>1054</v>
      </c>
      <c r="I1623" s="365" t="s">
        <v>1218</v>
      </c>
    </row>
    <row r="1624" spans="1:9" ht="71.25">
      <c r="A1624" s="364" t="s">
        <v>1049</v>
      </c>
      <c r="B1624" s="364" t="s">
        <v>1478</v>
      </c>
      <c r="C1624" s="364">
        <v>5</v>
      </c>
      <c r="D1624" s="364" t="s">
        <v>1163</v>
      </c>
      <c r="E1624" s="364">
        <v>28</v>
      </c>
      <c r="F1624" s="364" t="s">
        <v>1052</v>
      </c>
      <c r="G1624" s="364" t="s">
        <v>1057</v>
      </c>
      <c r="H1624" s="364" t="s">
        <v>1054</v>
      </c>
      <c r="I1624" s="365" t="s">
        <v>1218</v>
      </c>
    </row>
    <row r="1625" spans="1:9" ht="71.25">
      <c r="A1625" s="364" t="s">
        <v>1049</v>
      </c>
      <c r="B1625" s="364" t="s">
        <v>1478</v>
      </c>
      <c r="C1625" s="364">
        <v>5</v>
      </c>
      <c r="D1625" s="364" t="s">
        <v>1164</v>
      </c>
      <c r="E1625" s="364">
        <v>28</v>
      </c>
      <c r="F1625" s="364" t="s">
        <v>1052</v>
      </c>
      <c r="G1625" s="364" t="s">
        <v>1057</v>
      </c>
      <c r="H1625" s="364" t="s">
        <v>1054</v>
      </c>
      <c r="I1625" s="365" t="s">
        <v>1218</v>
      </c>
    </row>
    <row r="1626" spans="1:9" ht="71.25">
      <c r="A1626" s="364" t="s">
        <v>1049</v>
      </c>
      <c r="B1626" s="364" t="s">
        <v>1478</v>
      </c>
      <c r="C1626" s="364">
        <v>5</v>
      </c>
      <c r="D1626" s="364" t="s">
        <v>1165</v>
      </c>
      <c r="E1626" s="364">
        <v>28</v>
      </c>
      <c r="F1626" s="364" t="s">
        <v>1052</v>
      </c>
      <c r="G1626" s="364" t="s">
        <v>1057</v>
      </c>
      <c r="H1626" s="364" t="s">
        <v>1054</v>
      </c>
      <c r="I1626" s="365" t="s">
        <v>1218</v>
      </c>
    </row>
    <row r="1627" spans="1:9" ht="71.25">
      <c r="A1627" s="364" t="s">
        <v>1049</v>
      </c>
      <c r="B1627" s="364" t="s">
        <v>1478</v>
      </c>
      <c r="C1627" s="364">
        <v>5</v>
      </c>
      <c r="D1627" s="364" t="s">
        <v>1166</v>
      </c>
      <c r="E1627" s="364">
        <v>28</v>
      </c>
      <c r="F1627" s="364" t="s">
        <v>1052</v>
      </c>
      <c r="G1627" s="364" t="s">
        <v>1057</v>
      </c>
      <c r="H1627" s="364" t="s">
        <v>1054</v>
      </c>
      <c r="I1627" s="365" t="s">
        <v>1218</v>
      </c>
    </row>
    <row r="1628" spans="1:9" ht="71.25">
      <c r="A1628" s="364" t="s">
        <v>1049</v>
      </c>
      <c r="B1628" s="364" t="s">
        <v>1478</v>
      </c>
      <c r="C1628" s="364">
        <v>5</v>
      </c>
      <c r="D1628" s="364" t="s">
        <v>1167</v>
      </c>
      <c r="E1628" s="364">
        <v>28</v>
      </c>
      <c r="F1628" s="364" t="s">
        <v>1052</v>
      </c>
      <c r="G1628" s="364" t="s">
        <v>1053</v>
      </c>
      <c r="H1628" s="364" t="s">
        <v>1054</v>
      </c>
      <c r="I1628" s="365" t="s">
        <v>1218</v>
      </c>
    </row>
    <row r="1629" spans="1:9" ht="71.25">
      <c r="A1629" s="364" t="s">
        <v>1049</v>
      </c>
      <c r="B1629" s="364" t="s">
        <v>1478</v>
      </c>
      <c r="C1629" s="364">
        <v>5</v>
      </c>
      <c r="D1629" s="364" t="s">
        <v>1168</v>
      </c>
      <c r="E1629" s="364">
        <v>28</v>
      </c>
      <c r="F1629" s="364" t="s">
        <v>1052</v>
      </c>
      <c r="G1629" s="364" t="s">
        <v>1053</v>
      </c>
      <c r="H1629" s="364" t="s">
        <v>1054</v>
      </c>
      <c r="I1629" s="365" t="s">
        <v>1218</v>
      </c>
    </row>
    <row r="1630" spans="1:9" ht="71.25">
      <c r="A1630" s="364" t="s">
        <v>1049</v>
      </c>
      <c r="B1630" s="364" t="s">
        <v>1478</v>
      </c>
      <c r="C1630" s="364">
        <v>5</v>
      </c>
      <c r="D1630" s="364" t="s">
        <v>1169</v>
      </c>
      <c r="E1630" s="364">
        <v>28</v>
      </c>
      <c r="F1630" s="364" t="s">
        <v>1052</v>
      </c>
      <c r="G1630" s="364" t="s">
        <v>1053</v>
      </c>
      <c r="H1630" s="364" t="s">
        <v>1054</v>
      </c>
      <c r="I1630" s="365" t="s">
        <v>1218</v>
      </c>
    </row>
    <row r="1631" spans="1:9" ht="71.25">
      <c r="A1631" s="364" t="s">
        <v>1049</v>
      </c>
      <c r="B1631" s="364" t="s">
        <v>1478</v>
      </c>
      <c r="C1631" s="364">
        <v>5</v>
      </c>
      <c r="D1631" s="364" t="s">
        <v>1170</v>
      </c>
      <c r="E1631" s="364">
        <v>28</v>
      </c>
      <c r="F1631" s="364" t="s">
        <v>1052</v>
      </c>
      <c r="G1631" s="364" t="s">
        <v>1053</v>
      </c>
      <c r="H1631" s="364" t="s">
        <v>1054</v>
      </c>
      <c r="I1631" s="365" t="s">
        <v>1218</v>
      </c>
    </row>
    <row r="1632" spans="1:9" ht="71.25">
      <c r="A1632" s="364" t="s">
        <v>1049</v>
      </c>
      <c r="B1632" s="364" t="s">
        <v>1478</v>
      </c>
      <c r="C1632" s="364">
        <v>5</v>
      </c>
      <c r="D1632" s="364" t="s">
        <v>1171</v>
      </c>
      <c r="E1632" s="364">
        <v>28</v>
      </c>
      <c r="F1632" s="364" t="s">
        <v>1052</v>
      </c>
      <c r="G1632" s="364" t="s">
        <v>1053</v>
      </c>
      <c r="H1632" s="364" t="s">
        <v>1054</v>
      </c>
      <c r="I1632" s="365" t="s">
        <v>1218</v>
      </c>
    </row>
    <row r="1633" spans="1:9" ht="71.25">
      <c r="A1633" s="364" t="s">
        <v>1049</v>
      </c>
      <c r="B1633" s="364" t="s">
        <v>1478</v>
      </c>
      <c r="C1633" s="364">
        <v>5</v>
      </c>
      <c r="D1633" s="364" t="s">
        <v>1172</v>
      </c>
      <c r="E1633" s="364">
        <v>28</v>
      </c>
      <c r="F1633" s="364" t="s">
        <v>1052</v>
      </c>
      <c r="G1633" s="364" t="s">
        <v>1053</v>
      </c>
      <c r="H1633" s="364" t="s">
        <v>1054</v>
      </c>
      <c r="I1633" s="365" t="s">
        <v>1218</v>
      </c>
    </row>
    <row r="1634" spans="1:9" ht="71.25">
      <c r="A1634" s="364" t="s">
        <v>1049</v>
      </c>
      <c r="B1634" s="364" t="s">
        <v>1478</v>
      </c>
      <c r="C1634" s="364">
        <v>5</v>
      </c>
      <c r="D1634" s="364" t="s">
        <v>1302</v>
      </c>
      <c r="E1634" s="364">
        <v>28</v>
      </c>
      <c r="F1634" s="364" t="s">
        <v>1052</v>
      </c>
      <c r="G1634" s="364" t="s">
        <v>1053</v>
      </c>
      <c r="H1634" s="364" t="s">
        <v>1054</v>
      </c>
      <c r="I1634" s="365" t="s">
        <v>1218</v>
      </c>
    </row>
    <row r="1635" spans="1:9" ht="71.25">
      <c r="A1635" s="364" t="s">
        <v>1049</v>
      </c>
      <c r="B1635" s="364" t="s">
        <v>1478</v>
      </c>
      <c r="C1635" s="364">
        <v>5</v>
      </c>
      <c r="D1635" s="364" t="s">
        <v>1173</v>
      </c>
      <c r="E1635" s="364">
        <v>28</v>
      </c>
      <c r="F1635" s="364" t="s">
        <v>1052</v>
      </c>
      <c r="G1635" s="364" t="s">
        <v>1053</v>
      </c>
      <c r="H1635" s="364" t="s">
        <v>1054</v>
      </c>
      <c r="I1635" s="365" t="s">
        <v>1218</v>
      </c>
    </row>
    <row r="1636" spans="1:9" ht="71.25">
      <c r="A1636" s="364" t="s">
        <v>1049</v>
      </c>
      <c r="B1636" s="364" t="s">
        <v>1478</v>
      </c>
      <c r="C1636" s="364">
        <v>5</v>
      </c>
      <c r="D1636" s="364" t="s">
        <v>1303</v>
      </c>
      <c r="E1636" s="364">
        <v>28</v>
      </c>
      <c r="F1636" s="364" t="s">
        <v>1052</v>
      </c>
      <c r="G1636" s="364" t="s">
        <v>1053</v>
      </c>
      <c r="H1636" s="364" t="s">
        <v>1054</v>
      </c>
      <c r="I1636" s="365" t="s">
        <v>1218</v>
      </c>
    </row>
    <row r="1637" spans="1:9" ht="71.25">
      <c r="A1637" s="364" t="s">
        <v>1049</v>
      </c>
      <c r="B1637" s="364" t="s">
        <v>1478</v>
      </c>
      <c r="C1637" s="364">
        <v>5</v>
      </c>
      <c r="D1637" s="364" t="s">
        <v>1174</v>
      </c>
      <c r="E1637" s="364">
        <v>28</v>
      </c>
      <c r="F1637" s="364" t="s">
        <v>1052</v>
      </c>
      <c r="G1637" s="364" t="s">
        <v>1053</v>
      </c>
      <c r="H1637" s="364" t="s">
        <v>1054</v>
      </c>
      <c r="I1637" s="365" t="s">
        <v>1218</v>
      </c>
    </row>
    <row r="1638" spans="1:9" ht="71.25">
      <c r="A1638" s="364" t="s">
        <v>1049</v>
      </c>
      <c r="B1638" s="364" t="s">
        <v>1478</v>
      </c>
      <c r="C1638" s="364">
        <v>5</v>
      </c>
      <c r="D1638" s="364" t="s">
        <v>1304</v>
      </c>
      <c r="E1638" s="364">
        <v>28</v>
      </c>
      <c r="F1638" s="364" t="s">
        <v>1052</v>
      </c>
      <c r="G1638" s="364" t="s">
        <v>1053</v>
      </c>
      <c r="H1638" s="364" t="s">
        <v>1054</v>
      </c>
      <c r="I1638" s="365" t="s">
        <v>1218</v>
      </c>
    </row>
    <row r="1639" spans="1:9" ht="71.25">
      <c r="A1639" s="364" t="s">
        <v>1049</v>
      </c>
      <c r="B1639" s="364" t="s">
        <v>1478</v>
      </c>
      <c r="C1639" s="364">
        <v>5</v>
      </c>
      <c r="D1639" s="364" t="s">
        <v>1175</v>
      </c>
      <c r="E1639" s="364">
        <v>28</v>
      </c>
      <c r="F1639" s="364" t="s">
        <v>1052</v>
      </c>
      <c r="G1639" s="364" t="s">
        <v>1268</v>
      </c>
      <c r="H1639" s="364" t="s">
        <v>1054</v>
      </c>
      <c r="I1639" s="365" t="s">
        <v>1218</v>
      </c>
    </row>
    <row r="1640" spans="1:9" ht="71.25">
      <c r="A1640" s="364" t="s">
        <v>1049</v>
      </c>
      <c r="B1640" s="364" t="s">
        <v>1478</v>
      </c>
      <c r="C1640" s="364">
        <v>5</v>
      </c>
      <c r="D1640" s="364" t="s">
        <v>1305</v>
      </c>
      <c r="E1640" s="364">
        <v>56</v>
      </c>
      <c r="F1640" s="364" t="s">
        <v>1590</v>
      </c>
      <c r="G1640" s="364" t="s">
        <v>1268</v>
      </c>
      <c r="H1640" s="364" t="s">
        <v>1054</v>
      </c>
      <c r="I1640" s="365" t="s">
        <v>1218</v>
      </c>
    </row>
    <row r="1641" spans="1:9" ht="71.25">
      <c r="A1641" s="364" t="s">
        <v>1049</v>
      </c>
      <c r="B1641" s="364" t="s">
        <v>1478</v>
      </c>
      <c r="C1641" s="364">
        <v>5</v>
      </c>
      <c r="D1641" s="364" t="s">
        <v>1307</v>
      </c>
      <c r="E1641" s="364">
        <v>28</v>
      </c>
      <c r="F1641" s="364" t="s">
        <v>1052</v>
      </c>
      <c r="G1641" s="364" t="s">
        <v>1268</v>
      </c>
      <c r="H1641" s="364" t="s">
        <v>1054</v>
      </c>
      <c r="I1641" s="365" t="s">
        <v>1218</v>
      </c>
    </row>
    <row r="1642" spans="1:9" ht="71.25">
      <c r="A1642" s="364" t="s">
        <v>1049</v>
      </c>
      <c r="B1642" s="364" t="s">
        <v>1478</v>
      </c>
      <c r="C1642" s="364">
        <v>6</v>
      </c>
      <c r="D1642" s="364" t="s">
        <v>1176</v>
      </c>
      <c r="E1642" s="364">
        <v>28</v>
      </c>
      <c r="F1642" s="364" t="s">
        <v>1052</v>
      </c>
      <c r="G1642" s="364" t="s">
        <v>1057</v>
      </c>
      <c r="H1642" s="364" t="s">
        <v>1054</v>
      </c>
      <c r="I1642" s="365" t="s">
        <v>1218</v>
      </c>
    </row>
    <row r="1643" spans="1:9" ht="71.25">
      <c r="A1643" s="364" t="s">
        <v>1049</v>
      </c>
      <c r="B1643" s="364" t="s">
        <v>1478</v>
      </c>
      <c r="C1643" s="364">
        <v>6</v>
      </c>
      <c r="D1643" s="364" t="s">
        <v>1177</v>
      </c>
      <c r="E1643" s="364">
        <v>28</v>
      </c>
      <c r="F1643" s="364" t="s">
        <v>1052</v>
      </c>
      <c r="G1643" s="364" t="s">
        <v>1057</v>
      </c>
      <c r="H1643" s="364" t="s">
        <v>1054</v>
      </c>
      <c r="I1643" s="365" t="s">
        <v>1218</v>
      </c>
    </row>
    <row r="1644" spans="1:9" ht="71.25">
      <c r="A1644" s="364" t="s">
        <v>1049</v>
      </c>
      <c r="B1644" s="364" t="s">
        <v>1478</v>
      </c>
      <c r="C1644" s="364">
        <v>6</v>
      </c>
      <c r="D1644" s="364" t="s">
        <v>1178</v>
      </c>
      <c r="E1644" s="364">
        <v>28</v>
      </c>
      <c r="F1644" s="364" t="s">
        <v>1052</v>
      </c>
      <c r="G1644" s="364" t="s">
        <v>1057</v>
      </c>
      <c r="H1644" s="364" t="s">
        <v>1054</v>
      </c>
      <c r="I1644" s="365" t="s">
        <v>1218</v>
      </c>
    </row>
    <row r="1645" spans="1:9" ht="71.25">
      <c r="A1645" s="364" t="s">
        <v>1049</v>
      </c>
      <c r="B1645" s="364" t="s">
        <v>1478</v>
      </c>
      <c r="C1645" s="364">
        <v>6</v>
      </c>
      <c r="D1645" s="364" t="s">
        <v>1179</v>
      </c>
      <c r="E1645" s="364">
        <v>28</v>
      </c>
      <c r="F1645" s="364" t="s">
        <v>1052</v>
      </c>
      <c r="G1645" s="364" t="s">
        <v>1057</v>
      </c>
      <c r="H1645" s="364" t="s">
        <v>1054</v>
      </c>
      <c r="I1645" s="365" t="s">
        <v>1218</v>
      </c>
    </row>
    <row r="1646" spans="1:9" ht="71.25">
      <c r="A1646" s="364" t="s">
        <v>1049</v>
      </c>
      <c r="B1646" s="364" t="s">
        <v>1478</v>
      </c>
      <c r="C1646" s="364">
        <v>6</v>
      </c>
      <c r="D1646" s="364" t="s">
        <v>1180</v>
      </c>
      <c r="E1646" s="364">
        <v>28</v>
      </c>
      <c r="F1646" s="364" t="s">
        <v>1052</v>
      </c>
      <c r="G1646" s="364" t="s">
        <v>1057</v>
      </c>
      <c r="H1646" s="364" t="s">
        <v>1054</v>
      </c>
      <c r="I1646" s="365" t="s">
        <v>1218</v>
      </c>
    </row>
    <row r="1647" spans="1:9" ht="71.25">
      <c r="A1647" s="364" t="s">
        <v>1049</v>
      </c>
      <c r="B1647" s="364" t="s">
        <v>1478</v>
      </c>
      <c r="C1647" s="364">
        <v>6</v>
      </c>
      <c r="D1647" s="364" t="s">
        <v>1181</v>
      </c>
      <c r="E1647" s="364">
        <v>28</v>
      </c>
      <c r="F1647" s="364" t="s">
        <v>1052</v>
      </c>
      <c r="G1647" s="364" t="s">
        <v>1057</v>
      </c>
      <c r="H1647" s="364" t="s">
        <v>1054</v>
      </c>
      <c r="I1647" s="365" t="s">
        <v>1218</v>
      </c>
    </row>
    <row r="1648" spans="1:9" ht="71.25">
      <c r="A1648" s="364" t="s">
        <v>1049</v>
      </c>
      <c r="B1648" s="364" t="s">
        <v>1478</v>
      </c>
      <c r="C1648" s="364">
        <v>6</v>
      </c>
      <c r="D1648" s="364" t="s">
        <v>1182</v>
      </c>
      <c r="E1648" s="364">
        <v>28</v>
      </c>
      <c r="F1648" s="364" t="s">
        <v>1052</v>
      </c>
      <c r="G1648" s="364" t="s">
        <v>1057</v>
      </c>
      <c r="H1648" s="364" t="s">
        <v>1054</v>
      </c>
      <c r="I1648" s="365" t="s">
        <v>1218</v>
      </c>
    </row>
    <row r="1649" spans="1:9" ht="71.25">
      <c r="A1649" s="364" t="s">
        <v>1049</v>
      </c>
      <c r="B1649" s="364" t="s">
        <v>1478</v>
      </c>
      <c r="C1649" s="364">
        <v>6</v>
      </c>
      <c r="D1649" s="364" t="s">
        <v>1183</v>
      </c>
      <c r="E1649" s="364">
        <v>28</v>
      </c>
      <c r="F1649" s="364" t="s">
        <v>1052</v>
      </c>
      <c r="G1649" s="364" t="s">
        <v>1057</v>
      </c>
      <c r="H1649" s="364" t="s">
        <v>1054</v>
      </c>
      <c r="I1649" s="365" t="s">
        <v>1218</v>
      </c>
    </row>
    <row r="1650" spans="1:9" ht="71.25">
      <c r="A1650" s="364" t="s">
        <v>1049</v>
      </c>
      <c r="B1650" s="364" t="s">
        <v>1478</v>
      </c>
      <c r="C1650" s="364">
        <v>6</v>
      </c>
      <c r="D1650" s="364" t="s">
        <v>1184</v>
      </c>
      <c r="E1650" s="364">
        <v>28</v>
      </c>
      <c r="F1650" s="364" t="s">
        <v>1052</v>
      </c>
      <c r="G1650" s="364" t="s">
        <v>1057</v>
      </c>
      <c r="H1650" s="364" t="s">
        <v>1054</v>
      </c>
      <c r="I1650" s="365" t="s">
        <v>1218</v>
      </c>
    </row>
    <row r="1651" spans="1:9" ht="71.25">
      <c r="A1651" s="364" t="s">
        <v>1049</v>
      </c>
      <c r="B1651" s="364" t="s">
        <v>1478</v>
      </c>
      <c r="C1651" s="364">
        <v>6</v>
      </c>
      <c r="D1651" s="364" t="s">
        <v>1185</v>
      </c>
      <c r="E1651" s="364">
        <v>28</v>
      </c>
      <c r="F1651" s="364" t="s">
        <v>1052</v>
      </c>
      <c r="G1651" s="364" t="s">
        <v>1057</v>
      </c>
      <c r="H1651" s="364" t="s">
        <v>1054</v>
      </c>
      <c r="I1651" s="365" t="s">
        <v>1218</v>
      </c>
    </row>
    <row r="1652" spans="1:9" ht="71.25">
      <c r="A1652" s="364" t="s">
        <v>1049</v>
      </c>
      <c r="B1652" s="364" t="s">
        <v>1478</v>
      </c>
      <c r="C1652" s="364">
        <v>6</v>
      </c>
      <c r="D1652" s="364" t="s">
        <v>1186</v>
      </c>
      <c r="E1652" s="364">
        <v>28</v>
      </c>
      <c r="F1652" s="364" t="s">
        <v>1052</v>
      </c>
      <c r="G1652" s="364" t="s">
        <v>1057</v>
      </c>
      <c r="H1652" s="364" t="s">
        <v>1054</v>
      </c>
      <c r="I1652" s="365" t="s">
        <v>1218</v>
      </c>
    </row>
    <row r="1653" spans="1:9" ht="71.25">
      <c r="A1653" s="364" t="s">
        <v>1049</v>
      </c>
      <c r="B1653" s="364" t="s">
        <v>1478</v>
      </c>
      <c r="C1653" s="364">
        <v>6</v>
      </c>
      <c r="D1653" s="364" t="s">
        <v>1187</v>
      </c>
      <c r="E1653" s="364">
        <v>28</v>
      </c>
      <c r="F1653" s="364" t="s">
        <v>1052</v>
      </c>
      <c r="G1653" s="364" t="s">
        <v>1053</v>
      </c>
      <c r="H1653" s="364" t="s">
        <v>1054</v>
      </c>
      <c r="I1653" s="365" t="s">
        <v>1218</v>
      </c>
    </row>
    <row r="1654" spans="1:9" ht="71.25">
      <c r="A1654" s="364" t="s">
        <v>1049</v>
      </c>
      <c r="B1654" s="364" t="s">
        <v>1478</v>
      </c>
      <c r="C1654" s="364">
        <v>6</v>
      </c>
      <c r="D1654" s="364" t="s">
        <v>1188</v>
      </c>
      <c r="E1654" s="364">
        <v>28</v>
      </c>
      <c r="F1654" s="364" t="s">
        <v>1052</v>
      </c>
      <c r="G1654" s="364" t="s">
        <v>1053</v>
      </c>
      <c r="H1654" s="364" t="s">
        <v>1054</v>
      </c>
      <c r="I1654" s="365" t="s">
        <v>1218</v>
      </c>
    </row>
    <row r="1655" spans="1:9" ht="71.25">
      <c r="A1655" s="364" t="s">
        <v>1049</v>
      </c>
      <c r="B1655" s="364" t="s">
        <v>1478</v>
      </c>
      <c r="C1655" s="364">
        <v>6</v>
      </c>
      <c r="D1655" s="364" t="s">
        <v>1189</v>
      </c>
      <c r="E1655" s="364">
        <v>28</v>
      </c>
      <c r="F1655" s="364" t="s">
        <v>1052</v>
      </c>
      <c r="G1655" s="364" t="s">
        <v>1053</v>
      </c>
      <c r="H1655" s="364" t="s">
        <v>1054</v>
      </c>
      <c r="I1655" s="365" t="s">
        <v>1218</v>
      </c>
    </row>
    <row r="1656" spans="1:9" ht="71.25">
      <c r="A1656" s="364" t="s">
        <v>1049</v>
      </c>
      <c r="B1656" s="364" t="s">
        <v>1478</v>
      </c>
      <c r="C1656" s="364">
        <v>6</v>
      </c>
      <c r="D1656" s="364" t="s">
        <v>1190</v>
      </c>
      <c r="E1656" s="364">
        <v>28</v>
      </c>
      <c r="F1656" s="364" t="s">
        <v>1052</v>
      </c>
      <c r="G1656" s="364" t="s">
        <v>1053</v>
      </c>
      <c r="H1656" s="364" t="s">
        <v>1054</v>
      </c>
      <c r="I1656" s="365" t="s">
        <v>1218</v>
      </c>
    </row>
    <row r="1657" spans="1:9" ht="71.25">
      <c r="A1657" s="364" t="s">
        <v>1049</v>
      </c>
      <c r="B1657" s="364" t="s">
        <v>1478</v>
      </c>
      <c r="C1657" s="364">
        <v>6</v>
      </c>
      <c r="D1657" s="364" t="s">
        <v>1191</v>
      </c>
      <c r="E1657" s="364">
        <v>28</v>
      </c>
      <c r="F1657" s="364" t="s">
        <v>1052</v>
      </c>
      <c r="G1657" s="364" t="s">
        <v>1053</v>
      </c>
      <c r="H1657" s="364" t="s">
        <v>1054</v>
      </c>
      <c r="I1657" s="365" t="s">
        <v>1218</v>
      </c>
    </row>
    <row r="1658" spans="1:9" ht="71.25">
      <c r="A1658" s="364" t="s">
        <v>1049</v>
      </c>
      <c r="B1658" s="364" t="s">
        <v>1478</v>
      </c>
      <c r="C1658" s="364">
        <v>6</v>
      </c>
      <c r="D1658" s="364" t="s">
        <v>1192</v>
      </c>
      <c r="E1658" s="364">
        <v>28</v>
      </c>
      <c r="F1658" s="364" t="s">
        <v>1052</v>
      </c>
      <c r="G1658" s="364" t="s">
        <v>1053</v>
      </c>
      <c r="H1658" s="364" t="s">
        <v>1054</v>
      </c>
      <c r="I1658" s="365" t="s">
        <v>1218</v>
      </c>
    </row>
    <row r="1659" spans="1:9" ht="71.25">
      <c r="A1659" s="364" t="s">
        <v>1049</v>
      </c>
      <c r="B1659" s="364" t="s">
        <v>1478</v>
      </c>
      <c r="C1659" s="364">
        <v>6</v>
      </c>
      <c r="D1659" s="364" t="s">
        <v>1308</v>
      </c>
      <c r="E1659" s="364">
        <v>28</v>
      </c>
      <c r="F1659" s="364" t="s">
        <v>1052</v>
      </c>
      <c r="G1659" s="364" t="s">
        <v>1053</v>
      </c>
      <c r="H1659" s="364" t="s">
        <v>1054</v>
      </c>
      <c r="I1659" s="365" t="s">
        <v>1218</v>
      </c>
    </row>
    <row r="1660" spans="1:9" ht="71.25">
      <c r="A1660" s="364" t="s">
        <v>1049</v>
      </c>
      <c r="B1660" s="364" t="s">
        <v>1478</v>
      </c>
      <c r="C1660" s="364">
        <v>6</v>
      </c>
      <c r="D1660" s="364" t="s">
        <v>1193</v>
      </c>
      <c r="E1660" s="364">
        <v>28</v>
      </c>
      <c r="F1660" s="364" t="s">
        <v>1052</v>
      </c>
      <c r="G1660" s="364" t="s">
        <v>1053</v>
      </c>
      <c r="H1660" s="364" t="s">
        <v>1054</v>
      </c>
      <c r="I1660" s="365" t="s">
        <v>1218</v>
      </c>
    </row>
    <row r="1661" spans="1:9" ht="71.25">
      <c r="A1661" s="364" t="s">
        <v>1049</v>
      </c>
      <c r="B1661" s="364" t="s">
        <v>1478</v>
      </c>
      <c r="C1661" s="364">
        <v>6</v>
      </c>
      <c r="D1661" s="364" t="s">
        <v>1309</v>
      </c>
      <c r="E1661" s="364">
        <v>28</v>
      </c>
      <c r="F1661" s="364" t="s">
        <v>1052</v>
      </c>
      <c r="G1661" s="364" t="s">
        <v>1053</v>
      </c>
      <c r="H1661" s="364" t="s">
        <v>1054</v>
      </c>
      <c r="I1661" s="365" t="s">
        <v>1218</v>
      </c>
    </row>
    <row r="1662" spans="1:9" ht="71.25">
      <c r="A1662" s="364" t="s">
        <v>1049</v>
      </c>
      <c r="B1662" s="364" t="s">
        <v>1478</v>
      </c>
      <c r="C1662" s="364">
        <v>6</v>
      </c>
      <c r="D1662" s="364" t="s">
        <v>1194</v>
      </c>
      <c r="E1662" s="364">
        <v>28</v>
      </c>
      <c r="F1662" s="364" t="s">
        <v>1052</v>
      </c>
      <c r="G1662" s="364" t="s">
        <v>1053</v>
      </c>
      <c r="H1662" s="364" t="s">
        <v>1054</v>
      </c>
      <c r="I1662" s="365" t="s">
        <v>1218</v>
      </c>
    </row>
    <row r="1663" spans="1:9" ht="71.25">
      <c r="A1663" s="364" t="s">
        <v>1049</v>
      </c>
      <c r="B1663" s="364" t="s">
        <v>1478</v>
      </c>
      <c r="C1663" s="364">
        <v>6</v>
      </c>
      <c r="D1663" s="364" t="s">
        <v>1310</v>
      </c>
      <c r="E1663" s="364">
        <v>28</v>
      </c>
      <c r="F1663" s="364" t="s">
        <v>1052</v>
      </c>
      <c r="G1663" s="364" t="s">
        <v>1053</v>
      </c>
      <c r="H1663" s="364" t="s">
        <v>1054</v>
      </c>
      <c r="I1663" s="365" t="s">
        <v>1218</v>
      </c>
    </row>
    <row r="1664" spans="1:9" ht="71.25">
      <c r="A1664" s="364" t="s">
        <v>1049</v>
      </c>
      <c r="B1664" s="364" t="s">
        <v>1478</v>
      </c>
      <c r="C1664" s="364">
        <v>6</v>
      </c>
      <c r="D1664" s="364" t="s">
        <v>1195</v>
      </c>
      <c r="E1664" s="364">
        <v>28</v>
      </c>
      <c r="F1664" s="364" t="s">
        <v>1052</v>
      </c>
      <c r="G1664" s="364" t="s">
        <v>1241</v>
      </c>
      <c r="H1664" s="364" t="s">
        <v>1054</v>
      </c>
      <c r="I1664" s="365" t="s">
        <v>1218</v>
      </c>
    </row>
    <row r="1665" spans="1:9" ht="71.25">
      <c r="A1665" s="364" t="s">
        <v>1049</v>
      </c>
      <c r="B1665" s="364" t="s">
        <v>1478</v>
      </c>
      <c r="C1665" s="364">
        <v>6</v>
      </c>
      <c r="D1665" s="364" t="s">
        <v>1311</v>
      </c>
      <c r="E1665" s="364">
        <v>56</v>
      </c>
      <c r="F1665" s="364" t="s">
        <v>1590</v>
      </c>
      <c r="G1665" s="364" t="s">
        <v>1241</v>
      </c>
      <c r="H1665" s="364" t="s">
        <v>1054</v>
      </c>
      <c r="I1665" s="365" t="s">
        <v>1218</v>
      </c>
    </row>
    <row r="1666" spans="1:9" ht="71.25">
      <c r="A1666" s="364" t="s">
        <v>1049</v>
      </c>
      <c r="B1666" s="364" t="s">
        <v>1478</v>
      </c>
      <c r="C1666" s="364">
        <v>6</v>
      </c>
      <c r="D1666" s="364" t="s">
        <v>1313</v>
      </c>
      <c r="E1666" s="364">
        <v>28</v>
      </c>
      <c r="F1666" s="364" t="s">
        <v>1052</v>
      </c>
      <c r="G1666" s="364" t="s">
        <v>1241</v>
      </c>
      <c r="H1666" s="364" t="s">
        <v>1054</v>
      </c>
      <c r="I1666" s="365" t="s">
        <v>1218</v>
      </c>
    </row>
    <row r="1667" spans="1:9" ht="71.25">
      <c r="A1667" s="364" t="s">
        <v>1049</v>
      </c>
      <c r="B1667" s="364" t="s">
        <v>1478</v>
      </c>
      <c r="C1667" s="364">
        <v>6</v>
      </c>
      <c r="D1667" s="364" t="s">
        <v>1196</v>
      </c>
      <c r="E1667" s="364">
        <v>28</v>
      </c>
      <c r="F1667" s="364" t="s">
        <v>1052</v>
      </c>
      <c r="G1667" s="364" t="s">
        <v>1057</v>
      </c>
      <c r="H1667" s="364" t="s">
        <v>1054</v>
      </c>
      <c r="I1667" s="365" t="s">
        <v>1218</v>
      </c>
    </row>
    <row r="1668" spans="1:9" ht="71.25">
      <c r="A1668" s="364" t="s">
        <v>1049</v>
      </c>
      <c r="B1668" s="364" t="s">
        <v>1478</v>
      </c>
      <c r="C1668" s="364">
        <v>6</v>
      </c>
      <c r="D1668" s="364" t="s">
        <v>1197</v>
      </c>
      <c r="E1668" s="364">
        <v>28</v>
      </c>
      <c r="F1668" s="364" t="s">
        <v>1052</v>
      </c>
      <c r="G1668" s="364" t="s">
        <v>1057</v>
      </c>
      <c r="H1668" s="364" t="s">
        <v>1054</v>
      </c>
      <c r="I1668" s="365" t="s">
        <v>1218</v>
      </c>
    </row>
    <row r="1669" spans="1:9" ht="71.25">
      <c r="A1669" s="364" t="s">
        <v>1049</v>
      </c>
      <c r="B1669" s="364" t="s">
        <v>1478</v>
      </c>
      <c r="C1669" s="364">
        <v>6</v>
      </c>
      <c r="D1669" s="364" t="s">
        <v>1198</v>
      </c>
      <c r="E1669" s="364">
        <v>28</v>
      </c>
      <c r="F1669" s="364" t="s">
        <v>1052</v>
      </c>
      <c r="G1669" s="364" t="s">
        <v>1057</v>
      </c>
      <c r="H1669" s="364" t="s">
        <v>1054</v>
      </c>
      <c r="I1669" s="365" t="s">
        <v>1218</v>
      </c>
    </row>
    <row r="1670" spans="1:9" ht="71.25">
      <c r="A1670" s="364" t="s">
        <v>1049</v>
      </c>
      <c r="B1670" s="364" t="s">
        <v>1478</v>
      </c>
      <c r="C1670" s="364">
        <v>6</v>
      </c>
      <c r="D1670" s="364" t="s">
        <v>1199</v>
      </c>
      <c r="E1670" s="364">
        <v>28</v>
      </c>
      <c r="F1670" s="364" t="s">
        <v>1052</v>
      </c>
      <c r="G1670" s="364" t="s">
        <v>1057</v>
      </c>
      <c r="H1670" s="364" t="s">
        <v>1054</v>
      </c>
      <c r="I1670" s="365" t="s">
        <v>1218</v>
      </c>
    </row>
    <row r="1671" spans="1:9" ht="71.25">
      <c r="A1671" s="364" t="s">
        <v>1049</v>
      </c>
      <c r="B1671" s="364" t="s">
        <v>1478</v>
      </c>
      <c r="C1671" s="364">
        <v>6</v>
      </c>
      <c r="D1671" s="364" t="s">
        <v>1200</v>
      </c>
      <c r="E1671" s="364">
        <v>28</v>
      </c>
      <c r="F1671" s="364" t="s">
        <v>1052</v>
      </c>
      <c r="G1671" s="364" t="s">
        <v>1057</v>
      </c>
      <c r="H1671" s="364" t="s">
        <v>1054</v>
      </c>
      <c r="I1671" s="365" t="s">
        <v>1218</v>
      </c>
    </row>
    <row r="1672" spans="1:9" ht="71.25">
      <c r="A1672" s="364" t="s">
        <v>1049</v>
      </c>
      <c r="B1672" s="364" t="s">
        <v>1478</v>
      </c>
      <c r="C1672" s="364">
        <v>6</v>
      </c>
      <c r="D1672" s="364" t="s">
        <v>1201</v>
      </c>
      <c r="E1672" s="364">
        <v>28</v>
      </c>
      <c r="F1672" s="364" t="s">
        <v>1052</v>
      </c>
      <c r="G1672" s="364" t="s">
        <v>1057</v>
      </c>
      <c r="H1672" s="364" t="s">
        <v>1054</v>
      </c>
      <c r="I1672" s="365" t="s">
        <v>1218</v>
      </c>
    </row>
    <row r="1673" spans="1:9" ht="71.25">
      <c r="A1673" s="364" t="s">
        <v>1049</v>
      </c>
      <c r="B1673" s="364" t="s">
        <v>1478</v>
      </c>
      <c r="C1673" s="364">
        <v>6</v>
      </c>
      <c r="D1673" s="364" t="s">
        <v>1202</v>
      </c>
      <c r="E1673" s="364">
        <v>28</v>
      </c>
      <c r="F1673" s="364" t="s">
        <v>1052</v>
      </c>
      <c r="G1673" s="364" t="s">
        <v>1057</v>
      </c>
      <c r="H1673" s="364" t="s">
        <v>1054</v>
      </c>
      <c r="I1673" s="365" t="s">
        <v>1218</v>
      </c>
    </row>
    <row r="1674" spans="1:9" ht="71.25">
      <c r="A1674" s="364" t="s">
        <v>1049</v>
      </c>
      <c r="B1674" s="364" t="s">
        <v>1478</v>
      </c>
      <c r="C1674" s="364">
        <v>6</v>
      </c>
      <c r="D1674" s="364" t="s">
        <v>1203</v>
      </c>
      <c r="E1674" s="364">
        <v>28</v>
      </c>
      <c r="F1674" s="364" t="s">
        <v>1052</v>
      </c>
      <c r="G1674" s="364" t="s">
        <v>1057</v>
      </c>
      <c r="H1674" s="364" t="s">
        <v>1054</v>
      </c>
      <c r="I1674" s="365" t="s">
        <v>1218</v>
      </c>
    </row>
    <row r="1675" spans="1:9" ht="71.25">
      <c r="A1675" s="364" t="s">
        <v>1049</v>
      </c>
      <c r="B1675" s="364" t="s">
        <v>1478</v>
      </c>
      <c r="C1675" s="364">
        <v>6</v>
      </c>
      <c r="D1675" s="364" t="s">
        <v>1204</v>
      </c>
      <c r="E1675" s="364">
        <v>28</v>
      </c>
      <c r="F1675" s="364" t="s">
        <v>1052</v>
      </c>
      <c r="G1675" s="364" t="s">
        <v>1057</v>
      </c>
      <c r="H1675" s="364" t="s">
        <v>1054</v>
      </c>
      <c r="I1675" s="365" t="s">
        <v>1218</v>
      </c>
    </row>
    <row r="1676" spans="1:9" ht="71.25">
      <c r="A1676" s="364" t="s">
        <v>1049</v>
      </c>
      <c r="B1676" s="364" t="s">
        <v>1478</v>
      </c>
      <c r="C1676" s="364">
        <v>6</v>
      </c>
      <c r="D1676" s="364" t="s">
        <v>1205</v>
      </c>
      <c r="E1676" s="364">
        <v>28</v>
      </c>
      <c r="F1676" s="364" t="s">
        <v>1052</v>
      </c>
      <c r="G1676" s="364" t="s">
        <v>1057</v>
      </c>
      <c r="H1676" s="364" t="s">
        <v>1054</v>
      </c>
      <c r="I1676" s="365" t="s">
        <v>1218</v>
      </c>
    </row>
    <row r="1677" spans="1:9" ht="71.25">
      <c r="A1677" s="364" t="s">
        <v>1049</v>
      </c>
      <c r="B1677" s="364" t="s">
        <v>1478</v>
      </c>
      <c r="C1677" s="364">
        <v>6</v>
      </c>
      <c r="D1677" s="364" t="s">
        <v>1206</v>
      </c>
      <c r="E1677" s="364">
        <v>28</v>
      </c>
      <c r="F1677" s="364" t="s">
        <v>1052</v>
      </c>
      <c r="G1677" s="364" t="s">
        <v>1057</v>
      </c>
      <c r="H1677" s="364" t="s">
        <v>1054</v>
      </c>
      <c r="I1677" s="365" t="s">
        <v>1218</v>
      </c>
    </row>
    <row r="1678" spans="1:9" ht="71.25">
      <c r="A1678" s="364" t="s">
        <v>1049</v>
      </c>
      <c r="B1678" s="364" t="s">
        <v>1478</v>
      </c>
      <c r="C1678" s="364">
        <v>6</v>
      </c>
      <c r="D1678" s="364" t="s">
        <v>1207</v>
      </c>
      <c r="E1678" s="364">
        <v>28</v>
      </c>
      <c r="F1678" s="364" t="s">
        <v>1052</v>
      </c>
      <c r="G1678" s="364" t="s">
        <v>1053</v>
      </c>
      <c r="H1678" s="364" t="s">
        <v>1054</v>
      </c>
      <c r="I1678" s="365" t="s">
        <v>1218</v>
      </c>
    </row>
    <row r="1679" spans="1:9" ht="71.25">
      <c r="A1679" s="364" t="s">
        <v>1049</v>
      </c>
      <c r="B1679" s="364" t="s">
        <v>1478</v>
      </c>
      <c r="C1679" s="364">
        <v>6</v>
      </c>
      <c r="D1679" s="364" t="s">
        <v>1208</v>
      </c>
      <c r="E1679" s="364">
        <v>28</v>
      </c>
      <c r="F1679" s="364" t="s">
        <v>1052</v>
      </c>
      <c r="G1679" s="364" t="s">
        <v>1053</v>
      </c>
      <c r="H1679" s="364" t="s">
        <v>1054</v>
      </c>
      <c r="I1679" s="365" t="s">
        <v>1218</v>
      </c>
    </row>
    <row r="1680" spans="1:9" ht="71.25">
      <c r="A1680" s="364" t="s">
        <v>1049</v>
      </c>
      <c r="B1680" s="364" t="s">
        <v>1478</v>
      </c>
      <c r="C1680" s="364">
        <v>6</v>
      </c>
      <c r="D1680" s="364" t="s">
        <v>1209</v>
      </c>
      <c r="E1680" s="364">
        <v>28</v>
      </c>
      <c r="F1680" s="364" t="s">
        <v>1052</v>
      </c>
      <c r="G1680" s="364" t="s">
        <v>1053</v>
      </c>
      <c r="H1680" s="364" t="s">
        <v>1054</v>
      </c>
      <c r="I1680" s="365" t="s">
        <v>1218</v>
      </c>
    </row>
    <row r="1681" spans="1:9" ht="71.25">
      <c r="A1681" s="364" t="s">
        <v>1049</v>
      </c>
      <c r="B1681" s="364" t="s">
        <v>1478</v>
      </c>
      <c r="C1681" s="364">
        <v>6</v>
      </c>
      <c r="D1681" s="364" t="s">
        <v>1210</v>
      </c>
      <c r="E1681" s="364">
        <v>28</v>
      </c>
      <c r="F1681" s="364" t="s">
        <v>1052</v>
      </c>
      <c r="G1681" s="364" t="s">
        <v>1053</v>
      </c>
      <c r="H1681" s="364" t="s">
        <v>1054</v>
      </c>
      <c r="I1681" s="365" t="s">
        <v>1218</v>
      </c>
    </row>
    <row r="1682" spans="1:9" ht="71.25">
      <c r="A1682" s="364" t="s">
        <v>1049</v>
      </c>
      <c r="B1682" s="364" t="s">
        <v>1478</v>
      </c>
      <c r="C1682" s="364">
        <v>6</v>
      </c>
      <c r="D1682" s="364" t="s">
        <v>1211</v>
      </c>
      <c r="E1682" s="364">
        <v>28</v>
      </c>
      <c r="F1682" s="364" t="s">
        <v>1052</v>
      </c>
      <c r="G1682" s="364" t="s">
        <v>1053</v>
      </c>
      <c r="H1682" s="364" t="s">
        <v>1054</v>
      </c>
      <c r="I1682" s="365" t="s">
        <v>1218</v>
      </c>
    </row>
    <row r="1683" spans="1:9" ht="71.25">
      <c r="A1683" s="364" t="s">
        <v>1049</v>
      </c>
      <c r="B1683" s="364" t="s">
        <v>1478</v>
      </c>
      <c r="C1683" s="364">
        <v>6</v>
      </c>
      <c r="D1683" s="364" t="s">
        <v>1212</v>
      </c>
      <c r="E1683" s="364">
        <v>28</v>
      </c>
      <c r="F1683" s="364" t="s">
        <v>1052</v>
      </c>
      <c r="G1683" s="364" t="s">
        <v>1053</v>
      </c>
      <c r="H1683" s="364" t="s">
        <v>1054</v>
      </c>
      <c r="I1683" s="365" t="s">
        <v>1218</v>
      </c>
    </row>
    <row r="1684" spans="1:9" ht="71.25">
      <c r="A1684" s="364" t="s">
        <v>1049</v>
      </c>
      <c r="B1684" s="364" t="s">
        <v>1478</v>
      </c>
      <c r="C1684" s="364">
        <v>6</v>
      </c>
      <c r="D1684" s="364" t="s">
        <v>1314</v>
      </c>
      <c r="E1684" s="364">
        <v>28</v>
      </c>
      <c r="F1684" s="364" t="s">
        <v>1052</v>
      </c>
      <c r="G1684" s="364" t="s">
        <v>1053</v>
      </c>
      <c r="H1684" s="364" t="s">
        <v>1054</v>
      </c>
      <c r="I1684" s="365" t="s">
        <v>1218</v>
      </c>
    </row>
    <row r="1685" spans="1:9" ht="71.25">
      <c r="A1685" s="364" t="s">
        <v>1049</v>
      </c>
      <c r="B1685" s="364" t="s">
        <v>1478</v>
      </c>
      <c r="C1685" s="364">
        <v>6</v>
      </c>
      <c r="D1685" s="364" t="s">
        <v>1213</v>
      </c>
      <c r="E1685" s="364">
        <v>28</v>
      </c>
      <c r="F1685" s="364" t="s">
        <v>1052</v>
      </c>
      <c r="G1685" s="364" t="s">
        <v>1053</v>
      </c>
      <c r="H1685" s="364" t="s">
        <v>1054</v>
      </c>
      <c r="I1685" s="365" t="s">
        <v>1218</v>
      </c>
    </row>
    <row r="1686" spans="1:9" ht="71.25">
      <c r="A1686" s="364" t="s">
        <v>1049</v>
      </c>
      <c r="B1686" s="364" t="s">
        <v>1478</v>
      </c>
      <c r="C1686" s="364">
        <v>6</v>
      </c>
      <c r="D1686" s="364" t="s">
        <v>1315</v>
      </c>
      <c r="E1686" s="364">
        <v>28</v>
      </c>
      <c r="F1686" s="364" t="s">
        <v>1052</v>
      </c>
      <c r="G1686" s="364" t="s">
        <v>1053</v>
      </c>
      <c r="H1686" s="364" t="s">
        <v>1054</v>
      </c>
      <c r="I1686" s="365" t="s">
        <v>1218</v>
      </c>
    </row>
    <row r="1687" spans="1:9" ht="71.25">
      <c r="A1687" s="364" t="s">
        <v>1049</v>
      </c>
      <c r="B1687" s="364" t="s">
        <v>1478</v>
      </c>
      <c r="C1687" s="364">
        <v>6</v>
      </c>
      <c r="D1687" s="364" t="s">
        <v>1214</v>
      </c>
      <c r="E1687" s="364">
        <v>28</v>
      </c>
      <c r="F1687" s="364" t="s">
        <v>1052</v>
      </c>
      <c r="G1687" s="364" t="s">
        <v>1053</v>
      </c>
      <c r="H1687" s="364" t="s">
        <v>1054</v>
      </c>
      <c r="I1687" s="365" t="s">
        <v>1218</v>
      </c>
    </row>
    <row r="1688" spans="1:9" ht="71.25">
      <c r="A1688" s="364" t="s">
        <v>1049</v>
      </c>
      <c r="B1688" s="364" t="s">
        <v>1478</v>
      </c>
      <c r="C1688" s="364">
        <v>6</v>
      </c>
      <c r="D1688" s="364" t="s">
        <v>1316</v>
      </c>
      <c r="E1688" s="364">
        <v>28</v>
      </c>
      <c r="F1688" s="364" t="s">
        <v>1052</v>
      </c>
      <c r="G1688" s="364" t="s">
        <v>1053</v>
      </c>
      <c r="H1688" s="364" t="s">
        <v>1054</v>
      </c>
      <c r="I1688" s="365" t="s">
        <v>1218</v>
      </c>
    </row>
    <row r="1689" spans="1:9" ht="71.25">
      <c r="A1689" s="364" t="s">
        <v>1049</v>
      </c>
      <c r="B1689" s="364" t="s">
        <v>1478</v>
      </c>
      <c r="C1689" s="364">
        <v>6</v>
      </c>
      <c r="D1689" s="364" t="s">
        <v>1215</v>
      </c>
      <c r="E1689" s="364">
        <v>28</v>
      </c>
      <c r="F1689" s="364" t="s">
        <v>1052</v>
      </c>
      <c r="G1689" s="364" t="s">
        <v>1268</v>
      </c>
      <c r="H1689" s="364" t="s">
        <v>1054</v>
      </c>
      <c r="I1689" s="365" t="s">
        <v>1218</v>
      </c>
    </row>
    <row r="1690" spans="1:9" ht="71.25">
      <c r="A1690" s="364" t="s">
        <v>1049</v>
      </c>
      <c r="B1690" s="364" t="s">
        <v>1478</v>
      </c>
      <c r="C1690" s="364">
        <v>6</v>
      </c>
      <c r="D1690" s="364" t="s">
        <v>1317</v>
      </c>
      <c r="E1690" s="364">
        <v>56</v>
      </c>
      <c r="F1690" s="364" t="s">
        <v>1590</v>
      </c>
      <c r="G1690" s="364" t="s">
        <v>1268</v>
      </c>
      <c r="H1690" s="364" t="s">
        <v>1054</v>
      </c>
      <c r="I1690" s="365" t="s">
        <v>1218</v>
      </c>
    </row>
    <row r="1691" spans="1:9" ht="71.25">
      <c r="A1691" s="364" t="s">
        <v>1049</v>
      </c>
      <c r="B1691" s="364" t="s">
        <v>1478</v>
      </c>
      <c r="C1691" s="364">
        <v>6</v>
      </c>
      <c r="D1691" s="364" t="s">
        <v>1319</v>
      </c>
      <c r="E1691" s="364">
        <v>28</v>
      </c>
      <c r="F1691" s="364" t="s">
        <v>1052</v>
      </c>
      <c r="G1691" s="364" t="s">
        <v>1268</v>
      </c>
      <c r="H1691" s="364" t="s">
        <v>1054</v>
      </c>
      <c r="I1691" s="365" t="s">
        <v>1218</v>
      </c>
    </row>
    <row r="1692" spans="1:9" ht="71.25">
      <c r="A1692" s="364" t="s">
        <v>1049</v>
      </c>
      <c r="B1692" s="364" t="s">
        <v>1478</v>
      </c>
      <c r="C1692" s="364">
        <v>7</v>
      </c>
      <c r="D1692" s="364" t="s">
        <v>1320</v>
      </c>
      <c r="E1692" s="364">
        <v>28</v>
      </c>
      <c r="F1692" s="364" t="s">
        <v>1052</v>
      </c>
      <c r="G1692" s="364" t="s">
        <v>1057</v>
      </c>
      <c r="H1692" s="364" t="s">
        <v>1054</v>
      </c>
      <c r="I1692" s="365" t="s">
        <v>1218</v>
      </c>
    </row>
    <row r="1693" spans="1:9" ht="71.25">
      <c r="A1693" s="364" t="s">
        <v>1049</v>
      </c>
      <c r="B1693" s="364" t="s">
        <v>1478</v>
      </c>
      <c r="C1693" s="364">
        <v>7</v>
      </c>
      <c r="D1693" s="364" t="s">
        <v>1321</v>
      </c>
      <c r="E1693" s="364">
        <v>28</v>
      </c>
      <c r="F1693" s="364" t="s">
        <v>1052</v>
      </c>
      <c r="G1693" s="364" t="s">
        <v>1057</v>
      </c>
      <c r="H1693" s="364" t="s">
        <v>1054</v>
      </c>
      <c r="I1693" s="365" t="s">
        <v>1218</v>
      </c>
    </row>
    <row r="1694" spans="1:9" ht="71.25">
      <c r="A1694" s="364" t="s">
        <v>1049</v>
      </c>
      <c r="B1694" s="364" t="s">
        <v>1478</v>
      </c>
      <c r="C1694" s="364">
        <v>7</v>
      </c>
      <c r="D1694" s="364" t="s">
        <v>1322</v>
      </c>
      <c r="E1694" s="364">
        <v>28</v>
      </c>
      <c r="F1694" s="364" t="s">
        <v>1052</v>
      </c>
      <c r="G1694" s="364" t="s">
        <v>1057</v>
      </c>
      <c r="H1694" s="364" t="s">
        <v>1054</v>
      </c>
      <c r="I1694" s="365" t="s">
        <v>1218</v>
      </c>
    </row>
    <row r="1695" spans="1:9" ht="71.25">
      <c r="A1695" s="364" t="s">
        <v>1049</v>
      </c>
      <c r="B1695" s="364" t="s">
        <v>1478</v>
      </c>
      <c r="C1695" s="364">
        <v>7</v>
      </c>
      <c r="D1695" s="364" t="s">
        <v>1323</v>
      </c>
      <c r="E1695" s="364">
        <v>28</v>
      </c>
      <c r="F1695" s="364" t="s">
        <v>1052</v>
      </c>
      <c r="G1695" s="364" t="s">
        <v>1057</v>
      </c>
      <c r="H1695" s="364" t="s">
        <v>1054</v>
      </c>
      <c r="I1695" s="365" t="s">
        <v>1218</v>
      </c>
    </row>
    <row r="1696" spans="1:9" ht="71.25">
      <c r="A1696" s="364" t="s">
        <v>1049</v>
      </c>
      <c r="B1696" s="364" t="s">
        <v>1478</v>
      </c>
      <c r="C1696" s="364">
        <v>7</v>
      </c>
      <c r="D1696" s="364" t="s">
        <v>1324</v>
      </c>
      <c r="E1696" s="364">
        <v>28</v>
      </c>
      <c r="F1696" s="364" t="s">
        <v>1052</v>
      </c>
      <c r="G1696" s="364" t="s">
        <v>1057</v>
      </c>
      <c r="H1696" s="364" t="s">
        <v>1054</v>
      </c>
      <c r="I1696" s="365" t="s">
        <v>1218</v>
      </c>
    </row>
    <row r="1697" spans="1:9" ht="71.25">
      <c r="A1697" s="364" t="s">
        <v>1049</v>
      </c>
      <c r="B1697" s="364" t="s">
        <v>1478</v>
      </c>
      <c r="C1697" s="364">
        <v>7</v>
      </c>
      <c r="D1697" s="364" t="s">
        <v>1325</v>
      </c>
      <c r="E1697" s="364">
        <v>28</v>
      </c>
      <c r="F1697" s="364" t="s">
        <v>1052</v>
      </c>
      <c r="G1697" s="364" t="s">
        <v>1057</v>
      </c>
      <c r="H1697" s="364" t="s">
        <v>1054</v>
      </c>
      <c r="I1697" s="365" t="s">
        <v>1218</v>
      </c>
    </row>
    <row r="1698" spans="1:9" ht="71.25">
      <c r="A1698" s="364" t="s">
        <v>1049</v>
      </c>
      <c r="B1698" s="364" t="s">
        <v>1478</v>
      </c>
      <c r="C1698" s="364">
        <v>7</v>
      </c>
      <c r="D1698" s="364" t="s">
        <v>1326</v>
      </c>
      <c r="E1698" s="364">
        <v>28</v>
      </c>
      <c r="F1698" s="364" t="s">
        <v>1052</v>
      </c>
      <c r="G1698" s="364" t="s">
        <v>1057</v>
      </c>
      <c r="H1698" s="364" t="s">
        <v>1054</v>
      </c>
      <c r="I1698" s="365" t="s">
        <v>1218</v>
      </c>
    </row>
    <row r="1699" spans="1:9" ht="71.25">
      <c r="A1699" s="364" t="s">
        <v>1049</v>
      </c>
      <c r="B1699" s="364" t="s">
        <v>1478</v>
      </c>
      <c r="C1699" s="364">
        <v>7</v>
      </c>
      <c r="D1699" s="364" t="s">
        <v>1327</v>
      </c>
      <c r="E1699" s="364">
        <v>28</v>
      </c>
      <c r="F1699" s="364" t="s">
        <v>1052</v>
      </c>
      <c r="G1699" s="364" t="s">
        <v>1057</v>
      </c>
      <c r="H1699" s="364" t="s">
        <v>1054</v>
      </c>
      <c r="I1699" s="365" t="s">
        <v>1218</v>
      </c>
    </row>
    <row r="1700" spans="1:9" ht="71.25">
      <c r="A1700" s="364" t="s">
        <v>1049</v>
      </c>
      <c r="B1700" s="364" t="s">
        <v>1478</v>
      </c>
      <c r="C1700" s="364">
        <v>7</v>
      </c>
      <c r="D1700" s="364" t="s">
        <v>1328</v>
      </c>
      <c r="E1700" s="364">
        <v>28</v>
      </c>
      <c r="F1700" s="364" t="s">
        <v>1052</v>
      </c>
      <c r="G1700" s="364" t="s">
        <v>1057</v>
      </c>
      <c r="H1700" s="364" t="s">
        <v>1054</v>
      </c>
      <c r="I1700" s="365" t="s">
        <v>1218</v>
      </c>
    </row>
    <row r="1701" spans="1:9" ht="71.25">
      <c r="A1701" s="364" t="s">
        <v>1049</v>
      </c>
      <c r="B1701" s="364" t="s">
        <v>1478</v>
      </c>
      <c r="C1701" s="364">
        <v>7</v>
      </c>
      <c r="D1701" s="364" t="s">
        <v>1329</v>
      </c>
      <c r="E1701" s="364">
        <v>28</v>
      </c>
      <c r="F1701" s="364" t="s">
        <v>1052</v>
      </c>
      <c r="G1701" s="364" t="s">
        <v>1057</v>
      </c>
      <c r="H1701" s="364" t="s">
        <v>1054</v>
      </c>
      <c r="I1701" s="365" t="s">
        <v>1218</v>
      </c>
    </row>
    <row r="1702" spans="1:9" ht="71.25">
      <c r="A1702" s="364" t="s">
        <v>1049</v>
      </c>
      <c r="B1702" s="364" t="s">
        <v>1478</v>
      </c>
      <c r="C1702" s="364">
        <v>7</v>
      </c>
      <c r="D1702" s="364" t="s">
        <v>1330</v>
      </c>
      <c r="E1702" s="364">
        <v>28</v>
      </c>
      <c r="F1702" s="364" t="s">
        <v>1052</v>
      </c>
      <c r="G1702" s="364" t="s">
        <v>1057</v>
      </c>
      <c r="H1702" s="364" t="s">
        <v>1054</v>
      </c>
      <c r="I1702" s="365" t="s">
        <v>1218</v>
      </c>
    </row>
    <row r="1703" spans="1:9" ht="71.25">
      <c r="A1703" s="364" t="s">
        <v>1049</v>
      </c>
      <c r="B1703" s="364" t="s">
        <v>1478</v>
      </c>
      <c r="C1703" s="364">
        <v>7</v>
      </c>
      <c r="D1703" s="364" t="s">
        <v>1331</v>
      </c>
      <c r="E1703" s="364">
        <v>28</v>
      </c>
      <c r="F1703" s="364" t="s">
        <v>1052</v>
      </c>
      <c r="G1703" s="364" t="s">
        <v>1053</v>
      </c>
      <c r="H1703" s="364" t="s">
        <v>1054</v>
      </c>
      <c r="I1703" s="365" t="s">
        <v>1218</v>
      </c>
    </row>
    <row r="1704" spans="1:9" ht="71.25">
      <c r="A1704" s="364" t="s">
        <v>1049</v>
      </c>
      <c r="B1704" s="364" t="s">
        <v>1478</v>
      </c>
      <c r="C1704" s="364">
        <v>7</v>
      </c>
      <c r="D1704" s="364" t="s">
        <v>1332</v>
      </c>
      <c r="E1704" s="364">
        <v>28</v>
      </c>
      <c r="F1704" s="364" t="s">
        <v>1052</v>
      </c>
      <c r="G1704" s="364" t="s">
        <v>1053</v>
      </c>
      <c r="H1704" s="364" t="s">
        <v>1054</v>
      </c>
      <c r="I1704" s="365" t="s">
        <v>1218</v>
      </c>
    </row>
    <row r="1705" spans="1:9" ht="71.25">
      <c r="A1705" s="364" t="s">
        <v>1049</v>
      </c>
      <c r="B1705" s="364" t="s">
        <v>1478</v>
      </c>
      <c r="C1705" s="364">
        <v>7</v>
      </c>
      <c r="D1705" s="364" t="s">
        <v>1333</v>
      </c>
      <c r="E1705" s="364">
        <v>28</v>
      </c>
      <c r="F1705" s="364" t="s">
        <v>1052</v>
      </c>
      <c r="G1705" s="364" t="s">
        <v>1053</v>
      </c>
      <c r="H1705" s="364" t="s">
        <v>1054</v>
      </c>
      <c r="I1705" s="365" t="s">
        <v>1218</v>
      </c>
    </row>
    <row r="1706" spans="1:9" ht="71.25">
      <c r="A1706" s="364" t="s">
        <v>1049</v>
      </c>
      <c r="B1706" s="364" t="s">
        <v>1478</v>
      </c>
      <c r="C1706" s="364">
        <v>7</v>
      </c>
      <c r="D1706" s="364" t="s">
        <v>1334</v>
      </c>
      <c r="E1706" s="364">
        <v>28</v>
      </c>
      <c r="F1706" s="364" t="s">
        <v>1052</v>
      </c>
      <c r="G1706" s="364" t="s">
        <v>1053</v>
      </c>
      <c r="H1706" s="364" t="s">
        <v>1054</v>
      </c>
      <c r="I1706" s="365" t="s">
        <v>1218</v>
      </c>
    </row>
    <row r="1707" spans="1:9" ht="71.25">
      <c r="A1707" s="364" t="s">
        <v>1049</v>
      </c>
      <c r="B1707" s="364" t="s">
        <v>1478</v>
      </c>
      <c r="C1707" s="364">
        <v>7</v>
      </c>
      <c r="D1707" s="364" t="s">
        <v>1335</v>
      </c>
      <c r="E1707" s="364">
        <v>28</v>
      </c>
      <c r="F1707" s="364" t="s">
        <v>1052</v>
      </c>
      <c r="G1707" s="364" t="s">
        <v>1053</v>
      </c>
      <c r="H1707" s="364" t="s">
        <v>1054</v>
      </c>
      <c r="I1707" s="365" t="s">
        <v>1218</v>
      </c>
    </row>
    <row r="1708" spans="1:9" ht="71.25">
      <c r="A1708" s="364" t="s">
        <v>1049</v>
      </c>
      <c r="B1708" s="364" t="s">
        <v>1478</v>
      </c>
      <c r="C1708" s="364">
        <v>7</v>
      </c>
      <c r="D1708" s="364" t="s">
        <v>1336</v>
      </c>
      <c r="E1708" s="364">
        <v>28</v>
      </c>
      <c r="F1708" s="364" t="s">
        <v>1052</v>
      </c>
      <c r="G1708" s="364" t="s">
        <v>1053</v>
      </c>
      <c r="H1708" s="364" t="s">
        <v>1054</v>
      </c>
      <c r="I1708" s="365" t="s">
        <v>1218</v>
      </c>
    </row>
    <row r="1709" spans="1:9" ht="71.25">
      <c r="A1709" s="364" t="s">
        <v>1049</v>
      </c>
      <c r="B1709" s="364" t="s">
        <v>1478</v>
      </c>
      <c r="C1709" s="364">
        <v>7</v>
      </c>
      <c r="D1709" s="364" t="s">
        <v>1337</v>
      </c>
      <c r="E1709" s="364">
        <v>28</v>
      </c>
      <c r="F1709" s="364" t="s">
        <v>1052</v>
      </c>
      <c r="G1709" s="364" t="s">
        <v>1053</v>
      </c>
      <c r="H1709" s="364" t="s">
        <v>1054</v>
      </c>
      <c r="I1709" s="365" t="s">
        <v>1218</v>
      </c>
    </row>
    <row r="1710" spans="1:9" ht="71.25">
      <c r="A1710" s="364" t="s">
        <v>1049</v>
      </c>
      <c r="B1710" s="364" t="s">
        <v>1478</v>
      </c>
      <c r="C1710" s="364">
        <v>7</v>
      </c>
      <c r="D1710" s="364" t="s">
        <v>1338</v>
      </c>
      <c r="E1710" s="364">
        <v>28</v>
      </c>
      <c r="F1710" s="364" t="s">
        <v>1052</v>
      </c>
      <c r="G1710" s="364" t="s">
        <v>1053</v>
      </c>
      <c r="H1710" s="364" t="s">
        <v>1054</v>
      </c>
      <c r="I1710" s="365" t="s">
        <v>1218</v>
      </c>
    </row>
    <row r="1711" spans="1:9" ht="71.25">
      <c r="A1711" s="364" t="s">
        <v>1049</v>
      </c>
      <c r="B1711" s="364" t="s">
        <v>1478</v>
      </c>
      <c r="C1711" s="364">
        <v>7</v>
      </c>
      <c r="D1711" s="364" t="s">
        <v>1339</v>
      </c>
      <c r="E1711" s="364">
        <v>28</v>
      </c>
      <c r="F1711" s="364" t="s">
        <v>1052</v>
      </c>
      <c r="G1711" s="364" t="s">
        <v>1053</v>
      </c>
      <c r="H1711" s="364" t="s">
        <v>1054</v>
      </c>
      <c r="I1711" s="365" t="s">
        <v>1218</v>
      </c>
    </row>
    <row r="1712" spans="1:9" ht="71.25">
      <c r="A1712" s="364" t="s">
        <v>1049</v>
      </c>
      <c r="B1712" s="364" t="s">
        <v>1478</v>
      </c>
      <c r="C1712" s="364">
        <v>7</v>
      </c>
      <c r="D1712" s="364" t="s">
        <v>1340</v>
      </c>
      <c r="E1712" s="364">
        <v>28</v>
      </c>
      <c r="F1712" s="364" t="s">
        <v>1052</v>
      </c>
      <c r="G1712" s="364" t="s">
        <v>1053</v>
      </c>
      <c r="H1712" s="364" t="s">
        <v>1054</v>
      </c>
      <c r="I1712" s="365" t="s">
        <v>1218</v>
      </c>
    </row>
    <row r="1713" spans="1:9" ht="71.25">
      <c r="A1713" s="364" t="s">
        <v>1049</v>
      </c>
      <c r="B1713" s="364" t="s">
        <v>1478</v>
      </c>
      <c r="C1713" s="364">
        <v>7</v>
      </c>
      <c r="D1713" s="364" t="s">
        <v>1341</v>
      </c>
      <c r="E1713" s="364">
        <v>28</v>
      </c>
      <c r="F1713" s="364" t="s">
        <v>1052</v>
      </c>
      <c r="G1713" s="364" t="s">
        <v>1053</v>
      </c>
      <c r="H1713" s="364" t="s">
        <v>1054</v>
      </c>
      <c r="I1713" s="365" t="s">
        <v>1218</v>
      </c>
    </row>
    <row r="1714" spans="1:9" ht="71.25">
      <c r="A1714" s="364" t="s">
        <v>1049</v>
      </c>
      <c r="B1714" s="364" t="s">
        <v>1478</v>
      </c>
      <c r="C1714" s="364">
        <v>7</v>
      </c>
      <c r="D1714" s="364" t="s">
        <v>1342</v>
      </c>
      <c r="E1714" s="364">
        <v>28</v>
      </c>
      <c r="F1714" s="364" t="s">
        <v>1052</v>
      </c>
      <c r="G1714" s="364" t="s">
        <v>1241</v>
      </c>
      <c r="H1714" s="364" t="s">
        <v>1054</v>
      </c>
      <c r="I1714" s="365" t="s">
        <v>1218</v>
      </c>
    </row>
    <row r="1715" spans="1:9" ht="71.25">
      <c r="A1715" s="364" t="s">
        <v>1049</v>
      </c>
      <c r="B1715" s="364" t="s">
        <v>1478</v>
      </c>
      <c r="C1715" s="364">
        <v>7</v>
      </c>
      <c r="D1715" s="364" t="s">
        <v>1343</v>
      </c>
      <c r="E1715" s="364">
        <v>56</v>
      </c>
      <c r="F1715" s="364" t="s">
        <v>1590</v>
      </c>
      <c r="G1715" s="364" t="s">
        <v>1241</v>
      </c>
      <c r="H1715" s="364" t="s">
        <v>1054</v>
      </c>
      <c r="I1715" s="365" t="s">
        <v>1218</v>
      </c>
    </row>
    <row r="1716" spans="1:9" ht="71.25">
      <c r="A1716" s="364" t="s">
        <v>1049</v>
      </c>
      <c r="B1716" s="364" t="s">
        <v>1478</v>
      </c>
      <c r="C1716" s="364">
        <v>7</v>
      </c>
      <c r="D1716" s="364" t="s">
        <v>1345</v>
      </c>
      <c r="E1716" s="364">
        <v>28</v>
      </c>
      <c r="F1716" s="364" t="s">
        <v>1052</v>
      </c>
      <c r="G1716" s="364" t="s">
        <v>1241</v>
      </c>
      <c r="H1716" s="364" t="s">
        <v>1054</v>
      </c>
      <c r="I1716" s="365" t="s">
        <v>1218</v>
      </c>
    </row>
    <row r="1717" spans="1:9" ht="71.25">
      <c r="A1717" s="364" t="s">
        <v>1049</v>
      </c>
      <c r="B1717" s="364" t="s">
        <v>1478</v>
      </c>
      <c r="C1717" s="364">
        <v>7</v>
      </c>
      <c r="D1717" s="364" t="s">
        <v>1346</v>
      </c>
      <c r="E1717" s="364">
        <v>28</v>
      </c>
      <c r="F1717" s="364" t="s">
        <v>1052</v>
      </c>
      <c r="G1717" s="364" t="s">
        <v>1057</v>
      </c>
      <c r="H1717" s="364" t="s">
        <v>1054</v>
      </c>
      <c r="I1717" s="365" t="s">
        <v>1218</v>
      </c>
    </row>
    <row r="1718" spans="1:9" ht="71.25">
      <c r="A1718" s="364" t="s">
        <v>1049</v>
      </c>
      <c r="B1718" s="364" t="s">
        <v>1478</v>
      </c>
      <c r="C1718" s="364">
        <v>7</v>
      </c>
      <c r="D1718" s="364" t="s">
        <v>1347</v>
      </c>
      <c r="E1718" s="364">
        <v>28</v>
      </c>
      <c r="F1718" s="364" t="s">
        <v>1052</v>
      </c>
      <c r="G1718" s="364" t="s">
        <v>1057</v>
      </c>
      <c r="H1718" s="364" t="s">
        <v>1054</v>
      </c>
      <c r="I1718" s="365" t="s">
        <v>1218</v>
      </c>
    </row>
    <row r="1719" spans="1:9" ht="71.25">
      <c r="A1719" s="364" t="s">
        <v>1049</v>
      </c>
      <c r="B1719" s="364" t="s">
        <v>1478</v>
      </c>
      <c r="C1719" s="364">
        <v>7</v>
      </c>
      <c r="D1719" s="364" t="s">
        <v>1348</v>
      </c>
      <c r="E1719" s="364">
        <v>28</v>
      </c>
      <c r="F1719" s="364" t="s">
        <v>1052</v>
      </c>
      <c r="G1719" s="364" t="s">
        <v>1057</v>
      </c>
      <c r="H1719" s="364" t="s">
        <v>1054</v>
      </c>
      <c r="I1719" s="365" t="s">
        <v>1218</v>
      </c>
    </row>
    <row r="1720" spans="1:9" ht="71.25">
      <c r="A1720" s="364" t="s">
        <v>1049</v>
      </c>
      <c r="B1720" s="364" t="s">
        <v>1478</v>
      </c>
      <c r="C1720" s="364">
        <v>7</v>
      </c>
      <c r="D1720" s="364" t="s">
        <v>1349</v>
      </c>
      <c r="E1720" s="364">
        <v>28</v>
      </c>
      <c r="F1720" s="364" t="s">
        <v>1052</v>
      </c>
      <c r="G1720" s="364" t="s">
        <v>1057</v>
      </c>
      <c r="H1720" s="364" t="s">
        <v>1054</v>
      </c>
      <c r="I1720" s="365" t="s">
        <v>1218</v>
      </c>
    </row>
    <row r="1721" spans="1:9" ht="71.25">
      <c r="A1721" s="364" t="s">
        <v>1049</v>
      </c>
      <c r="B1721" s="364" t="s">
        <v>1478</v>
      </c>
      <c r="C1721" s="364">
        <v>7</v>
      </c>
      <c r="D1721" s="364" t="s">
        <v>1350</v>
      </c>
      <c r="E1721" s="364">
        <v>28</v>
      </c>
      <c r="F1721" s="364" t="s">
        <v>1052</v>
      </c>
      <c r="G1721" s="364" t="s">
        <v>1057</v>
      </c>
      <c r="H1721" s="364" t="s">
        <v>1054</v>
      </c>
      <c r="I1721" s="365" t="s">
        <v>1218</v>
      </c>
    </row>
    <row r="1722" spans="1:9" ht="71.25">
      <c r="A1722" s="364" t="s">
        <v>1049</v>
      </c>
      <c r="B1722" s="364" t="s">
        <v>1478</v>
      </c>
      <c r="C1722" s="364">
        <v>7</v>
      </c>
      <c r="D1722" s="364" t="s">
        <v>1351</v>
      </c>
      <c r="E1722" s="364">
        <v>28</v>
      </c>
      <c r="F1722" s="364" t="s">
        <v>1052</v>
      </c>
      <c r="G1722" s="364" t="s">
        <v>1057</v>
      </c>
      <c r="H1722" s="364" t="s">
        <v>1054</v>
      </c>
      <c r="I1722" s="365" t="s">
        <v>1218</v>
      </c>
    </row>
    <row r="1723" spans="1:9" ht="71.25">
      <c r="A1723" s="364" t="s">
        <v>1049</v>
      </c>
      <c r="B1723" s="364" t="s">
        <v>1478</v>
      </c>
      <c r="C1723" s="364">
        <v>7</v>
      </c>
      <c r="D1723" s="364" t="s">
        <v>1352</v>
      </c>
      <c r="E1723" s="364">
        <v>28</v>
      </c>
      <c r="F1723" s="364" t="s">
        <v>1052</v>
      </c>
      <c r="G1723" s="364" t="s">
        <v>1057</v>
      </c>
      <c r="H1723" s="364" t="s">
        <v>1054</v>
      </c>
      <c r="I1723" s="365" t="s">
        <v>1218</v>
      </c>
    </row>
    <row r="1724" spans="1:9" ht="71.25">
      <c r="A1724" s="364" t="s">
        <v>1049</v>
      </c>
      <c r="B1724" s="364" t="s">
        <v>1478</v>
      </c>
      <c r="C1724" s="364">
        <v>7</v>
      </c>
      <c r="D1724" s="364" t="s">
        <v>1353</v>
      </c>
      <c r="E1724" s="364">
        <v>28</v>
      </c>
      <c r="F1724" s="364" t="s">
        <v>1052</v>
      </c>
      <c r="G1724" s="364" t="s">
        <v>1057</v>
      </c>
      <c r="H1724" s="364" t="s">
        <v>1054</v>
      </c>
      <c r="I1724" s="365" t="s">
        <v>1218</v>
      </c>
    </row>
    <row r="1725" spans="1:9" ht="71.25">
      <c r="A1725" s="364" t="s">
        <v>1049</v>
      </c>
      <c r="B1725" s="364" t="s">
        <v>1478</v>
      </c>
      <c r="C1725" s="364">
        <v>7</v>
      </c>
      <c r="D1725" s="364" t="s">
        <v>1354</v>
      </c>
      <c r="E1725" s="364">
        <v>28</v>
      </c>
      <c r="F1725" s="364" t="s">
        <v>1052</v>
      </c>
      <c r="G1725" s="364" t="s">
        <v>1057</v>
      </c>
      <c r="H1725" s="364" t="s">
        <v>1054</v>
      </c>
      <c r="I1725" s="365" t="s">
        <v>1218</v>
      </c>
    </row>
    <row r="1726" spans="1:9" ht="71.25">
      <c r="A1726" s="364" t="s">
        <v>1049</v>
      </c>
      <c r="B1726" s="364" t="s">
        <v>1478</v>
      </c>
      <c r="C1726" s="364">
        <v>7</v>
      </c>
      <c r="D1726" s="364" t="s">
        <v>1355</v>
      </c>
      <c r="E1726" s="364">
        <v>28</v>
      </c>
      <c r="F1726" s="364" t="s">
        <v>1052</v>
      </c>
      <c r="G1726" s="364" t="s">
        <v>1057</v>
      </c>
      <c r="H1726" s="364" t="s">
        <v>1054</v>
      </c>
      <c r="I1726" s="365" t="s">
        <v>1218</v>
      </c>
    </row>
    <row r="1727" spans="1:9" ht="71.25">
      <c r="A1727" s="364" t="s">
        <v>1049</v>
      </c>
      <c r="B1727" s="364" t="s">
        <v>1478</v>
      </c>
      <c r="C1727" s="364">
        <v>7</v>
      </c>
      <c r="D1727" s="364" t="s">
        <v>1356</v>
      </c>
      <c r="E1727" s="364">
        <v>28</v>
      </c>
      <c r="F1727" s="364" t="s">
        <v>1052</v>
      </c>
      <c r="G1727" s="364" t="s">
        <v>1057</v>
      </c>
      <c r="H1727" s="364" t="s">
        <v>1054</v>
      </c>
      <c r="I1727" s="365" t="s">
        <v>1218</v>
      </c>
    </row>
    <row r="1728" spans="1:9" ht="71.25">
      <c r="A1728" s="364" t="s">
        <v>1049</v>
      </c>
      <c r="B1728" s="364" t="s">
        <v>1478</v>
      </c>
      <c r="C1728" s="364">
        <v>7</v>
      </c>
      <c r="D1728" s="364" t="s">
        <v>1357</v>
      </c>
      <c r="E1728" s="364">
        <v>28</v>
      </c>
      <c r="F1728" s="364" t="s">
        <v>1052</v>
      </c>
      <c r="G1728" s="364" t="s">
        <v>1053</v>
      </c>
      <c r="H1728" s="364" t="s">
        <v>1054</v>
      </c>
      <c r="I1728" s="365" t="s">
        <v>1218</v>
      </c>
    </row>
    <row r="1729" spans="1:9" ht="71.25">
      <c r="A1729" s="364" t="s">
        <v>1049</v>
      </c>
      <c r="B1729" s="364" t="s">
        <v>1478</v>
      </c>
      <c r="C1729" s="364">
        <v>7</v>
      </c>
      <c r="D1729" s="364" t="s">
        <v>1358</v>
      </c>
      <c r="E1729" s="364">
        <v>28</v>
      </c>
      <c r="F1729" s="364" t="s">
        <v>1052</v>
      </c>
      <c r="G1729" s="364" t="s">
        <v>1053</v>
      </c>
      <c r="H1729" s="364" t="s">
        <v>1054</v>
      </c>
      <c r="I1729" s="365" t="s">
        <v>1218</v>
      </c>
    </row>
    <row r="1730" spans="1:9" ht="71.25">
      <c r="A1730" s="364" t="s">
        <v>1049</v>
      </c>
      <c r="B1730" s="364" t="s">
        <v>1478</v>
      </c>
      <c r="C1730" s="364">
        <v>7</v>
      </c>
      <c r="D1730" s="364" t="s">
        <v>1359</v>
      </c>
      <c r="E1730" s="364">
        <v>28</v>
      </c>
      <c r="F1730" s="364" t="s">
        <v>1052</v>
      </c>
      <c r="G1730" s="364" t="s">
        <v>1053</v>
      </c>
      <c r="H1730" s="364" t="s">
        <v>1054</v>
      </c>
      <c r="I1730" s="365" t="s">
        <v>1218</v>
      </c>
    </row>
    <row r="1731" spans="1:9" ht="71.25">
      <c r="A1731" s="364" t="s">
        <v>1049</v>
      </c>
      <c r="B1731" s="364" t="s">
        <v>1478</v>
      </c>
      <c r="C1731" s="364">
        <v>7</v>
      </c>
      <c r="D1731" s="364" t="s">
        <v>1360</v>
      </c>
      <c r="E1731" s="364">
        <v>28</v>
      </c>
      <c r="F1731" s="364" t="s">
        <v>1052</v>
      </c>
      <c r="G1731" s="364" t="s">
        <v>1053</v>
      </c>
      <c r="H1731" s="364" t="s">
        <v>1054</v>
      </c>
      <c r="I1731" s="365" t="s">
        <v>1218</v>
      </c>
    </row>
    <row r="1732" spans="1:9" ht="71.25">
      <c r="A1732" s="364" t="s">
        <v>1049</v>
      </c>
      <c r="B1732" s="364" t="s">
        <v>1478</v>
      </c>
      <c r="C1732" s="364">
        <v>7</v>
      </c>
      <c r="D1732" s="364" t="s">
        <v>1361</v>
      </c>
      <c r="E1732" s="364">
        <v>28</v>
      </c>
      <c r="F1732" s="364" t="s">
        <v>1052</v>
      </c>
      <c r="G1732" s="364" t="s">
        <v>1053</v>
      </c>
      <c r="H1732" s="364" t="s">
        <v>1054</v>
      </c>
      <c r="I1732" s="365" t="s">
        <v>1218</v>
      </c>
    </row>
    <row r="1733" spans="1:9" ht="71.25">
      <c r="A1733" s="364" t="s">
        <v>1049</v>
      </c>
      <c r="B1733" s="364" t="s">
        <v>1478</v>
      </c>
      <c r="C1733" s="364">
        <v>7</v>
      </c>
      <c r="D1733" s="364" t="s">
        <v>1362</v>
      </c>
      <c r="E1733" s="364">
        <v>28</v>
      </c>
      <c r="F1733" s="364" t="s">
        <v>1052</v>
      </c>
      <c r="G1733" s="364" t="s">
        <v>1053</v>
      </c>
      <c r="H1733" s="364" t="s">
        <v>1054</v>
      </c>
      <c r="I1733" s="365" t="s">
        <v>1218</v>
      </c>
    </row>
    <row r="1734" spans="1:9" ht="71.25">
      <c r="A1734" s="364" t="s">
        <v>1049</v>
      </c>
      <c r="B1734" s="364" t="s">
        <v>1478</v>
      </c>
      <c r="C1734" s="364">
        <v>7</v>
      </c>
      <c r="D1734" s="364" t="s">
        <v>1363</v>
      </c>
      <c r="E1734" s="364">
        <v>28</v>
      </c>
      <c r="F1734" s="364" t="s">
        <v>1052</v>
      </c>
      <c r="G1734" s="364" t="s">
        <v>1053</v>
      </c>
      <c r="H1734" s="364" t="s">
        <v>1054</v>
      </c>
      <c r="I1734" s="365" t="s">
        <v>1218</v>
      </c>
    </row>
    <row r="1735" spans="1:9" ht="71.25">
      <c r="A1735" s="364" t="s">
        <v>1049</v>
      </c>
      <c r="B1735" s="364" t="s">
        <v>1478</v>
      </c>
      <c r="C1735" s="364">
        <v>7</v>
      </c>
      <c r="D1735" s="364" t="s">
        <v>1364</v>
      </c>
      <c r="E1735" s="364">
        <v>28</v>
      </c>
      <c r="F1735" s="364" t="s">
        <v>1052</v>
      </c>
      <c r="G1735" s="364" t="s">
        <v>1053</v>
      </c>
      <c r="H1735" s="364" t="s">
        <v>1054</v>
      </c>
      <c r="I1735" s="365" t="s">
        <v>1218</v>
      </c>
    </row>
    <row r="1736" spans="1:9" ht="71.25">
      <c r="A1736" s="364" t="s">
        <v>1049</v>
      </c>
      <c r="B1736" s="364" t="s">
        <v>1478</v>
      </c>
      <c r="C1736" s="364">
        <v>7</v>
      </c>
      <c r="D1736" s="364" t="s">
        <v>1365</v>
      </c>
      <c r="E1736" s="364">
        <v>28</v>
      </c>
      <c r="F1736" s="364" t="s">
        <v>1052</v>
      </c>
      <c r="G1736" s="364" t="s">
        <v>1053</v>
      </c>
      <c r="H1736" s="364" t="s">
        <v>1054</v>
      </c>
      <c r="I1736" s="365" t="s">
        <v>1218</v>
      </c>
    </row>
    <row r="1737" spans="1:9" ht="71.25">
      <c r="A1737" s="364" t="s">
        <v>1049</v>
      </c>
      <c r="B1737" s="364" t="s">
        <v>1478</v>
      </c>
      <c r="C1737" s="364">
        <v>7</v>
      </c>
      <c r="D1737" s="364" t="s">
        <v>1366</v>
      </c>
      <c r="E1737" s="364">
        <v>28</v>
      </c>
      <c r="F1737" s="364" t="s">
        <v>1052</v>
      </c>
      <c r="G1737" s="364" t="s">
        <v>1053</v>
      </c>
      <c r="H1737" s="364" t="s">
        <v>1054</v>
      </c>
      <c r="I1737" s="365" t="s">
        <v>1218</v>
      </c>
    </row>
    <row r="1738" spans="1:9" ht="71.25">
      <c r="A1738" s="364" t="s">
        <v>1049</v>
      </c>
      <c r="B1738" s="364" t="s">
        <v>1478</v>
      </c>
      <c r="C1738" s="364">
        <v>7</v>
      </c>
      <c r="D1738" s="364" t="s">
        <v>1367</v>
      </c>
      <c r="E1738" s="364">
        <v>28</v>
      </c>
      <c r="F1738" s="364" t="s">
        <v>1052</v>
      </c>
      <c r="G1738" s="364" t="s">
        <v>1053</v>
      </c>
      <c r="H1738" s="364" t="s">
        <v>1054</v>
      </c>
      <c r="I1738" s="365" t="s">
        <v>1218</v>
      </c>
    </row>
    <row r="1739" spans="1:9" ht="71.25">
      <c r="A1739" s="364" t="s">
        <v>1049</v>
      </c>
      <c r="B1739" s="364" t="s">
        <v>1478</v>
      </c>
      <c r="C1739" s="364">
        <v>7</v>
      </c>
      <c r="D1739" s="364" t="s">
        <v>1368</v>
      </c>
      <c r="E1739" s="364">
        <v>28</v>
      </c>
      <c r="F1739" s="364" t="s">
        <v>1052</v>
      </c>
      <c r="G1739" s="364" t="s">
        <v>1268</v>
      </c>
      <c r="H1739" s="364" t="s">
        <v>1054</v>
      </c>
      <c r="I1739" s="365" t="s">
        <v>1218</v>
      </c>
    </row>
    <row r="1740" spans="1:9" ht="71.25">
      <c r="A1740" s="364" t="s">
        <v>1049</v>
      </c>
      <c r="B1740" s="364" t="s">
        <v>1478</v>
      </c>
      <c r="C1740" s="364">
        <v>7</v>
      </c>
      <c r="D1740" s="364" t="s">
        <v>1369</v>
      </c>
      <c r="E1740" s="364">
        <v>56</v>
      </c>
      <c r="F1740" s="364" t="s">
        <v>1590</v>
      </c>
      <c r="G1740" s="364" t="s">
        <v>1268</v>
      </c>
      <c r="H1740" s="364" t="s">
        <v>1054</v>
      </c>
      <c r="I1740" s="365" t="s">
        <v>1218</v>
      </c>
    </row>
    <row r="1741" spans="1:9" ht="71.25">
      <c r="A1741" s="364" t="s">
        <v>1049</v>
      </c>
      <c r="B1741" s="364" t="s">
        <v>1478</v>
      </c>
      <c r="C1741" s="364">
        <v>7</v>
      </c>
      <c r="D1741" s="364" t="s">
        <v>1371</v>
      </c>
      <c r="E1741" s="364">
        <v>28</v>
      </c>
      <c r="F1741" s="364" t="s">
        <v>1052</v>
      </c>
      <c r="G1741" s="364" t="s">
        <v>1268</v>
      </c>
      <c r="H1741" s="364" t="s">
        <v>1054</v>
      </c>
      <c r="I1741" s="365" t="s">
        <v>1218</v>
      </c>
    </row>
    <row r="1742" spans="1:9" ht="71.25">
      <c r="A1742" s="364" t="s">
        <v>1049</v>
      </c>
      <c r="B1742" s="364" t="s">
        <v>1478</v>
      </c>
      <c r="C1742" s="364">
        <v>8</v>
      </c>
      <c r="D1742" s="364" t="s">
        <v>1372</v>
      </c>
      <c r="E1742" s="364">
        <v>28</v>
      </c>
      <c r="F1742" s="364" t="s">
        <v>1052</v>
      </c>
      <c r="G1742" s="364" t="s">
        <v>1057</v>
      </c>
      <c r="H1742" s="364" t="s">
        <v>1054</v>
      </c>
      <c r="I1742" s="365" t="s">
        <v>1218</v>
      </c>
    </row>
    <row r="1743" spans="1:9" ht="71.25">
      <c r="A1743" s="364" t="s">
        <v>1049</v>
      </c>
      <c r="B1743" s="364" t="s">
        <v>1478</v>
      </c>
      <c r="C1743" s="364">
        <v>8</v>
      </c>
      <c r="D1743" s="364" t="s">
        <v>1373</v>
      </c>
      <c r="E1743" s="364">
        <v>28</v>
      </c>
      <c r="F1743" s="364" t="s">
        <v>1052</v>
      </c>
      <c r="G1743" s="364" t="s">
        <v>1057</v>
      </c>
      <c r="H1743" s="364" t="s">
        <v>1054</v>
      </c>
      <c r="I1743" s="365" t="s">
        <v>1218</v>
      </c>
    </row>
    <row r="1744" spans="1:9" ht="71.25">
      <c r="A1744" s="364" t="s">
        <v>1049</v>
      </c>
      <c r="B1744" s="364" t="s">
        <v>1478</v>
      </c>
      <c r="C1744" s="364">
        <v>8</v>
      </c>
      <c r="D1744" s="364" t="s">
        <v>1374</v>
      </c>
      <c r="E1744" s="364">
        <v>28</v>
      </c>
      <c r="F1744" s="364" t="s">
        <v>1052</v>
      </c>
      <c r="G1744" s="364" t="s">
        <v>1057</v>
      </c>
      <c r="H1744" s="364" t="s">
        <v>1054</v>
      </c>
      <c r="I1744" s="365" t="s">
        <v>1218</v>
      </c>
    </row>
    <row r="1745" spans="1:9" ht="71.25">
      <c r="A1745" s="364" t="s">
        <v>1049</v>
      </c>
      <c r="B1745" s="364" t="s">
        <v>1478</v>
      </c>
      <c r="C1745" s="364">
        <v>8</v>
      </c>
      <c r="D1745" s="364" t="s">
        <v>1375</v>
      </c>
      <c r="E1745" s="364">
        <v>28</v>
      </c>
      <c r="F1745" s="364" t="s">
        <v>1052</v>
      </c>
      <c r="G1745" s="364" t="s">
        <v>1057</v>
      </c>
      <c r="H1745" s="364" t="s">
        <v>1054</v>
      </c>
      <c r="I1745" s="365" t="s">
        <v>1218</v>
      </c>
    </row>
    <row r="1746" spans="1:9" ht="71.25">
      <c r="A1746" s="364" t="s">
        <v>1049</v>
      </c>
      <c r="B1746" s="364" t="s">
        <v>1478</v>
      </c>
      <c r="C1746" s="364">
        <v>8</v>
      </c>
      <c r="D1746" s="364" t="s">
        <v>1376</v>
      </c>
      <c r="E1746" s="364">
        <v>28</v>
      </c>
      <c r="F1746" s="364" t="s">
        <v>1052</v>
      </c>
      <c r="G1746" s="364" t="s">
        <v>1057</v>
      </c>
      <c r="H1746" s="364" t="s">
        <v>1054</v>
      </c>
      <c r="I1746" s="365" t="s">
        <v>1218</v>
      </c>
    </row>
    <row r="1747" spans="1:9" ht="71.25">
      <c r="A1747" s="364" t="s">
        <v>1049</v>
      </c>
      <c r="B1747" s="364" t="s">
        <v>1478</v>
      </c>
      <c r="C1747" s="364">
        <v>8</v>
      </c>
      <c r="D1747" s="364" t="s">
        <v>1377</v>
      </c>
      <c r="E1747" s="364">
        <v>28</v>
      </c>
      <c r="F1747" s="364" t="s">
        <v>1052</v>
      </c>
      <c r="G1747" s="364" t="s">
        <v>1057</v>
      </c>
      <c r="H1747" s="364" t="s">
        <v>1054</v>
      </c>
      <c r="I1747" s="365" t="s">
        <v>1218</v>
      </c>
    </row>
    <row r="1748" spans="1:9" ht="71.25">
      <c r="A1748" s="364" t="s">
        <v>1049</v>
      </c>
      <c r="B1748" s="364" t="s">
        <v>1478</v>
      </c>
      <c r="C1748" s="364">
        <v>8</v>
      </c>
      <c r="D1748" s="364" t="s">
        <v>1378</v>
      </c>
      <c r="E1748" s="364">
        <v>28</v>
      </c>
      <c r="F1748" s="364" t="s">
        <v>1052</v>
      </c>
      <c r="G1748" s="364" t="s">
        <v>1057</v>
      </c>
      <c r="H1748" s="364" t="s">
        <v>1054</v>
      </c>
      <c r="I1748" s="365" t="s">
        <v>1218</v>
      </c>
    </row>
    <row r="1749" spans="1:9" ht="71.25">
      <c r="A1749" s="364" t="s">
        <v>1049</v>
      </c>
      <c r="B1749" s="364" t="s">
        <v>1478</v>
      </c>
      <c r="C1749" s="364">
        <v>8</v>
      </c>
      <c r="D1749" s="364" t="s">
        <v>1379</v>
      </c>
      <c r="E1749" s="364">
        <v>28</v>
      </c>
      <c r="F1749" s="364" t="s">
        <v>1052</v>
      </c>
      <c r="G1749" s="364" t="s">
        <v>1057</v>
      </c>
      <c r="H1749" s="364" t="s">
        <v>1054</v>
      </c>
      <c r="I1749" s="365" t="s">
        <v>1218</v>
      </c>
    </row>
    <row r="1750" spans="1:9" ht="71.25">
      <c r="A1750" s="364" t="s">
        <v>1049</v>
      </c>
      <c r="B1750" s="364" t="s">
        <v>1478</v>
      </c>
      <c r="C1750" s="364">
        <v>8</v>
      </c>
      <c r="D1750" s="364" t="s">
        <v>1380</v>
      </c>
      <c r="E1750" s="364">
        <v>28</v>
      </c>
      <c r="F1750" s="364" t="s">
        <v>1052</v>
      </c>
      <c r="G1750" s="364" t="s">
        <v>1057</v>
      </c>
      <c r="H1750" s="364" t="s">
        <v>1054</v>
      </c>
      <c r="I1750" s="365" t="s">
        <v>1218</v>
      </c>
    </row>
    <row r="1751" spans="1:9" ht="71.25">
      <c r="A1751" s="364" t="s">
        <v>1049</v>
      </c>
      <c r="B1751" s="364" t="s">
        <v>1478</v>
      </c>
      <c r="C1751" s="364">
        <v>8</v>
      </c>
      <c r="D1751" s="364" t="s">
        <v>1381</v>
      </c>
      <c r="E1751" s="364">
        <v>28</v>
      </c>
      <c r="F1751" s="364" t="s">
        <v>1052</v>
      </c>
      <c r="G1751" s="364" t="s">
        <v>1057</v>
      </c>
      <c r="H1751" s="364" t="s">
        <v>1054</v>
      </c>
      <c r="I1751" s="365" t="s">
        <v>1218</v>
      </c>
    </row>
    <row r="1752" spans="1:9" ht="71.25">
      <c r="A1752" s="364" t="s">
        <v>1049</v>
      </c>
      <c r="B1752" s="364" t="s">
        <v>1478</v>
      </c>
      <c r="C1752" s="364">
        <v>8</v>
      </c>
      <c r="D1752" s="364" t="s">
        <v>1382</v>
      </c>
      <c r="E1752" s="364">
        <v>28</v>
      </c>
      <c r="F1752" s="364" t="s">
        <v>1052</v>
      </c>
      <c r="G1752" s="364" t="s">
        <v>1057</v>
      </c>
      <c r="H1752" s="364" t="s">
        <v>1054</v>
      </c>
      <c r="I1752" s="365" t="s">
        <v>1218</v>
      </c>
    </row>
    <row r="1753" spans="1:9" ht="71.25">
      <c r="A1753" s="364" t="s">
        <v>1049</v>
      </c>
      <c r="B1753" s="364" t="s">
        <v>1478</v>
      </c>
      <c r="C1753" s="364">
        <v>8</v>
      </c>
      <c r="D1753" s="364" t="s">
        <v>1383</v>
      </c>
      <c r="E1753" s="364">
        <v>28</v>
      </c>
      <c r="F1753" s="364" t="s">
        <v>1052</v>
      </c>
      <c r="G1753" s="364" t="s">
        <v>1053</v>
      </c>
      <c r="H1753" s="364" t="s">
        <v>1054</v>
      </c>
      <c r="I1753" s="365" t="s">
        <v>1218</v>
      </c>
    </row>
    <row r="1754" spans="1:9" ht="71.25">
      <c r="A1754" s="364" t="s">
        <v>1049</v>
      </c>
      <c r="B1754" s="364" t="s">
        <v>1478</v>
      </c>
      <c r="C1754" s="364">
        <v>8</v>
      </c>
      <c r="D1754" s="364" t="s">
        <v>1384</v>
      </c>
      <c r="E1754" s="364">
        <v>28</v>
      </c>
      <c r="F1754" s="364" t="s">
        <v>1052</v>
      </c>
      <c r="G1754" s="364" t="s">
        <v>1053</v>
      </c>
      <c r="H1754" s="364" t="s">
        <v>1054</v>
      </c>
      <c r="I1754" s="365" t="s">
        <v>1218</v>
      </c>
    </row>
    <row r="1755" spans="1:9" ht="71.25">
      <c r="A1755" s="364" t="s">
        <v>1049</v>
      </c>
      <c r="B1755" s="364" t="s">
        <v>1478</v>
      </c>
      <c r="C1755" s="364">
        <v>8</v>
      </c>
      <c r="D1755" s="364" t="s">
        <v>1385</v>
      </c>
      <c r="E1755" s="364">
        <v>28</v>
      </c>
      <c r="F1755" s="364" t="s">
        <v>1052</v>
      </c>
      <c r="G1755" s="364" t="s">
        <v>1053</v>
      </c>
      <c r="H1755" s="364" t="s">
        <v>1054</v>
      </c>
      <c r="I1755" s="365" t="s">
        <v>1218</v>
      </c>
    </row>
    <row r="1756" spans="1:9" ht="71.25">
      <c r="A1756" s="364" t="s">
        <v>1049</v>
      </c>
      <c r="B1756" s="364" t="s">
        <v>1478</v>
      </c>
      <c r="C1756" s="364">
        <v>8</v>
      </c>
      <c r="D1756" s="364" t="s">
        <v>1386</v>
      </c>
      <c r="E1756" s="364">
        <v>28</v>
      </c>
      <c r="F1756" s="364" t="s">
        <v>1052</v>
      </c>
      <c r="G1756" s="364" t="s">
        <v>1053</v>
      </c>
      <c r="H1756" s="364" t="s">
        <v>1054</v>
      </c>
      <c r="I1756" s="365" t="s">
        <v>1218</v>
      </c>
    </row>
    <row r="1757" spans="1:9" ht="71.25">
      <c r="A1757" s="364" t="s">
        <v>1049</v>
      </c>
      <c r="B1757" s="364" t="s">
        <v>1478</v>
      </c>
      <c r="C1757" s="364">
        <v>8</v>
      </c>
      <c r="D1757" s="364" t="s">
        <v>1387</v>
      </c>
      <c r="E1757" s="364">
        <v>28</v>
      </c>
      <c r="F1757" s="364" t="s">
        <v>1052</v>
      </c>
      <c r="G1757" s="364" t="s">
        <v>1053</v>
      </c>
      <c r="H1757" s="364" t="s">
        <v>1054</v>
      </c>
      <c r="I1757" s="365" t="s">
        <v>1218</v>
      </c>
    </row>
    <row r="1758" spans="1:9" ht="71.25">
      <c r="A1758" s="364" t="s">
        <v>1049</v>
      </c>
      <c r="B1758" s="364" t="s">
        <v>1478</v>
      </c>
      <c r="C1758" s="364">
        <v>8</v>
      </c>
      <c r="D1758" s="364" t="s">
        <v>1388</v>
      </c>
      <c r="E1758" s="364">
        <v>28</v>
      </c>
      <c r="F1758" s="364" t="s">
        <v>1052</v>
      </c>
      <c r="G1758" s="364" t="s">
        <v>1053</v>
      </c>
      <c r="H1758" s="364" t="s">
        <v>1054</v>
      </c>
      <c r="I1758" s="365" t="s">
        <v>1218</v>
      </c>
    </row>
    <row r="1759" spans="1:9" ht="71.25">
      <c r="A1759" s="364" t="s">
        <v>1049</v>
      </c>
      <c r="B1759" s="364" t="s">
        <v>1478</v>
      </c>
      <c r="C1759" s="364">
        <v>8</v>
      </c>
      <c r="D1759" s="364" t="s">
        <v>1389</v>
      </c>
      <c r="E1759" s="364">
        <v>28</v>
      </c>
      <c r="F1759" s="364" t="s">
        <v>1052</v>
      </c>
      <c r="G1759" s="364" t="s">
        <v>1053</v>
      </c>
      <c r="H1759" s="364" t="s">
        <v>1054</v>
      </c>
      <c r="I1759" s="365" t="s">
        <v>1218</v>
      </c>
    </row>
    <row r="1760" spans="1:9" ht="71.25">
      <c r="A1760" s="364" t="s">
        <v>1049</v>
      </c>
      <c r="B1760" s="364" t="s">
        <v>1478</v>
      </c>
      <c r="C1760" s="364">
        <v>8</v>
      </c>
      <c r="D1760" s="364" t="s">
        <v>1390</v>
      </c>
      <c r="E1760" s="364">
        <v>28</v>
      </c>
      <c r="F1760" s="364" t="s">
        <v>1052</v>
      </c>
      <c r="G1760" s="364" t="s">
        <v>1053</v>
      </c>
      <c r="H1760" s="364" t="s">
        <v>1054</v>
      </c>
      <c r="I1760" s="365" t="s">
        <v>1218</v>
      </c>
    </row>
    <row r="1761" spans="1:9" ht="71.25">
      <c r="A1761" s="364" t="s">
        <v>1049</v>
      </c>
      <c r="B1761" s="364" t="s">
        <v>1478</v>
      </c>
      <c r="C1761" s="364">
        <v>8</v>
      </c>
      <c r="D1761" s="364" t="s">
        <v>1391</v>
      </c>
      <c r="E1761" s="364">
        <v>28</v>
      </c>
      <c r="F1761" s="364" t="s">
        <v>1052</v>
      </c>
      <c r="G1761" s="364" t="s">
        <v>1053</v>
      </c>
      <c r="H1761" s="364" t="s">
        <v>1054</v>
      </c>
      <c r="I1761" s="365" t="s">
        <v>1218</v>
      </c>
    </row>
    <row r="1762" spans="1:9" ht="71.25">
      <c r="A1762" s="364" t="s">
        <v>1049</v>
      </c>
      <c r="B1762" s="364" t="s">
        <v>1478</v>
      </c>
      <c r="C1762" s="364">
        <v>8</v>
      </c>
      <c r="D1762" s="364" t="s">
        <v>1392</v>
      </c>
      <c r="E1762" s="364">
        <v>28</v>
      </c>
      <c r="F1762" s="364" t="s">
        <v>1052</v>
      </c>
      <c r="G1762" s="364" t="s">
        <v>1053</v>
      </c>
      <c r="H1762" s="364" t="s">
        <v>1054</v>
      </c>
      <c r="I1762" s="365" t="s">
        <v>1218</v>
      </c>
    </row>
    <row r="1763" spans="1:9" ht="71.25">
      <c r="A1763" s="364" t="s">
        <v>1049</v>
      </c>
      <c r="B1763" s="364" t="s">
        <v>1478</v>
      </c>
      <c r="C1763" s="364">
        <v>8</v>
      </c>
      <c r="D1763" s="364" t="s">
        <v>1393</v>
      </c>
      <c r="E1763" s="364">
        <v>28</v>
      </c>
      <c r="F1763" s="364" t="s">
        <v>1052</v>
      </c>
      <c r="G1763" s="364" t="s">
        <v>1053</v>
      </c>
      <c r="H1763" s="364" t="s">
        <v>1054</v>
      </c>
      <c r="I1763" s="365" t="s">
        <v>1218</v>
      </c>
    </row>
    <row r="1764" spans="1:9" ht="71.25">
      <c r="A1764" s="364" t="s">
        <v>1049</v>
      </c>
      <c r="B1764" s="364" t="s">
        <v>1478</v>
      </c>
      <c r="C1764" s="364">
        <v>8</v>
      </c>
      <c r="D1764" s="364" t="s">
        <v>1394</v>
      </c>
      <c r="E1764" s="364">
        <v>28</v>
      </c>
      <c r="F1764" s="364" t="s">
        <v>1052</v>
      </c>
      <c r="G1764" s="364" t="s">
        <v>1241</v>
      </c>
      <c r="H1764" s="364" t="s">
        <v>1054</v>
      </c>
      <c r="I1764" s="365" t="s">
        <v>1218</v>
      </c>
    </row>
    <row r="1765" spans="1:9" ht="71.25">
      <c r="A1765" s="364" t="s">
        <v>1049</v>
      </c>
      <c r="B1765" s="364" t="s">
        <v>1478</v>
      </c>
      <c r="C1765" s="364">
        <v>8</v>
      </c>
      <c r="D1765" s="364" t="s">
        <v>1395</v>
      </c>
      <c r="E1765" s="364">
        <v>56</v>
      </c>
      <c r="F1765" s="364" t="s">
        <v>1590</v>
      </c>
      <c r="G1765" s="364" t="s">
        <v>1241</v>
      </c>
      <c r="H1765" s="364" t="s">
        <v>1054</v>
      </c>
      <c r="I1765" s="365" t="s">
        <v>1218</v>
      </c>
    </row>
    <row r="1766" spans="1:9" ht="71.25">
      <c r="A1766" s="364" t="s">
        <v>1049</v>
      </c>
      <c r="B1766" s="364" t="s">
        <v>1478</v>
      </c>
      <c r="C1766" s="364">
        <v>8</v>
      </c>
      <c r="D1766" s="364" t="s">
        <v>1397</v>
      </c>
      <c r="E1766" s="364">
        <v>28</v>
      </c>
      <c r="F1766" s="364" t="s">
        <v>1052</v>
      </c>
      <c r="G1766" s="364" t="s">
        <v>1241</v>
      </c>
      <c r="H1766" s="364" t="s">
        <v>1054</v>
      </c>
      <c r="I1766" s="365" t="s">
        <v>1218</v>
      </c>
    </row>
    <row r="1767" spans="1:9" ht="71.25">
      <c r="A1767" s="364" t="s">
        <v>1049</v>
      </c>
      <c r="B1767" s="364" t="s">
        <v>1478</v>
      </c>
      <c r="C1767" s="364">
        <v>8</v>
      </c>
      <c r="D1767" s="364" t="s">
        <v>1398</v>
      </c>
      <c r="E1767" s="364">
        <v>28</v>
      </c>
      <c r="F1767" s="364" t="s">
        <v>1052</v>
      </c>
      <c r="G1767" s="364" t="s">
        <v>1057</v>
      </c>
      <c r="H1767" s="364" t="s">
        <v>1054</v>
      </c>
      <c r="I1767" s="365" t="s">
        <v>1218</v>
      </c>
    </row>
    <row r="1768" spans="1:9" ht="71.25">
      <c r="A1768" s="364" t="s">
        <v>1049</v>
      </c>
      <c r="B1768" s="364" t="s">
        <v>1478</v>
      </c>
      <c r="C1768" s="364">
        <v>8</v>
      </c>
      <c r="D1768" s="364" t="s">
        <v>1399</v>
      </c>
      <c r="E1768" s="364">
        <v>28</v>
      </c>
      <c r="F1768" s="364" t="s">
        <v>1052</v>
      </c>
      <c r="G1768" s="364" t="s">
        <v>1057</v>
      </c>
      <c r="H1768" s="364" t="s">
        <v>1054</v>
      </c>
      <c r="I1768" s="365" t="s">
        <v>1218</v>
      </c>
    </row>
    <row r="1769" spans="1:9" ht="71.25">
      <c r="A1769" s="364" t="s">
        <v>1049</v>
      </c>
      <c r="B1769" s="364" t="s">
        <v>1478</v>
      </c>
      <c r="C1769" s="364">
        <v>8</v>
      </c>
      <c r="D1769" s="364" t="s">
        <v>1400</v>
      </c>
      <c r="E1769" s="364">
        <v>28</v>
      </c>
      <c r="F1769" s="364" t="s">
        <v>1052</v>
      </c>
      <c r="G1769" s="364" t="s">
        <v>1057</v>
      </c>
      <c r="H1769" s="364" t="s">
        <v>1054</v>
      </c>
      <c r="I1769" s="365" t="s">
        <v>1218</v>
      </c>
    </row>
    <row r="1770" spans="1:9" ht="71.25">
      <c r="A1770" s="364" t="s">
        <v>1049</v>
      </c>
      <c r="B1770" s="364" t="s">
        <v>1478</v>
      </c>
      <c r="C1770" s="364">
        <v>8</v>
      </c>
      <c r="D1770" s="364" t="s">
        <v>1401</v>
      </c>
      <c r="E1770" s="364">
        <v>28</v>
      </c>
      <c r="F1770" s="364" t="s">
        <v>1052</v>
      </c>
      <c r="G1770" s="364" t="s">
        <v>1057</v>
      </c>
      <c r="H1770" s="364" t="s">
        <v>1054</v>
      </c>
      <c r="I1770" s="365" t="s">
        <v>1218</v>
      </c>
    </row>
    <row r="1771" spans="1:9" ht="71.25">
      <c r="A1771" s="364" t="s">
        <v>1049</v>
      </c>
      <c r="B1771" s="364" t="s">
        <v>1478</v>
      </c>
      <c r="C1771" s="364">
        <v>8</v>
      </c>
      <c r="D1771" s="364" t="s">
        <v>1402</v>
      </c>
      <c r="E1771" s="364">
        <v>28</v>
      </c>
      <c r="F1771" s="364" t="s">
        <v>1052</v>
      </c>
      <c r="G1771" s="364" t="s">
        <v>1057</v>
      </c>
      <c r="H1771" s="364" t="s">
        <v>1054</v>
      </c>
      <c r="I1771" s="365" t="s">
        <v>1218</v>
      </c>
    </row>
    <row r="1772" spans="1:9" ht="71.25">
      <c r="A1772" s="364" t="s">
        <v>1049</v>
      </c>
      <c r="B1772" s="364" t="s">
        <v>1478</v>
      </c>
      <c r="C1772" s="364">
        <v>8</v>
      </c>
      <c r="D1772" s="364" t="s">
        <v>1403</v>
      </c>
      <c r="E1772" s="364">
        <v>28</v>
      </c>
      <c r="F1772" s="364" t="s">
        <v>1052</v>
      </c>
      <c r="G1772" s="364" t="s">
        <v>1057</v>
      </c>
      <c r="H1772" s="364" t="s">
        <v>1054</v>
      </c>
      <c r="I1772" s="365" t="s">
        <v>1218</v>
      </c>
    </row>
    <row r="1773" spans="1:9" ht="71.25">
      <c r="A1773" s="364" t="s">
        <v>1049</v>
      </c>
      <c r="B1773" s="364" t="s">
        <v>1478</v>
      </c>
      <c r="C1773" s="364">
        <v>8</v>
      </c>
      <c r="D1773" s="364" t="s">
        <v>1404</v>
      </c>
      <c r="E1773" s="364">
        <v>28</v>
      </c>
      <c r="F1773" s="364" t="s">
        <v>1052</v>
      </c>
      <c r="G1773" s="364" t="s">
        <v>1057</v>
      </c>
      <c r="H1773" s="364" t="s">
        <v>1054</v>
      </c>
      <c r="I1773" s="365" t="s">
        <v>1218</v>
      </c>
    </row>
    <row r="1774" spans="1:9" ht="71.25">
      <c r="A1774" s="364" t="s">
        <v>1049</v>
      </c>
      <c r="B1774" s="364" t="s">
        <v>1478</v>
      </c>
      <c r="C1774" s="364">
        <v>8</v>
      </c>
      <c r="D1774" s="364" t="s">
        <v>1405</v>
      </c>
      <c r="E1774" s="364">
        <v>28</v>
      </c>
      <c r="F1774" s="364" t="s">
        <v>1052</v>
      </c>
      <c r="G1774" s="364" t="s">
        <v>1057</v>
      </c>
      <c r="H1774" s="364" t="s">
        <v>1054</v>
      </c>
      <c r="I1774" s="365" t="s">
        <v>1218</v>
      </c>
    </row>
    <row r="1775" spans="1:9" ht="71.25">
      <c r="A1775" s="364" t="s">
        <v>1049</v>
      </c>
      <c r="B1775" s="364" t="s">
        <v>1478</v>
      </c>
      <c r="C1775" s="364">
        <v>8</v>
      </c>
      <c r="D1775" s="364" t="s">
        <v>1406</v>
      </c>
      <c r="E1775" s="364">
        <v>28</v>
      </c>
      <c r="F1775" s="364" t="s">
        <v>1052</v>
      </c>
      <c r="G1775" s="364" t="s">
        <v>1057</v>
      </c>
      <c r="H1775" s="364" t="s">
        <v>1054</v>
      </c>
      <c r="I1775" s="365" t="s">
        <v>1218</v>
      </c>
    </row>
    <row r="1776" spans="1:9" ht="71.25">
      <c r="A1776" s="364" t="s">
        <v>1049</v>
      </c>
      <c r="B1776" s="364" t="s">
        <v>1478</v>
      </c>
      <c r="C1776" s="364">
        <v>8</v>
      </c>
      <c r="D1776" s="364" t="s">
        <v>1407</v>
      </c>
      <c r="E1776" s="364">
        <v>28</v>
      </c>
      <c r="F1776" s="364" t="s">
        <v>1052</v>
      </c>
      <c r="G1776" s="364" t="s">
        <v>1057</v>
      </c>
      <c r="H1776" s="364" t="s">
        <v>1054</v>
      </c>
      <c r="I1776" s="365" t="s">
        <v>1218</v>
      </c>
    </row>
    <row r="1777" spans="1:9" ht="71.25">
      <c r="A1777" s="364" t="s">
        <v>1049</v>
      </c>
      <c r="B1777" s="364" t="s">
        <v>1478</v>
      </c>
      <c r="C1777" s="364">
        <v>8</v>
      </c>
      <c r="D1777" s="364" t="s">
        <v>1408</v>
      </c>
      <c r="E1777" s="364">
        <v>28</v>
      </c>
      <c r="F1777" s="364" t="s">
        <v>1052</v>
      </c>
      <c r="G1777" s="364" t="s">
        <v>1057</v>
      </c>
      <c r="H1777" s="364" t="s">
        <v>1054</v>
      </c>
      <c r="I1777" s="365" t="s">
        <v>1218</v>
      </c>
    </row>
    <row r="1778" spans="1:9" ht="71.25">
      <c r="A1778" s="364" t="s">
        <v>1049</v>
      </c>
      <c r="B1778" s="364" t="s">
        <v>1478</v>
      </c>
      <c r="C1778" s="364">
        <v>8</v>
      </c>
      <c r="D1778" s="364" t="s">
        <v>1409</v>
      </c>
      <c r="E1778" s="364">
        <v>28</v>
      </c>
      <c r="F1778" s="364" t="s">
        <v>1052</v>
      </c>
      <c r="G1778" s="364" t="s">
        <v>1053</v>
      </c>
      <c r="H1778" s="364" t="s">
        <v>1054</v>
      </c>
      <c r="I1778" s="365" t="s">
        <v>1218</v>
      </c>
    </row>
    <row r="1779" spans="1:9" ht="71.25">
      <c r="A1779" s="364" t="s">
        <v>1049</v>
      </c>
      <c r="B1779" s="364" t="s">
        <v>1478</v>
      </c>
      <c r="C1779" s="364">
        <v>8</v>
      </c>
      <c r="D1779" s="364" t="s">
        <v>1410</v>
      </c>
      <c r="E1779" s="364">
        <v>28</v>
      </c>
      <c r="F1779" s="364" t="s">
        <v>1052</v>
      </c>
      <c r="G1779" s="364" t="s">
        <v>1053</v>
      </c>
      <c r="H1779" s="364" t="s">
        <v>1054</v>
      </c>
      <c r="I1779" s="365" t="s">
        <v>1218</v>
      </c>
    </row>
    <row r="1780" spans="1:9" ht="71.25">
      <c r="A1780" s="364" t="s">
        <v>1049</v>
      </c>
      <c r="B1780" s="364" t="s">
        <v>1478</v>
      </c>
      <c r="C1780" s="364">
        <v>8</v>
      </c>
      <c r="D1780" s="364" t="s">
        <v>1411</v>
      </c>
      <c r="E1780" s="364">
        <v>28</v>
      </c>
      <c r="F1780" s="364" t="s">
        <v>1052</v>
      </c>
      <c r="G1780" s="364" t="s">
        <v>1053</v>
      </c>
      <c r="H1780" s="364" t="s">
        <v>1054</v>
      </c>
      <c r="I1780" s="365" t="s">
        <v>1218</v>
      </c>
    </row>
    <row r="1781" spans="1:9" ht="71.25">
      <c r="A1781" s="364" t="s">
        <v>1049</v>
      </c>
      <c r="B1781" s="364" t="s">
        <v>1478</v>
      </c>
      <c r="C1781" s="364">
        <v>8</v>
      </c>
      <c r="D1781" s="364" t="s">
        <v>1412</v>
      </c>
      <c r="E1781" s="364">
        <v>28</v>
      </c>
      <c r="F1781" s="364" t="s">
        <v>1052</v>
      </c>
      <c r="G1781" s="364" t="s">
        <v>1053</v>
      </c>
      <c r="H1781" s="364" t="s">
        <v>1054</v>
      </c>
      <c r="I1781" s="365" t="s">
        <v>1218</v>
      </c>
    </row>
    <row r="1782" spans="1:9" ht="71.25">
      <c r="A1782" s="364" t="s">
        <v>1049</v>
      </c>
      <c r="B1782" s="364" t="s">
        <v>1478</v>
      </c>
      <c r="C1782" s="364">
        <v>8</v>
      </c>
      <c r="D1782" s="364" t="s">
        <v>1413</v>
      </c>
      <c r="E1782" s="364">
        <v>28</v>
      </c>
      <c r="F1782" s="364" t="s">
        <v>1052</v>
      </c>
      <c r="G1782" s="364" t="s">
        <v>1053</v>
      </c>
      <c r="H1782" s="364" t="s">
        <v>1054</v>
      </c>
      <c r="I1782" s="365" t="s">
        <v>1218</v>
      </c>
    </row>
    <row r="1783" spans="1:9" ht="71.25">
      <c r="A1783" s="364" t="s">
        <v>1049</v>
      </c>
      <c r="B1783" s="364" t="s">
        <v>1478</v>
      </c>
      <c r="C1783" s="364">
        <v>8</v>
      </c>
      <c r="D1783" s="364" t="s">
        <v>1414</v>
      </c>
      <c r="E1783" s="364">
        <v>28</v>
      </c>
      <c r="F1783" s="364" t="s">
        <v>1052</v>
      </c>
      <c r="G1783" s="364" t="s">
        <v>1053</v>
      </c>
      <c r="H1783" s="364" t="s">
        <v>1054</v>
      </c>
      <c r="I1783" s="365" t="s">
        <v>1218</v>
      </c>
    </row>
    <row r="1784" spans="1:9" ht="71.25">
      <c r="A1784" s="364" t="s">
        <v>1049</v>
      </c>
      <c r="B1784" s="364" t="s">
        <v>1478</v>
      </c>
      <c r="C1784" s="364">
        <v>8</v>
      </c>
      <c r="D1784" s="364" t="s">
        <v>1415</v>
      </c>
      <c r="E1784" s="364">
        <v>28</v>
      </c>
      <c r="F1784" s="364" t="s">
        <v>1052</v>
      </c>
      <c r="G1784" s="364" t="s">
        <v>1053</v>
      </c>
      <c r="H1784" s="364" t="s">
        <v>1054</v>
      </c>
      <c r="I1784" s="365" t="s">
        <v>1218</v>
      </c>
    </row>
    <row r="1785" spans="1:9" ht="71.25">
      <c r="A1785" s="364" t="s">
        <v>1049</v>
      </c>
      <c r="B1785" s="364" t="s">
        <v>1478</v>
      </c>
      <c r="C1785" s="364">
        <v>8</v>
      </c>
      <c r="D1785" s="364" t="s">
        <v>1416</v>
      </c>
      <c r="E1785" s="364">
        <v>28</v>
      </c>
      <c r="F1785" s="364" t="s">
        <v>1052</v>
      </c>
      <c r="G1785" s="364" t="s">
        <v>1053</v>
      </c>
      <c r="H1785" s="364" t="s">
        <v>1054</v>
      </c>
      <c r="I1785" s="365" t="s">
        <v>1218</v>
      </c>
    </row>
    <row r="1786" spans="1:9" ht="71.25">
      <c r="A1786" s="364" t="s">
        <v>1049</v>
      </c>
      <c r="B1786" s="364" t="s">
        <v>1478</v>
      </c>
      <c r="C1786" s="364">
        <v>8</v>
      </c>
      <c r="D1786" s="364" t="s">
        <v>1417</v>
      </c>
      <c r="E1786" s="364">
        <v>28</v>
      </c>
      <c r="F1786" s="364" t="s">
        <v>1052</v>
      </c>
      <c r="G1786" s="364" t="s">
        <v>1053</v>
      </c>
      <c r="H1786" s="364" t="s">
        <v>1054</v>
      </c>
      <c r="I1786" s="365" t="s">
        <v>1218</v>
      </c>
    </row>
    <row r="1787" spans="1:9" ht="71.25">
      <c r="A1787" s="364" t="s">
        <v>1049</v>
      </c>
      <c r="B1787" s="364" t="s">
        <v>1478</v>
      </c>
      <c r="C1787" s="364">
        <v>8</v>
      </c>
      <c r="D1787" s="364" t="s">
        <v>1418</v>
      </c>
      <c r="E1787" s="364">
        <v>28</v>
      </c>
      <c r="F1787" s="364" t="s">
        <v>1052</v>
      </c>
      <c r="G1787" s="364" t="s">
        <v>1053</v>
      </c>
      <c r="H1787" s="364" t="s">
        <v>1054</v>
      </c>
      <c r="I1787" s="365" t="s">
        <v>1218</v>
      </c>
    </row>
    <row r="1788" spans="1:9" ht="71.25">
      <c r="A1788" s="364" t="s">
        <v>1049</v>
      </c>
      <c r="B1788" s="364" t="s">
        <v>1478</v>
      </c>
      <c r="C1788" s="364">
        <v>8</v>
      </c>
      <c r="D1788" s="364" t="s">
        <v>1419</v>
      </c>
      <c r="E1788" s="364">
        <v>28</v>
      </c>
      <c r="F1788" s="364" t="s">
        <v>1052</v>
      </c>
      <c r="G1788" s="364" t="s">
        <v>1053</v>
      </c>
      <c r="H1788" s="364" t="s">
        <v>1054</v>
      </c>
      <c r="I1788" s="365" t="s">
        <v>1218</v>
      </c>
    </row>
    <row r="1789" spans="1:9" ht="71.25">
      <c r="A1789" s="364" t="s">
        <v>1049</v>
      </c>
      <c r="B1789" s="364" t="s">
        <v>1478</v>
      </c>
      <c r="C1789" s="364">
        <v>8</v>
      </c>
      <c r="D1789" s="364" t="s">
        <v>1420</v>
      </c>
      <c r="E1789" s="364">
        <v>28</v>
      </c>
      <c r="F1789" s="364" t="s">
        <v>1052</v>
      </c>
      <c r="G1789" s="364" t="s">
        <v>1268</v>
      </c>
      <c r="H1789" s="364" t="s">
        <v>1054</v>
      </c>
      <c r="I1789" s="365" t="s">
        <v>1218</v>
      </c>
    </row>
    <row r="1790" spans="1:9" ht="71.25">
      <c r="A1790" s="364" t="s">
        <v>1049</v>
      </c>
      <c r="B1790" s="364" t="s">
        <v>1478</v>
      </c>
      <c r="C1790" s="364">
        <v>8</v>
      </c>
      <c r="D1790" s="364" t="s">
        <v>1421</v>
      </c>
      <c r="E1790" s="364">
        <v>56</v>
      </c>
      <c r="F1790" s="364" t="s">
        <v>1590</v>
      </c>
      <c r="G1790" s="364" t="s">
        <v>1268</v>
      </c>
      <c r="H1790" s="364" t="s">
        <v>1054</v>
      </c>
      <c r="I1790" s="365" t="s">
        <v>1218</v>
      </c>
    </row>
    <row r="1791" spans="1:9" ht="71.25">
      <c r="A1791" s="364" t="s">
        <v>1049</v>
      </c>
      <c r="B1791" s="364" t="s">
        <v>1478</v>
      </c>
      <c r="C1791" s="364">
        <v>8</v>
      </c>
      <c r="D1791" s="364" t="s">
        <v>1423</v>
      </c>
      <c r="E1791" s="364">
        <v>28</v>
      </c>
      <c r="F1791" s="364" t="s">
        <v>1052</v>
      </c>
      <c r="G1791" s="364" t="s">
        <v>1268</v>
      </c>
      <c r="H1791" s="364" t="s">
        <v>1054</v>
      </c>
      <c r="I1791" s="365" t="s">
        <v>1218</v>
      </c>
    </row>
    <row r="1792" spans="1:9" ht="71.25">
      <c r="A1792" s="364" t="s">
        <v>1049</v>
      </c>
      <c r="B1792" s="364" t="s">
        <v>1478</v>
      </c>
      <c r="C1792" s="364">
        <v>9</v>
      </c>
      <c r="D1792" s="364" t="s">
        <v>1424</v>
      </c>
      <c r="E1792" s="364">
        <v>28</v>
      </c>
      <c r="F1792" s="364" t="s">
        <v>1052</v>
      </c>
      <c r="G1792" s="364" t="s">
        <v>1057</v>
      </c>
      <c r="H1792" s="364" t="s">
        <v>1054</v>
      </c>
      <c r="I1792" s="365" t="s">
        <v>1218</v>
      </c>
    </row>
    <row r="1793" spans="1:9" ht="71.25">
      <c r="A1793" s="364" t="s">
        <v>1049</v>
      </c>
      <c r="B1793" s="364" t="s">
        <v>1478</v>
      </c>
      <c r="C1793" s="364">
        <v>9</v>
      </c>
      <c r="D1793" s="364" t="s">
        <v>1425</v>
      </c>
      <c r="E1793" s="364">
        <v>28</v>
      </c>
      <c r="F1793" s="364" t="s">
        <v>1052</v>
      </c>
      <c r="G1793" s="364" t="s">
        <v>1057</v>
      </c>
      <c r="H1793" s="364" t="s">
        <v>1054</v>
      </c>
      <c r="I1793" s="365" t="s">
        <v>1218</v>
      </c>
    </row>
    <row r="1794" spans="1:9" ht="71.25">
      <c r="A1794" s="364" t="s">
        <v>1049</v>
      </c>
      <c r="B1794" s="364" t="s">
        <v>1478</v>
      </c>
      <c r="C1794" s="364">
        <v>9</v>
      </c>
      <c r="D1794" s="364" t="s">
        <v>1426</v>
      </c>
      <c r="E1794" s="364">
        <v>28</v>
      </c>
      <c r="F1794" s="364" t="s">
        <v>1052</v>
      </c>
      <c r="G1794" s="364" t="s">
        <v>1057</v>
      </c>
      <c r="H1794" s="364" t="s">
        <v>1054</v>
      </c>
      <c r="I1794" s="365" t="s">
        <v>1218</v>
      </c>
    </row>
    <row r="1795" spans="1:9" ht="71.25">
      <c r="A1795" s="364" t="s">
        <v>1049</v>
      </c>
      <c r="B1795" s="364" t="s">
        <v>1478</v>
      </c>
      <c r="C1795" s="364">
        <v>9</v>
      </c>
      <c r="D1795" s="364" t="s">
        <v>1427</v>
      </c>
      <c r="E1795" s="364">
        <v>28</v>
      </c>
      <c r="F1795" s="364" t="s">
        <v>1052</v>
      </c>
      <c r="G1795" s="364" t="s">
        <v>1057</v>
      </c>
      <c r="H1795" s="364" t="s">
        <v>1054</v>
      </c>
      <c r="I1795" s="365" t="s">
        <v>1218</v>
      </c>
    </row>
    <row r="1796" spans="1:9" ht="71.25">
      <c r="A1796" s="364" t="s">
        <v>1049</v>
      </c>
      <c r="B1796" s="364" t="s">
        <v>1478</v>
      </c>
      <c r="C1796" s="364">
        <v>9</v>
      </c>
      <c r="D1796" s="364" t="s">
        <v>1428</v>
      </c>
      <c r="E1796" s="364">
        <v>28</v>
      </c>
      <c r="F1796" s="364" t="s">
        <v>1052</v>
      </c>
      <c r="G1796" s="364" t="s">
        <v>1057</v>
      </c>
      <c r="H1796" s="364" t="s">
        <v>1054</v>
      </c>
      <c r="I1796" s="365" t="s">
        <v>1218</v>
      </c>
    </row>
    <row r="1797" spans="1:9" ht="71.25">
      <c r="A1797" s="364" t="s">
        <v>1049</v>
      </c>
      <c r="B1797" s="364" t="s">
        <v>1478</v>
      </c>
      <c r="C1797" s="364">
        <v>9</v>
      </c>
      <c r="D1797" s="364" t="s">
        <v>1429</v>
      </c>
      <c r="E1797" s="364">
        <v>28</v>
      </c>
      <c r="F1797" s="364" t="s">
        <v>1052</v>
      </c>
      <c r="G1797" s="364" t="s">
        <v>1057</v>
      </c>
      <c r="H1797" s="364" t="s">
        <v>1054</v>
      </c>
      <c r="I1797" s="365" t="s">
        <v>1218</v>
      </c>
    </row>
    <row r="1798" spans="1:9" ht="71.25">
      <c r="A1798" s="364" t="s">
        <v>1049</v>
      </c>
      <c r="B1798" s="364" t="s">
        <v>1478</v>
      </c>
      <c r="C1798" s="364">
        <v>9</v>
      </c>
      <c r="D1798" s="364" t="s">
        <v>1430</v>
      </c>
      <c r="E1798" s="364">
        <v>28</v>
      </c>
      <c r="F1798" s="364" t="s">
        <v>1052</v>
      </c>
      <c r="G1798" s="364" t="s">
        <v>1057</v>
      </c>
      <c r="H1798" s="364" t="s">
        <v>1054</v>
      </c>
      <c r="I1798" s="365" t="s">
        <v>1218</v>
      </c>
    </row>
    <row r="1799" spans="1:9" ht="71.25">
      <c r="A1799" s="364" t="s">
        <v>1049</v>
      </c>
      <c r="B1799" s="364" t="s">
        <v>1478</v>
      </c>
      <c r="C1799" s="364">
        <v>9</v>
      </c>
      <c r="D1799" s="364" t="s">
        <v>1431</v>
      </c>
      <c r="E1799" s="364">
        <v>28</v>
      </c>
      <c r="F1799" s="364" t="s">
        <v>1052</v>
      </c>
      <c r="G1799" s="364" t="s">
        <v>1057</v>
      </c>
      <c r="H1799" s="364" t="s">
        <v>1054</v>
      </c>
      <c r="I1799" s="365" t="s">
        <v>1218</v>
      </c>
    </row>
    <row r="1800" spans="1:9" ht="71.25">
      <c r="A1800" s="364" t="s">
        <v>1049</v>
      </c>
      <c r="B1800" s="364" t="s">
        <v>1478</v>
      </c>
      <c r="C1800" s="364">
        <v>9</v>
      </c>
      <c r="D1800" s="364" t="s">
        <v>1432</v>
      </c>
      <c r="E1800" s="364">
        <v>28</v>
      </c>
      <c r="F1800" s="364" t="s">
        <v>1052</v>
      </c>
      <c r="G1800" s="364" t="s">
        <v>1057</v>
      </c>
      <c r="H1800" s="364" t="s">
        <v>1054</v>
      </c>
      <c r="I1800" s="365" t="s">
        <v>1218</v>
      </c>
    </row>
    <row r="1801" spans="1:9" ht="71.25">
      <c r="A1801" s="364" t="s">
        <v>1049</v>
      </c>
      <c r="B1801" s="364" t="s">
        <v>1478</v>
      </c>
      <c r="C1801" s="364">
        <v>9</v>
      </c>
      <c r="D1801" s="364" t="s">
        <v>1433</v>
      </c>
      <c r="E1801" s="364">
        <v>28</v>
      </c>
      <c r="F1801" s="364" t="s">
        <v>1052</v>
      </c>
      <c r="G1801" s="364" t="s">
        <v>1057</v>
      </c>
      <c r="H1801" s="364" t="s">
        <v>1054</v>
      </c>
      <c r="I1801" s="365" t="s">
        <v>1218</v>
      </c>
    </row>
    <row r="1802" spans="1:9" ht="71.25">
      <c r="A1802" s="364" t="s">
        <v>1049</v>
      </c>
      <c r="B1802" s="364" t="s">
        <v>1478</v>
      </c>
      <c r="C1802" s="364">
        <v>9</v>
      </c>
      <c r="D1802" s="364" t="s">
        <v>1434</v>
      </c>
      <c r="E1802" s="364">
        <v>28</v>
      </c>
      <c r="F1802" s="364" t="s">
        <v>1052</v>
      </c>
      <c r="G1802" s="364" t="s">
        <v>1057</v>
      </c>
      <c r="H1802" s="364" t="s">
        <v>1054</v>
      </c>
      <c r="I1802" s="365" t="s">
        <v>1218</v>
      </c>
    </row>
    <row r="1803" spans="1:9" ht="71.25">
      <c r="A1803" s="364" t="s">
        <v>1049</v>
      </c>
      <c r="B1803" s="364" t="s">
        <v>1478</v>
      </c>
      <c r="C1803" s="364">
        <v>9</v>
      </c>
      <c r="D1803" s="364" t="s">
        <v>1435</v>
      </c>
      <c r="E1803" s="364">
        <v>28</v>
      </c>
      <c r="F1803" s="364" t="s">
        <v>1052</v>
      </c>
      <c r="G1803" s="364" t="s">
        <v>1053</v>
      </c>
      <c r="H1803" s="364" t="s">
        <v>1054</v>
      </c>
      <c r="I1803" s="365" t="s">
        <v>1218</v>
      </c>
    </row>
    <row r="1804" spans="1:9" ht="71.25">
      <c r="A1804" s="364" t="s">
        <v>1049</v>
      </c>
      <c r="B1804" s="364" t="s">
        <v>1478</v>
      </c>
      <c r="C1804" s="364">
        <v>9</v>
      </c>
      <c r="D1804" s="364" t="s">
        <v>1436</v>
      </c>
      <c r="E1804" s="364">
        <v>28</v>
      </c>
      <c r="F1804" s="364" t="s">
        <v>1052</v>
      </c>
      <c r="G1804" s="364" t="s">
        <v>1053</v>
      </c>
      <c r="H1804" s="364" t="s">
        <v>1054</v>
      </c>
      <c r="I1804" s="365" t="s">
        <v>1218</v>
      </c>
    </row>
    <row r="1805" spans="1:9" ht="71.25">
      <c r="A1805" s="364" t="s">
        <v>1049</v>
      </c>
      <c r="B1805" s="364" t="s">
        <v>1478</v>
      </c>
      <c r="C1805" s="364">
        <v>9</v>
      </c>
      <c r="D1805" s="364" t="s">
        <v>1437</v>
      </c>
      <c r="E1805" s="364">
        <v>28</v>
      </c>
      <c r="F1805" s="364" t="s">
        <v>1052</v>
      </c>
      <c r="G1805" s="364" t="s">
        <v>1053</v>
      </c>
      <c r="H1805" s="364" t="s">
        <v>1054</v>
      </c>
      <c r="I1805" s="365" t="s">
        <v>1218</v>
      </c>
    </row>
    <row r="1806" spans="1:9" ht="71.25">
      <c r="A1806" s="364" t="s">
        <v>1049</v>
      </c>
      <c r="B1806" s="364" t="s">
        <v>1478</v>
      </c>
      <c r="C1806" s="364">
        <v>9</v>
      </c>
      <c r="D1806" s="364" t="s">
        <v>1438</v>
      </c>
      <c r="E1806" s="364">
        <v>28</v>
      </c>
      <c r="F1806" s="364" t="s">
        <v>1052</v>
      </c>
      <c r="G1806" s="364" t="s">
        <v>1053</v>
      </c>
      <c r="H1806" s="364" t="s">
        <v>1054</v>
      </c>
      <c r="I1806" s="365" t="s">
        <v>1218</v>
      </c>
    </row>
    <row r="1807" spans="1:9" ht="71.25">
      <c r="A1807" s="364" t="s">
        <v>1049</v>
      </c>
      <c r="B1807" s="364" t="s">
        <v>1478</v>
      </c>
      <c r="C1807" s="364">
        <v>9</v>
      </c>
      <c r="D1807" s="364" t="s">
        <v>1439</v>
      </c>
      <c r="E1807" s="364">
        <v>28</v>
      </c>
      <c r="F1807" s="364" t="s">
        <v>1052</v>
      </c>
      <c r="G1807" s="364" t="s">
        <v>1053</v>
      </c>
      <c r="H1807" s="364" t="s">
        <v>1054</v>
      </c>
      <c r="I1807" s="365" t="s">
        <v>1218</v>
      </c>
    </row>
    <row r="1808" spans="1:9" ht="71.25">
      <c r="A1808" s="364" t="s">
        <v>1049</v>
      </c>
      <c r="B1808" s="364" t="s">
        <v>1478</v>
      </c>
      <c r="C1808" s="364">
        <v>9</v>
      </c>
      <c r="D1808" s="364" t="s">
        <v>1440</v>
      </c>
      <c r="E1808" s="364">
        <v>28</v>
      </c>
      <c r="F1808" s="364" t="s">
        <v>1052</v>
      </c>
      <c r="G1808" s="364" t="s">
        <v>1053</v>
      </c>
      <c r="H1808" s="364" t="s">
        <v>1054</v>
      </c>
      <c r="I1808" s="365" t="s">
        <v>1218</v>
      </c>
    </row>
    <row r="1809" spans="1:9" ht="71.25">
      <c r="A1809" s="364" t="s">
        <v>1049</v>
      </c>
      <c r="B1809" s="364" t="s">
        <v>1478</v>
      </c>
      <c r="C1809" s="364">
        <v>9</v>
      </c>
      <c r="D1809" s="364" t="s">
        <v>1441</v>
      </c>
      <c r="E1809" s="364">
        <v>28</v>
      </c>
      <c r="F1809" s="364" t="s">
        <v>1052</v>
      </c>
      <c r="G1809" s="364" t="s">
        <v>1053</v>
      </c>
      <c r="H1809" s="364" t="s">
        <v>1054</v>
      </c>
      <c r="I1809" s="365" t="s">
        <v>1218</v>
      </c>
    </row>
    <row r="1810" spans="1:9" ht="71.25">
      <c r="A1810" s="364" t="s">
        <v>1049</v>
      </c>
      <c r="B1810" s="364" t="s">
        <v>1478</v>
      </c>
      <c r="C1810" s="364">
        <v>9</v>
      </c>
      <c r="D1810" s="364" t="s">
        <v>1442</v>
      </c>
      <c r="E1810" s="364">
        <v>28</v>
      </c>
      <c r="F1810" s="364" t="s">
        <v>1052</v>
      </c>
      <c r="G1810" s="364" t="s">
        <v>1053</v>
      </c>
      <c r="H1810" s="364" t="s">
        <v>1054</v>
      </c>
      <c r="I1810" s="365" t="s">
        <v>1218</v>
      </c>
    </row>
    <row r="1811" spans="1:9" ht="71.25">
      <c r="A1811" s="364" t="s">
        <v>1049</v>
      </c>
      <c r="B1811" s="364" t="s">
        <v>1478</v>
      </c>
      <c r="C1811" s="364">
        <v>9</v>
      </c>
      <c r="D1811" s="364" t="s">
        <v>1443</v>
      </c>
      <c r="E1811" s="364">
        <v>28</v>
      </c>
      <c r="F1811" s="364" t="s">
        <v>1052</v>
      </c>
      <c r="G1811" s="364" t="s">
        <v>1053</v>
      </c>
      <c r="H1811" s="364" t="s">
        <v>1054</v>
      </c>
      <c r="I1811" s="365" t="s">
        <v>1218</v>
      </c>
    </row>
    <row r="1812" spans="1:9" ht="71.25">
      <c r="A1812" s="364" t="s">
        <v>1049</v>
      </c>
      <c r="B1812" s="364" t="s">
        <v>1478</v>
      </c>
      <c r="C1812" s="364">
        <v>9</v>
      </c>
      <c r="D1812" s="364" t="s">
        <v>1444</v>
      </c>
      <c r="E1812" s="364">
        <v>28</v>
      </c>
      <c r="F1812" s="364" t="s">
        <v>1052</v>
      </c>
      <c r="G1812" s="364" t="s">
        <v>1053</v>
      </c>
      <c r="H1812" s="364" t="s">
        <v>1054</v>
      </c>
      <c r="I1812" s="365" t="s">
        <v>1218</v>
      </c>
    </row>
    <row r="1813" spans="1:9" ht="71.25">
      <c r="A1813" s="364" t="s">
        <v>1049</v>
      </c>
      <c r="B1813" s="364" t="s">
        <v>1478</v>
      </c>
      <c r="C1813" s="364">
        <v>9</v>
      </c>
      <c r="D1813" s="364" t="s">
        <v>1445</v>
      </c>
      <c r="E1813" s="364">
        <v>28</v>
      </c>
      <c r="F1813" s="364" t="s">
        <v>1052</v>
      </c>
      <c r="G1813" s="364" t="s">
        <v>1053</v>
      </c>
      <c r="H1813" s="364" t="s">
        <v>1054</v>
      </c>
      <c r="I1813" s="365" t="s">
        <v>1218</v>
      </c>
    </row>
    <row r="1814" spans="1:9" ht="71.25">
      <c r="A1814" s="364" t="s">
        <v>1049</v>
      </c>
      <c r="B1814" s="364" t="s">
        <v>1478</v>
      </c>
      <c r="C1814" s="364">
        <v>9</v>
      </c>
      <c r="D1814" s="364" t="s">
        <v>1446</v>
      </c>
      <c r="E1814" s="364">
        <v>28</v>
      </c>
      <c r="F1814" s="364" t="s">
        <v>1052</v>
      </c>
      <c r="G1814" s="364" t="s">
        <v>1241</v>
      </c>
      <c r="H1814" s="364" t="s">
        <v>1054</v>
      </c>
      <c r="I1814" s="365" t="s">
        <v>1218</v>
      </c>
    </row>
    <row r="1815" spans="1:9" ht="71.25">
      <c r="A1815" s="364" t="s">
        <v>1049</v>
      </c>
      <c r="B1815" s="364" t="s">
        <v>1478</v>
      </c>
      <c r="C1815" s="364">
        <v>9</v>
      </c>
      <c r="D1815" s="364" t="s">
        <v>1447</v>
      </c>
      <c r="E1815" s="364">
        <v>56</v>
      </c>
      <c r="F1815" s="364" t="s">
        <v>1590</v>
      </c>
      <c r="G1815" s="364" t="s">
        <v>1241</v>
      </c>
      <c r="H1815" s="364" t="s">
        <v>1054</v>
      </c>
      <c r="I1815" s="365" t="s">
        <v>1218</v>
      </c>
    </row>
    <row r="1816" spans="1:9" ht="71.25">
      <c r="A1816" s="364" t="s">
        <v>1049</v>
      </c>
      <c r="B1816" s="364" t="s">
        <v>1478</v>
      </c>
      <c r="C1816" s="364">
        <v>9</v>
      </c>
      <c r="D1816" s="364" t="s">
        <v>1449</v>
      </c>
      <c r="E1816" s="364">
        <v>28</v>
      </c>
      <c r="F1816" s="364" t="s">
        <v>1052</v>
      </c>
      <c r="G1816" s="364" t="s">
        <v>1241</v>
      </c>
      <c r="H1816" s="364" t="s">
        <v>1054</v>
      </c>
      <c r="I1816" s="365" t="s">
        <v>1218</v>
      </c>
    </row>
    <row r="1817" spans="1:9" ht="71.25">
      <c r="A1817" s="364" t="s">
        <v>1049</v>
      </c>
      <c r="B1817" s="364" t="s">
        <v>1478</v>
      </c>
      <c r="C1817" s="364">
        <v>9</v>
      </c>
      <c r="D1817" s="364" t="s">
        <v>1450</v>
      </c>
      <c r="E1817" s="364">
        <v>28</v>
      </c>
      <c r="F1817" s="364" t="s">
        <v>1052</v>
      </c>
      <c r="G1817" s="364" t="s">
        <v>1057</v>
      </c>
      <c r="H1817" s="364" t="s">
        <v>1054</v>
      </c>
      <c r="I1817" s="365" t="s">
        <v>1218</v>
      </c>
    </row>
    <row r="1818" spans="1:9" ht="71.25">
      <c r="A1818" s="364" t="s">
        <v>1049</v>
      </c>
      <c r="B1818" s="364" t="s">
        <v>1478</v>
      </c>
      <c r="C1818" s="364">
        <v>9</v>
      </c>
      <c r="D1818" s="364" t="s">
        <v>1451</v>
      </c>
      <c r="E1818" s="364">
        <v>28</v>
      </c>
      <c r="F1818" s="364" t="s">
        <v>1052</v>
      </c>
      <c r="G1818" s="364" t="s">
        <v>1057</v>
      </c>
      <c r="H1818" s="364" t="s">
        <v>1054</v>
      </c>
      <c r="I1818" s="365" t="s">
        <v>1218</v>
      </c>
    </row>
    <row r="1819" spans="1:9" ht="71.25">
      <c r="A1819" s="364" t="s">
        <v>1049</v>
      </c>
      <c r="B1819" s="364" t="s">
        <v>1478</v>
      </c>
      <c r="C1819" s="364">
        <v>9</v>
      </c>
      <c r="D1819" s="364" t="s">
        <v>1452</v>
      </c>
      <c r="E1819" s="364">
        <v>28</v>
      </c>
      <c r="F1819" s="364" t="s">
        <v>1052</v>
      </c>
      <c r="G1819" s="364" t="s">
        <v>1057</v>
      </c>
      <c r="H1819" s="364" t="s">
        <v>1054</v>
      </c>
      <c r="I1819" s="365" t="s">
        <v>1218</v>
      </c>
    </row>
    <row r="1820" spans="1:9" ht="71.25">
      <c r="A1820" s="364" t="s">
        <v>1049</v>
      </c>
      <c r="B1820" s="364" t="s">
        <v>1478</v>
      </c>
      <c r="C1820" s="364">
        <v>9</v>
      </c>
      <c r="D1820" s="364" t="s">
        <v>1453</v>
      </c>
      <c r="E1820" s="364">
        <v>28</v>
      </c>
      <c r="F1820" s="364" t="s">
        <v>1052</v>
      </c>
      <c r="G1820" s="364" t="s">
        <v>1057</v>
      </c>
      <c r="H1820" s="364" t="s">
        <v>1054</v>
      </c>
      <c r="I1820" s="365" t="s">
        <v>1218</v>
      </c>
    </row>
    <row r="1821" spans="1:9" ht="71.25">
      <c r="A1821" s="364" t="s">
        <v>1049</v>
      </c>
      <c r="B1821" s="364" t="s">
        <v>1478</v>
      </c>
      <c r="C1821" s="364">
        <v>9</v>
      </c>
      <c r="D1821" s="364" t="s">
        <v>1454</v>
      </c>
      <c r="E1821" s="364">
        <v>28</v>
      </c>
      <c r="F1821" s="364" t="s">
        <v>1052</v>
      </c>
      <c r="G1821" s="364" t="s">
        <v>1057</v>
      </c>
      <c r="H1821" s="364" t="s">
        <v>1054</v>
      </c>
      <c r="I1821" s="365" t="s">
        <v>1218</v>
      </c>
    </row>
    <row r="1822" spans="1:9" ht="71.25">
      <c r="A1822" s="364" t="s">
        <v>1049</v>
      </c>
      <c r="B1822" s="364" t="s">
        <v>1478</v>
      </c>
      <c r="C1822" s="364">
        <v>9</v>
      </c>
      <c r="D1822" s="364" t="s">
        <v>1455</v>
      </c>
      <c r="E1822" s="364">
        <v>28</v>
      </c>
      <c r="F1822" s="364" t="s">
        <v>1052</v>
      </c>
      <c r="G1822" s="364" t="s">
        <v>1057</v>
      </c>
      <c r="H1822" s="364" t="s">
        <v>1054</v>
      </c>
      <c r="I1822" s="365" t="s">
        <v>1218</v>
      </c>
    </row>
    <row r="1823" spans="1:9" ht="71.25">
      <c r="A1823" s="364" t="s">
        <v>1049</v>
      </c>
      <c r="B1823" s="364" t="s">
        <v>1478</v>
      </c>
      <c r="C1823" s="364">
        <v>9</v>
      </c>
      <c r="D1823" s="364" t="s">
        <v>1456</v>
      </c>
      <c r="E1823" s="364">
        <v>28</v>
      </c>
      <c r="F1823" s="364" t="s">
        <v>1052</v>
      </c>
      <c r="G1823" s="364" t="s">
        <v>1057</v>
      </c>
      <c r="H1823" s="364" t="s">
        <v>1054</v>
      </c>
      <c r="I1823" s="365" t="s">
        <v>1218</v>
      </c>
    </row>
    <row r="1824" spans="1:9" ht="71.25">
      <c r="A1824" s="364" t="s">
        <v>1049</v>
      </c>
      <c r="B1824" s="364" t="s">
        <v>1478</v>
      </c>
      <c r="C1824" s="364">
        <v>9</v>
      </c>
      <c r="D1824" s="364" t="s">
        <v>1457</v>
      </c>
      <c r="E1824" s="364">
        <v>28</v>
      </c>
      <c r="F1824" s="364" t="s">
        <v>1052</v>
      </c>
      <c r="G1824" s="364" t="s">
        <v>1057</v>
      </c>
      <c r="H1824" s="364" t="s">
        <v>1054</v>
      </c>
      <c r="I1824" s="365" t="s">
        <v>1218</v>
      </c>
    </row>
    <row r="1825" spans="1:9" ht="71.25">
      <c r="A1825" s="364" t="s">
        <v>1049</v>
      </c>
      <c r="B1825" s="364" t="s">
        <v>1478</v>
      </c>
      <c r="C1825" s="364">
        <v>9</v>
      </c>
      <c r="D1825" s="364" t="s">
        <v>1458</v>
      </c>
      <c r="E1825" s="364">
        <v>28</v>
      </c>
      <c r="F1825" s="364" t="s">
        <v>1052</v>
      </c>
      <c r="G1825" s="364" t="s">
        <v>1057</v>
      </c>
      <c r="H1825" s="364" t="s">
        <v>1054</v>
      </c>
      <c r="I1825" s="365" t="s">
        <v>1218</v>
      </c>
    </row>
    <row r="1826" spans="1:9" ht="71.25">
      <c r="A1826" s="364" t="s">
        <v>1049</v>
      </c>
      <c r="B1826" s="364" t="s">
        <v>1478</v>
      </c>
      <c r="C1826" s="364">
        <v>9</v>
      </c>
      <c r="D1826" s="364" t="s">
        <v>1459</v>
      </c>
      <c r="E1826" s="364">
        <v>28</v>
      </c>
      <c r="F1826" s="364" t="s">
        <v>1052</v>
      </c>
      <c r="G1826" s="364" t="s">
        <v>1057</v>
      </c>
      <c r="H1826" s="364" t="s">
        <v>1054</v>
      </c>
      <c r="I1826" s="365" t="s">
        <v>1218</v>
      </c>
    </row>
    <row r="1827" spans="1:9" ht="71.25">
      <c r="A1827" s="364" t="s">
        <v>1049</v>
      </c>
      <c r="B1827" s="364" t="s">
        <v>1478</v>
      </c>
      <c r="C1827" s="364">
        <v>9</v>
      </c>
      <c r="D1827" s="364" t="s">
        <v>1460</v>
      </c>
      <c r="E1827" s="364">
        <v>28</v>
      </c>
      <c r="F1827" s="364" t="s">
        <v>1052</v>
      </c>
      <c r="G1827" s="364" t="s">
        <v>1057</v>
      </c>
      <c r="H1827" s="364" t="s">
        <v>1054</v>
      </c>
      <c r="I1827" s="365" t="s">
        <v>1218</v>
      </c>
    </row>
    <row r="1828" spans="1:9" ht="71.25">
      <c r="A1828" s="364" t="s">
        <v>1049</v>
      </c>
      <c r="B1828" s="364" t="s">
        <v>1478</v>
      </c>
      <c r="C1828" s="364">
        <v>9</v>
      </c>
      <c r="D1828" s="364" t="s">
        <v>1461</v>
      </c>
      <c r="E1828" s="364">
        <v>28</v>
      </c>
      <c r="F1828" s="364" t="s">
        <v>1052</v>
      </c>
      <c r="G1828" s="364" t="s">
        <v>1053</v>
      </c>
      <c r="H1828" s="364" t="s">
        <v>1054</v>
      </c>
      <c r="I1828" s="365" t="s">
        <v>1218</v>
      </c>
    </row>
    <row r="1829" spans="1:9" ht="71.25">
      <c r="A1829" s="364" t="s">
        <v>1049</v>
      </c>
      <c r="B1829" s="364" t="s">
        <v>1478</v>
      </c>
      <c r="C1829" s="364">
        <v>9</v>
      </c>
      <c r="D1829" s="364" t="s">
        <v>1462</v>
      </c>
      <c r="E1829" s="364">
        <v>28</v>
      </c>
      <c r="F1829" s="364" t="s">
        <v>1052</v>
      </c>
      <c r="G1829" s="364" t="s">
        <v>1053</v>
      </c>
      <c r="H1829" s="364" t="s">
        <v>1054</v>
      </c>
      <c r="I1829" s="365" t="s">
        <v>1218</v>
      </c>
    </row>
    <row r="1830" spans="1:9" ht="71.25">
      <c r="A1830" s="364" t="s">
        <v>1049</v>
      </c>
      <c r="B1830" s="364" t="s">
        <v>1478</v>
      </c>
      <c r="C1830" s="364">
        <v>9</v>
      </c>
      <c r="D1830" s="364" t="s">
        <v>1463</v>
      </c>
      <c r="E1830" s="364">
        <v>28</v>
      </c>
      <c r="F1830" s="364" t="s">
        <v>1052</v>
      </c>
      <c r="G1830" s="364" t="s">
        <v>1053</v>
      </c>
      <c r="H1830" s="364" t="s">
        <v>1054</v>
      </c>
      <c r="I1830" s="365" t="s">
        <v>1218</v>
      </c>
    </row>
    <row r="1831" spans="1:9" ht="71.25">
      <c r="A1831" s="364" t="s">
        <v>1049</v>
      </c>
      <c r="B1831" s="364" t="s">
        <v>1478</v>
      </c>
      <c r="C1831" s="364">
        <v>9</v>
      </c>
      <c r="D1831" s="364" t="s">
        <v>1464</v>
      </c>
      <c r="E1831" s="364">
        <v>28</v>
      </c>
      <c r="F1831" s="364" t="s">
        <v>1052</v>
      </c>
      <c r="G1831" s="364" t="s">
        <v>1053</v>
      </c>
      <c r="H1831" s="364" t="s">
        <v>1054</v>
      </c>
      <c r="I1831" s="365" t="s">
        <v>1218</v>
      </c>
    </row>
    <row r="1832" spans="1:9" ht="71.25">
      <c r="A1832" s="364" t="s">
        <v>1049</v>
      </c>
      <c r="B1832" s="364" t="s">
        <v>1478</v>
      </c>
      <c r="C1832" s="364">
        <v>9</v>
      </c>
      <c r="D1832" s="364" t="s">
        <v>1465</v>
      </c>
      <c r="E1832" s="364">
        <v>28</v>
      </c>
      <c r="F1832" s="364" t="s">
        <v>1052</v>
      </c>
      <c r="G1832" s="364" t="s">
        <v>1053</v>
      </c>
      <c r="H1832" s="364" t="s">
        <v>1054</v>
      </c>
      <c r="I1832" s="365" t="s">
        <v>1218</v>
      </c>
    </row>
    <row r="1833" spans="1:9" ht="71.25">
      <c r="A1833" s="364" t="s">
        <v>1049</v>
      </c>
      <c r="B1833" s="364" t="s">
        <v>1478</v>
      </c>
      <c r="C1833" s="364">
        <v>9</v>
      </c>
      <c r="D1833" s="364" t="s">
        <v>1466</v>
      </c>
      <c r="E1833" s="364">
        <v>28</v>
      </c>
      <c r="F1833" s="364" t="s">
        <v>1052</v>
      </c>
      <c r="G1833" s="364" t="s">
        <v>1053</v>
      </c>
      <c r="H1833" s="364" t="s">
        <v>1054</v>
      </c>
      <c r="I1833" s="365" t="s">
        <v>1218</v>
      </c>
    </row>
    <row r="1834" spans="1:9" ht="71.25">
      <c r="A1834" s="364" t="s">
        <v>1049</v>
      </c>
      <c r="B1834" s="364" t="s">
        <v>1478</v>
      </c>
      <c r="C1834" s="364">
        <v>9</v>
      </c>
      <c r="D1834" s="364" t="s">
        <v>1467</v>
      </c>
      <c r="E1834" s="364">
        <v>28</v>
      </c>
      <c r="F1834" s="364" t="s">
        <v>1052</v>
      </c>
      <c r="G1834" s="364" t="s">
        <v>1053</v>
      </c>
      <c r="H1834" s="364" t="s">
        <v>1054</v>
      </c>
      <c r="I1834" s="365" t="s">
        <v>1218</v>
      </c>
    </row>
    <row r="1835" spans="1:9" ht="71.25">
      <c r="A1835" s="364" t="s">
        <v>1049</v>
      </c>
      <c r="B1835" s="364" t="s">
        <v>1478</v>
      </c>
      <c r="C1835" s="364">
        <v>9</v>
      </c>
      <c r="D1835" s="364" t="s">
        <v>1468</v>
      </c>
      <c r="E1835" s="364">
        <v>28</v>
      </c>
      <c r="F1835" s="364" t="s">
        <v>1052</v>
      </c>
      <c r="G1835" s="364" t="s">
        <v>1053</v>
      </c>
      <c r="H1835" s="364" t="s">
        <v>1054</v>
      </c>
      <c r="I1835" s="365" t="s">
        <v>1218</v>
      </c>
    </row>
    <row r="1836" spans="1:9" ht="71.25">
      <c r="A1836" s="364" t="s">
        <v>1049</v>
      </c>
      <c r="B1836" s="364" t="s">
        <v>1478</v>
      </c>
      <c r="C1836" s="364">
        <v>9</v>
      </c>
      <c r="D1836" s="364" t="s">
        <v>1469</v>
      </c>
      <c r="E1836" s="364">
        <v>28</v>
      </c>
      <c r="F1836" s="364" t="s">
        <v>1052</v>
      </c>
      <c r="G1836" s="364" t="s">
        <v>1053</v>
      </c>
      <c r="H1836" s="364" t="s">
        <v>1054</v>
      </c>
      <c r="I1836" s="365" t="s">
        <v>1218</v>
      </c>
    </row>
    <row r="1837" spans="1:9" ht="71.25">
      <c r="A1837" s="364" t="s">
        <v>1049</v>
      </c>
      <c r="B1837" s="364" t="s">
        <v>1478</v>
      </c>
      <c r="C1837" s="364">
        <v>9</v>
      </c>
      <c r="D1837" s="364" t="s">
        <v>1470</v>
      </c>
      <c r="E1837" s="364">
        <v>28</v>
      </c>
      <c r="F1837" s="364" t="s">
        <v>1052</v>
      </c>
      <c r="G1837" s="364" t="s">
        <v>1053</v>
      </c>
      <c r="H1837" s="364" t="s">
        <v>1054</v>
      </c>
      <c r="I1837" s="365" t="s">
        <v>1218</v>
      </c>
    </row>
    <row r="1838" spans="1:9" ht="71.25">
      <c r="A1838" s="364" t="s">
        <v>1049</v>
      </c>
      <c r="B1838" s="364" t="s">
        <v>1478</v>
      </c>
      <c r="C1838" s="364">
        <v>9</v>
      </c>
      <c r="D1838" s="364" t="s">
        <v>1471</v>
      </c>
      <c r="E1838" s="364">
        <v>28</v>
      </c>
      <c r="F1838" s="364" t="s">
        <v>1052</v>
      </c>
      <c r="G1838" s="364" t="s">
        <v>1053</v>
      </c>
      <c r="H1838" s="364" t="s">
        <v>1054</v>
      </c>
      <c r="I1838" s="365" t="s">
        <v>1218</v>
      </c>
    </row>
    <row r="1839" spans="1:9" ht="71.25">
      <c r="A1839" s="364" t="s">
        <v>1049</v>
      </c>
      <c r="B1839" s="364" t="s">
        <v>1478</v>
      </c>
      <c r="C1839" s="364">
        <v>9</v>
      </c>
      <c r="D1839" s="364" t="s">
        <v>1472</v>
      </c>
      <c r="E1839" s="364">
        <v>28</v>
      </c>
      <c r="F1839" s="364" t="s">
        <v>1052</v>
      </c>
      <c r="G1839" s="364" t="s">
        <v>1268</v>
      </c>
      <c r="H1839" s="364" t="s">
        <v>1054</v>
      </c>
      <c r="I1839" s="365" t="s">
        <v>1218</v>
      </c>
    </row>
    <row r="1840" spans="1:9" ht="71.25">
      <c r="A1840" s="364" t="s">
        <v>1049</v>
      </c>
      <c r="B1840" s="364" t="s">
        <v>1478</v>
      </c>
      <c r="C1840" s="364">
        <v>9</v>
      </c>
      <c r="D1840" s="364" t="s">
        <v>1473</v>
      </c>
      <c r="E1840" s="364">
        <v>56</v>
      </c>
      <c r="F1840" s="364" t="s">
        <v>1590</v>
      </c>
      <c r="G1840" s="364" t="s">
        <v>1268</v>
      </c>
      <c r="H1840" s="364" t="s">
        <v>1054</v>
      </c>
      <c r="I1840" s="365" t="s">
        <v>1218</v>
      </c>
    </row>
    <row r="1841" spans="1:9" ht="71.25">
      <c r="A1841" s="364" t="s">
        <v>1049</v>
      </c>
      <c r="B1841" s="364" t="s">
        <v>1478</v>
      </c>
      <c r="C1841" s="364">
        <v>9</v>
      </c>
      <c r="D1841" s="364" t="s">
        <v>1475</v>
      </c>
      <c r="E1841" s="364">
        <v>28</v>
      </c>
      <c r="F1841" s="364" t="s">
        <v>1052</v>
      </c>
      <c r="G1841" s="364" t="s">
        <v>1268</v>
      </c>
      <c r="H1841" s="364" t="s">
        <v>1054</v>
      </c>
      <c r="I1841" s="365" t="s">
        <v>1218</v>
      </c>
    </row>
  </sheetData>
  <autoFilter ref="A1:I1841" xr:uid="{7F602CE9-2182-4766-BACE-0D30BD68D32D}"/>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57" t="s">
        <v>702</v>
      </c>
      <c r="B1" s="358"/>
      <c r="C1" s="358"/>
      <c r="D1" s="358"/>
      <c r="E1" s="358"/>
      <c r="F1" s="359"/>
      <c r="G1" s="358"/>
      <c r="H1" s="358"/>
      <c r="I1" s="358"/>
      <c r="J1" s="358"/>
      <c r="K1" s="358"/>
      <c r="L1" s="358"/>
      <c r="M1" s="358"/>
      <c r="N1" s="360"/>
    </row>
    <row r="2" spans="1:14" ht="28.5">
      <c r="A2" s="101" t="s">
        <v>58</v>
      </c>
      <c r="B2" s="102" t="s">
        <v>703</v>
      </c>
      <c r="C2" s="102" t="s">
        <v>704</v>
      </c>
      <c r="D2" s="102" t="s">
        <v>705</v>
      </c>
      <c r="E2" s="102" t="s">
        <v>706</v>
      </c>
      <c r="F2" s="103" t="s">
        <v>707</v>
      </c>
      <c r="G2" s="102" t="s">
        <v>708</v>
      </c>
      <c r="H2" s="102" t="s">
        <v>109</v>
      </c>
      <c r="I2" s="102" t="s">
        <v>110</v>
      </c>
      <c r="J2" s="104" t="s">
        <v>709</v>
      </c>
      <c r="K2" s="105" t="s">
        <v>710</v>
      </c>
      <c r="L2" s="104" t="s">
        <v>711</v>
      </c>
      <c r="M2" s="102" t="s">
        <v>712</v>
      </c>
      <c r="N2" s="106" t="s">
        <v>713</v>
      </c>
    </row>
    <row r="3" spans="1:14">
      <c r="A3" s="107">
        <v>1</v>
      </c>
      <c r="B3" s="100">
        <v>2</v>
      </c>
      <c r="C3" s="100">
        <v>1</v>
      </c>
      <c r="D3" s="100">
        <v>1</v>
      </c>
      <c r="E3" s="100">
        <v>102</v>
      </c>
      <c r="F3" s="108" t="s">
        <v>714</v>
      </c>
      <c r="G3" s="100" t="s">
        <v>715</v>
      </c>
      <c r="H3" s="109" t="s">
        <v>716</v>
      </c>
      <c r="I3" s="110" t="s">
        <v>717</v>
      </c>
      <c r="J3" s="111">
        <v>55.93</v>
      </c>
      <c r="K3" s="112">
        <v>44.38</v>
      </c>
      <c r="L3" s="110">
        <v>21000</v>
      </c>
      <c r="M3" s="110">
        <f>L3*J3</f>
        <v>1174530</v>
      </c>
      <c r="N3" s="107">
        <f t="shared" ref="N3:N66" si="0">M3/K3</f>
        <v>26465.299684542584</v>
      </c>
    </row>
    <row r="4" spans="1:14">
      <c r="A4" s="107">
        <v>2</v>
      </c>
      <c r="B4" s="100">
        <v>2</v>
      </c>
      <c r="C4" s="100">
        <v>1</v>
      </c>
      <c r="D4" s="100">
        <v>1</v>
      </c>
      <c r="E4" s="100">
        <v>104</v>
      </c>
      <c r="F4" s="108" t="s">
        <v>718</v>
      </c>
      <c r="G4" s="100" t="s">
        <v>715</v>
      </c>
      <c r="H4" s="109" t="s">
        <v>716</v>
      </c>
      <c r="I4" s="113" t="s">
        <v>717</v>
      </c>
      <c r="J4" s="111">
        <v>55.93</v>
      </c>
      <c r="K4" s="114">
        <v>44.38</v>
      </c>
      <c r="L4" s="110">
        <v>21000</v>
      </c>
      <c r="M4" s="110">
        <f>L4*J4</f>
        <v>1174530</v>
      </c>
      <c r="N4" s="107">
        <f t="shared" si="0"/>
        <v>26465.299684542584</v>
      </c>
    </row>
    <row r="5" spans="1:14">
      <c r="A5" s="107">
        <v>3</v>
      </c>
      <c r="B5" s="100">
        <v>2</v>
      </c>
      <c r="C5" s="100">
        <v>1</v>
      </c>
      <c r="D5" s="100">
        <v>1</v>
      </c>
      <c r="E5" s="100">
        <v>105</v>
      </c>
      <c r="F5" s="108" t="s">
        <v>719</v>
      </c>
      <c r="G5" s="100" t="s">
        <v>715</v>
      </c>
      <c r="H5" s="109" t="s">
        <v>720</v>
      </c>
      <c r="I5" s="110" t="s">
        <v>717</v>
      </c>
      <c r="J5" s="111">
        <v>56.07</v>
      </c>
      <c r="K5" s="112">
        <v>44.49</v>
      </c>
      <c r="L5" s="110">
        <v>21000</v>
      </c>
      <c r="M5" s="110">
        <f>L5*J5</f>
        <v>1177470</v>
      </c>
      <c r="N5" s="107">
        <f t="shared" si="0"/>
        <v>26465.947403910992</v>
      </c>
    </row>
    <row r="6" spans="1:14">
      <c r="A6" s="107">
        <v>4</v>
      </c>
      <c r="B6" s="100">
        <v>2</v>
      </c>
      <c r="C6" s="100">
        <v>1</v>
      </c>
      <c r="D6" s="100">
        <v>1</v>
      </c>
      <c r="E6" s="100">
        <v>202</v>
      </c>
      <c r="F6" s="108" t="s">
        <v>721</v>
      </c>
      <c r="G6" s="100" t="s">
        <v>715</v>
      </c>
      <c r="H6" s="109" t="s">
        <v>716</v>
      </c>
      <c r="I6" s="110" t="s">
        <v>717</v>
      </c>
      <c r="J6" s="111">
        <v>55.93</v>
      </c>
      <c r="K6" s="112">
        <v>44.38</v>
      </c>
      <c r="L6" s="110">
        <v>21000</v>
      </c>
      <c r="M6" s="110">
        <f t="shared" ref="M6:M69" si="1">L6*J6</f>
        <v>1174530</v>
      </c>
      <c r="N6" s="107">
        <f t="shared" si="0"/>
        <v>26465.299684542584</v>
      </c>
    </row>
    <row r="7" spans="1:14">
      <c r="A7" s="107">
        <v>5</v>
      </c>
      <c r="B7" s="100">
        <v>2</v>
      </c>
      <c r="C7" s="100">
        <v>1</v>
      </c>
      <c r="D7" s="100">
        <v>1</v>
      </c>
      <c r="E7" s="100">
        <v>203</v>
      </c>
      <c r="F7" s="108" t="s">
        <v>722</v>
      </c>
      <c r="G7" s="100" t="s">
        <v>715</v>
      </c>
      <c r="H7" s="109" t="s">
        <v>720</v>
      </c>
      <c r="I7" s="110" t="s">
        <v>717</v>
      </c>
      <c r="J7" s="111">
        <v>55.93</v>
      </c>
      <c r="K7" s="112">
        <v>44.38</v>
      </c>
      <c r="L7" s="110">
        <v>21000</v>
      </c>
      <c r="M7" s="110">
        <f t="shared" si="1"/>
        <v>1174530</v>
      </c>
      <c r="N7" s="107">
        <f t="shared" si="0"/>
        <v>26465.299684542584</v>
      </c>
    </row>
    <row r="8" spans="1:14">
      <c r="A8" s="107">
        <v>6</v>
      </c>
      <c r="B8" s="100">
        <v>2</v>
      </c>
      <c r="C8" s="100">
        <v>1</v>
      </c>
      <c r="D8" s="100">
        <v>1</v>
      </c>
      <c r="E8" s="100">
        <v>204</v>
      </c>
      <c r="F8" s="108" t="s">
        <v>723</v>
      </c>
      <c r="G8" s="100" t="s">
        <v>715</v>
      </c>
      <c r="H8" s="109" t="s">
        <v>716</v>
      </c>
      <c r="I8" s="110" t="s">
        <v>717</v>
      </c>
      <c r="J8" s="111">
        <v>55.93</v>
      </c>
      <c r="K8" s="112">
        <v>44.38</v>
      </c>
      <c r="L8" s="110">
        <v>21000</v>
      </c>
      <c r="M8" s="110">
        <f t="shared" si="1"/>
        <v>1174530</v>
      </c>
      <c r="N8" s="107">
        <f t="shared" si="0"/>
        <v>26465.299684542584</v>
      </c>
    </row>
    <row r="9" spans="1:14">
      <c r="A9" s="107">
        <v>7</v>
      </c>
      <c r="B9" s="100">
        <v>2</v>
      </c>
      <c r="C9" s="100">
        <v>1</v>
      </c>
      <c r="D9" s="100">
        <v>1</v>
      </c>
      <c r="E9" s="100">
        <v>205</v>
      </c>
      <c r="F9" s="108" t="s">
        <v>724</v>
      </c>
      <c r="G9" s="100" t="s">
        <v>715</v>
      </c>
      <c r="H9" s="109" t="s">
        <v>720</v>
      </c>
      <c r="I9" s="110" t="s">
        <v>717</v>
      </c>
      <c r="J9" s="111">
        <v>56.07</v>
      </c>
      <c r="K9" s="112">
        <v>44.49</v>
      </c>
      <c r="L9" s="110">
        <v>21000</v>
      </c>
      <c r="M9" s="110">
        <f t="shared" si="1"/>
        <v>1177470</v>
      </c>
      <c r="N9" s="107">
        <f t="shared" si="0"/>
        <v>26465.947403910992</v>
      </c>
    </row>
    <row r="10" spans="1:14">
      <c r="A10" s="107">
        <v>8</v>
      </c>
      <c r="B10" s="100">
        <v>2</v>
      </c>
      <c r="C10" s="100">
        <v>1</v>
      </c>
      <c r="D10" s="100">
        <v>1</v>
      </c>
      <c r="E10" s="100">
        <v>303</v>
      </c>
      <c r="F10" s="108" t="s">
        <v>725</v>
      </c>
      <c r="G10" s="100" t="s">
        <v>715</v>
      </c>
      <c r="H10" s="109" t="s">
        <v>720</v>
      </c>
      <c r="I10" s="110" t="s">
        <v>717</v>
      </c>
      <c r="J10" s="111">
        <v>55.93</v>
      </c>
      <c r="K10" s="112">
        <v>44.38</v>
      </c>
      <c r="L10" s="110">
        <v>21000</v>
      </c>
      <c r="M10" s="110">
        <f t="shared" si="1"/>
        <v>1174530</v>
      </c>
      <c r="N10" s="107">
        <f t="shared" si="0"/>
        <v>26465.299684542584</v>
      </c>
    </row>
    <row r="11" spans="1:14">
      <c r="A11" s="107">
        <v>9</v>
      </c>
      <c r="B11" s="100">
        <v>2</v>
      </c>
      <c r="C11" s="100">
        <v>1</v>
      </c>
      <c r="D11" s="100">
        <v>1</v>
      </c>
      <c r="E11" s="100">
        <v>304</v>
      </c>
      <c r="F11" s="108" t="s">
        <v>725</v>
      </c>
      <c r="G11" s="100" t="s">
        <v>715</v>
      </c>
      <c r="H11" s="109" t="s">
        <v>716</v>
      </c>
      <c r="I11" s="110" t="s">
        <v>717</v>
      </c>
      <c r="J11" s="111">
        <v>55.93</v>
      </c>
      <c r="K11" s="112">
        <v>44.38</v>
      </c>
      <c r="L11" s="110">
        <v>21000</v>
      </c>
      <c r="M11" s="110">
        <f t="shared" si="1"/>
        <v>1174530</v>
      </c>
      <c r="N11" s="107">
        <f t="shared" si="0"/>
        <v>26465.299684542584</v>
      </c>
    </row>
    <row r="12" spans="1:14">
      <c r="A12" s="107">
        <v>10</v>
      </c>
      <c r="B12" s="100">
        <v>2</v>
      </c>
      <c r="C12" s="100">
        <v>1</v>
      </c>
      <c r="D12" s="100">
        <v>1</v>
      </c>
      <c r="E12" s="100">
        <v>305</v>
      </c>
      <c r="F12" s="108" t="s">
        <v>726</v>
      </c>
      <c r="G12" s="100" t="s">
        <v>715</v>
      </c>
      <c r="H12" s="109" t="s">
        <v>720</v>
      </c>
      <c r="I12" s="110" t="s">
        <v>717</v>
      </c>
      <c r="J12" s="111">
        <v>56.07</v>
      </c>
      <c r="K12" s="112">
        <v>44.49</v>
      </c>
      <c r="L12" s="110">
        <v>21000</v>
      </c>
      <c r="M12" s="110">
        <f t="shared" si="1"/>
        <v>1177470</v>
      </c>
      <c r="N12" s="107">
        <f t="shared" si="0"/>
        <v>26465.947403910992</v>
      </c>
    </row>
    <row r="13" spans="1:14">
      <c r="A13" s="107">
        <v>11</v>
      </c>
      <c r="B13" s="100">
        <v>2</v>
      </c>
      <c r="C13" s="100">
        <v>1</v>
      </c>
      <c r="D13" s="100">
        <v>1</v>
      </c>
      <c r="E13" s="100">
        <v>402</v>
      </c>
      <c r="F13" s="108" t="s">
        <v>727</v>
      </c>
      <c r="G13" s="100" t="s">
        <v>715</v>
      </c>
      <c r="H13" s="109" t="s">
        <v>716</v>
      </c>
      <c r="I13" s="110" t="s">
        <v>717</v>
      </c>
      <c r="J13" s="111">
        <v>56.07</v>
      </c>
      <c r="K13" s="112">
        <v>44.49</v>
      </c>
      <c r="L13" s="110">
        <v>21000</v>
      </c>
      <c r="M13" s="110">
        <f t="shared" si="1"/>
        <v>1177470</v>
      </c>
      <c r="N13" s="107">
        <f t="shared" si="0"/>
        <v>26465.947403910992</v>
      </c>
    </row>
    <row r="14" spans="1:14">
      <c r="A14" s="107">
        <v>12</v>
      </c>
      <c r="B14" s="100">
        <v>2</v>
      </c>
      <c r="C14" s="100">
        <v>1</v>
      </c>
      <c r="D14" s="100">
        <v>1</v>
      </c>
      <c r="E14" s="100">
        <v>403</v>
      </c>
      <c r="F14" s="108" t="s">
        <v>728</v>
      </c>
      <c r="G14" s="100" t="s">
        <v>715</v>
      </c>
      <c r="H14" s="109" t="s">
        <v>720</v>
      </c>
      <c r="I14" s="110" t="s">
        <v>717</v>
      </c>
      <c r="J14" s="111">
        <v>56.09</v>
      </c>
      <c r="K14" s="112">
        <v>44.51</v>
      </c>
      <c r="L14" s="110">
        <v>21000</v>
      </c>
      <c r="M14" s="110">
        <f t="shared" si="1"/>
        <v>1177890</v>
      </c>
      <c r="N14" s="107">
        <f t="shared" si="0"/>
        <v>26463.491350258369</v>
      </c>
    </row>
    <row r="15" spans="1:14">
      <c r="A15" s="107">
        <v>13</v>
      </c>
      <c r="B15" s="100">
        <v>2</v>
      </c>
      <c r="C15" s="100">
        <v>1</v>
      </c>
      <c r="D15" s="100">
        <v>1</v>
      </c>
      <c r="E15" s="100">
        <v>404</v>
      </c>
      <c r="F15" s="108" t="s">
        <v>729</v>
      </c>
      <c r="G15" s="100" t="s">
        <v>715</v>
      </c>
      <c r="H15" s="109" t="s">
        <v>716</v>
      </c>
      <c r="I15" s="110" t="s">
        <v>717</v>
      </c>
      <c r="J15" s="111">
        <v>56.09</v>
      </c>
      <c r="K15" s="112">
        <v>44.51</v>
      </c>
      <c r="L15" s="110">
        <v>21000</v>
      </c>
      <c r="M15" s="110">
        <f t="shared" si="1"/>
        <v>1177890</v>
      </c>
      <c r="N15" s="107">
        <f t="shared" si="0"/>
        <v>26463.491350258369</v>
      </c>
    </row>
    <row r="16" spans="1:14">
      <c r="A16" s="107">
        <v>14</v>
      </c>
      <c r="B16" s="100">
        <v>2</v>
      </c>
      <c r="C16" s="100">
        <v>1</v>
      </c>
      <c r="D16" s="100">
        <v>1</v>
      </c>
      <c r="E16" s="100">
        <v>502</v>
      </c>
      <c r="F16" s="108" t="s">
        <v>730</v>
      </c>
      <c r="G16" s="100" t="s">
        <v>715</v>
      </c>
      <c r="H16" s="109" t="s">
        <v>716</v>
      </c>
      <c r="I16" s="110" t="s">
        <v>717</v>
      </c>
      <c r="J16" s="111">
        <v>56.07</v>
      </c>
      <c r="K16" s="112">
        <v>44.49</v>
      </c>
      <c r="L16" s="110">
        <v>21000</v>
      </c>
      <c r="M16" s="110">
        <f t="shared" si="1"/>
        <v>1177470</v>
      </c>
      <c r="N16" s="107">
        <f t="shared" si="0"/>
        <v>26465.947403910992</v>
      </c>
    </row>
    <row r="17" spans="1:14">
      <c r="A17" s="107">
        <v>15</v>
      </c>
      <c r="B17" s="100">
        <v>2</v>
      </c>
      <c r="C17" s="100">
        <v>1</v>
      </c>
      <c r="D17" s="100">
        <v>1</v>
      </c>
      <c r="E17" s="100">
        <v>504</v>
      </c>
      <c r="F17" s="108" t="s">
        <v>730</v>
      </c>
      <c r="G17" s="100" t="s">
        <v>715</v>
      </c>
      <c r="H17" s="109" t="s">
        <v>716</v>
      </c>
      <c r="I17" s="110" t="s">
        <v>717</v>
      </c>
      <c r="J17" s="111">
        <v>56.09</v>
      </c>
      <c r="K17" s="112">
        <v>44.51</v>
      </c>
      <c r="L17" s="110">
        <v>21000</v>
      </c>
      <c r="M17" s="110">
        <f t="shared" si="1"/>
        <v>1177890</v>
      </c>
      <c r="N17" s="107">
        <f t="shared" si="0"/>
        <v>26463.491350258369</v>
      </c>
    </row>
    <row r="18" spans="1:14">
      <c r="A18" s="107">
        <v>16</v>
      </c>
      <c r="B18" s="100">
        <v>2</v>
      </c>
      <c r="C18" s="100">
        <v>1</v>
      </c>
      <c r="D18" s="100">
        <v>1</v>
      </c>
      <c r="E18" s="100">
        <v>505</v>
      </c>
      <c r="F18" s="108" t="s">
        <v>730</v>
      </c>
      <c r="G18" s="100" t="s">
        <v>715</v>
      </c>
      <c r="H18" s="109" t="s">
        <v>720</v>
      </c>
      <c r="I18" s="110" t="s">
        <v>717</v>
      </c>
      <c r="J18" s="111">
        <v>56.37</v>
      </c>
      <c r="K18" s="112">
        <v>44.73</v>
      </c>
      <c r="L18" s="110">
        <v>21000</v>
      </c>
      <c r="M18" s="110">
        <f t="shared" si="1"/>
        <v>1183770</v>
      </c>
      <c r="N18" s="107">
        <f t="shared" si="0"/>
        <v>26464.788732394369</v>
      </c>
    </row>
    <row r="19" spans="1:14">
      <c r="A19" s="107">
        <v>17</v>
      </c>
      <c r="B19" s="100">
        <v>2</v>
      </c>
      <c r="C19" s="100">
        <v>1</v>
      </c>
      <c r="D19" s="100">
        <v>1</v>
      </c>
      <c r="E19" s="100">
        <v>602</v>
      </c>
      <c r="F19" s="108" t="s">
        <v>731</v>
      </c>
      <c r="G19" s="100" t="s">
        <v>715</v>
      </c>
      <c r="H19" s="109" t="s">
        <v>716</v>
      </c>
      <c r="I19" s="110" t="s">
        <v>717</v>
      </c>
      <c r="J19" s="111">
        <v>56.07</v>
      </c>
      <c r="K19" s="112">
        <v>44.49</v>
      </c>
      <c r="L19" s="110">
        <v>21000</v>
      </c>
      <c r="M19" s="110">
        <f t="shared" si="1"/>
        <v>1177470</v>
      </c>
      <c r="N19" s="107">
        <f t="shared" si="0"/>
        <v>26465.947403910992</v>
      </c>
    </row>
    <row r="20" spans="1:14">
      <c r="A20" s="107">
        <v>18</v>
      </c>
      <c r="B20" s="100">
        <v>2</v>
      </c>
      <c r="C20" s="100">
        <v>1</v>
      </c>
      <c r="D20" s="100">
        <v>1</v>
      </c>
      <c r="E20" s="100">
        <v>603</v>
      </c>
      <c r="F20" s="108" t="s">
        <v>732</v>
      </c>
      <c r="G20" s="100" t="s">
        <v>715</v>
      </c>
      <c r="H20" s="109" t="s">
        <v>720</v>
      </c>
      <c r="I20" s="110" t="s">
        <v>717</v>
      </c>
      <c r="J20" s="111">
        <v>56.09</v>
      </c>
      <c r="K20" s="112">
        <v>44.51</v>
      </c>
      <c r="L20" s="110">
        <v>21000</v>
      </c>
      <c r="M20" s="110">
        <f t="shared" si="1"/>
        <v>1177890</v>
      </c>
      <c r="N20" s="107">
        <f t="shared" si="0"/>
        <v>26463.491350258369</v>
      </c>
    </row>
    <row r="21" spans="1:14">
      <c r="A21" s="107">
        <v>19</v>
      </c>
      <c r="B21" s="100">
        <v>2</v>
      </c>
      <c r="C21" s="100">
        <v>1</v>
      </c>
      <c r="D21" s="100">
        <v>1</v>
      </c>
      <c r="E21" s="100">
        <v>604</v>
      </c>
      <c r="F21" s="108" t="s">
        <v>733</v>
      </c>
      <c r="G21" s="100" t="s">
        <v>715</v>
      </c>
      <c r="H21" s="109" t="s">
        <v>716</v>
      </c>
      <c r="I21" s="110" t="s">
        <v>717</v>
      </c>
      <c r="J21" s="111">
        <v>56.09</v>
      </c>
      <c r="K21" s="112">
        <v>44.51</v>
      </c>
      <c r="L21" s="110">
        <v>21000</v>
      </c>
      <c r="M21" s="110">
        <f t="shared" si="1"/>
        <v>1177890</v>
      </c>
      <c r="N21" s="107">
        <f t="shared" si="0"/>
        <v>26463.491350258369</v>
      </c>
    </row>
    <row r="22" spans="1:14">
      <c r="A22" s="107">
        <v>20</v>
      </c>
      <c r="B22" s="100">
        <v>2</v>
      </c>
      <c r="C22" s="100">
        <v>1</v>
      </c>
      <c r="D22" s="100">
        <v>1</v>
      </c>
      <c r="E22" s="100">
        <v>605</v>
      </c>
      <c r="F22" s="108" t="s">
        <v>731</v>
      </c>
      <c r="G22" s="100" t="s">
        <v>715</v>
      </c>
      <c r="H22" s="109" t="s">
        <v>720</v>
      </c>
      <c r="I22" s="110" t="s">
        <v>717</v>
      </c>
      <c r="J22" s="111">
        <v>56.37</v>
      </c>
      <c r="K22" s="112">
        <v>44.73</v>
      </c>
      <c r="L22" s="110">
        <v>21000</v>
      </c>
      <c r="M22" s="110">
        <f t="shared" si="1"/>
        <v>1183770</v>
      </c>
      <c r="N22" s="107">
        <f t="shared" si="0"/>
        <v>26464.788732394369</v>
      </c>
    </row>
    <row r="23" spans="1:14" s="123" customFormat="1" hidden="1">
      <c r="A23" s="117">
        <v>21</v>
      </c>
      <c r="B23" s="118">
        <v>2</v>
      </c>
      <c r="C23" s="118">
        <v>1</v>
      </c>
      <c r="D23" s="118">
        <v>1</v>
      </c>
      <c r="E23" s="118">
        <v>606</v>
      </c>
      <c r="F23" s="119" t="s">
        <v>731</v>
      </c>
      <c r="G23" s="118" t="s">
        <v>734</v>
      </c>
      <c r="H23" s="120" t="s">
        <v>735</v>
      </c>
      <c r="I23" s="124" t="s">
        <v>117</v>
      </c>
      <c r="J23" s="122">
        <v>89.58</v>
      </c>
      <c r="K23" s="125">
        <v>71.08</v>
      </c>
      <c r="L23" s="121">
        <v>21000</v>
      </c>
      <c r="M23" s="121">
        <f>L23*J23</f>
        <v>1881180</v>
      </c>
      <c r="N23" s="117">
        <f t="shared" si="0"/>
        <v>26465.67248171075</v>
      </c>
    </row>
    <row r="24" spans="1:14">
      <c r="A24" s="107">
        <v>22</v>
      </c>
      <c r="B24" s="100">
        <v>2</v>
      </c>
      <c r="C24" s="100">
        <v>1</v>
      </c>
      <c r="D24" s="100">
        <v>1</v>
      </c>
      <c r="E24" s="100">
        <v>703</v>
      </c>
      <c r="F24" s="108" t="s">
        <v>736</v>
      </c>
      <c r="G24" s="100" t="s">
        <v>715</v>
      </c>
      <c r="H24" s="109" t="s">
        <v>720</v>
      </c>
      <c r="I24" s="110" t="s">
        <v>717</v>
      </c>
      <c r="J24" s="111">
        <v>56.09</v>
      </c>
      <c r="K24" s="112">
        <v>44.51</v>
      </c>
      <c r="L24" s="110">
        <v>21000</v>
      </c>
      <c r="M24" s="110">
        <f t="shared" si="1"/>
        <v>1177890</v>
      </c>
      <c r="N24" s="107">
        <f t="shared" si="0"/>
        <v>26463.491350258369</v>
      </c>
    </row>
    <row r="25" spans="1:14">
      <c r="A25" s="107">
        <v>23</v>
      </c>
      <c r="B25" s="100">
        <v>2</v>
      </c>
      <c r="C25" s="100">
        <v>1</v>
      </c>
      <c r="D25" s="100">
        <v>1</v>
      </c>
      <c r="E25" s="100">
        <v>704</v>
      </c>
      <c r="F25" s="108" t="s">
        <v>736</v>
      </c>
      <c r="G25" s="100" t="s">
        <v>715</v>
      </c>
      <c r="H25" s="109" t="s">
        <v>716</v>
      </c>
      <c r="I25" s="110" t="s">
        <v>717</v>
      </c>
      <c r="J25" s="111">
        <v>56.09</v>
      </c>
      <c r="K25" s="112">
        <v>44.51</v>
      </c>
      <c r="L25" s="110">
        <v>21000</v>
      </c>
      <c r="M25" s="110">
        <f t="shared" si="1"/>
        <v>1177890</v>
      </c>
      <c r="N25" s="107">
        <f t="shared" si="0"/>
        <v>26463.491350258369</v>
      </c>
    </row>
    <row r="26" spans="1:14">
      <c r="A26" s="107">
        <v>24</v>
      </c>
      <c r="B26" s="100">
        <v>2</v>
      </c>
      <c r="C26" s="100">
        <v>1</v>
      </c>
      <c r="D26" s="100">
        <v>1</v>
      </c>
      <c r="E26" s="100">
        <v>705</v>
      </c>
      <c r="F26" s="108" t="s">
        <v>736</v>
      </c>
      <c r="G26" s="100" t="s">
        <v>715</v>
      </c>
      <c r="H26" s="109" t="s">
        <v>720</v>
      </c>
      <c r="I26" s="110" t="s">
        <v>717</v>
      </c>
      <c r="J26" s="111">
        <v>56.37</v>
      </c>
      <c r="K26" s="112">
        <v>44.73</v>
      </c>
      <c r="L26" s="110">
        <v>21000</v>
      </c>
      <c r="M26" s="110">
        <f t="shared" si="1"/>
        <v>1183770</v>
      </c>
      <c r="N26" s="107">
        <f t="shared" si="0"/>
        <v>26464.788732394369</v>
      </c>
    </row>
    <row r="27" spans="1:14">
      <c r="A27" s="107">
        <v>25</v>
      </c>
      <c r="B27" s="100">
        <v>2</v>
      </c>
      <c r="C27" s="100">
        <v>1</v>
      </c>
      <c r="D27" s="100">
        <v>1</v>
      </c>
      <c r="E27" s="100">
        <v>802</v>
      </c>
      <c r="F27" s="108" t="s">
        <v>737</v>
      </c>
      <c r="G27" s="100" t="s">
        <v>715</v>
      </c>
      <c r="H27" s="109" t="s">
        <v>716</v>
      </c>
      <c r="I27" s="110" t="s">
        <v>717</v>
      </c>
      <c r="J27" s="111">
        <v>56.07</v>
      </c>
      <c r="K27" s="112">
        <v>44.49</v>
      </c>
      <c r="L27" s="110">
        <v>21000</v>
      </c>
      <c r="M27" s="110">
        <f t="shared" si="1"/>
        <v>1177470</v>
      </c>
      <c r="N27" s="107">
        <f t="shared" si="0"/>
        <v>26465.947403910992</v>
      </c>
    </row>
    <row r="28" spans="1:14">
      <c r="A28" s="107">
        <v>26</v>
      </c>
      <c r="B28" s="100">
        <v>2</v>
      </c>
      <c r="C28" s="100">
        <v>1</v>
      </c>
      <c r="D28" s="100">
        <v>1</v>
      </c>
      <c r="E28" s="100">
        <v>804</v>
      </c>
      <c r="F28" s="108" t="s">
        <v>737</v>
      </c>
      <c r="G28" s="100" t="s">
        <v>715</v>
      </c>
      <c r="H28" s="109" t="s">
        <v>716</v>
      </c>
      <c r="I28" s="110" t="s">
        <v>717</v>
      </c>
      <c r="J28" s="111">
        <v>56.09</v>
      </c>
      <c r="K28" s="112">
        <v>44.51</v>
      </c>
      <c r="L28" s="110">
        <v>21000</v>
      </c>
      <c r="M28" s="110">
        <f t="shared" si="1"/>
        <v>1177890</v>
      </c>
      <c r="N28" s="107">
        <f t="shared" si="0"/>
        <v>26463.491350258369</v>
      </c>
    </row>
    <row r="29" spans="1:14">
      <c r="A29" s="107">
        <v>27</v>
      </c>
      <c r="B29" s="100">
        <v>2</v>
      </c>
      <c r="C29" s="100">
        <v>1</v>
      </c>
      <c r="D29" s="100">
        <v>1</v>
      </c>
      <c r="E29" s="100">
        <v>902</v>
      </c>
      <c r="F29" s="108" t="s">
        <v>738</v>
      </c>
      <c r="G29" s="100" t="s">
        <v>715</v>
      </c>
      <c r="H29" s="109" t="s">
        <v>716</v>
      </c>
      <c r="I29" s="110" t="s">
        <v>717</v>
      </c>
      <c r="J29" s="111">
        <v>56.07</v>
      </c>
      <c r="K29" s="112">
        <v>44.49</v>
      </c>
      <c r="L29" s="110">
        <v>21000</v>
      </c>
      <c r="M29" s="110">
        <f t="shared" si="1"/>
        <v>1177470</v>
      </c>
      <c r="N29" s="107">
        <f t="shared" si="0"/>
        <v>26465.947403910992</v>
      </c>
    </row>
    <row r="30" spans="1:14">
      <c r="A30" s="107">
        <v>28</v>
      </c>
      <c r="B30" s="100">
        <v>2</v>
      </c>
      <c r="C30" s="100">
        <v>1</v>
      </c>
      <c r="D30" s="100">
        <v>1</v>
      </c>
      <c r="E30" s="100">
        <v>904</v>
      </c>
      <c r="F30" s="108" t="s">
        <v>739</v>
      </c>
      <c r="G30" s="100" t="s">
        <v>715</v>
      </c>
      <c r="H30" s="109" t="s">
        <v>716</v>
      </c>
      <c r="I30" s="110" t="s">
        <v>717</v>
      </c>
      <c r="J30" s="111">
        <v>56.09</v>
      </c>
      <c r="K30" s="112">
        <v>44.51</v>
      </c>
      <c r="L30" s="110">
        <v>21000</v>
      </c>
      <c r="M30" s="110">
        <f t="shared" si="1"/>
        <v>1177890</v>
      </c>
      <c r="N30" s="107">
        <f t="shared" si="0"/>
        <v>26463.491350258369</v>
      </c>
    </row>
    <row r="31" spans="1:14">
      <c r="A31" s="107">
        <v>29</v>
      </c>
      <c r="B31" s="100">
        <v>2</v>
      </c>
      <c r="C31" s="100">
        <v>1</v>
      </c>
      <c r="D31" s="100">
        <v>1</v>
      </c>
      <c r="E31" s="100">
        <v>1004</v>
      </c>
      <c r="F31" s="108" t="s">
        <v>740</v>
      </c>
      <c r="G31" s="100" t="s">
        <v>715</v>
      </c>
      <c r="H31" s="109" t="s">
        <v>716</v>
      </c>
      <c r="I31" s="110" t="s">
        <v>717</v>
      </c>
      <c r="J31" s="111">
        <v>56.09</v>
      </c>
      <c r="K31" s="112">
        <v>44.51</v>
      </c>
      <c r="L31" s="110">
        <v>21000</v>
      </c>
      <c r="M31" s="110">
        <f t="shared" si="1"/>
        <v>1177890</v>
      </c>
      <c r="N31" s="107">
        <f t="shared" si="0"/>
        <v>26463.491350258369</v>
      </c>
    </row>
    <row r="32" spans="1:14">
      <c r="A32" s="107">
        <v>30</v>
      </c>
      <c r="B32" s="100">
        <v>2</v>
      </c>
      <c r="C32" s="100">
        <v>1</v>
      </c>
      <c r="D32" s="100">
        <v>1</v>
      </c>
      <c r="E32" s="100">
        <v>1103</v>
      </c>
      <c r="F32" s="108" t="s">
        <v>741</v>
      </c>
      <c r="G32" s="100" t="s">
        <v>715</v>
      </c>
      <c r="H32" s="109" t="s">
        <v>720</v>
      </c>
      <c r="I32" s="110" t="s">
        <v>717</v>
      </c>
      <c r="J32" s="111">
        <v>56.09</v>
      </c>
      <c r="K32" s="112">
        <v>44.51</v>
      </c>
      <c r="L32" s="110">
        <v>21000</v>
      </c>
      <c r="M32" s="110">
        <f t="shared" si="1"/>
        <v>1177890</v>
      </c>
      <c r="N32" s="107">
        <f t="shared" si="0"/>
        <v>26463.491350258369</v>
      </c>
    </row>
    <row r="33" spans="1:14">
      <c r="A33" s="107">
        <v>31</v>
      </c>
      <c r="B33" s="100">
        <v>2</v>
      </c>
      <c r="C33" s="100">
        <v>1</v>
      </c>
      <c r="D33" s="100">
        <v>1</v>
      </c>
      <c r="E33" s="100">
        <v>1104</v>
      </c>
      <c r="F33" s="108" t="s">
        <v>741</v>
      </c>
      <c r="G33" s="100" t="s">
        <v>715</v>
      </c>
      <c r="H33" s="109" t="s">
        <v>716</v>
      </c>
      <c r="I33" s="110" t="s">
        <v>717</v>
      </c>
      <c r="J33" s="111">
        <v>56.09</v>
      </c>
      <c r="K33" s="112">
        <v>44.51</v>
      </c>
      <c r="L33" s="110">
        <v>21000</v>
      </c>
      <c r="M33" s="110">
        <f t="shared" si="1"/>
        <v>1177890</v>
      </c>
      <c r="N33" s="107">
        <f t="shared" si="0"/>
        <v>26463.491350258369</v>
      </c>
    </row>
    <row r="34" spans="1:14">
      <c r="A34" s="107">
        <v>32</v>
      </c>
      <c r="B34" s="100">
        <v>2</v>
      </c>
      <c r="C34" s="100">
        <v>1</v>
      </c>
      <c r="D34" s="100">
        <v>1</v>
      </c>
      <c r="E34" s="100">
        <v>1204</v>
      </c>
      <c r="F34" s="108" t="s">
        <v>742</v>
      </c>
      <c r="G34" s="100" t="s">
        <v>715</v>
      </c>
      <c r="H34" s="109" t="s">
        <v>716</v>
      </c>
      <c r="I34" s="110" t="s">
        <v>717</v>
      </c>
      <c r="J34" s="111">
        <v>56.09</v>
      </c>
      <c r="K34" s="112">
        <v>44.51</v>
      </c>
      <c r="L34" s="110">
        <v>21000</v>
      </c>
      <c r="M34" s="110">
        <f t="shared" si="1"/>
        <v>1177890</v>
      </c>
      <c r="N34" s="107">
        <f t="shared" si="0"/>
        <v>26463.491350258369</v>
      </c>
    </row>
    <row r="35" spans="1:14">
      <c r="A35" s="107">
        <v>33</v>
      </c>
      <c r="B35" s="100">
        <v>2</v>
      </c>
      <c r="C35" s="100">
        <v>1</v>
      </c>
      <c r="D35" s="100">
        <v>1</v>
      </c>
      <c r="E35" s="100">
        <v>1303</v>
      </c>
      <c r="F35" s="108" t="s">
        <v>743</v>
      </c>
      <c r="G35" s="100" t="s">
        <v>715</v>
      </c>
      <c r="H35" s="109" t="s">
        <v>720</v>
      </c>
      <c r="I35" s="110" t="s">
        <v>717</v>
      </c>
      <c r="J35" s="111">
        <v>56.09</v>
      </c>
      <c r="K35" s="112">
        <v>44.51</v>
      </c>
      <c r="L35" s="110">
        <v>21000</v>
      </c>
      <c r="M35" s="110">
        <f t="shared" si="1"/>
        <v>1177890</v>
      </c>
      <c r="N35" s="107">
        <f t="shared" si="0"/>
        <v>26463.491350258369</v>
      </c>
    </row>
    <row r="36" spans="1:14">
      <c r="A36" s="107">
        <v>34</v>
      </c>
      <c r="B36" s="100">
        <v>2</v>
      </c>
      <c r="C36" s="100">
        <v>1</v>
      </c>
      <c r="D36" s="100">
        <v>1</v>
      </c>
      <c r="E36" s="100">
        <v>1304</v>
      </c>
      <c r="F36" s="108" t="s">
        <v>744</v>
      </c>
      <c r="G36" s="100" t="s">
        <v>715</v>
      </c>
      <c r="H36" s="109" t="s">
        <v>716</v>
      </c>
      <c r="I36" s="110" t="s">
        <v>717</v>
      </c>
      <c r="J36" s="111">
        <v>56.09</v>
      </c>
      <c r="K36" s="112">
        <v>44.51</v>
      </c>
      <c r="L36" s="110">
        <v>21000</v>
      </c>
      <c r="M36" s="110">
        <f t="shared" si="1"/>
        <v>1177890</v>
      </c>
      <c r="N36" s="107">
        <f t="shared" si="0"/>
        <v>26463.491350258369</v>
      </c>
    </row>
    <row r="37" spans="1:14">
      <c r="A37" s="107">
        <v>35</v>
      </c>
      <c r="B37" s="100">
        <v>2</v>
      </c>
      <c r="C37" s="100">
        <v>1</v>
      </c>
      <c r="D37" s="100">
        <v>1</v>
      </c>
      <c r="E37" s="100">
        <v>1402</v>
      </c>
      <c r="F37" s="108" t="s">
        <v>745</v>
      </c>
      <c r="G37" s="100" t="s">
        <v>715</v>
      </c>
      <c r="H37" s="109" t="s">
        <v>716</v>
      </c>
      <c r="I37" s="110" t="s">
        <v>717</v>
      </c>
      <c r="J37" s="111">
        <v>56.07</v>
      </c>
      <c r="K37" s="112">
        <v>44.49</v>
      </c>
      <c r="L37" s="110">
        <v>21000</v>
      </c>
      <c r="M37" s="110">
        <f t="shared" si="1"/>
        <v>1177470</v>
      </c>
      <c r="N37" s="107">
        <f t="shared" si="0"/>
        <v>26465.947403910992</v>
      </c>
    </row>
    <row r="38" spans="1:14">
      <c r="A38" s="107">
        <v>36</v>
      </c>
      <c r="B38" s="100">
        <v>2</v>
      </c>
      <c r="C38" s="100">
        <v>1</v>
      </c>
      <c r="D38" s="100">
        <v>1</v>
      </c>
      <c r="E38" s="100">
        <v>1403</v>
      </c>
      <c r="F38" s="108" t="s">
        <v>745</v>
      </c>
      <c r="G38" s="100" t="s">
        <v>715</v>
      </c>
      <c r="H38" s="109" t="s">
        <v>720</v>
      </c>
      <c r="I38" s="110" t="s">
        <v>717</v>
      </c>
      <c r="J38" s="111">
        <v>56.09</v>
      </c>
      <c r="K38" s="112">
        <v>44.51</v>
      </c>
      <c r="L38" s="110">
        <v>21000</v>
      </c>
      <c r="M38" s="110">
        <f t="shared" si="1"/>
        <v>1177890</v>
      </c>
      <c r="N38" s="107">
        <f t="shared" si="0"/>
        <v>26463.491350258369</v>
      </c>
    </row>
    <row r="39" spans="1:14">
      <c r="A39" s="107">
        <v>37</v>
      </c>
      <c r="B39" s="100">
        <v>2</v>
      </c>
      <c r="C39" s="100">
        <v>1</v>
      </c>
      <c r="D39" s="100">
        <v>1</v>
      </c>
      <c r="E39" s="100">
        <v>1404</v>
      </c>
      <c r="F39" s="108" t="s">
        <v>745</v>
      </c>
      <c r="G39" s="100" t="s">
        <v>715</v>
      </c>
      <c r="H39" s="109" t="s">
        <v>716</v>
      </c>
      <c r="I39" s="110" t="s">
        <v>717</v>
      </c>
      <c r="J39" s="111">
        <v>56.09</v>
      </c>
      <c r="K39" s="112">
        <v>44.51</v>
      </c>
      <c r="L39" s="110">
        <v>21000</v>
      </c>
      <c r="M39" s="110">
        <f t="shared" si="1"/>
        <v>1177890</v>
      </c>
      <c r="N39" s="107">
        <f t="shared" si="0"/>
        <v>26463.491350258369</v>
      </c>
    </row>
    <row r="40" spans="1:14">
      <c r="A40" s="107">
        <v>38</v>
      </c>
      <c r="B40" s="100">
        <v>2</v>
      </c>
      <c r="C40" s="100">
        <v>1</v>
      </c>
      <c r="D40" s="100">
        <v>1</v>
      </c>
      <c r="E40" s="100">
        <v>1502</v>
      </c>
      <c r="F40" s="108" t="s">
        <v>746</v>
      </c>
      <c r="G40" s="100" t="s">
        <v>715</v>
      </c>
      <c r="H40" s="109" t="s">
        <v>716</v>
      </c>
      <c r="I40" s="110" t="s">
        <v>717</v>
      </c>
      <c r="J40" s="111">
        <v>56.07</v>
      </c>
      <c r="K40" s="112">
        <v>44.49</v>
      </c>
      <c r="L40" s="110">
        <v>21000</v>
      </c>
      <c r="M40" s="110">
        <f t="shared" si="1"/>
        <v>1177470</v>
      </c>
      <c r="N40" s="107">
        <f t="shared" si="0"/>
        <v>26465.947403910992</v>
      </c>
    </row>
    <row r="41" spans="1:14">
      <c r="A41" s="107">
        <v>39</v>
      </c>
      <c r="B41" s="100">
        <v>2</v>
      </c>
      <c r="C41" s="100">
        <v>1</v>
      </c>
      <c r="D41" s="100">
        <v>1</v>
      </c>
      <c r="E41" s="100">
        <v>1503</v>
      </c>
      <c r="F41" s="108" t="s">
        <v>746</v>
      </c>
      <c r="G41" s="100" t="s">
        <v>715</v>
      </c>
      <c r="H41" s="109" t="s">
        <v>720</v>
      </c>
      <c r="I41" s="110" t="s">
        <v>717</v>
      </c>
      <c r="J41" s="111">
        <v>56.09</v>
      </c>
      <c r="K41" s="112">
        <v>44.51</v>
      </c>
      <c r="L41" s="110">
        <v>21000</v>
      </c>
      <c r="M41" s="110">
        <f t="shared" si="1"/>
        <v>1177890</v>
      </c>
      <c r="N41" s="107">
        <f t="shared" si="0"/>
        <v>26463.491350258369</v>
      </c>
    </row>
    <row r="42" spans="1:14">
      <c r="A42" s="107">
        <v>40</v>
      </c>
      <c r="B42" s="100">
        <v>2</v>
      </c>
      <c r="C42" s="100">
        <v>1</v>
      </c>
      <c r="D42" s="100">
        <v>1</v>
      </c>
      <c r="E42" s="100">
        <v>1504</v>
      </c>
      <c r="F42" s="108" t="s">
        <v>746</v>
      </c>
      <c r="G42" s="100" t="s">
        <v>715</v>
      </c>
      <c r="H42" s="109" t="s">
        <v>716</v>
      </c>
      <c r="I42" s="110" t="s">
        <v>717</v>
      </c>
      <c r="J42" s="111">
        <v>56.09</v>
      </c>
      <c r="K42" s="112">
        <v>44.51</v>
      </c>
      <c r="L42" s="110">
        <v>21000</v>
      </c>
      <c r="M42" s="110">
        <f t="shared" si="1"/>
        <v>1177890</v>
      </c>
      <c r="N42" s="107">
        <f t="shared" si="0"/>
        <v>26463.491350258369</v>
      </c>
    </row>
    <row r="43" spans="1:14">
      <c r="A43" s="107">
        <v>41</v>
      </c>
      <c r="B43" s="100">
        <v>2</v>
      </c>
      <c r="C43" s="100">
        <v>1</v>
      </c>
      <c r="D43" s="100">
        <v>1</v>
      </c>
      <c r="E43" s="100">
        <v>1505</v>
      </c>
      <c r="F43" s="108" t="s">
        <v>746</v>
      </c>
      <c r="G43" s="100" t="s">
        <v>715</v>
      </c>
      <c r="H43" s="109" t="s">
        <v>720</v>
      </c>
      <c r="I43" s="110" t="s">
        <v>717</v>
      </c>
      <c r="J43" s="111">
        <v>56.37</v>
      </c>
      <c r="K43" s="112">
        <v>44.73</v>
      </c>
      <c r="L43" s="110">
        <v>21000</v>
      </c>
      <c r="M43" s="110">
        <f t="shared" si="1"/>
        <v>1183770</v>
      </c>
      <c r="N43" s="107">
        <f t="shared" si="0"/>
        <v>26464.788732394369</v>
      </c>
    </row>
    <row r="44" spans="1:14">
      <c r="A44" s="107">
        <v>42</v>
      </c>
      <c r="B44" s="100">
        <v>2</v>
      </c>
      <c r="C44" s="100">
        <v>1</v>
      </c>
      <c r="D44" s="100">
        <v>2</v>
      </c>
      <c r="E44" s="100">
        <v>103</v>
      </c>
      <c r="F44" s="108" t="s">
        <v>747</v>
      </c>
      <c r="G44" s="100" t="s">
        <v>715</v>
      </c>
      <c r="H44" s="109" t="s">
        <v>720</v>
      </c>
      <c r="I44" s="110" t="s">
        <v>717</v>
      </c>
      <c r="J44" s="111">
        <v>55.93</v>
      </c>
      <c r="K44" s="112">
        <v>44.38</v>
      </c>
      <c r="L44" s="110">
        <v>21000</v>
      </c>
      <c r="M44" s="110">
        <f t="shared" si="1"/>
        <v>1174530</v>
      </c>
      <c r="N44" s="107">
        <f t="shared" si="0"/>
        <v>26465.299684542584</v>
      </c>
    </row>
    <row r="45" spans="1:14">
      <c r="A45" s="107">
        <v>43</v>
      </c>
      <c r="B45" s="100">
        <v>2</v>
      </c>
      <c r="C45" s="100">
        <v>1</v>
      </c>
      <c r="D45" s="100">
        <v>2</v>
      </c>
      <c r="E45" s="100">
        <v>104</v>
      </c>
      <c r="F45" s="108" t="s">
        <v>747</v>
      </c>
      <c r="G45" s="100" t="s">
        <v>715</v>
      </c>
      <c r="H45" s="109" t="s">
        <v>716</v>
      </c>
      <c r="I45" s="110" t="s">
        <v>717</v>
      </c>
      <c r="J45" s="111">
        <v>55.93</v>
      </c>
      <c r="K45" s="112">
        <v>44.38</v>
      </c>
      <c r="L45" s="110">
        <v>21000</v>
      </c>
      <c r="M45" s="110">
        <f t="shared" si="1"/>
        <v>1174530</v>
      </c>
      <c r="N45" s="107">
        <f t="shared" si="0"/>
        <v>26465.299684542584</v>
      </c>
    </row>
    <row r="46" spans="1:14">
      <c r="A46" s="107">
        <v>44</v>
      </c>
      <c r="B46" s="100">
        <v>2</v>
      </c>
      <c r="C46" s="100">
        <v>1</v>
      </c>
      <c r="D46" s="100">
        <v>2</v>
      </c>
      <c r="E46" s="100">
        <v>202</v>
      </c>
      <c r="F46" s="108" t="s">
        <v>748</v>
      </c>
      <c r="G46" s="100" t="s">
        <v>715</v>
      </c>
      <c r="H46" s="109" t="s">
        <v>716</v>
      </c>
      <c r="I46" s="110" t="s">
        <v>717</v>
      </c>
      <c r="J46" s="111">
        <v>56.07</v>
      </c>
      <c r="K46" s="112">
        <v>44.49</v>
      </c>
      <c r="L46" s="110">
        <v>21000</v>
      </c>
      <c r="M46" s="110">
        <f t="shared" si="1"/>
        <v>1177470</v>
      </c>
      <c r="N46" s="107">
        <f t="shared" si="0"/>
        <v>26465.947403910992</v>
      </c>
    </row>
    <row r="47" spans="1:14">
      <c r="A47" s="107">
        <v>45</v>
      </c>
      <c r="B47" s="100">
        <v>2</v>
      </c>
      <c r="C47" s="100">
        <v>1</v>
      </c>
      <c r="D47" s="100">
        <v>2</v>
      </c>
      <c r="E47" s="100">
        <v>203</v>
      </c>
      <c r="F47" s="108" t="s">
        <v>748</v>
      </c>
      <c r="G47" s="100" t="s">
        <v>715</v>
      </c>
      <c r="H47" s="109" t="s">
        <v>720</v>
      </c>
      <c r="I47" s="110" t="s">
        <v>717</v>
      </c>
      <c r="J47" s="111">
        <v>55.93</v>
      </c>
      <c r="K47" s="112">
        <v>44.38</v>
      </c>
      <c r="L47" s="110">
        <v>21000</v>
      </c>
      <c r="M47" s="110">
        <f t="shared" si="1"/>
        <v>1174530</v>
      </c>
      <c r="N47" s="107">
        <f t="shared" si="0"/>
        <v>26465.299684542584</v>
      </c>
    </row>
    <row r="48" spans="1:14">
      <c r="A48" s="107">
        <v>46</v>
      </c>
      <c r="B48" s="100">
        <v>2</v>
      </c>
      <c r="C48" s="100">
        <v>1</v>
      </c>
      <c r="D48" s="100">
        <v>2</v>
      </c>
      <c r="E48" s="100">
        <v>204</v>
      </c>
      <c r="F48" s="108" t="s">
        <v>748</v>
      </c>
      <c r="G48" s="100" t="s">
        <v>715</v>
      </c>
      <c r="H48" s="109" t="s">
        <v>716</v>
      </c>
      <c r="I48" s="110" t="s">
        <v>717</v>
      </c>
      <c r="J48" s="111">
        <v>55.93</v>
      </c>
      <c r="K48" s="112">
        <v>44.38</v>
      </c>
      <c r="L48" s="110">
        <v>21000</v>
      </c>
      <c r="M48" s="110">
        <f t="shared" si="1"/>
        <v>1174530</v>
      </c>
      <c r="N48" s="107">
        <f t="shared" si="0"/>
        <v>26465.299684542584</v>
      </c>
    </row>
    <row r="49" spans="1:14">
      <c r="A49" s="107">
        <v>47</v>
      </c>
      <c r="B49" s="100">
        <v>2</v>
      </c>
      <c r="C49" s="100">
        <v>1</v>
      </c>
      <c r="D49" s="100">
        <v>2</v>
      </c>
      <c r="E49" s="100">
        <v>205</v>
      </c>
      <c r="F49" s="108" t="s">
        <v>748</v>
      </c>
      <c r="G49" s="100" t="s">
        <v>715</v>
      </c>
      <c r="H49" s="109" t="s">
        <v>720</v>
      </c>
      <c r="I49" s="110" t="s">
        <v>717</v>
      </c>
      <c r="J49" s="111">
        <v>55.93</v>
      </c>
      <c r="K49" s="112">
        <v>44.38</v>
      </c>
      <c r="L49" s="110">
        <v>21000</v>
      </c>
      <c r="M49" s="110">
        <f t="shared" si="1"/>
        <v>1174530</v>
      </c>
      <c r="N49" s="107">
        <f t="shared" si="0"/>
        <v>26465.299684542584</v>
      </c>
    </row>
    <row r="50" spans="1:14">
      <c r="A50" s="107">
        <v>48</v>
      </c>
      <c r="B50" s="100">
        <v>2</v>
      </c>
      <c r="C50" s="100">
        <v>1</v>
      </c>
      <c r="D50" s="100">
        <v>2</v>
      </c>
      <c r="E50" s="100">
        <v>303</v>
      </c>
      <c r="F50" s="108" t="s">
        <v>726</v>
      </c>
      <c r="G50" s="100" t="s">
        <v>715</v>
      </c>
      <c r="H50" s="109" t="s">
        <v>720</v>
      </c>
      <c r="I50" s="110" t="s">
        <v>717</v>
      </c>
      <c r="J50" s="111">
        <v>55.93</v>
      </c>
      <c r="K50" s="112">
        <v>44.38</v>
      </c>
      <c r="L50" s="110">
        <v>21000</v>
      </c>
      <c r="M50" s="110">
        <f t="shared" si="1"/>
        <v>1174530</v>
      </c>
      <c r="N50" s="107">
        <f t="shared" si="0"/>
        <v>26465.299684542584</v>
      </c>
    </row>
    <row r="51" spans="1:14">
      <c r="A51" s="107">
        <v>49</v>
      </c>
      <c r="B51" s="100">
        <v>2</v>
      </c>
      <c r="C51" s="100">
        <v>1</v>
      </c>
      <c r="D51" s="100">
        <v>2</v>
      </c>
      <c r="E51" s="100">
        <v>304</v>
      </c>
      <c r="F51" s="108" t="s">
        <v>726</v>
      </c>
      <c r="G51" s="100" t="s">
        <v>715</v>
      </c>
      <c r="H51" s="109" t="s">
        <v>716</v>
      </c>
      <c r="I51" s="110" t="s">
        <v>717</v>
      </c>
      <c r="J51" s="111">
        <v>55.93</v>
      </c>
      <c r="K51" s="112">
        <v>44.38</v>
      </c>
      <c r="L51" s="110">
        <v>21000</v>
      </c>
      <c r="M51" s="110">
        <f t="shared" si="1"/>
        <v>1174530</v>
      </c>
      <c r="N51" s="107">
        <f t="shared" si="0"/>
        <v>26465.299684542584</v>
      </c>
    </row>
    <row r="52" spans="1:14">
      <c r="A52" s="107">
        <v>50</v>
      </c>
      <c r="B52" s="100">
        <v>2</v>
      </c>
      <c r="C52" s="100">
        <v>1</v>
      </c>
      <c r="D52" s="100">
        <v>2</v>
      </c>
      <c r="E52" s="100">
        <v>305</v>
      </c>
      <c r="F52" s="108" t="s">
        <v>726</v>
      </c>
      <c r="G52" s="100" t="s">
        <v>715</v>
      </c>
      <c r="H52" s="109" t="s">
        <v>720</v>
      </c>
      <c r="I52" s="110" t="s">
        <v>717</v>
      </c>
      <c r="J52" s="111">
        <v>55.93</v>
      </c>
      <c r="K52" s="112">
        <v>44.38</v>
      </c>
      <c r="L52" s="110">
        <v>21000</v>
      </c>
      <c r="M52" s="110">
        <f t="shared" si="1"/>
        <v>1174530</v>
      </c>
      <c r="N52" s="107">
        <f t="shared" si="0"/>
        <v>26465.299684542584</v>
      </c>
    </row>
    <row r="53" spans="1:14">
      <c r="A53" s="107">
        <v>51</v>
      </c>
      <c r="B53" s="100">
        <v>2</v>
      </c>
      <c r="C53" s="100">
        <v>1</v>
      </c>
      <c r="D53" s="100">
        <v>2</v>
      </c>
      <c r="E53" s="100">
        <v>402</v>
      </c>
      <c r="F53" s="108" t="s">
        <v>749</v>
      </c>
      <c r="G53" s="100" t="s">
        <v>715</v>
      </c>
      <c r="H53" s="109" t="s">
        <v>716</v>
      </c>
      <c r="I53" s="110" t="s">
        <v>717</v>
      </c>
      <c r="J53" s="111">
        <v>56.37</v>
      </c>
      <c r="K53" s="112">
        <v>44.73</v>
      </c>
      <c r="L53" s="110">
        <v>21000</v>
      </c>
      <c r="M53" s="110">
        <f t="shared" si="1"/>
        <v>1183770</v>
      </c>
      <c r="N53" s="107">
        <f t="shared" si="0"/>
        <v>26464.788732394369</v>
      </c>
    </row>
    <row r="54" spans="1:14">
      <c r="A54" s="107">
        <v>52</v>
      </c>
      <c r="B54" s="100">
        <v>2</v>
      </c>
      <c r="C54" s="100">
        <v>1</v>
      </c>
      <c r="D54" s="100">
        <v>2</v>
      </c>
      <c r="E54" s="100">
        <v>403</v>
      </c>
      <c r="F54" s="108" t="s">
        <v>749</v>
      </c>
      <c r="G54" s="100" t="s">
        <v>715</v>
      </c>
      <c r="H54" s="109" t="s">
        <v>720</v>
      </c>
      <c r="I54" s="110" t="s">
        <v>717</v>
      </c>
      <c r="J54" s="111">
        <v>56.09</v>
      </c>
      <c r="K54" s="112">
        <v>44.51</v>
      </c>
      <c r="L54" s="110">
        <v>21000</v>
      </c>
      <c r="M54" s="110">
        <f t="shared" si="1"/>
        <v>1177890</v>
      </c>
      <c r="N54" s="107">
        <f t="shared" si="0"/>
        <v>26463.491350258369</v>
      </c>
    </row>
    <row r="55" spans="1:14">
      <c r="A55" s="107">
        <v>53</v>
      </c>
      <c r="B55" s="100">
        <v>2</v>
      </c>
      <c r="C55" s="100">
        <v>1</v>
      </c>
      <c r="D55" s="100">
        <v>2</v>
      </c>
      <c r="E55" s="100">
        <v>404</v>
      </c>
      <c r="F55" s="108" t="s">
        <v>749</v>
      </c>
      <c r="G55" s="100" t="s">
        <v>715</v>
      </c>
      <c r="H55" s="109" t="s">
        <v>716</v>
      </c>
      <c r="I55" s="110" t="s">
        <v>717</v>
      </c>
      <c r="J55" s="111">
        <v>56.09</v>
      </c>
      <c r="K55" s="112">
        <v>44.51</v>
      </c>
      <c r="L55" s="110">
        <v>21000</v>
      </c>
      <c r="M55" s="110">
        <f t="shared" si="1"/>
        <v>1177890</v>
      </c>
      <c r="N55" s="107">
        <f t="shared" si="0"/>
        <v>26463.491350258369</v>
      </c>
    </row>
    <row r="56" spans="1:14">
      <c r="A56" s="107">
        <v>54</v>
      </c>
      <c r="B56" s="100">
        <v>2</v>
      </c>
      <c r="C56" s="100">
        <v>1</v>
      </c>
      <c r="D56" s="100">
        <v>2</v>
      </c>
      <c r="E56" s="100">
        <v>405</v>
      </c>
      <c r="F56" s="108" t="s">
        <v>749</v>
      </c>
      <c r="G56" s="100" t="s">
        <v>715</v>
      </c>
      <c r="H56" s="109" t="s">
        <v>720</v>
      </c>
      <c r="I56" s="110" t="s">
        <v>717</v>
      </c>
      <c r="J56" s="111">
        <v>56.07</v>
      </c>
      <c r="K56" s="112">
        <v>44.49</v>
      </c>
      <c r="L56" s="110">
        <v>21000</v>
      </c>
      <c r="M56" s="110">
        <f t="shared" si="1"/>
        <v>1177470</v>
      </c>
      <c r="N56" s="107">
        <f t="shared" si="0"/>
        <v>26465.947403910992</v>
      </c>
    </row>
    <row r="57" spans="1:14">
      <c r="A57" s="107">
        <v>55</v>
      </c>
      <c r="B57" s="100">
        <v>2</v>
      </c>
      <c r="C57" s="100">
        <v>1</v>
      </c>
      <c r="D57" s="100">
        <v>2</v>
      </c>
      <c r="E57" s="100">
        <v>504</v>
      </c>
      <c r="F57" s="108" t="s">
        <v>750</v>
      </c>
      <c r="G57" s="100" t="s">
        <v>715</v>
      </c>
      <c r="H57" s="109" t="s">
        <v>716</v>
      </c>
      <c r="I57" s="110" t="s">
        <v>717</v>
      </c>
      <c r="J57" s="111">
        <v>56.09</v>
      </c>
      <c r="K57" s="112">
        <v>44.51</v>
      </c>
      <c r="L57" s="110">
        <v>21000</v>
      </c>
      <c r="M57" s="110">
        <f t="shared" si="1"/>
        <v>1177890</v>
      </c>
      <c r="N57" s="107">
        <f t="shared" si="0"/>
        <v>26463.491350258369</v>
      </c>
    </row>
    <row r="58" spans="1:14">
      <c r="A58" s="107">
        <v>56</v>
      </c>
      <c r="B58" s="100">
        <v>2</v>
      </c>
      <c r="C58" s="100">
        <v>1</v>
      </c>
      <c r="D58" s="100">
        <v>2</v>
      </c>
      <c r="E58" s="100">
        <v>505</v>
      </c>
      <c r="F58" s="108" t="s">
        <v>750</v>
      </c>
      <c r="G58" s="100" t="s">
        <v>715</v>
      </c>
      <c r="H58" s="109" t="s">
        <v>720</v>
      </c>
      <c r="I58" s="110" t="s">
        <v>717</v>
      </c>
      <c r="J58" s="111">
        <v>56.07</v>
      </c>
      <c r="K58" s="112">
        <v>44.49</v>
      </c>
      <c r="L58" s="110">
        <v>21000</v>
      </c>
      <c r="M58" s="110">
        <f t="shared" si="1"/>
        <v>1177470</v>
      </c>
      <c r="N58" s="107">
        <f t="shared" si="0"/>
        <v>26465.947403910992</v>
      </c>
    </row>
    <row r="59" spans="1:14">
      <c r="A59" s="107">
        <v>57</v>
      </c>
      <c r="B59" s="100">
        <v>2</v>
      </c>
      <c r="C59" s="100">
        <v>1</v>
      </c>
      <c r="D59" s="100">
        <v>2</v>
      </c>
      <c r="E59" s="100">
        <v>604</v>
      </c>
      <c r="F59" s="108" t="s">
        <v>751</v>
      </c>
      <c r="G59" s="100" t="s">
        <v>715</v>
      </c>
      <c r="H59" s="109" t="s">
        <v>716</v>
      </c>
      <c r="I59" s="110" t="s">
        <v>717</v>
      </c>
      <c r="J59" s="111">
        <v>56.09</v>
      </c>
      <c r="K59" s="112">
        <v>44.51</v>
      </c>
      <c r="L59" s="110">
        <v>21000</v>
      </c>
      <c r="M59" s="110">
        <f t="shared" si="1"/>
        <v>1177890</v>
      </c>
      <c r="N59" s="107">
        <f t="shared" si="0"/>
        <v>26463.491350258369</v>
      </c>
    </row>
    <row r="60" spans="1:14">
      <c r="A60" s="107">
        <v>58</v>
      </c>
      <c r="B60" s="100">
        <v>2</v>
      </c>
      <c r="C60" s="100">
        <v>1</v>
      </c>
      <c r="D60" s="100">
        <v>2</v>
      </c>
      <c r="E60" s="100">
        <v>703</v>
      </c>
      <c r="F60" s="108" t="s">
        <v>736</v>
      </c>
      <c r="G60" s="100" t="s">
        <v>715</v>
      </c>
      <c r="H60" s="109" t="s">
        <v>720</v>
      </c>
      <c r="I60" s="110" t="s">
        <v>717</v>
      </c>
      <c r="J60" s="111">
        <v>56.09</v>
      </c>
      <c r="K60" s="112">
        <v>44.51</v>
      </c>
      <c r="L60" s="110">
        <v>21000</v>
      </c>
      <c r="M60" s="110">
        <f t="shared" si="1"/>
        <v>1177890</v>
      </c>
      <c r="N60" s="107">
        <f t="shared" si="0"/>
        <v>26463.491350258369</v>
      </c>
    </row>
    <row r="61" spans="1:14">
      <c r="A61" s="107">
        <v>59</v>
      </c>
      <c r="B61" s="100">
        <v>2</v>
      </c>
      <c r="C61" s="100">
        <v>1</v>
      </c>
      <c r="D61" s="100">
        <v>2</v>
      </c>
      <c r="E61" s="100">
        <v>704</v>
      </c>
      <c r="F61" s="108" t="s">
        <v>736</v>
      </c>
      <c r="G61" s="100" t="s">
        <v>715</v>
      </c>
      <c r="H61" s="109" t="s">
        <v>716</v>
      </c>
      <c r="I61" s="110" t="s">
        <v>717</v>
      </c>
      <c r="J61" s="111">
        <v>56.09</v>
      </c>
      <c r="K61" s="112">
        <v>44.51</v>
      </c>
      <c r="L61" s="110">
        <v>21000</v>
      </c>
      <c r="M61" s="110">
        <f t="shared" si="1"/>
        <v>1177890</v>
      </c>
      <c r="N61" s="107">
        <f t="shared" si="0"/>
        <v>26463.491350258369</v>
      </c>
    </row>
    <row r="62" spans="1:14">
      <c r="A62" s="107">
        <v>60</v>
      </c>
      <c r="B62" s="100">
        <v>2</v>
      </c>
      <c r="C62" s="100">
        <v>1</v>
      </c>
      <c r="D62" s="100">
        <v>2</v>
      </c>
      <c r="E62" s="100">
        <v>802</v>
      </c>
      <c r="F62" s="108" t="s">
        <v>737</v>
      </c>
      <c r="G62" s="100" t="s">
        <v>715</v>
      </c>
      <c r="H62" s="109" t="s">
        <v>716</v>
      </c>
      <c r="I62" s="113" t="s">
        <v>717</v>
      </c>
      <c r="J62" s="111">
        <v>56.37</v>
      </c>
      <c r="K62" s="114">
        <v>44.73</v>
      </c>
      <c r="L62" s="110">
        <v>21000</v>
      </c>
      <c r="M62" s="110">
        <f>L62*J62</f>
        <v>1183770</v>
      </c>
      <c r="N62" s="107">
        <f t="shared" si="0"/>
        <v>26464.788732394369</v>
      </c>
    </row>
    <row r="63" spans="1:14">
      <c r="A63" s="107">
        <v>61</v>
      </c>
      <c r="B63" s="100">
        <v>2</v>
      </c>
      <c r="C63" s="100">
        <v>1</v>
      </c>
      <c r="D63" s="100">
        <v>2</v>
      </c>
      <c r="E63" s="100">
        <v>803</v>
      </c>
      <c r="F63" s="108" t="s">
        <v>737</v>
      </c>
      <c r="G63" s="100" t="s">
        <v>715</v>
      </c>
      <c r="H63" s="109" t="s">
        <v>720</v>
      </c>
      <c r="I63" s="110" t="s">
        <v>717</v>
      </c>
      <c r="J63" s="111">
        <v>56.09</v>
      </c>
      <c r="K63" s="112">
        <v>44.51</v>
      </c>
      <c r="L63" s="110">
        <v>21000</v>
      </c>
      <c r="M63" s="110">
        <f t="shared" si="1"/>
        <v>1177890</v>
      </c>
      <c r="N63" s="107">
        <f t="shared" si="0"/>
        <v>26463.491350258369</v>
      </c>
    </row>
    <row r="64" spans="1:14">
      <c r="A64" s="107">
        <v>62</v>
      </c>
      <c r="B64" s="100">
        <v>2</v>
      </c>
      <c r="C64" s="100">
        <v>1</v>
      </c>
      <c r="D64" s="100">
        <v>2</v>
      </c>
      <c r="E64" s="100">
        <v>804</v>
      </c>
      <c r="F64" s="108" t="s">
        <v>737</v>
      </c>
      <c r="G64" s="100" t="s">
        <v>715</v>
      </c>
      <c r="H64" s="109" t="s">
        <v>716</v>
      </c>
      <c r="I64" s="110" t="s">
        <v>717</v>
      </c>
      <c r="J64" s="111">
        <v>56.09</v>
      </c>
      <c r="K64" s="112">
        <v>44.51</v>
      </c>
      <c r="L64" s="110">
        <v>21000</v>
      </c>
      <c r="M64" s="110">
        <f t="shared" si="1"/>
        <v>1177890</v>
      </c>
      <c r="N64" s="107">
        <f t="shared" si="0"/>
        <v>26463.491350258369</v>
      </c>
    </row>
    <row r="65" spans="1:14">
      <c r="A65" s="107">
        <v>63</v>
      </c>
      <c r="B65" s="100">
        <v>2</v>
      </c>
      <c r="C65" s="100">
        <v>1</v>
      </c>
      <c r="D65" s="100">
        <v>2</v>
      </c>
      <c r="E65" s="100">
        <v>904</v>
      </c>
      <c r="F65" s="108" t="s">
        <v>739</v>
      </c>
      <c r="G65" s="100" t="s">
        <v>715</v>
      </c>
      <c r="H65" s="109" t="s">
        <v>716</v>
      </c>
      <c r="I65" s="110" t="s">
        <v>717</v>
      </c>
      <c r="J65" s="111">
        <v>56.09</v>
      </c>
      <c r="K65" s="112">
        <v>44.51</v>
      </c>
      <c r="L65" s="110">
        <v>21000</v>
      </c>
      <c r="M65" s="110">
        <f t="shared" si="1"/>
        <v>1177890</v>
      </c>
      <c r="N65" s="107">
        <f t="shared" si="0"/>
        <v>26463.491350258369</v>
      </c>
    </row>
    <row r="66" spans="1:14">
      <c r="A66" s="107">
        <v>64</v>
      </c>
      <c r="B66" s="100">
        <v>2</v>
      </c>
      <c r="C66" s="100">
        <v>1</v>
      </c>
      <c r="D66" s="100">
        <v>2</v>
      </c>
      <c r="E66" s="100">
        <v>1004</v>
      </c>
      <c r="F66" s="108" t="s">
        <v>740</v>
      </c>
      <c r="G66" s="100" t="s">
        <v>715</v>
      </c>
      <c r="H66" s="109" t="s">
        <v>716</v>
      </c>
      <c r="I66" s="110" t="s">
        <v>717</v>
      </c>
      <c r="J66" s="111">
        <v>56.09</v>
      </c>
      <c r="K66" s="112">
        <v>44.51</v>
      </c>
      <c r="L66" s="110">
        <v>21000</v>
      </c>
      <c r="M66" s="110">
        <f t="shared" si="1"/>
        <v>1177890</v>
      </c>
      <c r="N66" s="107">
        <f t="shared" si="0"/>
        <v>26463.491350258369</v>
      </c>
    </row>
    <row r="67" spans="1:14">
      <c r="A67" s="107">
        <v>65</v>
      </c>
      <c r="B67" s="100">
        <v>2</v>
      </c>
      <c r="C67" s="100">
        <v>1</v>
      </c>
      <c r="D67" s="100">
        <v>2</v>
      </c>
      <c r="E67" s="100">
        <v>1104</v>
      </c>
      <c r="F67" s="108" t="s">
        <v>741</v>
      </c>
      <c r="G67" s="100" t="s">
        <v>715</v>
      </c>
      <c r="H67" s="109" t="s">
        <v>716</v>
      </c>
      <c r="I67" s="110" t="s">
        <v>717</v>
      </c>
      <c r="J67" s="111">
        <v>56.09</v>
      </c>
      <c r="K67" s="112">
        <v>44.51</v>
      </c>
      <c r="L67" s="110">
        <v>21000</v>
      </c>
      <c r="M67" s="110">
        <f t="shared" si="1"/>
        <v>1177890</v>
      </c>
      <c r="N67" s="107">
        <f t="shared" ref="N67:N130" si="2">M67/K67</f>
        <v>26463.491350258369</v>
      </c>
    </row>
    <row r="68" spans="1:14">
      <c r="A68" s="107">
        <v>66</v>
      </c>
      <c r="B68" s="100">
        <v>2</v>
      </c>
      <c r="C68" s="100">
        <v>1</v>
      </c>
      <c r="D68" s="100">
        <v>2</v>
      </c>
      <c r="E68" s="100">
        <v>1303</v>
      </c>
      <c r="F68" s="108" t="s">
        <v>752</v>
      </c>
      <c r="G68" s="100" t="s">
        <v>715</v>
      </c>
      <c r="H68" s="109" t="s">
        <v>720</v>
      </c>
      <c r="I68" s="110" t="s">
        <v>717</v>
      </c>
      <c r="J68" s="111">
        <v>56.09</v>
      </c>
      <c r="K68" s="112">
        <v>44.51</v>
      </c>
      <c r="L68" s="110">
        <v>21000</v>
      </c>
      <c r="M68" s="110">
        <f t="shared" si="1"/>
        <v>1177890</v>
      </c>
      <c r="N68" s="107">
        <f t="shared" si="2"/>
        <v>26463.491350258369</v>
      </c>
    </row>
    <row r="69" spans="1:14">
      <c r="A69" s="107">
        <v>67</v>
      </c>
      <c r="B69" s="100">
        <v>2</v>
      </c>
      <c r="C69" s="100">
        <v>1</v>
      </c>
      <c r="D69" s="100">
        <v>2</v>
      </c>
      <c r="E69" s="100">
        <v>1304</v>
      </c>
      <c r="F69" s="108" t="s">
        <v>752</v>
      </c>
      <c r="G69" s="100" t="s">
        <v>715</v>
      </c>
      <c r="H69" s="109" t="s">
        <v>716</v>
      </c>
      <c r="I69" s="110" t="s">
        <v>717</v>
      </c>
      <c r="J69" s="111">
        <v>56.09</v>
      </c>
      <c r="K69" s="112">
        <v>44.51</v>
      </c>
      <c r="L69" s="110">
        <v>21000</v>
      </c>
      <c r="M69" s="110">
        <f t="shared" si="1"/>
        <v>1177890</v>
      </c>
      <c r="N69" s="107">
        <f t="shared" si="2"/>
        <v>26463.491350258369</v>
      </c>
    </row>
    <row r="70" spans="1:14">
      <c r="A70" s="107">
        <v>68</v>
      </c>
      <c r="B70" s="100">
        <v>2</v>
      </c>
      <c r="C70" s="100">
        <v>1</v>
      </c>
      <c r="D70" s="100">
        <v>2</v>
      </c>
      <c r="E70" s="100">
        <v>1403</v>
      </c>
      <c r="F70" s="108" t="s">
        <v>753</v>
      </c>
      <c r="G70" s="100" t="s">
        <v>715</v>
      </c>
      <c r="H70" s="109" t="s">
        <v>720</v>
      </c>
      <c r="I70" s="110" t="s">
        <v>717</v>
      </c>
      <c r="J70" s="111">
        <v>56.09</v>
      </c>
      <c r="K70" s="112">
        <v>44.51</v>
      </c>
      <c r="L70" s="110">
        <v>21000</v>
      </c>
      <c r="M70" s="110">
        <f t="shared" ref="M70:M133" si="3">L70*J70</f>
        <v>1177890</v>
      </c>
      <c r="N70" s="107">
        <f t="shared" si="2"/>
        <v>26463.491350258369</v>
      </c>
    </row>
    <row r="71" spans="1:14">
      <c r="A71" s="107">
        <v>69</v>
      </c>
      <c r="B71" s="100">
        <v>2</v>
      </c>
      <c r="C71" s="100">
        <v>1</v>
      </c>
      <c r="D71" s="100">
        <v>2</v>
      </c>
      <c r="E71" s="100">
        <v>1404</v>
      </c>
      <c r="F71" s="108" t="s">
        <v>753</v>
      </c>
      <c r="G71" s="100" t="s">
        <v>715</v>
      </c>
      <c r="H71" s="109" t="s">
        <v>716</v>
      </c>
      <c r="I71" s="110" t="s">
        <v>717</v>
      </c>
      <c r="J71" s="111">
        <v>56.09</v>
      </c>
      <c r="K71" s="112">
        <v>44.51</v>
      </c>
      <c r="L71" s="110">
        <v>21000</v>
      </c>
      <c r="M71" s="110">
        <f t="shared" si="3"/>
        <v>1177890</v>
      </c>
      <c r="N71" s="107">
        <f t="shared" si="2"/>
        <v>26463.491350258369</v>
      </c>
    </row>
    <row r="72" spans="1:14">
      <c r="A72" s="107">
        <v>70</v>
      </c>
      <c r="B72" s="100">
        <v>2</v>
      </c>
      <c r="C72" s="100">
        <v>1</v>
      </c>
      <c r="D72" s="100">
        <v>2</v>
      </c>
      <c r="E72" s="100">
        <v>1405</v>
      </c>
      <c r="F72" s="108" t="s">
        <v>753</v>
      </c>
      <c r="G72" s="100" t="s">
        <v>715</v>
      </c>
      <c r="H72" s="109" t="s">
        <v>720</v>
      </c>
      <c r="I72" s="110" t="s">
        <v>717</v>
      </c>
      <c r="J72" s="111">
        <v>56.07</v>
      </c>
      <c r="K72" s="112">
        <v>44.49</v>
      </c>
      <c r="L72" s="110">
        <v>21000</v>
      </c>
      <c r="M72" s="110">
        <f t="shared" si="3"/>
        <v>1177470</v>
      </c>
      <c r="N72" s="107">
        <f t="shared" si="2"/>
        <v>26465.947403910992</v>
      </c>
    </row>
    <row r="73" spans="1:14">
      <c r="A73" s="107">
        <v>71</v>
      </c>
      <c r="B73" s="100">
        <v>2</v>
      </c>
      <c r="C73" s="100">
        <v>1</v>
      </c>
      <c r="D73" s="100">
        <v>2</v>
      </c>
      <c r="E73" s="100">
        <v>1502</v>
      </c>
      <c r="F73" s="108" t="s">
        <v>754</v>
      </c>
      <c r="G73" s="100" t="s">
        <v>715</v>
      </c>
      <c r="H73" s="109" t="s">
        <v>716</v>
      </c>
      <c r="I73" s="110" t="s">
        <v>717</v>
      </c>
      <c r="J73" s="111">
        <v>56.37</v>
      </c>
      <c r="K73" s="112">
        <v>44.73</v>
      </c>
      <c r="L73" s="110">
        <v>21000</v>
      </c>
      <c r="M73" s="110">
        <f t="shared" si="3"/>
        <v>1183770</v>
      </c>
      <c r="N73" s="107">
        <f t="shared" si="2"/>
        <v>26464.788732394369</v>
      </c>
    </row>
    <row r="74" spans="1:14">
      <c r="A74" s="107">
        <v>72</v>
      </c>
      <c r="B74" s="100">
        <v>2</v>
      </c>
      <c r="C74" s="100">
        <v>1</v>
      </c>
      <c r="D74" s="100">
        <v>2</v>
      </c>
      <c r="E74" s="100">
        <v>1503</v>
      </c>
      <c r="F74" s="108" t="s">
        <v>754</v>
      </c>
      <c r="G74" s="100" t="s">
        <v>715</v>
      </c>
      <c r="H74" s="109" t="s">
        <v>720</v>
      </c>
      <c r="I74" s="110" t="s">
        <v>717</v>
      </c>
      <c r="J74" s="111">
        <v>56.09</v>
      </c>
      <c r="K74" s="112">
        <v>44.51</v>
      </c>
      <c r="L74" s="110">
        <v>21000</v>
      </c>
      <c r="M74" s="110">
        <f t="shared" si="3"/>
        <v>1177890</v>
      </c>
      <c r="N74" s="107">
        <f t="shared" si="2"/>
        <v>26463.491350258369</v>
      </c>
    </row>
    <row r="75" spans="1:14">
      <c r="A75" s="107">
        <v>73</v>
      </c>
      <c r="B75" s="100">
        <v>2</v>
      </c>
      <c r="C75" s="100">
        <v>1</v>
      </c>
      <c r="D75" s="100">
        <v>2</v>
      </c>
      <c r="E75" s="100">
        <v>1504</v>
      </c>
      <c r="F75" s="108" t="s">
        <v>754</v>
      </c>
      <c r="G75" s="100" t="s">
        <v>715</v>
      </c>
      <c r="H75" s="109" t="s">
        <v>716</v>
      </c>
      <c r="I75" s="110" t="s">
        <v>717</v>
      </c>
      <c r="J75" s="111">
        <v>56.09</v>
      </c>
      <c r="K75" s="112">
        <v>44.51</v>
      </c>
      <c r="L75" s="110">
        <v>21000</v>
      </c>
      <c r="M75" s="110">
        <f t="shared" si="3"/>
        <v>1177890</v>
      </c>
      <c r="N75" s="107">
        <f t="shared" si="2"/>
        <v>26463.491350258369</v>
      </c>
    </row>
    <row r="76" spans="1:14">
      <c r="A76" s="107">
        <v>74</v>
      </c>
      <c r="B76" s="100">
        <v>2</v>
      </c>
      <c r="C76" s="100">
        <v>1</v>
      </c>
      <c r="D76" s="100">
        <v>2</v>
      </c>
      <c r="E76" s="100">
        <v>1505</v>
      </c>
      <c r="F76" s="108" t="s">
        <v>754</v>
      </c>
      <c r="G76" s="100" t="s">
        <v>715</v>
      </c>
      <c r="H76" s="109" t="s">
        <v>720</v>
      </c>
      <c r="I76" s="110" t="s">
        <v>717</v>
      </c>
      <c r="J76" s="111">
        <v>56.07</v>
      </c>
      <c r="K76" s="112">
        <v>44.49</v>
      </c>
      <c r="L76" s="110">
        <v>21000</v>
      </c>
      <c r="M76" s="110">
        <f t="shared" si="3"/>
        <v>1177470</v>
      </c>
      <c r="N76" s="107">
        <f t="shared" si="2"/>
        <v>26465.947403910992</v>
      </c>
    </row>
    <row r="77" spans="1:14">
      <c r="A77" s="107">
        <v>75</v>
      </c>
      <c r="B77" s="100">
        <v>2</v>
      </c>
      <c r="C77" s="100">
        <v>2</v>
      </c>
      <c r="D77" s="100">
        <v>1</v>
      </c>
      <c r="E77" s="100">
        <v>102</v>
      </c>
      <c r="F77" s="108" t="s">
        <v>755</v>
      </c>
      <c r="G77" s="100" t="s">
        <v>715</v>
      </c>
      <c r="H77" s="109" t="s">
        <v>716</v>
      </c>
      <c r="I77" s="110" t="s">
        <v>717</v>
      </c>
      <c r="J77" s="111">
        <v>55.97</v>
      </c>
      <c r="K77" s="112">
        <v>44.38</v>
      </c>
      <c r="L77" s="110">
        <v>21000</v>
      </c>
      <c r="M77" s="110">
        <f t="shared" si="3"/>
        <v>1175370</v>
      </c>
      <c r="N77" s="107">
        <f t="shared" si="2"/>
        <v>26484.227129337538</v>
      </c>
    </row>
    <row r="78" spans="1:14">
      <c r="A78" s="107">
        <v>76</v>
      </c>
      <c r="B78" s="100">
        <v>2</v>
      </c>
      <c r="C78" s="100">
        <v>2</v>
      </c>
      <c r="D78" s="100">
        <v>1</v>
      </c>
      <c r="E78" s="100">
        <v>103</v>
      </c>
      <c r="F78" s="108" t="s">
        <v>755</v>
      </c>
      <c r="G78" s="100" t="s">
        <v>715</v>
      </c>
      <c r="H78" s="109" t="s">
        <v>720</v>
      </c>
      <c r="I78" s="110" t="s">
        <v>717</v>
      </c>
      <c r="J78" s="111">
        <v>55.97</v>
      </c>
      <c r="K78" s="112">
        <v>44.38</v>
      </c>
      <c r="L78" s="110">
        <v>21000</v>
      </c>
      <c r="M78" s="110">
        <f t="shared" si="3"/>
        <v>1175370</v>
      </c>
      <c r="N78" s="107">
        <f t="shared" si="2"/>
        <v>26484.227129337538</v>
      </c>
    </row>
    <row r="79" spans="1:14">
      <c r="A79" s="107">
        <v>77</v>
      </c>
      <c r="B79" s="100">
        <v>2</v>
      </c>
      <c r="C79" s="100">
        <v>2</v>
      </c>
      <c r="D79" s="100">
        <v>1</v>
      </c>
      <c r="E79" s="100">
        <v>104</v>
      </c>
      <c r="F79" s="108" t="s">
        <v>755</v>
      </c>
      <c r="G79" s="100" t="s">
        <v>715</v>
      </c>
      <c r="H79" s="109" t="s">
        <v>716</v>
      </c>
      <c r="I79" s="110" t="s">
        <v>717</v>
      </c>
      <c r="J79" s="111">
        <v>55.97</v>
      </c>
      <c r="K79" s="112">
        <v>44.38</v>
      </c>
      <c r="L79" s="110">
        <v>21000</v>
      </c>
      <c r="M79" s="110">
        <f t="shared" si="3"/>
        <v>1175370</v>
      </c>
      <c r="N79" s="107">
        <f t="shared" si="2"/>
        <v>26484.227129337538</v>
      </c>
    </row>
    <row r="80" spans="1:14">
      <c r="A80" s="107">
        <v>78</v>
      </c>
      <c r="B80" s="100">
        <v>2</v>
      </c>
      <c r="C80" s="100">
        <v>2</v>
      </c>
      <c r="D80" s="100">
        <v>1</v>
      </c>
      <c r="E80" s="100">
        <v>105</v>
      </c>
      <c r="F80" s="108" t="s">
        <v>755</v>
      </c>
      <c r="G80" s="100" t="s">
        <v>715</v>
      </c>
      <c r="H80" s="109" t="s">
        <v>720</v>
      </c>
      <c r="I80" s="113" t="s">
        <v>717</v>
      </c>
      <c r="J80" s="111">
        <v>56.11</v>
      </c>
      <c r="K80" s="114">
        <v>44.49</v>
      </c>
      <c r="L80" s="110">
        <v>21000</v>
      </c>
      <c r="M80" s="110">
        <f>L80*J80</f>
        <v>1178310</v>
      </c>
      <c r="N80" s="107">
        <f t="shared" si="2"/>
        <v>26484.82805124747</v>
      </c>
    </row>
    <row r="81" spans="1:14">
      <c r="A81" s="107">
        <v>79</v>
      </c>
      <c r="B81" s="100">
        <v>2</v>
      </c>
      <c r="C81" s="100">
        <v>2</v>
      </c>
      <c r="D81" s="100">
        <v>1</v>
      </c>
      <c r="E81" s="100">
        <v>202</v>
      </c>
      <c r="F81" s="108" t="s">
        <v>756</v>
      </c>
      <c r="G81" s="100" t="s">
        <v>715</v>
      </c>
      <c r="H81" s="109" t="s">
        <v>716</v>
      </c>
      <c r="I81" s="110" t="s">
        <v>717</v>
      </c>
      <c r="J81" s="111">
        <v>55.97</v>
      </c>
      <c r="K81" s="112">
        <v>44.38</v>
      </c>
      <c r="L81" s="110">
        <v>21000</v>
      </c>
      <c r="M81" s="110">
        <f t="shared" si="3"/>
        <v>1175370</v>
      </c>
      <c r="N81" s="107">
        <f t="shared" si="2"/>
        <v>26484.227129337538</v>
      </c>
    </row>
    <row r="82" spans="1:14">
      <c r="A82" s="107">
        <v>80</v>
      </c>
      <c r="B82" s="100">
        <v>2</v>
      </c>
      <c r="C82" s="100">
        <v>2</v>
      </c>
      <c r="D82" s="100">
        <v>1</v>
      </c>
      <c r="E82" s="100">
        <v>203</v>
      </c>
      <c r="F82" s="108" t="s">
        <v>756</v>
      </c>
      <c r="G82" s="100" t="s">
        <v>715</v>
      </c>
      <c r="H82" s="109" t="s">
        <v>720</v>
      </c>
      <c r="I82" s="110" t="s">
        <v>717</v>
      </c>
      <c r="J82" s="111">
        <v>55.97</v>
      </c>
      <c r="K82" s="112">
        <v>44.38</v>
      </c>
      <c r="L82" s="110">
        <v>21000</v>
      </c>
      <c r="M82" s="110">
        <f t="shared" si="3"/>
        <v>1175370</v>
      </c>
      <c r="N82" s="107">
        <f t="shared" si="2"/>
        <v>26484.227129337538</v>
      </c>
    </row>
    <row r="83" spans="1:14">
      <c r="A83" s="107">
        <v>81</v>
      </c>
      <c r="B83" s="100">
        <v>2</v>
      </c>
      <c r="C83" s="100">
        <v>2</v>
      </c>
      <c r="D83" s="100">
        <v>1</v>
      </c>
      <c r="E83" s="100">
        <v>204</v>
      </c>
      <c r="F83" s="108" t="s">
        <v>756</v>
      </c>
      <c r="G83" s="100" t="s">
        <v>715</v>
      </c>
      <c r="H83" s="109" t="s">
        <v>716</v>
      </c>
      <c r="I83" s="110" t="s">
        <v>717</v>
      </c>
      <c r="J83" s="111">
        <v>55.97</v>
      </c>
      <c r="K83" s="112">
        <v>44.38</v>
      </c>
      <c r="L83" s="110">
        <v>21000</v>
      </c>
      <c r="M83" s="110">
        <f t="shared" si="3"/>
        <v>1175370</v>
      </c>
      <c r="N83" s="107">
        <f t="shared" si="2"/>
        <v>26484.227129337538</v>
      </c>
    </row>
    <row r="84" spans="1:14">
      <c r="A84" s="107">
        <v>82</v>
      </c>
      <c r="B84" s="100">
        <v>2</v>
      </c>
      <c r="C84" s="100">
        <v>2</v>
      </c>
      <c r="D84" s="100">
        <v>1</v>
      </c>
      <c r="E84" s="100">
        <v>303</v>
      </c>
      <c r="F84" s="108" t="s">
        <v>757</v>
      </c>
      <c r="G84" s="100" t="s">
        <v>715</v>
      </c>
      <c r="H84" s="109" t="s">
        <v>720</v>
      </c>
      <c r="I84" s="110" t="s">
        <v>717</v>
      </c>
      <c r="J84" s="111">
        <v>55.97</v>
      </c>
      <c r="K84" s="112">
        <v>44.38</v>
      </c>
      <c r="L84" s="110">
        <v>21000</v>
      </c>
      <c r="M84" s="110">
        <f t="shared" si="3"/>
        <v>1175370</v>
      </c>
      <c r="N84" s="107">
        <f t="shared" si="2"/>
        <v>26484.227129337538</v>
      </c>
    </row>
    <row r="85" spans="1:14">
      <c r="A85" s="107">
        <v>83</v>
      </c>
      <c r="B85" s="100">
        <v>2</v>
      </c>
      <c r="C85" s="100">
        <v>2</v>
      </c>
      <c r="D85" s="100">
        <v>1</v>
      </c>
      <c r="E85" s="100">
        <v>304</v>
      </c>
      <c r="F85" s="108" t="s">
        <v>757</v>
      </c>
      <c r="G85" s="100" t="s">
        <v>715</v>
      </c>
      <c r="H85" s="109" t="s">
        <v>716</v>
      </c>
      <c r="I85" s="110" t="s">
        <v>717</v>
      </c>
      <c r="J85" s="111">
        <v>55.97</v>
      </c>
      <c r="K85" s="112">
        <v>44.38</v>
      </c>
      <c r="L85" s="110">
        <v>21000</v>
      </c>
      <c r="M85" s="110">
        <f t="shared" si="3"/>
        <v>1175370</v>
      </c>
      <c r="N85" s="107">
        <f t="shared" si="2"/>
        <v>26484.227129337538</v>
      </c>
    </row>
    <row r="86" spans="1:14">
      <c r="A86" s="107">
        <v>84</v>
      </c>
      <c r="B86" s="100">
        <v>2</v>
      </c>
      <c r="C86" s="100">
        <v>2</v>
      </c>
      <c r="D86" s="100">
        <v>1</v>
      </c>
      <c r="E86" s="100">
        <v>403</v>
      </c>
      <c r="F86" s="108" t="s">
        <v>758</v>
      </c>
      <c r="G86" s="100" t="s">
        <v>715</v>
      </c>
      <c r="H86" s="109" t="s">
        <v>720</v>
      </c>
      <c r="I86" s="110" t="s">
        <v>717</v>
      </c>
      <c r="J86" s="111">
        <v>56.14</v>
      </c>
      <c r="K86" s="112">
        <v>44.51</v>
      </c>
      <c r="L86" s="110">
        <v>21000</v>
      </c>
      <c r="M86" s="110">
        <f t="shared" si="3"/>
        <v>1178940</v>
      </c>
      <c r="N86" s="107">
        <f t="shared" si="2"/>
        <v>26487.081554706809</v>
      </c>
    </row>
    <row r="87" spans="1:14">
      <c r="A87" s="107">
        <v>85</v>
      </c>
      <c r="B87" s="100">
        <v>2</v>
      </c>
      <c r="C87" s="100">
        <v>2</v>
      </c>
      <c r="D87" s="100">
        <v>1</v>
      </c>
      <c r="E87" s="100">
        <v>404</v>
      </c>
      <c r="F87" s="108" t="s">
        <v>758</v>
      </c>
      <c r="G87" s="100" t="s">
        <v>715</v>
      </c>
      <c r="H87" s="109" t="s">
        <v>716</v>
      </c>
      <c r="I87" s="110" t="s">
        <v>717</v>
      </c>
      <c r="J87" s="111">
        <v>56.14</v>
      </c>
      <c r="K87" s="112">
        <v>44.51</v>
      </c>
      <c r="L87" s="110">
        <v>21000</v>
      </c>
      <c r="M87" s="110">
        <f t="shared" si="3"/>
        <v>1178940</v>
      </c>
      <c r="N87" s="107">
        <f t="shared" si="2"/>
        <v>26487.081554706809</v>
      </c>
    </row>
    <row r="88" spans="1:14">
      <c r="A88" s="107">
        <v>86</v>
      </c>
      <c r="B88" s="100">
        <v>2</v>
      </c>
      <c r="C88" s="100">
        <v>2</v>
      </c>
      <c r="D88" s="100">
        <v>1</v>
      </c>
      <c r="E88" s="100">
        <v>405</v>
      </c>
      <c r="F88" s="108" t="s">
        <v>758</v>
      </c>
      <c r="G88" s="100" t="s">
        <v>715</v>
      </c>
      <c r="H88" s="109" t="s">
        <v>720</v>
      </c>
      <c r="I88" s="110" t="s">
        <v>717</v>
      </c>
      <c r="J88" s="111">
        <v>56.42</v>
      </c>
      <c r="K88" s="112">
        <v>44.73</v>
      </c>
      <c r="L88" s="110">
        <v>21000</v>
      </c>
      <c r="M88" s="110">
        <f t="shared" si="3"/>
        <v>1184820</v>
      </c>
      <c r="N88" s="107">
        <f t="shared" si="2"/>
        <v>26488.262910798123</v>
      </c>
    </row>
    <row r="89" spans="1:14">
      <c r="A89" s="107">
        <v>87</v>
      </c>
      <c r="B89" s="100">
        <v>2</v>
      </c>
      <c r="C89" s="100">
        <v>2</v>
      </c>
      <c r="D89" s="100">
        <v>1</v>
      </c>
      <c r="E89" s="100">
        <v>503</v>
      </c>
      <c r="F89" s="108" t="s">
        <v>759</v>
      </c>
      <c r="G89" s="100" t="s">
        <v>715</v>
      </c>
      <c r="H89" s="109" t="s">
        <v>720</v>
      </c>
      <c r="I89" s="110" t="s">
        <v>717</v>
      </c>
      <c r="J89" s="111">
        <v>56.14</v>
      </c>
      <c r="K89" s="112">
        <v>44.51</v>
      </c>
      <c r="L89" s="110">
        <v>21000</v>
      </c>
      <c r="M89" s="110">
        <f t="shared" si="3"/>
        <v>1178940</v>
      </c>
      <c r="N89" s="107">
        <f t="shared" si="2"/>
        <v>26487.081554706809</v>
      </c>
    </row>
    <row r="90" spans="1:14">
      <c r="A90" s="107">
        <v>88</v>
      </c>
      <c r="B90" s="100">
        <v>2</v>
      </c>
      <c r="C90" s="100">
        <v>2</v>
      </c>
      <c r="D90" s="100">
        <v>1</v>
      </c>
      <c r="E90" s="100">
        <v>504</v>
      </c>
      <c r="F90" s="108" t="s">
        <v>759</v>
      </c>
      <c r="G90" s="100" t="s">
        <v>715</v>
      </c>
      <c r="H90" s="109" t="s">
        <v>716</v>
      </c>
      <c r="I90" s="110" t="s">
        <v>717</v>
      </c>
      <c r="J90" s="111">
        <v>56.14</v>
      </c>
      <c r="K90" s="112">
        <v>44.51</v>
      </c>
      <c r="L90" s="110">
        <v>21000</v>
      </c>
      <c r="M90" s="110">
        <f t="shared" si="3"/>
        <v>1178940</v>
      </c>
      <c r="N90" s="107">
        <f t="shared" si="2"/>
        <v>26487.081554706809</v>
      </c>
    </row>
    <row r="91" spans="1:14">
      <c r="A91" s="107">
        <v>89</v>
      </c>
      <c r="B91" s="100">
        <v>2</v>
      </c>
      <c r="C91" s="100">
        <v>2</v>
      </c>
      <c r="D91" s="100">
        <v>1</v>
      </c>
      <c r="E91" s="100">
        <v>604</v>
      </c>
      <c r="F91" s="108" t="s">
        <v>760</v>
      </c>
      <c r="G91" s="100" t="s">
        <v>715</v>
      </c>
      <c r="H91" s="109" t="s">
        <v>716</v>
      </c>
      <c r="I91" s="110" t="s">
        <v>717</v>
      </c>
      <c r="J91" s="111">
        <v>56.14</v>
      </c>
      <c r="K91" s="112">
        <v>44.51</v>
      </c>
      <c r="L91" s="110">
        <v>21000</v>
      </c>
      <c r="M91" s="110">
        <f t="shared" si="3"/>
        <v>1178940</v>
      </c>
      <c r="N91" s="107">
        <f t="shared" si="2"/>
        <v>26487.081554706809</v>
      </c>
    </row>
    <row r="92" spans="1:14" s="123" customFormat="1" hidden="1">
      <c r="A92" s="117">
        <v>90</v>
      </c>
      <c r="B92" s="118">
        <v>2</v>
      </c>
      <c r="C92" s="118">
        <v>2</v>
      </c>
      <c r="D92" s="118">
        <v>1</v>
      </c>
      <c r="E92" s="118">
        <v>701</v>
      </c>
      <c r="F92" s="119" t="s">
        <v>761</v>
      </c>
      <c r="G92" s="118" t="s">
        <v>734</v>
      </c>
      <c r="H92" s="120" t="s">
        <v>762</v>
      </c>
      <c r="I92" s="124" t="s">
        <v>763</v>
      </c>
      <c r="J92" s="122">
        <v>89.78</v>
      </c>
      <c r="K92" s="125">
        <v>71.180000000000007</v>
      </c>
      <c r="L92" s="121">
        <v>21000</v>
      </c>
      <c r="M92" s="121">
        <f>L92*J92</f>
        <v>1885380</v>
      </c>
      <c r="N92" s="117">
        <f t="shared" si="2"/>
        <v>26487.496487777462</v>
      </c>
    </row>
    <row r="93" spans="1:14">
      <c r="A93" s="107">
        <v>91</v>
      </c>
      <c r="B93" s="100">
        <v>2</v>
      </c>
      <c r="C93" s="100">
        <v>2</v>
      </c>
      <c r="D93" s="100">
        <v>1</v>
      </c>
      <c r="E93" s="100">
        <v>704</v>
      </c>
      <c r="F93" s="108" t="s">
        <v>761</v>
      </c>
      <c r="G93" s="100" t="s">
        <v>715</v>
      </c>
      <c r="H93" s="109" t="s">
        <v>716</v>
      </c>
      <c r="I93" s="110" t="s">
        <v>717</v>
      </c>
      <c r="J93" s="111">
        <v>56.14</v>
      </c>
      <c r="K93" s="112">
        <v>44.51</v>
      </c>
      <c r="L93" s="110">
        <v>21000</v>
      </c>
      <c r="M93" s="110">
        <f t="shared" si="3"/>
        <v>1178940</v>
      </c>
      <c r="N93" s="107">
        <f t="shared" si="2"/>
        <v>26487.081554706809</v>
      </c>
    </row>
    <row r="94" spans="1:14" s="123" customFormat="1" hidden="1">
      <c r="A94" s="117">
        <v>92</v>
      </c>
      <c r="B94" s="118">
        <v>2</v>
      </c>
      <c r="C94" s="118">
        <v>2</v>
      </c>
      <c r="D94" s="118">
        <v>1</v>
      </c>
      <c r="E94" s="118">
        <v>906</v>
      </c>
      <c r="F94" s="119" t="s">
        <v>764</v>
      </c>
      <c r="G94" s="118" t="s">
        <v>734</v>
      </c>
      <c r="H94" s="120" t="s">
        <v>735</v>
      </c>
      <c r="I94" s="124" t="s">
        <v>117</v>
      </c>
      <c r="J94" s="122">
        <v>89.65</v>
      </c>
      <c r="K94" s="125">
        <v>71.08</v>
      </c>
      <c r="L94" s="121">
        <v>21000</v>
      </c>
      <c r="M94" s="121">
        <f>L94*J94</f>
        <v>1882650.0000000002</v>
      </c>
      <c r="N94" s="117">
        <f t="shared" si="2"/>
        <v>26486.353404614521</v>
      </c>
    </row>
    <row r="95" spans="1:14">
      <c r="A95" s="107">
        <v>93</v>
      </c>
      <c r="B95" s="100">
        <v>2</v>
      </c>
      <c r="C95" s="100">
        <v>2</v>
      </c>
      <c r="D95" s="100">
        <v>1</v>
      </c>
      <c r="E95" s="100">
        <v>1304</v>
      </c>
      <c r="F95" s="108" t="s">
        <v>752</v>
      </c>
      <c r="G95" s="100" t="s">
        <v>715</v>
      </c>
      <c r="H95" s="109" t="s">
        <v>716</v>
      </c>
      <c r="I95" s="110" t="s">
        <v>717</v>
      </c>
      <c r="J95" s="111">
        <v>56.14</v>
      </c>
      <c r="K95" s="112">
        <v>44.51</v>
      </c>
      <c r="L95" s="110">
        <v>21000</v>
      </c>
      <c r="M95" s="110">
        <f t="shared" si="3"/>
        <v>1178940</v>
      </c>
      <c r="N95" s="107">
        <f t="shared" si="2"/>
        <v>26487.081554706809</v>
      </c>
    </row>
    <row r="96" spans="1:14">
      <c r="A96" s="107">
        <v>94</v>
      </c>
      <c r="B96" s="100">
        <v>2</v>
      </c>
      <c r="C96" s="100">
        <v>2</v>
      </c>
      <c r="D96" s="100">
        <v>1</v>
      </c>
      <c r="E96" s="100">
        <v>1404</v>
      </c>
      <c r="F96" s="108" t="s">
        <v>753</v>
      </c>
      <c r="G96" s="100" t="s">
        <v>715</v>
      </c>
      <c r="H96" s="109" t="s">
        <v>716</v>
      </c>
      <c r="I96" s="110" t="s">
        <v>717</v>
      </c>
      <c r="J96" s="111">
        <v>56.14</v>
      </c>
      <c r="K96" s="112">
        <v>44.51</v>
      </c>
      <c r="L96" s="110">
        <v>21000</v>
      </c>
      <c r="M96" s="110">
        <f t="shared" si="3"/>
        <v>1178940</v>
      </c>
      <c r="N96" s="107">
        <f t="shared" si="2"/>
        <v>26487.081554706809</v>
      </c>
    </row>
    <row r="97" spans="1:14">
      <c r="A97" s="107">
        <v>95</v>
      </c>
      <c r="B97" s="100">
        <v>2</v>
      </c>
      <c r="C97" s="100">
        <v>2</v>
      </c>
      <c r="D97" s="100">
        <v>1</v>
      </c>
      <c r="E97" s="100">
        <v>1502</v>
      </c>
      <c r="F97" s="108" t="s">
        <v>754</v>
      </c>
      <c r="G97" s="100" t="s">
        <v>715</v>
      </c>
      <c r="H97" s="109" t="s">
        <v>716</v>
      </c>
      <c r="I97" s="110" t="s">
        <v>717</v>
      </c>
      <c r="J97" s="111">
        <v>56.14</v>
      </c>
      <c r="K97" s="112">
        <v>44.51</v>
      </c>
      <c r="L97" s="110">
        <v>21000</v>
      </c>
      <c r="M97" s="110">
        <f t="shared" si="3"/>
        <v>1178940</v>
      </c>
      <c r="N97" s="107">
        <f t="shared" si="2"/>
        <v>26487.081554706809</v>
      </c>
    </row>
    <row r="98" spans="1:14">
      <c r="A98" s="107">
        <v>96</v>
      </c>
      <c r="B98" s="100">
        <v>2</v>
      </c>
      <c r="C98" s="100">
        <v>2</v>
      </c>
      <c r="D98" s="100">
        <v>1</v>
      </c>
      <c r="E98" s="100">
        <v>1503</v>
      </c>
      <c r="F98" s="108" t="s">
        <v>754</v>
      </c>
      <c r="G98" s="100" t="s">
        <v>715</v>
      </c>
      <c r="H98" s="109" t="s">
        <v>720</v>
      </c>
      <c r="I98" s="110" t="s">
        <v>717</v>
      </c>
      <c r="J98" s="111">
        <v>56.14</v>
      </c>
      <c r="K98" s="112">
        <v>44.51</v>
      </c>
      <c r="L98" s="110">
        <v>21000</v>
      </c>
      <c r="M98" s="110">
        <f t="shared" si="3"/>
        <v>1178940</v>
      </c>
      <c r="N98" s="107">
        <f t="shared" si="2"/>
        <v>26487.081554706809</v>
      </c>
    </row>
    <row r="99" spans="1:14">
      <c r="A99" s="107">
        <v>97</v>
      </c>
      <c r="B99" s="100">
        <v>2</v>
      </c>
      <c r="C99" s="100">
        <v>2</v>
      </c>
      <c r="D99" s="100">
        <v>1</v>
      </c>
      <c r="E99" s="100">
        <v>1504</v>
      </c>
      <c r="F99" s="108" t="s">
        <v>765</v>
      </c>
      <c r="G99" s="100" t="s">
        <v>715</v>
      </c>
      <c r="H99" s="109" t="s">
        <v>716</v>
      </c>
      <c r="I99" s="110" t="s">
        <v>717</v>
      </c>
      <c r="J99" s="111">
        <v>56.14</v>
      </c>
      <c r="K99" s="112">
        <v>44.51</v>
      </c>
      <c r="L99" s="110">
        <v>21000</v>
      </c>
      <c r="M99" s="110">
        <f t="shared" si="3"/>
        <v>1178940</v>
      </c>
      <c r="N99" s="107">
        <f t="shared" si="2"/>
        <v>26487.081554706809</v>
      </c>
    </row>
    <row r="100" spans="1:14">
      <c r="A100" s="107">
        <v>98</v>
      </c>
      <c r="B100" s="100">
        <v>2</v>
      </c>
      <c r="C100" s="100">
        <v>2</v>
      </c>
      <c r="D100" s="100">
        <v>1</v>
      </c>
      <c r="E100" s="100">
        <v>1505</v>
      </c>
      <c r="F100" s="108" t="s">
        <v>765</v>
      </c>
      <c r="G100" s="100" t="s">
        <v>715</v>
      </c>
      <c r="H100" s="109" t="s">
        <v>720</v>
      </c>
      <c r="I100" s="110" t="s">
        <v>717</v>
      </c>
      <c r="J100" s="111">
        <v>56.42</v>
      </c>
      <c r="K100" s="112">
        <v>44.73</v>
      </c>
      <c r="L100" s="110">
        <v>21000</v>
      </c>
      <c r="M100" s="110">
        <f t="shared" si="3"/>
        <v>1184820</v>
      </c>
      <c r="N100" s="107">
        <f t="shared" si="2"/>
        <v>26488.262910798123</v>
      </c>
    </row>
    <row r="101" spans="1:14">
      <c r="A101" s="107">
        <v>99</v>
      </c>
      <c r="B101" s="100">
        <v>2</v>
      </c>
      <c r="C101" s="100">
        <v>2</v>
      </c>
      <c r="D101" s="100">
        <v>2</v>
      </c>
      <c r="E101" s="100">
        <v>103</v>
      </c>
      <c r="F101" s="108" t="s">
        <v>755</v>
      </c>
      <c r="G101" s="100" t="s">
        <v>715</v>
      </c>
      <c r="H101" s="109" t="s">
        <v>720</v>
      </c>
      <c r="I101" s="110" t="s">
        <v>717</v>
      </c>
      <c r="J101" s="111">
        <v>55.97</v>
      </c>
      <c r="K101" s="112">
        <v>44.38</v>
      </c>
      <c r="L101" s="110">
        <v>21000</v>
      </c>
      <c r="M101" s="110">
        <f t="shared" si="3"/>
        <v>1175370</v>
      </c>
      <c r="N101" s="107">
        <f t="shared" si="2"/>
        <v>26484.227129337538</v>
      </c>
    </row>
    <row r="102" spans="1:14">
      <c r="A102" s="107">
        <v>100</v>
      </c>
      <c r="B102" s="100">
        <v>2</v>
      </c>
      <c r="C102" s="100">
        <v>2</v>
      </c>
      <c r="D102" s="100">
        <v>2</v>
      </c>
      <c r="E102" s="100">
        <v>104</v>
      </c>
      <c r="F102" s="108" t="s">
        <v>755</v>
      </c>
      <c r="G102" s="100" t="s">
        <v>715</v>
      </c>
      <c r="H102" s="109" t="s">
        <v>716</v>
      </c>
      <c r="I102" s="110" t="s">
        <v>717</v>
      </c>
      <c r="J102" s="111">
        <v>55.97</v>
      </c>
      <c r="K102" s="112">
        <v>44.38</v>
      </c>
      <c r="L102" s="110">
        <v>21000</v>
      </c>
      <c r="M102" s="110">
        <f t="shared" si="3"/>
        <v>1175370</v>
      </c>
      <c r="N102" s="107">
        <f t="shared" si="2"/>
        <v>26484.227129337538</v>
      </c>
    </row>
    <row r="103" spans="1:14">
      <c r="A103" s="107">
        <v>101</v>
      </c>
      <c r="B103" s="100">
        <v>2</v>
      </c>
      <c r="C103" s="100">
        <v>2</v>
      </c>
      <c r="D103" s="100">
        <v>2</v>
      </c>
      <c r="E103" s="100">
        <v>105</v>
      </c>
      <c r="F103" s="108" t="s">
        <v>755</v>
      </c>
      <c r="G103" s="100" t="s">
        <v>715</v>
      </c>
      <c r="H103" s="109" t="s">
        <v>720</v>
      </c>
      <c r="I103" s="110" t="s">
        <v>717</v>
      </c>
      <c r="J103" s="111">
        <v>55.97</v>
      </c>
      <c r="K103" s="112">
        <v>44.38</v>
      </c>
      <c r="L103" s="110">
        <v>21000</v>
      </c>
      <c r="M103" s="110">
        <f t="shared" si="3"/>
        <v>1175370</v>
      </c>
      <c r="N103" s="107">
        <f t="shared" si="2"/>
        <v>26484.227129337538</v>
      </c>
    </row>
    <row r="104" spans="1:14" s="123" customFormat="1" hidden="1">
      <c r="A104" s="117">
        <v>102</v>
      </c>
      <c r="B104" s="118">
        <v>2</v>
      </c>
      <c r="C104" s="118">
        <v>2</v>
      </c>
      <c r="D104" s="118">
        <v>2</v>
      </c>
      <c r="E104" s="118">
        <v>201</v>
      </c>
      <c r="F104" s="119" t="s">
        <v>756</v>
      </c>
      <c r="G104" s="118" t="s">
        <v>734</v>
      </c>
      <c r="H104" s="120" t="s">
        <v>766</v>
      </c>
      <c r="I104" s="124" t="s">
        <v>117</v>
      </c>
      <c r="J104" s="122">
        <v>89.51</v>
      </c>
      <c r="K104" s="125">
        <v>70.97</v>
      </c>
      <c r="L104" s="121">
        <v>21000</v>
      </c>
      <c r="M104" s="121">
        <f>L104*J104</f>
        <v>1879710</v>
      </c>
      <c r="N104" s="117">
        <f t="shared" si="2"/>
        <v>26485.979991545722</v>
      </c>
    </row>
    <row r="105" spans="1:14">
      <c r="A105" s="107">
        <v>103</v>
      </c>
      <c r="B105" s="100">
        <v>2</v>
      </c>
      <c r="C105" s="100">
        <v>2</v>
      </c>
      <c r="D105" s="100">
        <v>2</v>
      </c>
      <c r="E105" s="100">
        <v>203</v>
      </c>
      <c r="F105" s="108" t="s">
        <v>756</v>
      </c>
      <c r="G105" s="100" t="s">
        <v>715</v>
      </c>
      <c r="H105" s="109" t="s">
        <v>720</v>
      </c>
      <c r="I105" s="110" t="s">
        <v>717</v>
      </c>
      <c r="J105" s="111">
        <v>55.97</v>
      </c>
      <c r="K105" s="112">
        <v>44.38</v>
      </c>
      <c r="L105" s="110">
        <v>21000</v>
      </c>
      <c r="M105" s="110">
        <f t="shared" si="3"/>
        <v>1175370</v>
      </c>
      <c r="N105" s="107">
        <f t="shared" si="2"/>
        <v>26484.227129337538</v>
      </c>
    </row>
    <row r="106" spans="1:14">
      <c r="A106" s="107">
        <v>104</v>
      </c>
      <c r="B106" s="100">
        <v>2</v>
      </c>
      <c r="C106" s="100">
        <v>2</v>
      </c>
      <c r="D106" s="100">
        <v>2</v>
      </c>
      <c r="E106" s="100">
        <v>204</v>
      </c>
      <c r="F106" s="108" t="s">
        <v>756</v>
      </c>
      <c r="G106" s="100" t="s">
        <v>715</v>
      </c>
      <c r="H106" s="109" t="s">
        <v>716</v>
      </c>
      <c r="I106" s="110" t="s">
        <v>717</v>
      </c>
      <c r="J106" s="111">
        <v>55.97</v>
      </c>
      <c r="K106" s="112">
        <v>44.38</v>
      </c>
      <c r="L106" s="110">
        <v>21000</v>
      </c>
      <c r="M106" s="110">
        <f t="shared" si="3"/>
        <v>1175370</v>
      </c>
      <c r="N106" s="107">
        <f t="shared" si="2"/>
        <v>26484.227129337538</v>
      </c>
    </row>
    <row r="107" spans="1:14">
      <c r="A107" s="107">
        <v>105</v>
      </c>
      <c r="B107" s="100">
        <v>2</v>
      </c>
      <c r="C107" s="100">
        <v>2</v>
      </c>
      <c r="D107" s="100">
        <v>2</v>
      </c>
      <c r="E107" s="100">
        <v>205</v>
      </c>
      <c r="F107" s="108" t="s">
        <v>756</v>
      </c>
      <c r="G107" s="100" t="s">
        <v>715</v>
      </c>
      <c r="H107" s="109" t="s">
        <v>720</v>
      </c>
      <c r="I107" s="110" t="s">
        <v>717</v>
      </c>
      <c r="J107" s="111">
        <v>55.97</v>
      </c>
      <c r="K107" s="112">
        <v>44.38</v>
      </c>
      <c r="L107" s="110">
        <v>21000</v>
      </c>
      <c r="M107" s="110">
        <f t="shared" si="3"/>
        <v>1175370</v>
      </c>
      <c r="N107" s="107">
        <f t="shared" si="2"/>
        <v>26484.227129337538</v>
      </c>
    </row>
    <row r="108" spans="1:14">
      <c r="A108" s="107">
        <v>106</v>
      </c>
      <c r="B108" s="100">
        <v>2</v>
      </c>
      <c r="C108" s="100">
        <v>2</v>
      </c>
      <c r="D108" s="100">
        <v>2</v>
      </c>
      <c r="E108" s="100">
        <v>302</v>
      </c>
      <c r="F108" s="108" t="s">
        <v>757</v>
      </c>
      <c r="G108" s="100" t="s">
        <v>715</v>
      </c>
      <c r="H108" s="109" t="s">
        <v>716</v>
      </c>
      <c r="I108" s="110" t="s">
        <v>717</v>
      </c>
      <c r="J108" s="111">
        <v>56.11</v>
      </c>
      <c r="K108" s="112">
        <v>44.49</v>
      </c>
      <c r="L108" s="110">
        <v>21000</v>
      </c>
      <c r="M108" s="110">
        <f t="shared" si="3"/>
        <v>1178310</v>
      </c>
      <c r="N108" s="107">
        <f t="shared" si="2"/>
        <v>26484.82805124747</v>
      </c>
    </row>
    <row r="109" spans="1:14">
      <c r="A109" s="107">
        <v>107</v>
      </c>
      <c r="B109" s="100">
        <v>2</v>
      </c>
      <c r="C109" s="100">
        <v>2</v>
      </c>
      <c r="D109" s="100">
        <v>2</v>
      </c>
      <c r="E109" s="100">
        <v>303</v>
      </c>
      <c r="F109" s="108" t="s">
        <v>757</v>
      </c>
      <c r="G109" s="100" t="s">
        <v>715</v>
      </c>
      <c r="H109" s="109" t="s">
        <v>720</v>
      </c>
      <c r="I109" s="110" t="s">
        <v>717</v>
      </c>
      <c r="J109" s="111">
        <v>55.97</v>
      </c>
      <c r="K109" s="112">
        <v>44.38</v>
      </c>
      <c r="L109" s="110">
        <v>21000</v>
      </c>
      <c r="M109" s="110">
        <f t="shared" si="3"/>
        <v>1175370</v>
      </c>
      <c r="N109" s="107">
        <f t="shared" si="2"/>
        <v>26484.227129337538</v>
      </c>
    </row>
    <row r="110" spans="1:14">
      <c r="A110" s="107">
        <v>108</v>
      </c>
      <c r="B110" s="100">
        <v>2</v>
      </c>
      <c r="C110" s="100">
        <v>2</v>
      </c>
      <c r="D110" s="100">
        <v>2</v>
      </c>
      <c r="E110" s="100">
        <v>304</v>
      </c>
      <c r="F110" s="108" t="s">
        <v>757</v>
      </c>
      <c r="G110" s="100" t="s">
        <v>715</v>
      </c>
      <c r="H110" s="109" t="s">
        <v>716</v>
      </c>
      <c r="I110" s="110" t="s">
        <v>717</v>
      </c>
      <c r="J110" s="111">
        <v>55.97</v>
      </c>
      <c r="K110" s="112">
        <v>44.38</v>
      </c>
      <c r="L110" s="110">
        <v>21000</v>
      </c>
      <c r="M110" s="110">
        <f t="shared" si="3"/>
        <v>1175370</v>
      </c>
      <c r="N110" s="107">
        <f t="shared" si="2"/>
        <v>26484.227129337538</v>
      </c>
    </row>
    <row r="111" spans="1:14">
      <c r="A111" s="107">
        <v>109</v>
      </c>
      <c r="B111" s="100">
        <v>2</v>
      </c>
      <c r="C111" s="100">
        <v>2</v>
      </c>
      <c r="D111" s="100">
        <v>2</v>
      </c>
      <c r="E111" s="100">
        <v>402</v>
      </c>
      <c r="F111" s="108" t="s">
        <v>758</v>
      </c>
      <c r="G111" s="100" t="s">
        <v>715</v>
      </c>
      <c r="H111" s="109" t="s">
        <v>716</v>
      </c>
      <c r="I111" s="110" t="s">
        <v>717</v>
      </c>
      <c r="J111" s="111">
        <v>56.42</v>
      </c>
      <c r="K111" s="112">
        <v>44.73</v>
      </c>
      <c r="L111" s="110">
        <v>21000</v>
      </c>
      <c r="M111" s="110">
        <f t="shared" si="3"/>
        <v>1184820</v>
      </c>
      <c r="N111" s="107">
        <f t="shared" si="2"/>
        <v>26488.262910798123</v>
      </c>
    </row>
    <row r="112" spans="1:14">
      <c r="A112" s="107">
        <v>110</v>
      </c>
      <c r="B112" s="100">
        <v>2</v>
      </c>
      <c r="C112" s="100">
        <v>2</v>
      </c>
      <c r="D112" s="100">
        <v>2</v>
      </c>
      <c r="E112" s="100">
        <v>403</v>
      </c>
      <c r="F112" s="108" t="s">
        <v>758</v>
      </c>
      <c r="G112" s="100" t="s">
        <v>715</v>
      </c>
      <c r="H112" s="109" t="s">
        <v>720</v>
      </c>
      <c r="I112" s="110" t="s">
        <v>717</v>
      </c>
      <c r="J112" s="111">
        <v>56.14</v>
      </c>
      <c r="K112" s="112">
        <v>44.51</v>
      </c>
      <c r="L112" s="110">
        <v>21000</v>
      </c>
      <c r="M112" s="110">
        <f t="shared" si="3"/>
        <v>1178940</v>
      </c>
      <c r="N112" s="107">
        <f t="shared" si="2"/>
        <v>26487.081554706809</v>
      </c>
    </row>
    <row r="113" spans="1:14">
      <c r="A113" s="107">
        <v>111</v>
      </c>
      <c r="B113" s="100">
        <v>2</v>
      </c>
      <c r="C113" s="100">
        <v>2</v>
      </c>
      <c r="D113" s="100">
        <v>2</v>
      </c>
      <c r="E113" s="100">
        <v>404</v>
      </c>
      <c r="F113" s="108" t="s">
        <v>758</v>
      </c>
      <c r="G113" s="100" t="s">
        <v>715</v>
      </c>
      <c r="H113" s="109" t="s">
        <v>716</v>
      </c>
      <c r="I113" s="110" t="s">
        <v>717</v>
      </c>
      <c r="J113" s="111">
        <v>56.14</v>
      </c>
      <c r="K113" s="112">
        <v>44.51</v>
      </c>
      <c r="L113" s="110">
        <v>21000</v>
      </c>
      <c r="M113" s="110">
        <f t="shared" si="3"/>
        <v>1178940</v>
      </c>
      <c r="N113" s="107">
        <f t="shared" si="2"/>
        <v>26487.081554706809</v>
      </c>
    </row>
    <row r="114" spans="1:14">
      <c r="A114" s="107">
        <v>112</v>
      </c>
      <c r="B114" s="100">
        <v>2</v>
      </c>
      <c r="C114" s="100">
        <v>2</v>
      </c>
      <c r="D114" s="100">
        <v>2</v>
      </c>
      <c r="E114" s="100">
        <v>405</v>
      </c>
      <c r="F114" s="108" t="s">
        <v>758</v>
      </c>
      <c r="G114" s="100" t="s">
        <v>715</v>
      </c>
      <c r="H114" s="109" t="s">
        <v>720</v>
      </c>
      <c r="I114" s="110" t="s">
        <v>717</v>
      </c>
      <c r="J114" s="111">
        <v>56.14</v>
      </c>
      <c r="K114" s="112">
        <v>44.51</v>
      </c>
      <c r="L114" s="110">
        <v>21000</v>
      </c>
      <c r="M114" s="110">
        <f t="shared" si="3"/>
        <v>1178940</v>
      </c>
      <c r="N114" s="107">
        <f t="shared" si="2"/>
        <v>26487.081554706809</v>
      </c>
    </row>
    <row r="115" spans="1:14">
      <c r="A115" s="107">
        <v>113</v>
      </c>
      <c r="B115" s="100">
        <v>2</v>
      </c>
      <c r="C115" s="100">
        <v>2</v>
      </c>
      <c r="D115" s="100">
        <v>2</v>
      </c>
      <c r="E115" s="100">
        <v>504</v>
      </c>
      <c r="F115" s="108" t="s">
        <v>759</v>
      </c>
      <c r="G115" s="100" t="s">
        <v>715</v>
      </c>
      <c r="H115" s="109" t="s">
        <v>716</v>
      </c>
      <c r="I115" s="110" t="s">
        <v>717</v>
      </c>
      <c r="J115" s="111">
        <v>56.14</v>
      </c>
      <c r="K115" s="112">
        <v>44.51</v>
      </c>
      <c r="L115" s="110">
        <v>21000</v>
      </c>
      <c r="M115" s="110">
        <f t="shared" si="3"/>
        <v>1178940</v>
      </c>
      <c r="N115" s="107">
        <f t="shared" si="2"/>
        <v>26487.081554706809</v>
      </c>
    </row>
    <row r="116" spans="1:14">
      <c r="A116" s="107">
        <v>114</v>
      </c>
      <c r="B116" s="100">
        <v>2</v>
      </c>
      <c r="C116" s="100">
        <v>2</v>
      </c>
      <c r="D116" s="100">
        <v>2</v>
      </c>
      <c r="E116" s="100">
        <v>604</v>
      </c>
      <c r="F116" s="108" t="s">
        <v>760</v>
      </c>
      <c r="G116" s="100" t="s">
        <v>715</v>
      </c>
      <c r="H116" s="109" t="s">
        <v>716</v>
      </c>
      <c r="I116" s="110" t="s">
        <v>717</v>
      </c>
      <c r="J116" s="111">
        <v>56.14</v>
      </c>
      <c r="K116" s="112">
        <v>44.51</v>
      </c>
      <c r="L116" s="110">
        <v>21000</v>
      </c>
      <c r="M116" s="110">
        <f t="shared" si="3"/>
        <v>1178940</v>
      </c>
      <c r="N116" s="107">
        <f t="shared" si="2"/>
        <v>26487.081554706809</v>
      </c>
    </row>
    <row r="117" spans="1:14">
      <c r="A117" s="107">
        <v>115</v>
      </c>
      <c r="B117" s="100">
        <v>2</v>
      </c>
      <c r="C117" s="100">
        <v>2</v>
      </c>
      <c r="D117" s="100">
        <v>2</v>
      </c>
      <c r="E117" s="100">
        <v>1005</v>
      </c>
      <c r="F117" s="108" t="s">
        <v>767</v>
      </c>
      <c r="G117" s="100" t="s">
        <v>715</v>
      </c>
      <c r="H117" s="109" t="s">
        <v>720</v>
      </c>
      <c r="I117" s="113" t="s">
        <v>717</v>
      </c>
      <c r="J117" s="111">
        <v>56.14</v>
      </c>
      <c r="K117" s="114">
        <v>44.51</v>
      </c>
      <c r="L117" s="110">
        <v>21000</v>
      </c>
      <c r="M117" s="110">
        <f>L117*J117</f>
        <v>1178940</v>
      </c>
      <c r="N117" s="107">
        <f t="shared" si="2"/>
        <v>26487.081554706809</v>
      </c>
    </row>
    <row r="118" spans="1:14">
      <c r="A118" s="107">
        <v>116</v>
      </c>
      <c r="B118" s="100">
        <v>2</v>
      </c>
      <c r="C118" s="100">
        <v>2</v>
      </c>
      <c r="D118" s="100">
        <v>2</v>
      </c>
      <c r="E118" s="100">
        <v>1203</v>
      </c>
      <c r="F118" s="108" t="s">
        <v>768</v>
      </c>
      <c r="G118" s="100" t="s">
        <v>715</v>
      </c>
      <c r="H118" s="109" t="s">
        <v>720</v>
      </c>
      <c r="I118" s="113" t="s">
        <v>717</v>
      </c>
      <c r="J118" s="111">
        <v>56.14</v>
      </c>
      <c r="K118" s="114">
        <v>44.51</v>
      </c>
      <c r="L118" s="110">
        <v>21000</v>
      </c>
      <c r="M118" s="110">
        <f>L118*J118</f>
        <v>1178940</v>
      </c>
      <c r="N118" s="107">
        <f t="shared" si="2"/>
        <v>26487.081554706809</v>
      </c>
    </row>
    <row r="119" spans="1:14">
      <c r="A119" s="107">
        <v>117</v>
      </c>
      <c r="B119" s="100">
        <v>2</v>
      </c>
      <c r="C119" s="100">
        <v>2</v>
      </c>
      <c r="D119" s="100">
        <v>2</v>
      </c>
      <c r="E119" s="100">
        <v>1304</v>
      </c>
      <c r="F119" s="108" t="s">
        <v>752</v>
      </c>
      <c r="G119" s="100" t="s">
        <v>715</v>
      </c>
      <c r="H119" s="109" t="s">
        <v>716</v>
      </c>
      <c r="I119" s="110" t="s">
        <v>717</v>
      </c>
      <c r="J119" s="111">
        <v>56.14</v>
      </c>
      <c r="K119" s="112">
        <v>44.51</v>
      </c>
      <c r="L119" s="110">
        <v>21000</v>
      </c>
      <c r="M119" s="110">
        <f t="shared" si="3"/>
        <v>1178940</v>
      </c>
      <c r="N119" s="107">
        <f t="shared" si="2"/>
        <v>26487.081554706809</v>
      </c>
    </row>
    <row r="120" spans="1:14">
      <c r="A120" s="107">
        <v>118</v>
      </c>
      <c r="B120" s="100">
        <v>2</v>
      </c>
      <c r="C120" s="100">
        <v>2</v>
      </c>
      <c r="D120" s="100">
        <v>2</v>
      </c>
      <c r="E120" s="100">
        <v>1403</v>
      </c>
      <c r="F120" s="108" t="s">
        <v>753</v>
      </c>
      <c r="G120" s="100" t="s">
        <v>715</v>
      </c>
      <c r="H120" s="109" t="s">
        <v>720</v>
      </c>
      <c r="I120" s="110" t="s">
        <v>717</v>
      </c>
      <c r="J120" s="111">
        <v>56.14</v>
      </c>
      <c r="K120" s="112">
        <v>44.51</v>
      </c>
      <c r="L120" s="110">
        <v>21000</v>
      </c>
      <c r="M120" s="110">
        <f t="shared" si="3"/>
        <v>1178940</v>
      </c>
      <c r="N120" s="107">
        <f t="shared" si="2"/>
        <v>26487.081554706809</v>
      </c>
    </row>
    <row r="121" spans="1:14">
      <c r="A121" s="107">
        <v>119</v>
      </c>
      <c r="B121" s="100">
        <v>2</v>
      </c>
      <c r="C121" s="100">
        <v>2</v>
      </c>
      <c r="D121" s="100">
        <v>2</v>
      </c>
      <c r="E121" s="100">
        <v>1404</v>
      </c>
      <c r="F121" s="108" t="s">
        <v>753</v>
      </c>
      <c r="G121" s="100" t="s">
        <v>715</v>
      </c>
      <c r="H121" s="109" t="s">
        <v>716</v>
      </c>
      <c r="I121" s="110" t="s">
        <v>717</v>
      </c>
      <c r="J121" s="111">
        <v>56.14</v>
      </c>
      <c r="K121" s="112">
        <v>44.51</v>
      </c>
      <c r="L121" s="110">
        <v>21000</v>
      </c>
      <c r="M121" s="110">
        <f t="shared" si="3"/>
        <v>1178940</v>
      </c>
      <c r="N121" s="107">
        <f t="shared" si="2"/>
        <v>26487.081554706809</v>
      </c>
    </row>
    <row r="122" spans="1:14">
      <c r="A122" s="107">
        <v>120</v>
      </c>
      <c r="B122" s="100">
        <v>2</v>
      </c>
      <c r="C122" s="100">
        <v>2</v>
      </c>
      <c r="D122" s="100">
        <v>2</v>
      </c>
      <c r="E122" s="100">
        <v>1503</v>
      </c>
      <c r="F122" s="108" t="s">
        <v>754</v>
      </c>
      <c r="G122" s="100" t="s">
        <v>715</v>
      </c>
      <c r="H122" s="109" t="s">
        <v>720</v>
      </c>
      <c r="I122" s="110" t="s">
        <v>717</v>
      </c>
      <c r="J122" s="111">
        <v>56.14</v>
      </c>
      <c r="K122" s="112">
        <v>44.51</v>
      </c>
      <c r="L122" s="110">
        <v>21000</v>
      </c>
      <c r="M122" s="110">
        <f t="shared" si="3"/>
        <v>1178940</v>
      </c>
      <c r="N122" s="107">
        <f t="shared" si="2"/>
        <v>26487.081554706809</v>
      </c>
    </row>
    <row r="123" spans="1:14">
      <c r="A123" s="107">
        <v>121</v>
      </c>
      <c r="B123" s="100">
        <v>2</v>
      </c>
      <c r="C123" s="100">
        <v>2</v>
      </c>
      <c r="D123" s="100">
        <v>2</v>
      </c>
      <c r="E123" s="100">
        <v>1504</v>
      </c>
      <c r="F123" s="108" t="s">
        <v>754</v>
      </c>
      <c r="G123" s="100" t="s">
        <v>715</v>
      </c>
      <c r="H123" s="109" t="s">
        <v>716</v>
      </c>
      <c r="I123" s="110" t="s">
        <v>717</v>
      </c>
      <c r="J123" s="111">
        <v>56.14</v>
      </c>
      <c r="K123" s="112">
        <v>44.51</v>
      </c>
      <c r="L123" s="110">
        <v>21000</v>
      </c>
      <c r="M123" s="110">
        <f t="shared" si="3"/>
        <v>1178940</v>
      </c>
      <c r="N123" s="107">
        <f t="shared" si="2"/>
        <v>26487.081554706809</v>
      </c>
    </row>
    <row r="124" spans="1:14">
      <c r="A124" s="107">
        <v>122</v>
      </c>
      <c r="B124" s="100">
        <v>2</v>
      </c>
      <c r="C124" s="100">
        <v>2</v>
      </c>
      <c r="D124" s="100">
        <v>2</v>
      </c>
      <c r="E124" s="100">
        <v>1505</v>
      </c>
      <c r="F124" s="108" t="s">
        <v>754</v>
      </c>
      <c r="G124" s="100" t="s">
        <v>715</v>
      </c>
      <c r="H124" s="109" t="s">
        <v>720</v>
      </c>
      <c r="I124" s="110" t="s">
        <v>717</v>
      </c>
      <c r="J124" s="111">
        <v>56.14</v>
      </c>
      <c r="K124" s="112">
        <v>44.51</v>
      </c>
      <c r="L124" s="110">
        <v>21000</v>
      </c>
      <c r="M124" s="110">
        <f t="shared" si="3"/>
        <v>1178940</v>
      </c>
      <c r="N124" s="107">
        <f t="shared" si="2"/>
        <v>26487.081554706809</v>
      </c>
    </row>
    <row r="125" spans="1:14">
      <c r="A125" s="107">
        <v>123</v>
      </c>
      <c r="B125" s="100">
        <v>2</v>
      </c>
      <c r="C125" s="100">
        <v>3</v>
      </c>
      <c r="D125" s="100">
        <v>1</v>
      </c>
      <c r="E125" s="100">
        <v>102</v>
      </c>
      <c r="F125" s="108" t="s">
        <v>769</v>
      </c>
      <c r="G125" s="100" t="s">
        <v>715</v>
      </c>
      <c r="H125" s="109" t="s">
        <v>770</v>
      </c>
      <c r="I125" s="110" t="s">
        <v>771</v>
      </c>
      <c r="J125" s="111">
        <v>59.3</v>
      </c>
      <c r="K125" s="112">
        <v>44.99</v>
      </c>
      <c r="L125" s="110">
        <v>21000</v>
      </c>
      <c r="M125" s="110">
        <f t="shared" si="3"/>
        <v>1245300</v>
      </c>
      <c r="N125" s="107">
        <f t="shared" si="2"/>
        <v>27679.484329851075</v>
      </c>
    </row>
    <row r="126" spans="1:14">
      <c r="A126" s="107">
        <v>124</v>
      </c>
      <c r="B126" s="100">
        <v>2</v>
      </c>
      <c r="C126" s="100">
        <v>3</v>
      </c>
      <c r="D126" s="100">
        <v>1</v>
      </c>
      <c r="E126" s="100">
        <v>103</v>
      </c>
      <c r="F126" s="108" t="s">
        <v>769</v>
      </c>
      <c r="G126" s="100" t="s">
        <v>715</v>
      </c>
      <c r="H126" s="109" t="s">
        <v>772</v>
      </c>
      <c r="I126" s="110" t="s">
        <v>771</v>
      </c>
      <c r="J126" s="111">
        <v>59.3</v>
      </c>
      <c r="K126" s="112">
        <v>44.99</v>
      </c>
      <c r="L126" s="110">
        <v>21000</v>
      </c>
      <c r="M126" s="110">
        <f t="shared" si="3"/>
        <v>1245300</v>
      </c>
      <c r="N126" s="107">
        <f t="shared" si="2"/>
        <v>27679.484329851075</v>
      </c>
    </row>
    <row r="127" spans="1:14">
      <c r="A127" s="107">
        <v>125</v>
      </c>
      <c r="B127" s="100">
        <v>2</v>
      </c>
      <c r="C127" s="100">
        <v>3</v>
      </c>
      <c r="D127" s="100">
        <v>1</v>
      </c>
      <c r="E127" s="100">
        <v>104</v>
      </c>
      <c r="F127" s="108" t="s">
        <v>769</v>
      </c>
      <c r="G127" s="100" t="s">
        <v>715</v>
      </c>
      <c r="H127" s="109" t="s">
        <v>770</v>
      </c>
      <c r="I127" s="110" t="s">
        <v>771</v>
      </c>
      <c r="J127" s="111">
        <v>59.3</v>
      </c>
      <c r="K127" s="112">
        <v>44.99</v>
      </c>
      <c r="L127" s="110">
        <v>21000</v>
      </c>
      <c r="M127" s="110">
        <f t="shared" si="3"/>
        <v>1245300</v>
      </c>
      <c r="N127" s="107">
        <f t="shared" si="2"/>
        <v>27679.484329851075</v>
      </c>
    </row>
    <row r="128" spans="1:14">
      <c r="A128" s="107">
        <v>126</v>
      </c>
      <c r="B128" s="100">
        <v>2</v>
      </c>
      <c r="C128" s="100">
        <v>3</v>
      </c>
      <c r="D128" s="100">
        <v>1</v>
      </c>
      <c r="E128" s="100">
        <v>105</v>
      </c>
      <c r="F128" s="108" t="s">
        <v>769</v>
      </c>
      <c r="G128" s="100" t="s">
        <v>715</v>
      </c>
      <c r="H128" s="109" t="s">
        <v>772</v>
      </c>
      <c r="I128" s="110" t="s">
        <v>771</v>
      </c>
      <c r="J128" s="111">
        <v>59.47</v>
      </c>
      <c r="K128" s="112">
        <v>45.12</v>
      </c>
      <c r="L128" s="110">
        <v>21000</v>
      </c>
      <c r="M128" s="110">
        <f t="shared" si="3"/>
        <v>1248870</v>
      </c>
      <c r="N128" s="107">
        <f t="shared" si="2"/>
        <v>27678.856382978724</v>
      </c>
    </row>
    <row r="129" spans="1:14">
      <c r="A129" s="107">
        <v>127</v>
      </c>
      <c r="B129" s="100">
        <v>2</v>
      </c>
      <c r="C129" s="100">
        <v>3</v>
      </c>
      <c r="D129" s="100">
        <v>1</v>
      </c>
      <c r="E129" s="100">
        <v>202</v>
      </c>
      <c r="F129" s="108" t="s">
        <v>773</v>
      </c>
      <c r="G129" s="100" t="s">
        <v>715</v>
      </c>
      <c r="H129" s="109" t="s">
        <v>770</v>
      </c>
      <c r="I129" s="110" t="s">
        <v>771</v>
      </c>
      <c r="J129" s="111">
        <v>59.3</v>
      </c>
      <c r="K129" s="112">
        <v>44.99</v>
      </c>
      <c r="L129" s="110">
        <v>21000</v>
      </c>
      <c r="M129" s="110">
        <f t="shared" si="3"/>
        <v>1245300</v>
      </c>
      <c r="N129" s="107">
        <f t="shared" si="2"/>
        <v>27679.484329851075</v>
      </c>
    </row>
    <row r="130" spans="1:14">
      <c r="A130" s="107">
        <v>128</v>
      </c>
      <c r="B130" s="100">
        <v>2</v>
      </c>
      <c r="C130" s="100">
        <v>3</v>
      </c>
      <c r="D130" s="100">
        <v>1</v>
      </c>
      <c r="E130" s="100">
        <v>203</v>
      </c>
      <c r="F130" s="108" t="s">
        <v>773</v>
      </c>
      <c r="G130" s="100" t="s">
        <v>715</v>
      </c>
      <c r="H130" s="109" t="s">
        <v>772</v>
      </c>
      <c r="I130" s="110" t="s">
        <v>771</v>
      </c>
      <c r="J130" s="111">
        <v>59.3</v>
      </c>
      <c r="K130" s="112">
        <v>44.99</v>
      </c>
      <c r="L130" s="110">
        <v>21000</v>
      </c>
      <c r="M130" s="110">
        <f t="shared" si="3"/>
        <v>1245300</v>
      </c>
      <c r="N130" s="107">
        <f t="shared" si="2"/>
        <v>27679.484329851075</v>
      </c>
    </row>
    <row r="131" spans="1:14">
      <c r="A131" s="107">
        <v>129</v>
      </c>
      <c r="B131" s="100">
        <v>2</v>
      </c>
      <c r="C131" s="100">
        <v>3</v>
      </c>
      <c r="D131" s="100">
        <v>1</v>
      </c>
      <c r="E131" s="100">
        <v>204</v>
      </c>
      <c r="F131" s="108" t="s">
        <v>773</v>
      </c>
      <c r="G131" s="100" t="s">
        <v>715</v>
      </c>
      <c r="H131" s="109" t="s">
        <v>770</v>
      </c>
      <c r="I131" s="110" t="s">
        <v>771</v>
      </c>
      <c r="J131" s="111">
        <v>59.3</v>
      </c>
      <c r="K131" s="112">
        <v>44.99</v>
      </c>
      <c r="L131" s="110">
        <v>21000</v>
      </c>
      <c r="M131" s="110">
        <f t="shared" si="3"/>
        <v>1245300</v>
      </c>
      <c r="N131" s="107">
        <f t="shared" ref="N131:N178" si="4">M131/K131</f>
        <v>27679.484329851075</v>
      </c>
    </row>
    <row r="132" spans="1:14">
      <c r="A132" s="107">
        <v>130</v>
      </c>
      <c r="B132" s="100">
        <v>2</v>
      </c>
      <c r="C132" s="100">
        <v>3</v>
      </c>
      <c r="D132" s="100">
        <v>1</v>
      </c>
      <c r="E132" s="100">
        <v>205</v>
      </c>
      <c r="F132" s="108" t="s">
        <v>773</v>
      </c>
      <c r="G132" s="100" t="s">
        <v>715</v>
      </c>
      <c r="H132" s="109" t="s">
        <v>772</v>
      </c>
      <c r="I132" s="110" t="s">
        <v>771</v>
      </c>
      <c r="J132" s="111">
        <v>59.47</v>
      </c>
      <c r="K132" s="112">
        <v>45.12</v>
      </c>
      <c r="L132" s="110">
        <v>21000</v>
      </c>
      <c r="M132" s="110">
        <f t="shared" si="3"/>
        <v>1248870</v>
      </c>
      <c r="N132" s="107">
        <f t="shared" si="4"/>
        <v>27678.856382978724</v>
      </c>
    </row>
    <row r="133" spans="1:14">
      <c r="A133" s="107">
        <v>131</v>
      </c>
      <c r="B133" s="100">
        <v>2</v>
      </c>
      <c r="C133" s="100">
        <v>3</v>
      </c>
      <c r="D133" s="100">
        <v>1</v>
      </c>
      <c r="E133" s="100">
        <v>303</v>
      </c>
      <c r="F133" s="108" t="s">
        <v>774</v>
      </c>
      <c r="G133" s="100" t="s">
        <v>715</v>
      </c>
      <c r="H133" s="109" t="s">
        <v>772</v>
      </c>
      <c r="I133" s="110" t="s">
        <v>771</v>
      </c>
      <c r="J133" s="111">
        <v>59.3</v>
      </c>
      <c r="K133" s="112">
        <v>44.99</v>
      </c>
      <c r="L133" s="110">
        <v>21000</v>
      </c>
      <c r="M133" s="110">
        <f t="shared" si="3"/>
        <v>1245300</v>
      </c>
      <c r="N133" s="107">
        <f t="shared" si="4"/>
        <v>27679.484329851075</v>
      </c>
    </row>
    <row r="134" spans="1:14">
      <c r="A134" s="107">
        <v>132</v>
      </c>
      <c r="B134" s="100">
        <v>2</v>
      </c>
      <c r="C134" s="100">
        <v>3</v>
      </c>
      <c r="D134" s="100">
        <v>1</v>
      </c>
      <c r="E134" s="100">
        <v>304</v>
      </c>
      <c r="F134" s="108" t="s">
        <v>774</v>
      </c>
      <c r="G134" s="100" t="s">
        <v>715</v>
      </c>
      <c r="H134" s="109" t="s">
        <v>770</v>
      </c>
      <c r="I134" s="110" t="s">
        <v>771</v>
      </c>
      <c r="J134" s="111">
        <v>59.3</v>
      </c>
      <c r="K134" s="112">
        <v>44.99</v>
      </c>
      <c r="L134" s="110">
        <v>21000</v>
      </c>
      <c r="M134" s="110">
        <f t="shared" ref="M134:M178" si="5">L134*J134</f>
        <v>1245300</v>
      </c>
      <c r="N134" s="107">
        <f t="shared" si="4"/>
        <v>27679.484329851075</v>
      </c>
    </row>
    <row r="135" spans="1:14">
      <c r="A135" s="107">
        <v>133</v>
      </c>
      <c r="B135" s="100">
        <v>2</v>
      </c>
      <c r="C135" s="100">
        <v>3</v>
      </c>
      <c r="D135" s="100">
        <v>1</v>
      </c>
      <c r="E135" s="100">
        <v>305</v>
      </c>
      <c r="F135" s="108" t="s">
        <v>774</v>
      </c>
      <c r="G135" s="100" t="s">
        <v>715</v>
      </c>
      <c r="H135" s="109" t="s">
        <v>772</v>
      </c>
      <c r="I135" s="110" t="s">
        <v>771</v>
      </c>
      <c r="J135" s="111">
        <v>59.47</v>
      </c>
      <c r="K135" s="112">
        <v>45.12</v>
      </c>
      <c r="L135" s="110">
        <v>21000</v>
      </c>
      <c r="M135" s="110">
        <f t="shared" si="5"/>
        <v>1248870</v>
      </c>
      <c r="N135" s="107">
        <f t="shared" si="4"/>
        <v>27678.856382978724</v>
      </c>
    </row>
    <row r="136" spans="1:14">
      <c r="A136" s="107">
        <v>134</v>
      </c>
      <c r="B136" s="100">
        <v>2</v>
      </c>
      <c r="C136" s="100">
        <v>3</v>
      </c>
      <c r="D136" s="100">
        <v>1</v>
      </c>
      <c r="E136" s="100">
        <v>402</v>
      </c>
      <c r="F136" s="108" t="s">
        <v>775</v>
      </c>
      <c r="G136" s="100" t="s">
        <v>715</v>
      </c>
      <c r="H136" s="109" t="s">
        <v>770</v>
      </c>
      <c r="I136" s="110" t="s">
        <v>771</v>
      </c>
      <c r="J136" s="111">
        <v>59.46</v>
      </c>
      <c r="K136" s="112">
        <v>45.11</v>
      </c>
      <c r="L136" s="110">
        <v>21000</v>
      </c>
      <c r="M136" s="110">
        <f t="shared" si="5"/>
        <v>1248660</v>
      </c>
      <c r="N136" s="107">
        <f t="shared" si="4"/>
        <v>27680.336954112172</v>
      </c>
    </row>
    <row r="137" spans="1:14">
      <c r="A137" s="107">
        <v>135</v>
      </c>
      <c r="B137" s="100">
        <v>2</v>
      </c>
      <c r="C137" s="100">
        <v>3</v>
      </c>
      <c r="D137" s="100">
        <v>1</v>
      </c>
      <c r="E137" s="100">
        <v>403</v>
      </c>
      <c r="F137" s="108" t="s">
        <v>775</v>
      </c>
      <c r="G137" s="100" t="s">
        <v>715</v>
      </c>
      <c r="H137" s="109" t="s">
        <v>772</v>
      </c>
      <c r="I137" s="110" t="s">
        <v>771</v>
      </c>
      <c r="J137" s="111">
        <v>59.46</v>
      </c>
      <c r="K137" s="112">
        <v>45.11</v>
      </c>
      <c r="L137" s="110">
        <v>21000</v>
      </c>
      <c r="M137" s="110">
        <f t="shared" si="5"/>
        <v>1248660</v>
      </c>
      <c r="N137" s="107">
        <f t="shared" si="4"/>
        <v>27680.336954112172</v>
      </c>
    </row>
    <row r="138" spans="1:14">
      <c r="A138" s="107">
        <v>136</v>
      </c>
      <c r="B138" s="100">
        <v>2</v>
      </c>
      <c r="C138" s="100">
        <v>3</v>
      </c>
      <c r="D138" s="100">
        <v>1</v>
      </c>
      <c r="E138" s="100">
        <v>404</v>
      </c>
      <c r="F138" s="108" t="s">
        <v>775</v>
      </c>
      <c r="G138" s="100" t="s">
        <v>715</v>
      </c>
      <c r="H138" s="109" t="s">
        <v>770</v>
      </c>
      <c r="I138" s="110" t="s">
        <v>771</v>
      </c>
      <c r="J138" s="111">
        <v>59.46</v>
      </c>
      <c r="K138" s="112">
        <v>45.11</v>
      </c>
      <c r="L138" s="110">
        <v>21000</v>
      </c>
      <c r="M138" s="110">
        <f t="shared" si="5"/>
        <v>1248660</v>
      </c>
      <c r="N138" s="107">
        <f t="shared" si="4"/>
        <v>27680.336954112172</v>
      </c>
    </row>
    <row r="139" spans="1:14">
      <c r="A139" s="107">
        <v>137</v>
      </c>
      <c r="B139" s="100">
        <v>2</v>
      </c>
      <c r="C139" s="100">
        <v>3</v>
      </c>
      <c r="D139" s="100">
        <v>1</v>
      </c>
      <c r="E139" s="100">
        <v>405</v>
      </c>
      <c r="F139" s="108" t="s">
        <v>775</v>
      </c>
      <c r="G139" s="100" t="s">
        <v>715</v>
      </c>
      <c r="H139" s="109" t="s">
        <v>772</v>
      </c>
      <c r="I139" s="110" t="s">
        <v>771</v>
      </c>
      <c r="J139" s="111">
        <v>59.79</v>
      </c>
      <c r="K139" s="112">
        <v>45.36</v>
      </c>
      <c r="L139" s="110">
        <v>21000</v>
      </c>
      <c r="M139" s="110">
        <f t="shared" si="5"/>
        <v>1255590</v>
      </c>
      <c r="N139" s="107">
        <f t="shared" si="4"/>
        <v>27680.555555555555</v>
      </c>
    </row>
    <row r="140" spans="1:14">
      <c r="A140" s="107">
        <v>138</v>
      </c>
      <c r="B140" s="100">
        <v>2</v>
      </c>
      <c r="C140" s="100">
        <v>3</v>
      </c>
      <c r="D140" s="100">
        <v>1</v>
      </c>
      <c r="E140" s="100">
        <v>502</v>
      </c>
      <c r="F140" s="108" t="s">
        <v>776</v>
      </c>
      <c r="G140" s="100" t="s">
        <v>715</v>
      </c>
      <c r="H140" s="109" t="s">
        <v>770</v>
      </c>
      <c r="I140" s="110" t="s">
        <v>771</v>
      </c>
      <c r="J140" s="111">
        <v>59.46</v>
      </c>
      <c r="K140" s="112">
        <v>45.11</v>
      </c>
      <c r="L140" s="110">
        <v>21000</v>
      </c>
      <c r="M140" s="110">
        <f t="shared" si="5"/>
        <v>1248660</v>
      </c>
      <c r="N140" s="107">
        <f t="shared" si="4"/>
        <v>27680.336954112172</v>
      </c>
    </row>
    <row r="141" spans="1:14">
      <c r="A141" s="107">
        <v>139</v>
      </c>
      <c r="B141" s="100">
        <v>2</v>
      </c>
      <c r="C141" s="100">
        <v>3</v>
      </c>
      <c r="D141" s="100">
        <v>1</v>
      </c>
      <c r="E141" s="100">
        <v>503</v>
      </c>
      <c r="F141" s="108" t="s">
        <v>776</v>
      </c>
      <c r="G141" s="100" t="s">
        <v>715</v>
      </c>
      <c r="H141" s="109" t="s">
        <v>772</v>
      </c>
      <c r="I141" s="110" t="s">
        <v>771</v>
      </c>
      <c r="J141" s="111">
        <v>59.46</v>
      </c>
      <c r="K141" s="112">
        <v>45.11</v>
      </c>
      <c r="L141" s="110">
        <v>21000</v>
      </c>
      <c r="M141" s="110">
        <f t="shared" si="5"/>
        <v>1248660</v>
      </c>
      <c r="N141" s="107">
        <f t="shared" si="4"/>
        <v>27680.336954112172</v>
      </c>
    </row>
    <row r="142" spans="1:14">
      <c r="A142" s="107">
        <v>140</v>
      </c>
      <c r="B142" s="100">
        <v>2</v>
      </c>
      <c r="C142" s="100">
        <v>3</v>
      </c>
      <c r="D142" s="100">
        <v>1</v>
      </c>
      <c r="E142" s="100">
        <v>504</v>
      </c>
      <c r="F142" s="108" t="s">
        <v>776</v>
      </c>
      <c r="G142" s="100" t="s">
        <v>715</v>
      </c>
      <c r="H142" s="109" t="s">
        <v>770</v>
      </c>
      <c r="I142" s="110" t="s">
        <v>771</v>
      </c>
      <c r="J142" s="111">
        <v>59.46</v>
      </c>
      <c r="K142" s="112">
        <v>45.11</v>
      </c>
      <c r="L142" s="110">
        <v>21000</v>
      </c>
      <c r="M142" s="110">
        <f t="shared" si="5"/>
        <v>1248660</v>
      </c>
      <c r="N142" s="107">
        <f t="shared" si="4"/>
        <v>27680.336954112172</v>
      </c>
    </row>
    <row r="143" spans="1:14">
      <c r="A143" s="107">
        <v>141</v>
      </c>
      <c r="B143" s="100">
        <v>2</v>
      </c>
      <c r="C143" s="100">
        <v>3</v>
      </c>
      <c r="D143" s="100">
        <v>1</v>
      </c>
      <c r="E143" s="100">
        <v>505</v>
      </c>
      <c r="F143" s="108" t="s">
        <v>776</v>
      </c>
      <c r="G143" s="100" t="s">
        <v>715</v>
      </c>
      <c r="H143" s="109" t="s">
        <v>772</v>
      </c>
      <c r="I143" s="110" t="s">
        <v>771</v>
      </c>
      <c r="J143" s="111">
        <v>59.79</v>
      </c>
      <c r="K143" s="112">
        <v>45.36</v>
      </c>
      <c r="L143" s="110">
        <v>21000</v>
      </c>
      <c r="M143" s="110">
        <f t="shared" si="5"/>
        <v>1255590</v>
      </c>
      <c r="N143" s="107">
        <f t="shared" si="4"/>
        <v>27680.555555555555</v>
      </c>
    </row>
    <row r="144" spans="1:14">
      <c r="A144" s="107">
        <v>142</v>
      </c>
      <c r="B144" s="100">
        <v>2</v>
      </c>
      <c r="C144" s="100">
        <v>3</v>
      </c>
      <c r="D144" s="100">
        <v>1</v>
      </c>
      <c r="E144" s="100">
        <v>602</v>
      </c>
      <c r="F144" s="108" t="s">
        <v>777</v>
      </c>
      <c r="G144" s="100" t="s">
        <v>715</v>
      </c>
      <c r="H144" s="109" t="s">
        <v>770</v>
      </c>
      <c r="I144" s="110" t="s">
        <v>771</v>
      </c>
      <c r="J144" s="111">
        <v>59.46</v>
      </c>
      <c r="K144" s="112">
        <v>45.11</v>
      </c>
      <c r="L144" s="110">
        <v>21000</v>
      </c>
      <c r="M144" s="110">
        <f t="shared" si="5"/>
        <v>1248660</v>
      </c>
      <c r="N144" s="107">
        <f t="shared" si="4"/>
        <v>27680.336954112172</v>
      </c>
    </row>
    <row r="145" spans="1:14">
      <c r="A145" s="107">
        <v>143</v>
      </c>
      <c r="B145" s="100">
        <v>2</v>
      </c>
      <c r="C145" s="100">
        <v>3</v>
      </c>
      <c r="D145" s="100">
        <v>1</v>
      </c>
      <c r="E145" s="100">
        <v>603</v>
      </c>
      <c r="F145" s="108" t="s">
        <v>777</v>
      </c>
      <c r="G145" s="100" t="s">
        <v>715</v>
      </c>
      <c r="H145" s="109" t="s">
        <v>772</v>
      </c>
      <c r="I145" s="110" t="s">
        <v>771</v>
      </c>
      <c r="J145" s="111">
        <v>59.46</v>
      </c>
      <c r="K145" s="112">
        <v>45.11</v>
      </c>
      <c r="L145" s="110">
        <v>21000</v>
      </c>
      <c r="M145" s="110">
        <f t="shared" si="5"/>
        <v>1248660</v>
      </c>
      <c r="N145" s="107">
        <f t="shared" si="4"/>
        <v>27680.336954112172</v>
      </c>
    </row>
    <row r="146" spans="1:14">
      <c r="A146" s="107">
        <v>144</v>
      </c>
      <c r="B146" s="100">
        <v>2</v>
      </c>
      <c r="C146" s="100">
        <v>3</v>
      </c>
      <c r="D146" s="100">
        <v>1</v>
      </c>
      <c r="E146" s="100">
        <v>604</v>
      </c>
      <c r="F146" s="108" t="s">
        <v>777</v>
      </c>
      <c r="G146" s="100" t="s">
        <v>715</v>
      </c>
      <c r="H146" s="109" t="s">
        <v>770</v>
      </c>
      <c r="I146" s="110" t="s">
        <v>771</v>
      </c>
      <c r="J146" s="111">
        <v>59.46</v>
      </c>
      <c r="K146" s="112">
        <v>45.11</v>
      </c>
      <c r="L146" s="110">
        <v>21000</v>
      </c>
      <c r="M146" s="110">
        <f t="shared" si="5"/>
        <v>1248660</v>
      </c>
      <c r="N146" s="107">
        <f t="shared" si="4"/>
        <v>27680.336954112172</v>
      </c>
    </row>
    <row r="147" spans="1:14">
      <c r="A147" s="107">
        <v>145</v>
      </c>
      <c r="B147" s="100">
        <v>2</v>
      </c>
      <c r="C147" s="100">
        <v>3</v>
      </c>
      <c r="D147" s="100">
        <v>1</v>
      </c>
      <c r="E147" s="100">
        <v>605</v>
      </c>
      <c r="F147" s="108" t="s">
        <v>777</v>
      </c>
      <c r="G147" s="100" t="s">
        <v>715</v>
      </c>
      <c r="H147" s="109" t="s">
        <v>772</v>
      </c>
      <c r="I147" s="110" t="s">
        <v>771</v>
      </c>
      <c r="J147" s="111">
        <v>59.79</v>
      </c>
      <c r="K147" s="112">
        <v>45.36</v>
      </c>
      <c r="L147" s="110">
        <v>21000</v>
      </c>
      <c r="M147" s="110">
        <f t="shared" si="5"/>
        <v>1255590</v>
      </c>
      <c r="N147" s="107">
        <f t="shared" si="4"/>
        <v>27680.555555555555</v>
      </c>
    </row>
    <row r="148" spans="1:14">
      <c r="A148" s="107">
        <v>146</v>
      </c>
      <c r="B148" s="100">
        <v>2</v>
      </c>
      <c r="C148" s="100">
        <v>3</v>
      </c>
      <c r="D148" s="100">
        <v>1</v>
      </c>
      <c r="E148" s="100">
        <v>702</v>
      </c>
      <c r="F148" s="108" t="s">
        <v>778</v>
      </c>
      <c r="G148" s="100" t="s">
        <v>715</v>
      </c>
      <c r="H148" s="109" t="s">
        <v>770</v>
      </c>
      <c r="I148" s="110" t="s">
        <v>771</v>
      </c>
      <c r="J148" s="111">
        <v>59.46</v>
      </c>
      <c r="K148" s="112">
        <v>45.11</v>
      </c>
      <c r="L148" s="110">
        <v>21000</v>
      </c>
      <c r="M148" s="110">
        <f t="shared" si="5"/>
        <v>1248660</v>
      </c>
      <c r="N148" s="107">
        <f t="shared" si="4"/>
        <v>27680.336954112172</v>
      </c>
    </row>
    <row r="149" spans="1:14">
      <c r="A149" s="107">
        <v>147</v>
      </c>
      <c r="B149" s="100">
        <v>2</v>
      </c>
      <c r="C149" s="100">
        <v>3</v>
      </c>
      <c r="D149" s="100">
        <v>1</v>
      </c>
      <c r="E149" s="100">
        <v>703</v>
      </c>
      <c r="F149" s="108" t="s">
        <v>778</v>
      </c>
      <c r="G149" s="100" t="s">
        <v>715</v>
      </c>
      <c r="H149" s="109" t="s">
        <v>772</v>
      </c>
      <c r="I149" s="110" t="s">
        <v>771</v>
      </c>
      <c r="J149" s="111">
        <v>59.46</v>
      </c>
      <c r="K149" s="112">
        <v>45.11</v>
      </c>
      <c r="L149" s="110">
        <v>21000</v>
      </c>
      <c r="M149" s="110">
        <f t="shared" si="5"/>
        <v>1248660</v>
      </c>
      <c r="N149" s="107">
        <f t="shared" si="4"/>
        <v>27680.336954112172</v>
      </c>
    </row>
    <row r="150" spans="1:14">
      <c r="A150" s="107">
        <v>148</v>
      </c>
      <c r="B150" s="100">
        <v>2</v>
      </c>
      <c r="C150" s="100">
        <v>3</v>
      </c>
      <c r="D150" s="100">
        <v>1</v>
      </c>
      <c r="E150" s="100">
        <v>704</v>
      </c>
      <c r="F150" s="108" t="s">
        <v>778</v>
      </c>
      <c r="G150" s="100" t="s">
        <v>715</v>
      </c>
      <c r="H150" s="109" t="s">
        <v>770</v>
      </c>
      <c r="I150" s="110" t="s">
        <v>771</v>
      </c>
      <c r="J150" s="111">
        <v>59.46</v>
      </c>
      <c r="K150" s="112">
        <v>45.11</v>
      </c>
      <c r="L150" s="110">
        <v>21000</v>
      </c>
      <c r="M150" s="110">
        <f t="shared" si="5"/>
        <v>1248660</v>
      </c>
      <c r="N150" s="107">
        <f t="shared" si="4"/>
        <v>27680.336954112172</v>
      </c>
    </row>
    <row r="151" spans="1:14">
      <c r="A151" s="107">
        <v>149</v>
      </c>
      <c r="B151" s="100">
        <v>2</v>
      </c>
      <c r="C151" s="100">
        <v>3</v>
      </c>
      <c r="D151" s="100">
        <v>1</v>
      </c>
      <c r="E151" s="100">
        <v>705</v>
      </c>
      <c r="F151" s="108" t="s">
        <v>778</v>
      </c>
      <c r="G151" s="100" t="s">
        <v>715</v>
      </c>
      <c r="H151" s="109" t="s">
        <v>772</v>
      </c>
      <c r="I151" s="110" t="s">
        <v>771</v>
      </c>
      <c r="J151" s="111">
        <v>59.79</v>
      </c>
      <c r="K151" s="112">
        <v>45.36</v>
      </c>
      <c r="L151" s="110">
        <v>21000</v>
      </c>
      <c r="M151" s="110">
        <f t="shared" si="5"/>
        <v>1255590</v>
      </c>
      <c r="N151" s="107">
        <f t="shared" si="4"/>
        <v>27680.555555555555</v>
      </c>
    </row>
    <row r="152" spans="1:14">
      <c r="A152" s="107">
        <v>150</v>
      </c>
      <c r="B152" s="100">
        <v>2</v>
      </c>
      <c r="C152" s="100">
        <v>3</v>
      </c>
      <c r="D152" s="100">
        <v>1</v>
      </c>
      <c r="E152" s="100">
        <v>802</v>
      </c>
      <c r="F152" s="108" t="s">
        <v>779</v>
      </c>
      <c r="G152" s="100" t="s">
        <v>715</v>
      </c>
      <c r="H152" s="109" t="s">
        <v>770</v>
      </c>
      <c r="I152" s="110" t="s">
        <v>771</v>
      </c>
      <c r="J152" s="111">
        <v>59.46</v>
      </c>
      <c r="K152" s="112">
        <v>45.11</v>
      </c>
      <c r="L152" s="110">
        <v>21000</v>
      </c>
      <c r="M152" s="110">
        <f t="shared" si="5"/>
        <v>1248660</v>
      </c>
      <c r="N152" s="107">
        <f t="shared" si="4"/>
        <v>27680.336954112172</v>
      </c>
    </row>
    <row r="153" spans="1:14">
      <c r="A153" s="107">
        <v>151</v>
      </c>
      <c r="B153" s="100">
        <v>2</v>
      </c>
      <c r="C153" s="100">
        <v>3</v>
      </c>
      <c r="D153" s="100">
        <v>1</v>
      </c>
      <c r="E153" s="100">
        <v>803</v>
      </c>
      <c r="F153" s="108" t="s">
        <v>779</v>
      </c>
      <c r="G153" s="100" t="s">
        <v>715</v>
      </c>
      <c r="H153" s="109" t="s">
        <v>772</v>
      </c>
      <c r="I153" s="110" t="s">
        <v>771</v>
      </c>
      <c r="J153" s="111">
        <v>59.46</v>
      </c>
      <c r="K153" s="112">
        <v>45.11</v>
      </c>
      <c r="L153" s="110">
        <v>21000</v>
      </c>
      <c r="M153" s="110">
        <f t="shared" si="5"/>
        <v>1248660</v>
      </c>
      <c r="N153" s="107">
        <f t="shared" si="4"/>
        <v>27680.336954112172</v>
      </c>
    </row>
    <row r="154" spans="1:14">
      <c r="A154" s="107">
        <v>152</v>
      </c>
      <c r="B154" s="100">
        <v>2</v>
      </c>
      <c r="C154" s="100">
        <v>3</v>
      </c>
      <c r="D154" s="100">
        <v>1</v>
      </c>
      <c r="E154" s="100">
        <v>804</v>
      </c>
      <c r="F154" s="108" t="s">
        <v>779</v>
      </c>
      <c r="G154" s="100" t="s">
        <v>715</v>
      </c>
      <c r="H154" s="109" t="s">
        <v>770</v>
      </c>
      <c r="I154" s="110" t="s">
        <v>771</v>
      </c>
      <c r="J154" s="111">
        <v>59.46</v>
      </c>
      <c r="K154" s="112">
        <v>45.11</v>
      </c>
      <c r="L154" s="110">
        <v>21000</v>
      </c>
      <c r="M154" s="110">
        <f t="shared" si="5"/>
        <v>1248660</v>
      </c>
      <c r="N154" s="107">
        <f t="shared" si="4"/>
        <v>27680.336954112172</v>
      </c>
    </row>
    <row r="155" spans="1:14">
      <c r="A155" s="107">
        <v>153</v>
      </c>
      <c r="B155" s="100">
        <v>2</v>
      </c>
      <c r="C155" s="100">
        <v>3</v>
      </c>
      <c r="D155" s="100">
        <v>1</v>
      </c>
      <c r="E155" s="100">
        <v>805</v>
      </c>
      <c r="F155" s="108" t="s">
        <v>779</v>
      </c>
      <c r="G155" s="100" t="s">
        <v>715</v>
      </c>
      <c r="H155" s="109" t="s">
        <v>772</v>
      </c>
      <c r="I155" s="110" t="s">
        <v>771</v>
      </c>
      <c r="J155" s="111">
        <v>59.79</v>
      </c>
      <c r="K155" s="112">
        <v>45.36</v>
      </c>
      <c r="L155" s="110">
        <v>21000</v>
      </c>
      <c r="M155" s="110">
        <f t="shared" si="5"/>
        <v>1255590</v>
      </c>
      <c r="N155" s="107">
        <f t="shared" si="4"/>
        <v>27680.555555555555</v>
      </c>
    </row>
    <row r="156" spans="1:14">
      <c r="A156" s="107">
        <v>154</v>
      </c>
      <c r="B156" s="100">
        <v>2</v>
      </c>
      <c r="C156" s="100">
        <v>3</v>
      </c>
      <c r="D156" s="100">
        <v>1</v>
      </c>
      <c r="E156" s="100">
        <v>902</v>
      </c>
      <c r="F156" s="108" t="s">
        <v>780</v>
      </c>
      <c r="G156" s="100" t="s">
        <v>715</v>
      </c>
      <c r="H156" s="109" t="s">
        <v>770</v>
      </c>
      <c r="I156" s="110" t="s">
        <v>771</v>
      </c>
      <c r="J156" s="111">
        <v>59.46</v>
      </c>
      <c r="K156" s="112">
        <v>45.11</v>
      </c>
      <c r="L156" s="110">
        <v>21000</v>
      </c>
      <c r="M156" s="110">
        <f t="shared" si="5"/>
        <v>1248660</v>
      </c>
      <c r="N156" s="107">
        <f t="shared" si="4"/>
        <v>27680.336954112172</v>
      </c>
    </row>
    <row r="157" spans="1:14">
      <c r="A157" s="107">
        <v>155</v>
      </c>
      <c r="B157" s="100">
        <v>2</v>
      </c>
      <c r="C157" s="100">
        <v>3</v>
      </c>
      <c r="D157" s="100">
        <v>1</v>
      </c>
      <c r="E157" s="100">
        <v>903</v>
      </c>
      <c r="F157" s="108" t="s">
        <v>780</v>
      </c>
      <c r="G157" s="100" t="s">
        <v>715</v>
      </c>
      <c r="H157" s="109" t="s">
        <v>772</v>
      </c>
      <c r="I157" s="110" t="s">
        <v>771</v>
      </c>
      <c r="J157" s="111">
        <v>59.46</v>
      </c>
      <c r="K157" s="112">
        <v>45.11</v>
      </c>
      <c r="L157" s="110">
        <v>21000</v>
      </c>
      <c r="M157" s="110">
        <f t="shared" si="5"/>
        <v>1248660</v>
      </c>
      <c r="N157" s="107">
        <f t="shared" si="4"/>
        <v>27680.336954112172</v>
      </c>
    </row>
    <row r="158" spans="1:14">
      <c r="A158" s="107">
        <v>156</v>
      </c>
      <c r="B158" s="100">
        <v>2</v>
      </c>
      <c r="C158" s="100">
        <v>3</v>
      </c>
      <c r="D158" s="100">
        <v>1</v>
      </c>
      <c r="E158" s="100">
        <v>904</v>
      </c>
      <c r="F158" s="108" t="s">
        <v>780</v>
      </c>
      <c r="G158" s="100" t="s">
        <v>715</v>
      </c>
      <c r="H158" s="109" t="s">
        <v>770</v>
      </c>
      <c r="I158" s="110" t="s">
        <v>771</v>
      </c>
      <c r="J158" s="111">
        <v>59.46</v>
      </c>
      <c r="K158" s="112">
        <v>45.11</v>
      </c>
      <c r="L158" s="110">
        <v>21000</v>
      </c>
      <c r="M158" s="110">
        <f t="shared" si="5"/>
        <v>1248660</v>
      </c>
      <c r="N158" s="107">
        <f t="shared" si="4"/>
        <v>27680.336954112172</v>
      </c>
    </row>
    <row r="159" spans="1:14">
      <c r="A159" s="107">
        <v>157</v>
      </c>
      <c r="B159" s="100">
        <v>2</v>
      </c>
      <c r="C159" s="100">
        <v>3</v>
      </c>
      <c r="D159" s="100">
        <v>1</v>
      </c>
      <c r="E159" s="100">
        <v>905</v>
      </c>
      <c r="F159" s="108" t="s">
        <v>780</v>
      </c>
      <c r="G159" s="100" t="s">
        <v>715</v>
      </c>
      <c r="H159" s="109" t="s">
        <v>772</v>
      </c>
      <c r="I159" s="110" t="s">
        <v>771</v>
      </c>
      <c r="J159" s="111">
        <v>59.79</v>
      </c>
      <c r="K159" s="112">
        <v>45.36</v>
      </c>
      <c r="L159" s="110">
        <v>21000</v>
      </c>
      <c r="M159" s="110">
        <f t="shared" si="5"/>
        <v>1255590</v>
      </c>
      <c r="N159" s="107">
        <f t="shared" si="4"/>
        <v>27680.555555555555</v>
      </c>
    </row>
    <row r="160" spans="1:14">
      <c r="A160" s="107">
        <v>158</v>
      </c>
      <c r="B160" s="100">
        <v>2</v>
      </c>
      <c r="C160" s="100">
        <v>3</v>
      </c>
      <c r="D160" s="100">
        <v>1</v>
      </c>
      <c r="E160" s="100">
        <v>1002</v>
      </c>
      <c r="F160" s="108" t="s">
        <v>781</v>
      </c>
      <c r="G160" s="100" t="s">
        <v>715</v>
      </c>
      <c r="H160" s="109" t="s">
        <v>770</v>
      </c>
      <c r="I160" s="110" t="s">
        <v>771</v>
      </c>
      <c r="J160" s="111">
        <v>59.46</v>
      </c>
      <c r="K160" s="112">
        <v>45.11</v>
      </c>
      <c r="L160" s="110">
        <v>21000</v>
      </c>
      <c r="M160" s="110">
        <f t="shared" si="5"/>
        <v>1248660</v>
      </c>
      <c r="N160" s="107">
        <f t="shared" si="4"/>
        <v>27680.336954112172</v>
      </c>
    </row>
    <row r="161" spans="1:14">
      <c r="A161" s="107">
        <v>159</v>
      </c>
      <c r="B161" s="100">
        <v>2</v>
      </c>
      <c r="C161" s="100">
        <v>3</v>
      </c>
      <c r="D161" s="100">
        <v>1</v>
      </c>
      <c r="E161" s="100">
        <v>1003</v>
      </c>
      <c r="F161" s="108" t="s">
        <v>781</v>
      </c>
      <c r="G161" s="100" t="s">
        <v>715</v>
      </c>
      <c r="H161" s="109" t="s">
        <v>772</v>
      </c>
      <c r="I161" s="110" t="s">
        <v>771</v>
      </c>
      <c r="J161" s="111">
        <v>59.46</v>
      </c>
      <c r="K161" s="112">
        <v>45.11</v>
      </c>
      <c r="L161" s="110">
        <v>21000</v>
      </c>
      <c r="M161" s="110">
        <f t="shared" si="5"/>
        <v>1248660</v>
      </c>
      <c r="N161" s="107">
        <f t="shared" si="4"/>
        <v>27680.336954112172</v>
      </c>
    </row>
    <row r="162" spans="1:14">
      <c r="A162" s="107">
        <v>160</v>
      </c>
      <c r="B162" s="100">
        <v>2</v>
      </c>
      <c r="C162" s="100">
        <v>3</v>
      </c>
      <c r="D162" s="100">
        <v>1</v>
      </c>
      <c r="E162" s="100">
        <v>1004</v>
      </c>
      <c r="F162" s="108" t="s">
        <v>782</v>
      </c>
      <c r="G162" s="100" t="s">
        <v>715</v>
      </c>
      <c r="H162" s="109" t="s">
        <v>770</v>
      </c>
      <c r="I162" s="110" t="s">
        <v>771</v>
      </c>
      <c r="J162" s="111">
        <v>59.46</v>
      </c>
      <c r="K162" s="112">
        <v>45.11</v>
      </c>
      <c r="L162" s="110">
        <v>21000</v>
      </c>
      <c r="M162" s="110">
        <f t="shared" si="5"/>
        <v>1248660</v>
      </c>
      <c r="N162" s="107">
        <f t="shared" si="4"/>
        <v>27680.336954112172</v>
      </c>
    </row>
    <row r="163" spans="1:14">
      <c r="A163" s="107">
        <v>161</v>
      </c>
      <c r="B163" s="100">
        <v>2</v>
      </c>
      <c r="C163" s="100">
        <v>3</v>
      </c>
      <c r="D163" s="100">
        <v>1</v>
      </c>
      <c r="E163" s="100">
        <v>1102</v>
      </c>
      <c r="F163" s="108" t="s">
        <v>783</v>
      </c>
      <c r="G163" s="100" t="s">
        <v>715</v>
      </c>
      <c r="H163" s="109" t="s">
        <v>770</v>
      </c>
      <c r="I163" s="110" t="s">
        <v>771</v>
      </c>
      <c r="J163" s="111">
        <v>59.46</v>
      </c>
      <c r="K163" s="112">
        <v>45.11</v>
      </c>
      <c r="L163" s="110">
        <v>21000</v>
      </c>
      <c r="M163" s="110">
        <f t="shared" si="5"/>
        <v>1248660</v>
      </c>
      <c r="N163" s="107">
        <f t="shared" si="4"/>
        <v>27680.336954112172</v>
      </c>
    </row>
    <row r="164" spans="1:14">
      <c r="A164" s="107">
        <v>162</v>
      </c>
      <c r="B164" s="100">
        <v>2</v>
      </c>
      <c r="C164" s="100">
        <v>3</v>
      </c>
      <c r="D164" s="100">
        <v>1</v>
      </c>
      <c r="E164" s="100">
        <v>1103</v>
      </c>
      <c r="F164" s="108" t="s">
        <v>783</v>
      </c>
      <c r="G164" s="100" t="s">
        <v>715</v>
      </c>
      <c r="H164" s="109" t="s">
        <v>772</v>
      </c>
      <c r="I164" s="110" t="s">
        <v>771</v>
      </c>
      <c r="J164" s="111">
        <v>59.46</v>
      </c>
      <c r="K164" s="112">
        <v>45.11</v>
      </c>
      <c r="L164" s="110">
        <v>21000</v>
      </c>
      <c r="M164" s="110">
        <f t="shared" si="5"/>
        <v>1248660</v>
      </c>
      <c r="N164" s="107">
        <f t="shared" si="4"/>
        <v>27680.336954112172</v>
      </c>
    </row>
    <row r="165" spans="1:14">
      <c r="A165" s="107">
        <v>163</v>
      </c>
      <c r="B165" s="100">
        <v>2</v>
      </c>
      <c r="C165" s="100">
        <v>3</v>
      </c>
      <c r="D165" s="100">
        <v>1</v>
      </c>
      <c r="E165" s="100">
        <v>1104</v>
      </c>
      <c r="F165" s="108" t="s">
        <v>783</v>
      </c>
      <c r="G165" s="100" t="s">
        <v>715</v>
      </c>
      <c r="H165" s="109" t="s">
        <v>770</v>
      </c>
      <c r="I165" s="110" t="s">
        <v>771</v>
      </c>
      <c r="J165" s="111">
        <v>59.46</v>
      </c>
      <c r="K165" s="112">
        <v>45.11</v>
      </c>
      <c r="L165" s="110">
        <v>21000</v>
      </c>
      <c r="M165" s="110">
        <f t="shared" si="5"/>
        <v>1248660</v>
      </c>
      <c r="N165" s="107">
        <f t="shared" si="4"/>
        <v>27680.336954112172</v>
      </c>
    </row>
    <row r="166" spans="1:14">
      <c r="A166" s="107">
        <v>164</v>
      </c>
      <c r="B166" s="100">
        <v>2</v>
      </c>
      <c r="C166" s="100">
        <v>3</v>
      </c>
      <c r="D166" s="100">
        <v>1</v>
      </c>
      <c r="E166" s="100">
        <v>1105</v>
      </c>
      <c r="F166" s="108" t="s">
        <v>783</v>
      </c>
      <c r="G166" s="100" t="s">
        <v>715</v>
      </c>
      <c r="H166" s="109" t="s">
        <v>772</v>
      </c>
      <c r="I166" s="110" t="s">
        <v>771</v>
      </c>
      <c r="J166" s="111">
        <v>59.79</v>
      </c>
      <c r="K166" s="112">
        <v>45.36</v>
      </c>
      <c r="L166" s="110">
        <v>21000</v>
      </c>
      <c r="M166" s="110">
        <f t="shared" si="5"/>
        <v>1255590</v>
      </c>
      <c r="N166" s="107">
        <f t="shared" si="4"/>
        <v>27680.555555555555</v>
      </c>
    </row>
    <row r="167" spans="1:14">
      <c r="A167" s="107">
        <v>165</v>
      </c>
      <c r="B167" s="100">
        <v>2</v>
      </c>
      <c r="C167" s="100">
        <v>3</v>
      </c>
      <c r="D167" s="100">
        <v>1</v>
      </c>
      <c r="E167" s="100">
        <v>1202</v>
      </c>
      <c r="F167" s="108" t="s">
        <v>784</v>
      </c>
      <c r="G167" s="100" t="s">
        <v>715</v>
      </c>
      <c r="H167" s="109" t="s">
        <v>770</v>
      </c>
      <c r="I167" s="110" t="s">
        <v>771</v>
      </c>
      <c r="J167" s="111">
        <v>59.46</v>
      </c>
      <c r="K167" s="112">
        <v>45.11</v>
      </c>
      <c r="L167" s="110">
        <v>21000</v>
      </c>
      <c r="M167" s="110">
        <f t="shared" si="5"/>
        <v>1248660</v>
      </c>
      <c r="N167" s="107">
        <f t="shared" si="4"/>
        <v>27680.336954112172</v>
      </c>
    </row>
    <row r="168" spans="1:14">
      <c r="A168" s="107">
        <v>166</v>
      </c>
      <c r="B168" s="100">
        <v>2</v>
      </c>
      <c r="C168" s="100">
        <v>3</v>
      </c>
      <c r="D168" s="100">
        <v>1</v>
      </c>
      <c r="E168" s="100">
        <v>1203</v>
      </c>
      <c r="F168" s="108" t="s">
        <v>784</v>
      </c>
      <c r="G168" s="100" t="s">
        <v>715</v>
      </c>
      <c r="H168" s="109" t="s">
        <v>772</v>
      </c>
      <c r="I168" s="110" t="s">
        <v>771</v>
      </c>
      <c r="J168" s="111">
        <v>59.46</v>
      </c>
      <c r="K168" s="112">
        <v>45.11</v>
      </c>
      <c r="L168" s="110">
        <v>21000</v>
      </c>
      <c r="M168" s="110">
        <f t="shared" si="5"/>
        <v>1248660</v>
      </c>
      <c r="N168" s="107">
        <f t="shared" si="4"/>
        <v>27680.336954112172</v>
      </c>
    </row>
    <row r="169" spans="1:14">
      <c r="A169" s="107">
        <v>167</v>
      </c>
      <c r="B169" s="100">
        <v>2</v>
      </c>
      <c r="C169" s="100">
        <v>3</v>
      </c>
      <c r="D169" s="100">
        <v>1</v>
      </c>
      <c r="E169" s="100">
        <v>1204</v>
      </c>
      <c r="F169" s="108" t="s">
        <v>784</v>
      </c>
      <c r="G169" s="100" t="s">
        <v>715</v>
      </c>
      <c r="H169" s="109" t="s">
        <v>770</v>
      </c>
      <c r="I169" s="110" t="s">
        <v>771</v>
      </c>
      <c r="J169" s="111">
        <v>59.46</v>
      </c>
      <c r="K169" s="112">
        <v>45.11</v>
      </c>
      <c r="L169" s="110">
        <v>21000</v>
      </c>
      <c r="M169" s="110">
        <f t="shared" si="5"/>
        <v>1248660</v>
      </c>
      <c r="N169" s="107">
        <f t="shared" si="4"/>
        <v>27680.336954112172</v>
      </c>
    </row>
    <row r="170" spans="1:14">
      <c r="A170" s="107">
        <v>168</v>
      </c>
      <c r="B170" s="100">
        <v>2</v>
      </c>
      <c r="C170" s="100">
        <v>3</v>
      </c>
      <c r="D170" s="100">
        <v>1</v>
      </c>
      <c r="E170" s="100">
        <v>1205</v>
      </c>
      <c r="F170" s="108" t="s">
        <v>784</v>
      </c>
      <c r="G170" s="100" t="s">
        <v>715</v>
      </c>
      <c r="H170" s="109" t="s">
        <v>772</v>
      </c>
      <c r="I170" s="110" t="s">
        <v>771</v>
      </c>
      <c r="J170" s="111">
        <v>59.79</v>
      </c>
      <c r="K170" s="112">
        <v>45.36</v>
      </c>
      <c r="L170" s="110">
        <v>21000</v>
      </c>
      <c r="M170" s="110">
        <f t="shared" si="5"/>
        <v>1255590</v>
      </c>
      <c r="N170" s="107">
        <f t="shared" si="4"/>
        <v>27680.555555555555</v>
      </c>
    </row>
    <row r="171" spans="1:14">
      <c r="A171" s="107">
        <v>169</v>
      </c>
      <c r="B171" s="100">
        <v>2</v>
      </c>
      <c r="C171" s="100">
        <v>3</v>
      </c>
      <c r="D171" s="100">
        <v>1</v>
      </c>
      <c r="E171" s="100">
        <v>1302</v>
      </c>
      <c r="F171" s="108" t="s">
        <v>785</v>
      </c>
      <c r="G171" s="100" t="s">
        <v>715</v>
      </c>
      <c r="H171" s="109" t="s">
        <v>770</v>
      </c>
      <c r="I171" s="110" t="s">
        <v>771</v>
      </c>
      <c r="J171" s="111">
        <v>59.46</v>
      </c>
      <c r="K171" s="112">
        <v>45.11</v>
      </c>
      <c r="L171" s="110">
        <v>21000</v>
      </c>
      <c r="M171" s="110">
        <f t="shared" si="5"/>
        <v>1248660</v>
      </c>
      <c r="N171" s="107">
        <f t="shared" si="4"/>
        <v>27680.336954112172</v>
      </c>
    </row>
    <row r="172" spans="1:14">
      <c r="A172" s="107">
        <v>170</v>
      </c>
      <c r="B172" s="100">
        <v>2</v>
      </c>
      <c r="C172" s="100">
        <v>3</v>
      </c>
      <c r="D172" s="100">
        <v>1</v>
      </c>
      <c r="E172" s="100">
        <v>1303</v>
      </c>
      <c r="F172" s="108" t="s">
        <v>785</v>
      </c>
      <c r="G172" s="100" t="s">
        <v>715</v>
      </c>
      <c r="H172" s="109" t="s">
        <v>772</v>
      </c>
      <c r="I172" s="110" t="s">
        <v>771</v>
      </c>
      <c r="J172" s="111">
        <v>59.46</v>
      </c>
      <c r="K172" s="112">
        <v>45.11</v>
      </c>
      <c r="L172" s="110">
        <v>21000</v>
      </c>
      <c r="M172" s="110">
        <f t="shared" si="5"/>
        <v>1248660</v>
      </c>
      <c r="N172" s="107">
        <f t="shared" si="4"/>
        <v>27680.336954112172</v>
      </c>
    </row>
    <row r="173" spans="1:14">
      <c r="A173" s="107">
        <v>171</v>
      </c>
      <c r="B173" s="100">
        <v>2</v>
      </c>
      <c r="C173" s="100">
        <v>3</v>
      </c>
      <c r="D173" s="100">
        <v>1</v>
      </c>
      <c r="E173" s="100">
        <v>1304</v>
      </c>
      <c r="F173" s="108" t="s">
        <v>785</v>
      </c>
      <c r="G173" s="100" t="s">
        <v>715</v>
      </c>
      <c r="H173" s="109" t="s">
        <v>770</v>
      </c>
      <c r="I173" s="110" t="s">
        <v>771</v>
      </c>
      <c r="J173" s="111">
        <v>59.46</v>
      </c>
      <c r="K173" s="112">
        <v>45.11</v>
      </c>
      <c r="L173" s="110">
        <v>21000</v>
      </c>
      <c r="M173" s="110">
        <f t="shared" si="5"/>
        <v>1248660</v>
      </c>
      <c r="N173" s="107">
        <f t="shared" si="4"/>
        <v>27680.336954112172</v>
      </c>
    </row>
    <row r="174" spans="1:14">
      <c r="A174" s="107">
        <v>172</v>
      </c>
      <c r="B174" s="100">
        <v>2</v>
      </c>
      <c r="C174" s="100">
        <v>3</v>
      </c>
      <c r="D174" s="100">
        <v>1</v>
      </c>
      <c r="E174" s="100">
        <v>1305</v>
      </c>
      <c r="F174" s="108" t="s">
        <v>785</v>
      </c>
      <c r="G174" s="100" t="s">
        <v>715</v>
      </c>
      <c r="H174" s="109" t="s">
        <v>772</v>
      </c>
      <c r="I174" s="110" t="s">
        <v>771</v>
      </c>
      <c r="J174" s="111">
        <v>59.79</v>
      </c>
      <c r="K174" s="112">
        <v>45.36</v>
      </c>
      <c r="L174" s="110">
        <v>21000</v>
      </c>
      <c r="M174" s="110">
        <f t="shared" si="5"/>
        <v>1255590</v>
      </c>
      <c r="N174" s="107">
        <f t="shared" si="4"/>
        <v>27680.555555555555</v>
      </c>
    </row>
    <row r="175" spans="1:14">
      <c r="A175" s="107">
        <v>173</v>
      </c>
      <c r="B175" s="100">
        <v>2</v>
      </c>
      <c r="C175" s="100">
        <v>3</v>
      </c>
      <c r="D175" s="100">
        <v>1</v>
      </c>
      <c r="E175" s="100">
        <v>1402</v>
      </c>
      <c r="F175" s="108" t="s">
        <v>786</v>
      </c>
      <c r="G175" s="100" t="s">
        <v>715</v>
      </c>
      <c r="H175" s="109" t="s">
        <v>770</v>
      </c>
      <c r="I175" s="110" t="s">
        <v>771</v>
      </c>
      <c r="J175" s="111">
        <v>59.46</v>
      </c>
      <c r="K175" s="112">
        <v>45.11</v>
      </c>
      <c r="L175" s="110">
        <v>21000</v>
      </c>
      <c r="M175" s="110">
        <f t="shared" si="5"/>
        <v>1248660</v>
      </c>
      <c r="N175" s="107">
        <f t="shared" si="4"/>
        <v>27680.336954112172</v>
      </c>
    </row>
    <row r="176" spans="1:14">
      <c r="A176" s="107">
        <v>174</v>
      </c>
      <c r="B176" s="100">
        <v>2</v>
      </c>
      <c r="C176" s="100">
        <v>3</v>
      </c>
      <c r="D176" s="100">
        <v>1</v>
      </c>
      <c r="E176" s="100">
        <v>1403</v>
      </c>
      <c r="F176" s="108" t="s">
        <v>786</v>
      </c>
      <c r="G176" s="100" t="s">
        <v>715</v>
      </c>
      <c r="H176" s="109" t="s">
        <v>772</v>
      </c>
      <c r="I176" s="110" t="s">
        <v>771</v>
      </c>
      <c r="J176" s="111">
        <v>59.46</v>
      </c>
      <c r="K176" s="112">
        <v>45.11</v>
      </c>
      <c r="L176" s="110">
        <v>21000</v>
      </c>
      <c r="M176" s="110">
        <f t="shared" si="5"/>
        <v>1248660</v>
      </c>
      <c r="N176" s="107">
        <f t="shared" si="4"/>
        <v>27680.336954112172</v>
      </c>
    </row>
    <row r="177" spans="1:14">
      <c r="A177" s="107">
        <v>175</v>
      </c>
      <c r="B177" s="100">
        <v>2</v>
      </c>
      <c r="C177" s="100">
        <v>3</v>
      </c>
      <c r="D177" s="100">
        <v>1</v>
      </c>
      <c r="E177" s="100">
        <v>1404</v>
      </c>
      <c r="F177" s="108" t="s">
        <v>786</v>
      </c>
      <c r="G177" s="100" t="s">
        <v>715</v>
      </c>
      <c r="H177" s="109" t="s">
        <v>770</v>
      </c>
      <c r="I177" s="110" t="s">
        <v>771</v>
      </c>
      <c r="J177" s="111">
        <v>59.46</v>
      </c>
      <c r="K177" s="112">
        <v>45.11</v>
      </c>
      <c r="L177" s="110">
        <v>21000</v>
      </c>
      <c r="M177" s="110">
        <f t="shared" si="5"/>
        <v>1248660</v>
      </c>
      <c r="N177" s="107">
        <f t="shared" si="4"/>
        <v>27680.336954112172</v>
      </c>
    </row>
    <row r="178" spans="1:14">
      <c r="A178" s="107">
        <v>176</v>
      </c>
      <c r="B178" s="100">
        <v>2</v>
      </c>
      <c r="C178" s="100">
        <v>3</v>
      </c>
      <c r="D178" s="100">
        <v>1</v>
      </c>
      <c r="E178" s="100">
        <v>1405</v>
      </c>
      <c r="F178" s="108" t="s">
        <v>786</v>
      </c>
      <c r="G178" s="100" t="s">
        <v>715</v>
      </c>
      <c r="H178" s="109" t="s">
        <v>772</v>
      </c>
      <c r="I178" s="110" t="s">
        <v>771</v>
      </c>
      <c r="J178" s="111">
        <v>59.79</v>
      </c>
      <c r="K178" s="112">
        <v>45.36</v>
      </c>
      <c r="L178" s="110">
        <v>21000</v>
      </c>
      <c r="M178" s="110">
        <f t="shared" si="5"/>
        <v>1255590</v>
      </c>
      <c r="N178" s="107">
        <f t="shared" si="4"/>
        <v>27680.555555555555</v>
      </c>
    </row>
    <row r="179" spans="1:14">
      <c r="A179" s="107">
        <v>177</v>
      </c>
      <c r="B179" s="100">
        <v>12</v>
      </c>
      <c r="C179" s="100">
        <v>1</v>
      </c>
      <c r="D179" s="100">
        <v>1</v>
      </c>
      <c r="E179" s="100">
        <v>104</v>
      </c>
      <c r="F179" s="108" t="s">
        <v>787</v>
      </c>
      <c r="G179" s="100" t="s">
        <v>715</v>
      </c>
      <c r="H179" s="109" t="s">
        <v>788</v>
      </c>
      <c r="I179" s="113" t="s">
        <v>717</v>
      </c>
      <c r="J179" s="111">
        <v>60.35</v>
      </c>
      <c r="K179" s="115">
        <v>45.22</v>
      </c>
      <c r="L179" s="110">
        <v>21000</v>
      </c>
      <c r="M179" s="110">
        <v>1267350</v>
      </c>
      <c r="N179" s="107">
        <v>28026.315789473683</v>
      </c>
    </row>
    <row r="180" spans="1:14" s="123" customFormat="1" hidden="1">
      <c r="A180" s="117">
        <v>178</v>
      </c>
      <c r="B180" s="118">
        <v>12</v>
      </c>
      <c r="C180" s="118">
        <v>1</v>
      </c>
      <c r="D180" s="118">
        <v>1</v>
      </c>
      <c r="E180" s="118">
        <v>401</v>
      </c>
      <c r="F180" s="119" t="s">
        <v>789</v>
      </c>
      <c r="G180" s="118" t="s">
        <v>734</v>
      </c>
      <c r="H180" s="120" t="s">
        <v>790</v>
      </c>
      <c r="I180" s="124" t="s">
        <v>763</v>
      </c>
      <c r="J180" s="122">
        <v>88.8</v>
      </c>
      <c r="K180" s="126">
        <v>66.540000000000006</v>
      </c>
      <c r="L180" s="121">
        <v>21000</v>
      </c>
      <c r="M180" s="121">
        <v>1864800</v>
      </c>
      <c r="N180" s="117">
        <v>28025.247971145174</v>
      </c>
    </row>
    <row r="181" spans="1:14">
      <c r="A181" s="107">
        <v>179</v>
      </c>
      <c r="B181" s="100">
        <v>12</v>
      </c>
      <c r="C181" s="100">
        <v>1</v>
      </c>
      <c r="D181" s="100">
        <v>1</v>
      </c>
      <c r="E181" s="100">
        <v>703</v>
      </c>
      <c r="F181" s="108" t="s">
        <v>791</v>
      </c>
      <c r="G181" s="100" t="s">
        <v>715</v>
      </c>
      <c r="H181" s="109" t="s">
        <v>792</v>
      </c>
      <c r="I181" s="113" t="s">
        <v>717</v>
      </c>
      <c r="J181" s="111">
        <v>60.73</v>
      </c>
      <c r="K181" s="115">
        <v>45.51</v>
      </c>
      <c r="L181" s="110">
        <v>21000</v>
      </c>
      <c r="M181" s="110">
        <v>1275330</v>
      </c>
      <c r="N181" s="107">
        <v>28023.071852340145</v>
      </c>
    </row>
    <row r="182" spans="1:14">
      <c r="A182" s="107">
        <v>180</v>
      </c>
      <c r="B182" s="100">
        <v>12</v>
      </c>
      <c r="C182" s="100">
        <v>1</v>
      </c>
      <c r="D182" s="100">
        <v>1</v>
      </c>
      <c r="E182" s="100">
        <v>904</v>
      </c>
      <c r="F182" s="108" t="s">
        <v>793</v>
      </c>
      <c r="G182" s="100" t="s">
        <v>715</v>
      </c>
      <c r="H182" s="109" t="s">
        <v>788</v>
      </c>
      <c r="I182" s="113" t="s">
        <v>717</v>
      </c>
      <c r="J182" s="111">
        <v>60.71</v>
      </c>
      <c r="K182" s="115">
        <v>45.49</v>
      </c>
      <c r="L182" s="110">
        <v>21000</v>
      </c>
      <c r="M182" s="110">
        <v>1274910</v>
      </c>
      <c r="N182" s="107">
        <v>28026.159595515495</v>
      </c>
    </row>
    <row r="183" spans="1:14" hidden="1">
      <c r="A183" s="107">
        <v>181</v>
      </c>
      <c r="B183" s="100">
        <v>12</v>
      </c>
      <c r="C183" s="100">
        <v>1</v>
      </c>
      <c r="D183" s="100">
        <v>1</v>
      </c>
      <c r="E183" s="100">
        <v>1107</v>
      </c>
      <c r="F183" s="108" t="s">
        <v>794</v>
      </c>
      <c r="G183" s="100" t="s">
        <v>795</v>
      </c>
      <c r="H183" s="109" t="s">
        <v>796</v>
      </c>
      <c r="I183" s="111" t="s">
        <v>717</v>
      </c>
      <c r="J183" s="110">
        <v>75.72</v>
      </c>
      <c r="K183" s="115">
        <v>56.74</v>
      </c>
      <c r="L183" s="110">
        <v>21000</v>
      </c>
      <c r="M183" s="111">
        <v>1597692</v>
      </c>
      <c r="N183" s="107">
        <v>28158.124779696864</v>
      </c>
    </row>
    <row r="184" spans="1:14">
      <c r="A184" s="107">
        <v>182</v>
      </c>
      <c r="B184" s="100">
        <v>12</v>
      </c>
      <c r="C184" s="100">
        <v>2</v>
      </c>
      <c r="D184" s="100">
        <v>1</v>
      </c>
      <c r="E184" s="100">
        <v>302</v>
      </c>
      <c r="F184" s="108" t="s">
        <v>797</v>
      </c>
      <c r="G184" s="100" t="s">
        <v>715</v>
      </c>
      <c r="H184" s="109" t="s">
        <v>788</v>
      </c>
      <c r="I184" s="113" t="s">
        <v>717</v>
      </c>
      <c r="J184" s="111">
        <v>58.84</v>
      </c>
      <c r="K184" s="115">
        <v>45.37</v>
      </c>
      <c r="L184" s="110">
        <v>21000</v>
      </c>
      <c r="M184" s="110">
        <v>1235640</v>
      </c>
      <c r="N184" s="107">
        <v>27234.736610094777</v>
      </c>
    </row>
    <row r="185" spans="1:14">
      <c r="A185" s="107">
        <v>183</v>
      </c>
      <c r="B185" s="100">
        <v>12</v>
      </c>
      <c r="C185" s="100">
        <v>2</v>
      </c>
      <c r="D185" s="100">
        <v>1</v>
      </c>
      <c r="E185" s="100">
        <v>605</v>
      </c>
      <c r="F185" s="108" t="s">
        <v>798</v>
      </c>
      <c r="G185" s="100" t="s">
        <v>715</v>
      </c>
      <c r="H185" s="109" t="s">
        <v>792</v>
      </c>
      <c r="I185" s="113" t="s">
        <v>717</v>
      </c>
      <c r="J185" s="111">
        <v>59.05</v>
      </c>
      <c r="K185" s="115">
        <v>45.53</v>
      </c>
      <c r="L185" s="110">
        <v>21000</v>
      </c>
      <c r="M185" s="110">
        <v>1240050</v>
      </c>
      <c r="N185" s="107">
        <v>27235.888425214143</v>
      </c>
    </row>
    <row r="186" spans="1:14">
      <c r="A186" s="107">
        <v>184</v>
      </c>
      <c r="B186" s="100">
        <v>12</v>
      </c>
      <c r="C186" s="100">
        <v>2</v>
      </c>
      <c r="D186" s="100">
        <v>1</v>
      </c>
      <c r="E186" s="100">
        <v>905</v>
      </c>
      <c r="F186" s="108" t="s">
        <v>799</v>
      </c>
      <c r="G186" s="100" t="s">
        <v>715</v>
      </c>
      <c r="H186" s="109" t="s">
        <v>792</v>
      </c>
      <c r="I186" s="113" t="s">
        <v>717</v>
      </c>
      <c r="J186" s="111">
        <v>59.05</v>
      </c>
      <c r="K186" s="115">
        <v>45.53</v>
      </c>
      <c r="L186" s="110">
        <v>21000</v>
      </c>
      <c r="M186" s="110">
        <v>1240050</v>
      </c>
      <c r="N186" s="107">
        <v>27235.888425214143</v>
      </c>
    </row>
    <row r="187" spans="1:14">
      <c r="A187" s="107">
        <v>185</v>
      </c>
      <c r="B187" s="100">
        <v>12</v>
      </c>
      <c r="C187" s="100">
        <v>2</v>
      </c>
      <c r="D187" s="100">
        <v>1</v>
      </c>
      <c r="E187" s="100">
        <v>1304</v>
      </c>
      <c r="F187" s="108" t="s">
        <v>800</v>
      </c>
      <c r="G187" s="100" t="s">
        <v>715</v>
      </c>
      <c r="H187" s="109" t="s">
        <v>788</v>
      </c>
      <c r="I187" s="113" t="s">
        <v>717</v>
      </c>
      <c r="J187" s="111">
        <v>59.05</v>
      </c>
      <c r="K187" s="115">
        <v>45.53</v>
      </c>
      <c r="L187" s="110">
        <v>21000</v>
      </c>
      <c r="M187" s="110">
        <v>1240050</v>
      </c>
      <c r="N187" s="107">
        <v>27235.888425214143</v>
      </c>
    </row>
    <row r="188" spans="1:14">
      <c r="A188" s="107">
        <v>186</v>
      </c>
      <c r="B188" s="100">
        <v>12</v>
      </c>
      <c r="C188" s="100">
        <v>2</v>
      </c>
      <c r="D188" s="100">
        <v>1</v>
      </c>
      <c r="E188" s="100">
        <v>1306</v>
      </c>
      <c r="F188" s="108" t="s">
        <v>800</v>
      </c>
      <c r="G188" s="100" t="s">
        <v>715</v>
      </c>
      <c r="H188" s="109" t="s">
        <v>788</v>
      </c>
      <c r="I188" s="113" t="s">
        <v>717</v>
      </c>
      <c r="J188" s="111">
        <v>58.8</v>
      </c>
      <c r="K188" s="115">
        <v>45.34</v>
      </c>
      <c r="L188" s="110">
        <v>21000</v>
      </c>
      <c r="M188" s="110">
        <v>1234800</v>
      </c>
      <c r="N188" s="107">
        <v>27234.230260255841</v>
      </c>
    </row>
    <row r="189" spans="1:14">
      <c r="A189" s="107">
        <v>187</v>
      </c>
      <c r="B189" s="100">
        <v>12</v>
      </c>
      <c r="C189" s="100">
        <v>2</v>
      </c>
      <c r="D189" s="100">
        <v>2</v>
      </c>
      <c r="E189" s="100">
        <v>102</v>
      </c>
      <c r="F189" s="108" t="s">
        <v>769</v>
      </c>
      <c r="G189" s="100" t="s">
        <v>715</v>
      </c>
      <c r="H189" s="109" t="s">
        <v>801</v>
      </c>
      <c r="I189" s="110" t="s">
        <v>802</v>
      </c>
      <c r="J189" s="111">
        <v>58.54</v>
      </c>
      <c r="K189" s="116">
        <v>45.37</v>
      </c>
      <c r="L189" s="110">
        <v>21000</v>
      </c>
      <c r="M189" s="110">
        <f t="shared" ref="M189:M216" si="6">L189*J189</f>
        <v>1229340</v>
      </c>
      <c r="N189" s="107">
        <f t="shared" ref="N189:N252" si="7">M189/K189</f>
        <v>27095.878333700686</v>
      </c>
    </row>
    <row r="190" spans="1:14">
      <c r="A190" s="107">
        <v>188</v>
      </c>
      <c r="B190" s="100">
        <v>12</v>
      </c>
      <c r="C190" s="100">
        <v>2</v>
      </c>
      <c r="D190" s="100">
        <v>2</v>
      </c>
      <c r="E190" s="100">
        <v>103</v>
      </c>
      <c r="F190" s="108" t="s">
        <v>803</v>
      </c>
      <c r="G190" s="100" t="s">
        <v>715</v>
      </c>
      <c r="H190" s="109" t="s">
        <v>804</v>
      </c>
      <c r="I190" s="110" t="s">
        <v>802</v>
      </c>
      <c r="J190" s="111">
        <v>58.54</v>
      </c>
      <c r="K190" s="116">
        <v>45.37</v>
      </c>
      <c r="L190" s="110">
        <v>21000</v>
      </c>
      <c r="M190" s="110">
        <f t="shared" si="6"/>
        <v>1229340</v>
      </c>
      <c r="N190" s="107">
        <f t="shared" si="7"/>
        <v>27095.878333700686</v>
      </c>
    </row>
    <row r="191" spans="1:14">
      <c r="A191" s="107">
        <v>189</v>
      </c>
      <c r="B191" s="100">
        <v>12</v>
      </c>
      <c r="C191" s="100">
        <v>2</v>
      </c>
      <c r="D191" s="100">
        <v>2</v>
      </c>
      <c r="E191" s="100">
        <v>202</v>
      </c>
      <c r="F191" s="108" t="s">
        <v>805</v>
      </c>
      <c r="G191" s="100" t="s">
        <v>715</v>
      </c>
      <c r="H191" s="109" t="s">
        <v>801</v>
      </c>
      <c r="I191" s="110" t="s">
        <v>802</v>
      </c>
      <c r="J191" s="111">
        <v>58.54</v>
      </c>
      <c r="K191" s="116">
        <v>45.37</v>
      </c>
      <c r="L191" s="110">
        <v>21000</v>
      </c>
      <c r="M191" s="110">
        <f t="shared" si="6"/>
        <v>1229340</v>
      </c>
      <c r="N191" s="107">
        <f t="shared" si="7"/>
        <v>27095.878333700686</v>
      </c>
    </row>
    <row r="192" spans="1:14">
      <c r="A192" s="107">
        <v>190</v>
      </c>
      <c r="B192" s="100">
        <v>12</v>
      </c>
      <c r="C192" s="100">
        <v>2</v>
      </c>
      <c r="D192" s="100">
        <v>2</v>
      </c>
      <c r="E192" s="100">
        <v>203</v>
      </c>
      <c r="F192" s="108" t="s">
        <v>805</v>
      </c>
      <c r="G192" s="100" t="s">
        <v>715</v>
      </c>
      <c r="H192" s="109" t="s">
        <v>804</v>
      </c>
      <c r="I192" s="110" t="s">
        <v>802</v>
      </c>
      <c r="J192" s="111">
        <v>58.54</v>
      </c>
      <c r="K192" s="116">
        <v>45.37</v>
      </c>
      <c r="L192" s="110">
        <v>21000</v>
      </c>
      <c r="M192" s="110">
        <f t="shared" si="6"/>
        <v>1229340</v>
      </c>
      <c r="N192" s="107">
        <f t="shared" si="7"/>
        <v>27095.878333700686</v>
      </c>
    </row>
    <row r="193" spans="1:14">
      <c r="A193" s="107">
        <v>191</v>
      </c>
      <c r="B193" s="100">
        <v>12</v>
      </c>
      <c r="C193" s="100">
        <v>2</v>
      </c>
      <c r="D193" s="100">
        <v>2</v>
      </c>
      <c r="E193" s="100">
        <v>302</v>
      </c>
      <c r="F193" s="108" t="s">
        <v>806</v>
      </c>
      <c r="G193" s="100" t="s">
        <v>715</v>
      </c>
      <c r="H193" s="109" t="s">
        <v>801</v>
      </c>
      <c r="I193" s="110" t="s">
        <v>802</v>
      </c>
      <c r="J193" s="111">
        <v>58.54</v>
      </c>
      <c r="K193" s="116">
        <v>45.37</v>
      </c>
      <c r="L193" s="110">
        <v>21000</v>
      </c>
      <c r="M193" s="110">
        <f t="shared" si="6"/>
        <v>1229340</v>
      </c>
      <c r="N193" s="107">
        <f t="shared" si="7"/>
        <v>27095.878333700686</v>
      </c>
    </row>
    <row r="194" spans="1:14">
      <c r="A194" s="107">
        <v>192</v>
      </c>
      <c r="B194" s="100">
        <v>12</v>
      </c>
      <c r="C194" s="100">
        <v>2</v>
      </c>
      <c r="D194" s="100">
        <v>2</v>
      </c>
      <c r="E194" s="100">
        <v>303</v>
      </c>
      <c r="F194" s="108" t="s">
        <v>806</v>
      </c>
      <c r="G194" s="100" t="s">
        <v>715</v>
      </c>
      <c r="H194" s="109" t="s">
        <v>804</v>
      </c>
      <c r="I194" s="110" t="s">
        <v>802</v>
      </c>
      <c r="J194" s="111">
        <v>58.54</v>
      </c>
      <c r="K194" s="116">
        <v>45.37</v>
      </c>
      <c r="L194" s="110">
        <v>21000</v>
      </c>
      <c r="M194" s="110">
        <f t="shared" si="6"/>
        <v>1229340</v>
      </c>
      <c r="N194" s="107">
        <f t="shared" si="7"/>
        <v>27095.878333700686</v>
      </c>
    </row>
    <row r="195" spans="1:14">
      <c r="A195" s="107">
        <v>193</v>
      </c>
      <c r="B195" s="100">
        <v>12</v>
      </c>
      <c r="C195" s="100">
        <v>2</v>
      </c>
      <c r="D195" s="100">
        <v>2</v>
      </c>
      <c r="E195" s="100">
        <v>402</v>
      </c>
      <c r="F195" s="108" t="s">
        <v>807</v>
      </c>
      <c r="G195" s="100" t="s">
        <v>715</v>
      </c>
      <c r="H195" s="109" t="s">
        <v>801</v>
      </c>
      <c r="I195" s="110" t="s">
        <v>802</v>
      </c>
      <c r="J195" s="111">
        <v>58.61</v>
      </c>
      <c r="K195" s="116">
        <v>45.42</v>
      </c>
      <c r="L195" s="110">
        <v>21000</v>
      </c>
      <c r="M195" s="110">
        <f t="shared" si="6"/>
        <v>1230810</v>
      </c>
      <c r="N195" s="107">
        <f t="shared" si="7"/>
        <v>27098.414795244385</v>
      </c>
    </row>
    <row r="196" spans="1:14">
      <c r="A196" s="107">
        <v>194</v>
      </c>
      <c r="B196" s="100">
        <v>12</v>
      </c>
      <c r="C196" s="100">
        <v>2</v>
      </c>
      <c r="D196" s="100">
        <v>2</v>
      </c>
      <c r="E196" s="100">
        <v>403</v>
      </c>
      <c r="F196" s="108" t="s">
        <v>807</v>
      </c>
      <c r="G196" s="100" t="s">
        <v>715</v>
      </c>
      <c r="H196" s="109" t="s">
        <v>804</v>
      </c>
      <c r="I196" s="110" t="s">
        <v>802</v>
      </c>
      <c r="J196" s="111">
        <v>58.61</v>
      </c>
      <c r="K196" s="116">
        <v>45.42</v>
      </c>
      <c r="L196" s="110">
        <v>21000</v>
      </c>
      <c r="M196" s="110">
        <f t="shared" si="6"/>
        <v>1230810</v>
      </c>
      <c r="N196" s="107">
        <f t="shared" si="7"/>
        <v>27098.414795244385</v>
      </c>
    </row>
    <row r="197" spans="1:14">
      <c r="A197" s="107">
        <v>195</v>
      </c>
      <c r="B197" s="100">
        <v>12</v>
      </c>
      <c r="C197" s="100">
        <v>2</v>
      </c>
      <c r="D197" s="100">
        <v>2</v>
      </c>
      <c r="E197" s="100">
        <v>502</v>
      </c>
      <c r="F197" s="108" t="s">
        <v>808</v>
      </c>
      <c r="G197" s="100" t="s">
        <v>715</v>
      </c>
      <c r="H197" s="109" t="s">
        <v>801</v>
      </c>
      <c r="I197" s="110" t="s">
        <v>802</v>
      </c>
      <c r="J197" s="111">
        <v>58.61</v>
      </c>
      <c r="K197" s="116">
        <v>45.42</v>
      </c>
      <c r="L197" s="110">
        <v>21000</v>
      </c>
      <c r="M197" s="110">
        <f t="shared" si="6"/>
        <v>1230810</v>
      </c>
      <c r="N197" s="107">
        <f t="shared" si="7"/>
        <v>27098.414795244385</v>
      </c>
    </row>
    <row r="198" spans="1:14">
      <c r="A198" s="107">
        <v>196</v>
      </c>
      <c r="B198" s="100">
        <v>12</v>
      </c>
      <c r="C198" s="100">
        <v>2</v>
      </c>
      <c r="D198" s="100">
        <v>2</v>
      </c>
      <c r="E198" s="100">
        <v>503</v>
      </c>
      <c r="F198" s="108" t="s">
        <v>808</v>
      </c>
      <c r="G198" s="100" t="s">
        <v>715</v>
      </c>
      <c r="H198" s="109" t="s">
        <v>804</v>
      </c>
      <c r="I198" s="110" t="s">
        <v>802</v>
      </c>
      <c r="J198" s="111">
        <v>58.61</v>
      </c>
      <c r="K198" s="116">
        <v>45.42</v>
      </c>
      <c r="L198" s="110">
        <v>21000</v>
      </c>
      <c r="M198" s="110">
        <f t="shared" si="6"/>
        <v>1230810</v>
      </c>
      <c r="N198" s="107">
        <f t="shared" si="7"/>
        <v>27098.414795244385</v>
      </c>
    </row>
    <row r="199" spans="1:14">
      <c r="A199" s="107">
        <v>197</v>
      </c>
      <c r="B199" s="100">
        <v>12</v>
      </c>
      <c r="C199" s="100">
        <v>2</v>
      </c>
      <c r="D199" s="100">
        <v>2</v>
      </c>
      <c r="E199" s="100">
        <v>602</v>
      </c>
      <c r="F199" s="108" t="s">
        <v>809</v>
      </c>
      <c r="G199" s="100" t="s">
        <v>715</v>
      </c>
      <c r="H199" s="109" t="s">
        <v>801</v>
      </c>
      <c r="I199" s="110" t="s">
        <v>802</v>
      </c>
      <c r="J199" s="111">
        <v>58.61</v>
      </c>
      <c r="K199" s="116">
        <v>45.42</v>
      </c>
      <c r="L199" s="110">
        <v>21000</v>
      </c>
      <c r="M199" s="110">
        <f t="shared" si="6"/>
        <v>1230810</v>
      </c>
      <c r="N199" s="107">
        <f t="shared" si="7"/>
        <v>27098.414795244385</v>
      </c>
    </row>
    <row r="200" spans="1:14">
      <c r="A200" s="107">
        <v>198</v>
      </c>
      <c r="B200" s="100">
        <v>12</v>
      </c>
      <c r="C200" s="100">
        <v>2</v>
      </c>
      <c r="D200" s="100">
        <v>2</v>
      </c>
      <c r="E200" s="100">
        <v>603</v>
      </c>
      <c r="F200" s="108" t="s">
        <v>809</v>
      </c>
      <c r="G200" s="100" t="s">
        <v>715</v>
      </c>
      <c r="H200" s="109" t="s">
        <v>804</v>
      </c>
      <c r="I200" s="110" t="s">
        <v>802</v>
      </c>
      <c r="J200" s="111">
        <v>58.61</v>
      </c>
      <c r="K200" s="116">
        <v>45.42</v>
      </c>
      <c r="L200" s="110">
        <v>21000</v>
      </c>
      <c r="M200" s="110">
        <f t="shared" si="6"/>
        <v>1230810</v>
      </c>
      <c r="N200" s="107">
        <f t="shared" si="7"/>
        <v>27098.414795244385</v>
      </c>
    </row>
    <row r="201" spans="1:14">
      <c r="A201" s="107">
        <v>199</v>
      </c>
      <c r="B201" s="100">
        <v>12</v>
      </c>
      <c r="C201" s="100">
        <v>2</v>
      </c>
      <c r="D201" s="100">
        <v>2</v>
      </c>
      <c r="E201" s="100">
        <v>702</v>
      </c>
      <c r="F201" s="108" t="s">
        <v>810</v>
      </c>
      <c r="G201" s="100" t="s">
        <v>715</v>
      </c>
      <c r="H201" s="109" t="s">
        <v>801</v>
      </c>
      <c r="I201" s="110" t="s">
        <v>802</v>
      </c>
      <c r="J201" s="111">
        <v>58.61</v>
      </c>
      <c r="K201" s="116">
        <v>45.42</v>
      </c>
      <c r="L201" s="110">
        <v>21000</v>
      </c>
      <c r="M201" s="110">
        <f t="shared" si="6"/>
        <v>1230810</v>
      </c>
      <c r="N201" s="107">
        <f t="shared" si="7"/>
        <v>27098.414795244385</v>
      </c>
    </row>
    <row r="202" spans="1:14">
      <c r="A202" s="107">
        <v>200</v>
      </c>
      <c r="B202" s="100">
        <v>12</v>
      </c>
      <c r="C202" s="100">
        <v>2</v>
      </c>
      <c r="D202" s="100">
        <v>2</v>
      </c>
      <c r="E202" s="100">
        <v>703</v>
      </c>
      <c r="F202" s="108" t="s">
        <v>810</v>
      </c>
      <c r="G202" s="100" t="s">
        <v>715</v>
      </c>
      <c r="H202" s="109" t="s">
        <v>804</v>
      </c>
      <c r="I202" s="110" t="s">
        <v>802</v>
      </c>
      <c r="J202" s="111">
        <v>58.61</v>
      </c>
      <c r="K202" s="116">
        <v>45.42</v>
      </c>
      <c r="L202" s="110">
        <v>21000</v>
      </c>
      <c r="M202" s="110">
        <f t="shared" si="6"/>
        <v>1230810</v>
      </c>
      <c r="N202" s="107">
        <f t="shared" si="7"/>
        <v>27098.414795244385</v>
      </c>
    </row>
    <row r="203" spans="1:14" hidden="1">
      <c r="A203" s="107">
        <v>201</v>
      </c>
      <c r="B203" s="100">
        <v>12</v>
      </c>
      <c r="C203" s="100">
        <v>2</v>
      </c>
      <c r="D203" s="100">
        <v>2</v>
      </c>
      <c r="E203" s="100">
        <v>801</v>
      </c>
      <c r="F203" s="108" t="s">
        <v>811</v>
      </c>
      <c r="G203" s="100" t="s">
        <v>795</v>
      </c>
      <c r="H203" s="109" t="s">
        <v>812</v>
      </c>
      <c r="I203" s="113" t="s">
        <v>813</v>
      </c>
      <c r="J203" s="111">
        <v>76.239999999999995</v>
      </c>
      <c r="K203" s="115">
        <v>59.09</v>
      </c>
      <c r="L203" s="110">
        <v>21000</v>
      </c>
      <c r="M203" s="110">
        <f>L203*J203</f>
        <v>1601040</v>
      </c>
      <c r="N203" s="107">
        <f t="shared" si="7"/>
        <v>27094.939922152647</v>
      </c>
    </row>
    <row r="204" spans="1:14">
      <c r="A204" s="107">
        <v>202</v>
      </c>
      <c r="B204" s="100">
        <v>12</v>
      </c>
      <c r="C204" s="100">
        <v>2</v>
      </c>
      <c r="D204" s="100">
        <v>2</v>
      </c>
      <c r="E204" s="100">
        <v>802</v>
      </c>
      <c r="F204" s="108" t="s">
        <v>811</v>
      </c>
      <c r="G204" s="100" t="s">
        <v>715</v>
      </c>
      <c r="H204" s="109" t="s">
        <v>801</v>
      </c>
      <c r="I204" s="110" t="s">
        <v>802</v>
      </c>
      <c r="J204" s="111">
        <v>58.61</v>
      </c>
      <c r="K204" s="116">
        <v>45.42</v>
      </c>
      <c r="L204" s="110">
        <v>21000</v>
      </c>
      <c r="M204" s="110">
        <f t="shared" si="6"/>
        <v>1230810</v>
      </c>
      <c r="N204" s="107">
        <f t="shared" si="7"/>
        <v>27098.414795244385</v>
      </c>
    </row>
    <row r="205" spans="1:14">
      <c r="A205" s="107">
        <v>203</v>
      </c>
      <c r="B205" s="100">
        <v>12</v>
      </c>
      <c r="C205" s="100">
        <v>2</v>
      </c>
      <c r="D205" s="100">
        <v>2</v>
      </c>
      <c r="E205" s="100">
        <v>803</v>
      </c>
      <c r="F205" s="108" t="s">
        <v>811</v>
      </c>
      <c r="G205" s="100" t="s">
        <v>715</v>
      </c>
      <c r="H205" s="109" t="s">
        <v>804</v>
      </c>
      <c r="I205" s="110" t="s">
        <v>802</v>
      </c>
      <c r="J205" s="111">
        <v>58.61</v>
      </c>
      <c r="K205" s="116">
        <v>45.42</v>
      </c>
      <c r="L205" s="110">
        <v>21000</v>
      </c>
      <c r="M205" s="110">
        <f t="shared" si="6"/>
        <v>1230810</v>
      </c>
      <c r="N205" s="107">
        <f t="shared" si="7"/>
        <v>27098.414795244385</v>
      </c>
    </row>
    <row r="206" spans="1:14">
      <c r="A206" s="107">
        <v>204</v>
      </c>
      <c r="B206" s="100">
        <v>12</v>
      </c>
      <c r="C206" s="100">
        <v>2</v>
      </c>
      <c r="D206" s="100">
        <v>2</v>
      </c>
      <c r="E206" s="100">
        <v>902</v>
      </c>
      <c r="F206" s="108" t="s">
        <v>814</v>
      </c>
      <c r="G206" s="100" t="s">
        <v>715</v>
      </c>
      <c r="H206" s="109" t="s">
        <v>801</v>
      </c>
      <c r="I206" s="110" t="s">
        <v>802</v>
      </c>
      <c r="J206" s="111">
        <v>58.61</v>
      </c>
      <c r="K206" s="116">
        <v>45.42</v>
      </c>
      <c r="L206" s="110">
        <v>21000</v>
      </c>
      <c r="M206" s="110">
        <f t="shared" si="6"/>
        <v>1230810</v>
      </c>
      <c r="N206" s="107">
        <f t="shared" si="7"/>
        <v>27098.414795244385</v>
      </c>
    </row>
    <row r="207" spans="1:14">
      <c r="A207" s="107">
        <v>205</v>
      </c>
      <c r="B207" s="100">
        <v>12</v>
      </c>
      <c r="C207" s="100">
        <v>2</v>
      </c>
      <c r="D207" s="100">
        <v>2</v>
      </c>
      <c r="E207" s="100">
        <v>903</v>
      </c>
      <c r="F207" s="108" t="s">
        <v>814</v>
      </c>
      <c r="G207" s="100" t="s">
        <v>715</v>
      </c>
      <c r="H207" s="109" t="s">
        <v>804</v>
      </c>
      <c r="I207" s="110" t="s">
        <v>802</v>
      </c>
      <c r="J207" s="111">
        <v>58.61</v>
      </c>
      <c r="K207" s="116">
        <v>45.42</v>
      </c>
      <c r="L207" s="110">
        <v>21000</v>
      </c>
      <c r="M207" s="110">
        <f t="shared" si="6"/>
        <v>1230810</v>
      </c>
      <c r="N207" s="107">
        <f t="shared" si="7"/>
        <v>27098.414795244385</v>
      </c>
    </row>
    <row r="208" spans="1:14">
      <c r="A208" s="107">
        <v>206</v>
      </c>
      <c r="B208" s="100">
        <v>12</v>
      </c>
      <c r="C208" s="100">
        <v>2</v>
      </c>
      <c r="D208" s="100">
        <v>2</v>
      </c>
      <c r="E208" s="100">
        <v>1003</v>
      </c>
      <c r="F208" s="108" t="s">
        <v>815</v>
      </c>
      <c r="G208" s="100" t="s">
        <v>715</v>
      </c>
      <c r="H208" s="109" t="s">
        <v>804</v>
      </c>
      <c r="I208" s="110" t="s">
        <v>802</v>
      </c>
      <c r="J208" s="111">
        <v>58.61</v>
      </c>
      <c r="K208" s="116">
        <v>45.42</v>
      </c>
      <c r="L208" s="110">
        <v>21000</v>
      </c>
      <c r="M208" s="110">
        <f t="shared" si="6"/>
        <v>1230810</v>
      </c>
      <c r="N208" s="107">
        <f t="shared" si="7"/>
        <v>27098.414795244385</v>
      </c>
    </row>
    <row r="209" spans="1:14" s="81" customFormat="1">
      <c r="A209" s="127">
        <v>207</v>
      </c>
      <c r="B209" s="128">
        <v>12</v>
      </c>
      <c r="C209" s="128">
        <v>2</v>
      </c>
      <c r="D209" s="128">
        <v>2</v>
      </c>
      <c r="E209" s="128">
        <v>1102</v>
      </c>
      <c r="F209" s="129" t="s">
        <v>816</v>
      </c>
      <c r="G209" s="128" t="s">
        <v>715</v>
      </c>
      <c r="H209" s="130" t="s">
        <v>801</v>
      </c>
      <c r="I209" s="131" t="s">
        <v>802</v>
      </c>
      <c r="J209" s="132">
        <v>58.61</v>
      </c>
      <c r="K209" s="133">
        <v>45.42</v>
      </c>
      <c r="L209" s="131">
        <v>21000</v>
      </c>
      <c r="M209" s="131">
        <f t="shared" si="6"/>
        <v>1230810</v>
      </c>
      <c r="N209" s="127">
        <f t="shared" si="7"/>
        <v>27098.414795244385</v>
      </c>
    </row>
    <row r="210" spans="1:14">
      <c r="A210" s="107">
        <v>208</v>
      </c>
      <c r="B210" s="100">
        <v>12</v>
      </c>
      <c r="C210" s="100">
        <v>2</v>
      </c>
      <c r="D210" s="100">
        <v>2</v>
      </c>
      <c r="E210" s="100">
        <v>1103</v>
      </c>
      <c r="F210" s="108" t="s">
        <v>816</v>
      </c>
      <c r="G210" s="100" t="s">
        <v>715</v>
      </c>
      <c r="H210" s="109" t="s">
        <v>804</v>
      </c>
      <c r="I210" s="110" t="s">
        <v>802</v>
      </c>
      <c r="J210" s="111">
        <v>58.61</v>
      </c>
      <c r="K210" s="116">
        <v>45.42</v>
      </c>
      <c r="L210" s="110">
        <v>21000</v>
      </c>
      <c r="M210" s="110">
        <f t="shared" si="6"/>
        <v>1230810</v>
      </c>
      <c r="N210" s="107">
        <f t="shared" si="7"/>
        <v>27098.414795244385</v>
      </c>
    </row>
    <row r="211" spans="1:14">
      <c r="A211" s="107">
        <v>209</v>
      </c>
      <c r="B211" s="100">
        <v>12</v>
      </c>
      <c r="C211" s="100">
        <v>2</v>
      </c>
      <c r="D211" s="100">
        <v>2</v>
      </c>
      <c r="E211" s="100">
        <v>1202</v>
      </c>
      <c r="F211" s="108" t="s">
        <v>817</v>
      </c>
      <c r="G211" s="100" t="s">
        <v>715</v>
      </c>
      <c r="H211" s="109" t="s">
        <v>801</v>
      </c>
      <c r="I211" s="110" t="s">
        <v>802</v>
      </c>
      <c r="J211" s="111">
        <v>58.61</v>
      </c>
      <c r="K211" s="116">
        <v>45.42</v>
      </c>
      <c r="L211" s="110">
        <v>21000</v>
      </c>
      <c r="M211" s="110">
        <f t="shared" si="6"/>
        <v>1230810</v>
      </c>
      <c r="N211" s="107">
        <f t="shared" si="7"/>
        <v>27098.414795244385</v>
      </c>
    </row>
    <row r="212" spans="1:14">
      <c r="A212" s="107">
        <v>210</v>
      </c>
      <c r="B212" s="100">
        <v>12</v>
      </c>
      <c r="C212" s="100">
        <v>2</v>
      </c>
      <c r="D212" s="100">
        <v>2</v>
      </c>
      <c r="E212" s="100">
        <v>1203</v>
      </c>
      <c r="F212" s="108" t="s">
        <v>817</v>
      </c>
      <c r="G212" s="100" t="s">
        <v>715</v>
      </c>
      <c r="H212" s="109" t="s">
        <v>804</v>
      </c>
      <c r="I212" s="110" t="s">
        <v>802</v>
      </c>
      <c r="J212" s="111">
        <v>58.61</v>
      </c>
      <c r="K212" s="116">
        <v>45.42</v>
      </c>
      <c r="L212" s="110">
        <v>21000</v>
      </c>
      <c r="M212" s="110">
        <f t="shared" si="6"/>
        <v>1230810</v>
      </c>
      <c r="N212" s="107">
        <f t="shared" si="7"/>
        <v>27098.414795244385</v>
      </c>
    </row>
    <row r="213" spans="1:14">
      <c r="A213" s="107">
        <v>211</v>
      </c>
      <c r="B213" s="100">
        <v>12</v>
      </c>
      <c r="C213" s="100">
        <v>2</v>
      </c>
      <c r="D213" s="100">
        <v>2</v>
      </c>
      <c r="E213" s="100">
        <v>1302</v>
      </c>
      <c r="F213" s="108" t="s">
        <v>818</v>
      </c>
      <c r="G213" s="100" t="s">
        <v>715</v>
      </c>
      <c r="H213" s="109" t="s">
        <v>801</v>
      </c>
      <c r="I213" s="110" t="s">
        <v>802</v>
      </c>
      <c r="J213" s="111">
        <v>58.61</v>
      </c>
      <c r="K213" s="116">
        <v>45.42</v>
      </c>
      <c r="L213" s="110">
        <v>21000</v>
      </c>
      <c r="M213" s="110">
        <f t="shared" si="6"/>
        <v>1230810</v>
      </c>
      <c r="N213" s="107">
        <f t="shared" si="7"/>
        <v>27098.414795244385</v>
      </c>
    </row>
    <row r="214" spans="1:14">
      <c r="A214" s="107">
        <v>212</v>
      </c>
      <c r="B214" s="100">
        <v>12</v>
      </c>
      <c r="C214" s="100">
        <v>2</v>
      </c>
      <c r="D214" s="100">
        <v>2</v>
      </c>
      <c r="E214" s="100">
        <v>1303</v>
      </c>
      <c r="F214" s="108" t="s">
        <v>818</v>
      </c>
      <c r="G214" s="100" t="s">
        <v>715</v>
      </c>
      <c r="H214" s="109" t="s">
        <v>804</v>
      </c>
      <c r="I214" s="110" t="s">
        <v>802</v>
      </c>
      <c r="J214" s="111">
        <v>58.61</v>
      </c>
      <c r="K214" s="116">
        <v>45.42</v>
      </c>
      <c r="L214" s="110">
        <v>21000</v>
      </c>
      <c r="M214" s="110">
        <f t="shared" si="6"/>
        <v>1230810</v>
      </c>
      <c r="N214" s="107">
        <f t="shared" si="7"/>
        <v>27098.414795244385</v>
      </c>
    </row>
    <row r="215" spans="1:14">
      <c r="A215" s="107">
        <v>213</v>
      </c>
      <c r="B215" s="100">
        <v>12</v>
      </c>
      <c r="C215" s="100">
        <v>2</v>
      </c>
      <c r="D215" s="100">
        <v>2</v>
      </c>
      <c r="E215" s="100">
        <v>1402</v>
      </c>
      <c r="F215" s="108" t="s">
        <v>819</v>
      </c>
      <c r="G215" s="100" t="s">
        <v>715</v>
      </c>
      <c r="H215" s="109" t="s">
        <v>801</v>
      </c>
      <c r="I215" s="110" t="s">
        <v>802</v>
      </c>
      <c r="J215" s="111">
        <v>58.61</v>
      </c>
      <c r="K215" s="116">
        <v>45.42</v>
      </c>
      <c r="L215" s="110">
        <v>21000</v>
      </c>
      <c r="M215" s="110">
        <f t="shared" si="6"/>
        <v>1230810</v>
      </c>
      <c r="N215" s="107">
        <f t="shared" si="7"/>
        <v>27098.414795244385</v>
      </c>
    </row>
    <row r="216" spans="1:14">
      <c r="A216" s="107">
        <v>214</v>
      </c>
      <c r="B216" s="100">
        <v>12</v>
      </c>
      <c r="C216" s="100">
        <v>2</v>
      </c>
      <c r="D216" s="100">
        <v>2</v>
      </c>
      <c r="E216" s="100">
        <v>1403</v>
      </c>
      <c r="F216" s="108" t="s">
        <v>819</v>
      </c>
      <c r="G216" s="100" t="s">
        <v>715</v>
      </c>
      <c r="H216" s="109" t="s">
        <v>804</v>
      </c>
      <c r="I216" s="110" t="s">
        <v>802</v>
      </c>
      <c r="J216" s="111">
        <v>58.61</v>
      </c>
      <c r="K216" s="116">
        <v>45.42</v>
      </c>
      <c r="L216" s="110">
        <v>21000</v>
      </c>
      <c r="M216" s="110">
        <f t="shared" si="6"/>
        <v>1230810</v>
      </c>
      <c r="N216" s="107">
        <f t="shared" si="7"/>
        <v>27098.414795244385</v>
      </c>
    </row>
    <row r="217" spans="1:14">
      <c r="A217" s="107">
        <v>215</v>
      </c>
      <c r="B217" s="100">
        <v>12</v>
      </c>
      <c r="C217" s="100">
        <v>3</v>
      </c>
      <c r="D217" s="100">
        <v>1</v>
      </c>
      <c r="E217" s="100">
        <v>202</v>
      </c>
      <c r="F217" s="108" t="s">
        <v>820</v>
      </c>
      <c r="G217" s="100" t="s">
        <v>715</v>
      </c>
      <c r="H217" s="109" t="s">
        <v>788</v>
      </c>
      <c r="I217" s="113" t="s">
        <v>717</v>
      </c>
      <c r="J217" s="111">
        <v>59.1</v>
      </c>
      <c r="K217" s="115">
        <v>45.19</v>
      </c>
      <c r="L217" s="110">
        <v>21000</v>
      </c>
      <c r="M217" s="110">
        <f>L217*J217</f>
        <v>1241100</v>
      </c>
      <c r="N217" s="107">
        <f t="shared" si="7"/>
        <v>27464.040716972784</v>
      </c>
    </row>
    <row r="218" spans="1:14">
      <c r="A218" s="107">
        <v>216</v>
      </c>
      <c r="B218" s="100">
        <v>12</v>
      </c>
      <c r="C218" s="100">
        <v>3</v>
      </c>
      <c r="D218" s="100">
        <v>1</v>
      </c>
      <c r="E218" s="100">
        <v>606</v>
      </c>
      <c r="F218" s="108" t="s">
        <v>821</v>
      </c>
      <c r="G218" s="100" t="s">
        <v>715</v>
      </c>
      <c r="H218" s="109" t="s">
        <v>788</v>
      </c>
      <c r="I218" s="113" t="s">
        <v>717</v>
      </c>
      <c r="J218" s="111">
        <v>59.31</v>
      </c>
      <c r="K218" s="115">
        <v>45.35</v>
      </c>
      <c r="L218" s="110">
        <v>21000</v>
      </c>
      <c r="M218" s="110">
        <f>L218*J218</f>
        <v>1245510</v>
      </c>
      <c r="N218" s="107">
        <f t="shared" si="7"/>
        <v>27464.388092613008</v>
      </c>
    </row>
    <row r="219" spans="1:14">
      <c r="A219" s="107">
        <v>217</v>
      </c>
      <c r="B219" s="100">
        <v>12</v>
      </c>
      <c r="C219" s="100">
        <v>3</v>
      </c>
      <c r="D219" s="100">
        <v>1</v>
      </c>
      <c r="E219" s="100">
        <v>904</v>
      </c>
      <c r="F219" s="108" t="s">
        <v>822</v>
      </c>
      <c r="G219" s="100" t="s">
        <v>715</v>
      </c>
      <c r="H219" s="109" t="s">
        <v>788</v>
      </c>
      <c r="I219" s="113" t="s">
        <v>717</v>
      </c>
      <c r="J219" s="111">
        <v>59.55</v>
      </c>
      <c r="K219" s="115">
        <v>45.53</v>
      </c>
      <c r="L219" s="110">
        <v>21000</v>
      </c>
      <c r="M219" s="110">
        <f>L219*J219</f>
        <v>1250550</v>
      </c>
      <c r="N219" s="107">
        <f t="shared" si="7"/>
        <v>27466.505600702832</v>
      </c>
    </row>
    <row r="220" spans="1:14">
      <c r="A220" s="107">
        <v>218</v>
      </c>
      <c r="B220" s="100">
        <v>12</v>
      </c>
      <c r="C220" s="100">
        <v>3</v>
      </c>
      <c r="D220" s="100">
        <v>1</v>
      </c>
      <c r="E220" s="100">
        <v>2003</v>
      </c>
      <c r="F220" s="108" t="s">
        <v>823</v>
      </c>
      <c r="G220" s="100" t="s">
        <v>715</v>
      </c>
      <c r="H220" s="109" t="s">
        <v>792</v>
      </c>
      <c r="I220" s="110" t="s">
        <v>717</v>
      </c>
      <c r="J220" s="111">
        <v>59.55</v>
      </c>
      <c r="K220" s="116">
        <v>45.53</v>
      </c>
      <c r="L220" s="110">
        <v>21000</v>
      </c>
      <c r="M220" s="110">
        <f t="shared" ref="M220:M269" si="8">L220*J220</f>
        <v>1250550</v>
      </c>
      <c r="N220" s="107">
        <f t="shared" si="7"/>
        <v>27466.505600702832</v>
      </c>
    </row>
    <row r="221" spans="1:14">
      <c r="A221" s="107">
        <v>219</v>
      </c>
      <c r="B221" s="100">
        <v>12</v>
      </c>
      <c r="C221" s="100">
        <v>3</v>
      </c>
      <c r="D221" s="100">
        <v>1</v>
      </c>
      <c r="E221" s="100">
        <v>2004</v>
      </c>
      <c r="F221" s="108" t="s">
        <v>823</v>
      </c>
      <c r="G221" s="100" t="s">
        <v>715</v>
      </c>
      <c r="H221" s="109" t="s">
        <v>788</v>
      </c>
      <c r="I221" s="110" t="s">
        <v>717</v>
      </c>
      <c r="J221" s="111">
        <v>59.55</v>
      </c>
      <c r="K221" s="116">
        <v>45.53</v>
      </c>
      <c r="L221" s="110">
        <v>21000</v>
      </c>
      <c r="M221" s="110">
        <f t="shared" si="8"/>
        <v>1250550</v>
      </c>
      <c r="N221" s="107">
        <f t="shared" si="7"/>
        <v>27466.505600702832</v>
      </c>
    </row>
    <row r="222" spans="1:14">
      <c r="A222" s="107">
        <v>220</v>
      </c>
      <c r="B222" s="100">
        <v>12</v>
      </c>
      <c r="C222" s="100">
        <v>3</v>
      </c>
      <c r="D222" s="100">
        <v>1</v>
      </c>
      <c r="E222" s="100">
        <v>2005</v>
      </c>
      <c r="F222" s="108" t="s">
        <v>824</v>
      </c>
      <c r="G222" s="100" t="s">
        <v>715</v>
      </c>
      <c r="H222" s="109" t="s">
        <v>792</v>
      </c>
      <c r="I222" s="110" t="s">
        <v>717</v>
      </c>
      <c r="J222" s="111">
        <v>59.55</v>
      </c>
      <c r="K222" s="116">
        <v>45.53</v>
      </c>
      <c r="L222" s="110">
        <v>21000</v>
      </c>
      <c r="M222" s="110">
        <f t="shared" si="8"/>
        <v>1250550</v>
      </c>
      <c r="N222" s="107">
        <f t="shared" si="7"/>
        <v>27466.505600702832</v>
      </c>
    </row>
    <row r="223" spans="1:14">
      <c r="A223" s="107">
        <v>221</v>
      </c>
      <c r="B223" s="100">
        <v>12</v>
      </c>
      <c r="C223" s="100">
        <v>3</v>
      </c>
      <c r="D223" s="100">
        <v>1</v>
      </c>
      <c r="E223" s="100">
        <v>2006</v>
      </c>
      <c r="F223" s="108" t="s">
        <v>824</v>
      </c>
      <c r="G223" s="100" t="s">
        <v>715</v>
      </c>
      <c r="H223" s="109" t="s">
        <v>788</v>
      </c>
      <c r="I223" s="110" t="s">
        <v>717</v>
      </c>
      <c r="J223" s="111">
        <v>59.3</v>
      </c>
      <c r="K223" s="116">
        <v>45.34</v>
      </c>
      <c r="L223" s="110">
        <v>21000</v>
      </c>
      <c r="M223" s="110">
        <f t="shared" si="8"/>
        <v>1245300</v>
      </c>
      <c r="N223" s="107">
        <f t="shared" si="7"/>
        <v>27465.813850904276</v>
      </c>
    </row>
    <row r="224" spans="1:14">
      <c r="A224" s="107">
        <v>222</v>
      </c>
      <c r="B224" s="100">
        <v>12</v>
      </c>
      <c r="C224" s="100">
        <v>3</v>
      </c>
      <c r="D224" s="100">
        <v>2</v>
      </c>
      <c r="E224" s="100">
        <v>302</v>
      </c>
      <c r="F224" s="108" t="s">
        <v>825</v>
      </c>
      <c r="G224" s="100" t="s">
        <v>715</v>
      </c>
      <c r="H224" s="109" t="s">
        <v>801</v>
      </c>
      <c r="I224" s="110" t="s">
        <v>802</v>
      </c>
      <c r="J224" s="111">
        <v>60.03</v>
      </c>
      <c r="K224" s="116">
        <v>45.37</v>
      </c>
      <c r="L224" s="110">
        <v>21000</v>
      </c>
      <c r="M224" s="110">
        <f t="shared" si="8"/>
        <v>1260630</v>
      </c>
      <c r="N224" s="107">
        <f t="shared" si="7"/>
        <v>27785.541106458015</v>
      </c>
    </row>
    <row r="225" spans="1:14">
      <c r="A225" s="107">
        <v>223</v>
      </c>
      <c r="B225" s="100">
        <v>12</v>
      </c>
      <c r="C225" s="100">
        <v>3</v>
      </c>
      <c r="D225" s="100">
        <v>2</v>
      </c>
      <c r="E225" s="100">
        <v>303</v>
      </c>
      <c r="F225" s="108" t="s">
        <v>825</v>
      </c>
      <c r="G225" s="100" t="s">
        <v>715</v>
      </c>
      <c r="H225" s="109" t="s">
        <v>804</v>
      </c>
      <c r="I225" s="110" t="s">
        <v>802</v>
      </c>
      <c r="J225" s="111">
        <v>60.03</v>
      </c>
      <c r="K225" s="116">
        <v>45.37</v>
      </c>
      <c r="L225" s="110">
        <v>21000</v>
      </c>
      <c r="M225" s="110">
        <f t="shared" si="8"/>
        <v>1260630</v>
      </c>
      <c r="N225" s="107">
        <f t="shared" si="7"/>
        <v>27785.541106458015</v>
      </c>
    </row>
    <row r="226" spans="1:14">
      <c r="A226" s="107">
        <v>224</v>
      </c>
      <c r="B226" s="100">
        <v>12</v>
      </c>
      <c r="C226" s="100">
        <v>3</v>
      </c>
      <c r="D226" s="100">
        <v>2</v>
      </c>
      <c r="E226" s="100">
        <v>402</v>
      </c>
      <c r="F226" s="108" t="s">
        <v>826</v>
      </c>
      <c r="G226" s="100" t="s">
        <v>715</v>
      </c>
      <c r="H226" s="109" t="s">
        <v>801</v>
      </c>
      <c r="I226" s="110" t="s">
        <v>802</v>
      </c>
      <c r="J226" s="111">
        <v>60.1</v>
      </c>
      <c r="K226" s="116">
        <v>45.42</v>
      </c>
      <c r="L226" s="110">
        <v>21000</v>
      </c>
      <c r="M226" s="110">
        <f t="shared" si="8"/>
        <v>1262100</v>
      </c>
      <c r="N226" s="107">
        <f t="shared" si="7"/>
        <v>27787.318361955084</v>
      </c>
    </row>
    <row r="227" spans="1:14">
      <c r="A227" s="107">
        <v>225</v>
      </c>
      <c r="B227" s="100">
        <v>12</v>
      </c>
      <c r="C227" s="100">
        <v>3</v>
      </c>
      <c r="D227" s="100">
        <v>2</v>
      </c>
      <c r="E227" s="100">
        <v>403</v>
      </c>
      <c r="F227" s="108" t="s">
        <v>826</v>
      </c>
      <c r="G227" s="100" t="s">
        <v>715</v>
      </c>
      <c r="H227" s="109" t="s">
        <v>804</v>
      </c>
      <c r="I227" s="110" t="s">
        <v>802</v>
      </c>
      <c r="J227" s="111">
        <v>60.1</v>
      </c>
      <c r="K227" s="116">
        <v>45.42</v>
      </c>
      <c r="L227" s="110">
        <v>21000</v>
      </c>
      <c r="M227" s="110">
        <f t="shared" si="8"/>
        <v>1262100</v>
      </c>
      <c r="N227" s="107">
        <f t="shared" si="7"/>
        <v>27787.318361955084</v>
      </c>
    </row>
    <row r="228" spans="1:14">
      <c r="A228" s="107">
        <v>226</v>
      </c>
      <c r="B228" s="100">
        <v>12</v>
      </c>
      <c r="C228" s="100">
        <v>3</v>
      </c>
      <c r="D228" s="100">
        <v>2</v>
      </c>
      <c r="E228" s="100">
        <v>502</v>
      </c>
      <c r="F228" s="108" t="s">
        <v>827</v>
      </c>
      <c r="G228" s="100" t="s">
        <v>715</v>
      </c>
      <c r="H228" s="109" t="s">
        <v>801</v>
      </c>
      <c r="I228" s="110" t="s">
        <v>802</v>
      </c>
      <c r="J228" s="111">
        <v>60.1</v>
      </c>
      <c r="K228" s="116">
        <v>45.42</v>
      </c>
      <c r="L228" s="110">
        <v>21000</v>
      </c>
      <c r="M228" s="110">
        <f t="shared" si="8"/>
        <v>1262100</v>
      </c>
      <c r="N228" s="107">
        <f t="shared" si="7"/>
        <v>27787.318361955084</v>
      </c>
    </row>
    <row r="229" spans="1:14">
      <c r="A229" s="107">
        <v>227</v>
      </c>
      <c r="B229" s="100">
        <v>12</v>
      </c>
      <c r="C229" s="100">
        <v>3</v>
      </c>
      <c r="D229" s="100">
        <v>2</v>
      </c>
      <c r="E229" s="100">
        <v>503</v>
      </c>
      <c r="F229" s="108" t="s">
        <v>827</v>
      </c>
      <c r="G229" s="100" t="s">
        <v>715</v>
      </c>
      <c r="H229" s="109" t="s">
        <v>804</v>
      </c>
      <c r="I229" s="110" t="s">
        <v>802</v>
      </c>
      <c r="J229" s="111">
        <v>60.1</v>
      </c>
      <c r="K229" s="116">
        <v>45.42</v>
      </c>
      <c r="L229" s="110">
        <v>21000</v>
      </c>
      <c r="M229" s="110">
        <f t="shared" si="8"/>
        <v>1262100</v>
      </c>
      <c r="N229" s="107">
        <f t="shared" si="7"/>
        <v>27787.318361955084</v>
      </c>
    </row>
    <row r="230" spans="1:14">
      <c r="A230" s="107">
        <v>228</v>
      </c>
      <c r="B230" s="100">
        <v>12</v>
      </c>
      <c r="C230" s="100">
        <v>3</v>
      </c>
      <c r="D230" s="100">
        <v>2</v>
      </c>
      <c r="E230" s="100">
        <v>602</v>
      </c>
      <c r="F230" s="108" t="s">
        <v>828</v>
      </c>
      <c r="G230" s="100" t="s">
        <v>715</v>
      </c>
      <c r="H230" s="109" t="s">
        <v>801</v>
      </c>
      <c r="I230" s="110" t="s">
        <v>802</v>
      </c>
      <c r="J230" s="111">
        <v>60.1</v>
      </c>
      <c r="K230" s="116">
        <v>45.42</v>
      </c>
      <c r="L230" s="110">
        <v>21000</v>
      </c>
      <c r="M230" s="110">
        <f t="shared" si="8"/>
        <v>1262100</v>
      </c>
      <c r="N230" s="107">
        <f t="shared" si="7"/>
        <v>27787.318361955084</v>
      </c>
    </row>
    <row r="231" spans="1:14">
      <c r="A231" s="107">
        <v>229</v>
      </c>
      <c r="B231" s="100">
        <v>12</v>
      </c>
      <c r="C231" s="100">
        <v>3</v>
      </c>
      <c r="D231" s="100">
        <v>2</v>
      </c>
      <c r="E231" s="100">
        <v>603</v>
      </c>
      <c r="F231" s="108" t="s">
        <v>828</v>
      </c>
      <c r="G231" s="100" t="s">
        <v>715</v>
      </c>
      <c r="H231" s="109" t="s">
        <v>804</v>
      </c>
      <c r="I231" s="110" t="s">
        <v>802</v>
      </c>
      <c r="J231" s="111">
        <v>60.1</v>
      </c>
      <c r="K231" s="116">
        <v>45.42</v>
      </c>
      <c r="L231" s="110">
        <v>21000</v>
      </c>
      <c r="M231" s="110">
        <f t="shared" si="8"/>
        <v>1262100</v>
      </c>
      <c r="N231" s="107">
        <f t="shared" si="7"/>
        <v>27787.318361955084</v>
      </c>
    </row>
    <row r="232" spans="1:14">
      <c r="A232" s="107">
        <v>230</v>
      </c>
      <c r="B232" s="100">
        <v>12</v>
      </c>
      <c r="C232" s="100">
        <v>3</v>
      </c>
      <c r="D232" s="100">
        <v>2</v>
      </c>
      <c r="E232" s="100">
        <v>702</v>
      </c>
      <c r="F232" s="108" t="s">
        <v>829</v>
      </c>
      <c r="G232" s="100" t="s">
        <v>715</v>
      </c>
      <c r="H232" s="109" t="s">
        <v>801</v>
      </c>
      <c r="I232" s="110" t="s">
        <v>802</v>
      </c>
      <c r="J232" s="111">
        <v>60.1</v>
      </c>
      <c r="K232" s="116">
        <v>45.42</v>
      </c>
      <c r="L232" s="110">
        <v>21000</v>
      </c>
      <c r="M232" s="110">
        <f t="shared" si="8"/>
        <v>1262100</v>
      </c>
      <c r="N232" s="107">
        <f t="shared" si="7"/>
        <v>27787.318361955084</v>
      </c>
    </row>
    <row r="233" spans="1:14">
      <c r="A233" s="107">
        <v>231</v>
      </c>
      <c r="B233" s="100">
        <v>12</v>
      </c>
      <c r="C233" s="100">
        <v>3</v>
      </c>
      <c r="D233" s="100">
        <v>2</v>
      </c>
      <c r="E233" s="100">
        <v>703</v>
      </c>
      <c r="F233" s="108" t="s">
        <v>829</v>
      </c>
      <c r="G233" s="100" t="s">
        <v>715</v>
      </c>
      <c r="H233" s="109" t="s">
        <v>804</v>
      </c>
      <c r="I233" s="110" t="s">
        <v>802</v>
      </c>
      <c r="J233" s="111">
        <v>60.1</v>
      </c>
      <c r="K233" s="116">
        <v>45.42</v>
      </c>
      <c r="L233" s="110">
        <v>21000</v>
      </c>
      <c r="M233" s="110">
        <f t="shared" si="8"/>
        <v>1262100</v>
      </c>
      <c r="N233" s="107">
        <f t="shared" si="7"/>
        <v>27787.318361955084</v>
      </c>
    </row>
    <row r="234" spans="1:14">
      <c r="A234" s="107">
        <v>232</v>
      </c>
      <c r="B234" s="100">
        <v>12</v>
      </c>
      <c r="C234" s="100">
        <v>3</v>
      </c>
      <c r="D234" s="100">
        <v>2</v>
      </c>
      <c r="E234" s="100">
        <v>802</v>
      </c>
      <c r="F234" s="108" t="s">
        <v>830</v>
      </c>
      <c r="G234" s="100" t="s">
        <v>715</v>
      </c>
      <c r="H234" s="109" t="s">
        <v>801</v>
      </c>
      <c r="I234" s="110" t="s">
        <v>802</v>
      </c>
      <c r="J234" s="111">
        <v>60.1</v>
      </c>
      <c r="K234" s="116">
        <v>45.42</v>
      </c>
      <c r="L234" s="110">
        <v>21000</v>
      </c>
      <c r="M234" s="110">
        <f t="shared" si="8"/>
        <v>1262100</v>
      </c>
      <c r="N234" s="107">
        <f t="shared" si="7"/>
        <v>27787.318361955084</v>
      </c>
    </row>
    <row r="235" spans="1:14">
      <c r="A235" s="107">
        <v>233</v>
      </c>
      <c r="B235" s="100">
        <v>12</v>
      </c>
      <c r="C235" s="100">
        <v>3</v>
      </c>
      <c r="D235" s="100">
        <v>2</v>
      </c>
      <c r="E235" s="100">
        <v>803</v>
      </c>
      <c r="F235" s="108" t="s">
        <v>830</v>
      </c>
      <c r="G235" s="100" t="s">
        <v>715</v>
      </c>
      <c r="H235" s="109" t="s">
        <v>804</v>
      </c>
      <c r="I235" s="110" t="s">
        <v>802</v>
      </c>
      <c r="J235" s="111">
        <v>60.1</v>
      </c>
      <c r="K235" s="116">
        <v>45.42</v>
      </c>
      <c r="L235" s="110">
        <v>21000</v>
      </c>
      <c r="M235" s="110">
        <f t="shared" si="8"/>
        <v>1262100</v>
      </c>
      <c r="N235" s="107">
        <f t="shared" si="7"/>
        <v>27787.318361955084</v>
      </c>
    </row>
    <row r="236" spans="1:14">
      <c r="A236" s="107">
        <v>234</v>
      </c>
      <c r="B236" s="100">
        <v>12</v>
      </c>
      <c r="C236" s="100">
        <v>3</v>
      </c>
      <c r="D236" s="100">
        <v>2</v>
      </c>
      <c r="E236" s="100">
        <v>902</v>
      </c>
      <c r="F236" s="108" t="s">
        <v>831</v>
      </c>
      <c r="G236" s="100" t="s">
        <v>715</v>
      </c>
      <c r="H236" s="109" t="s">
        <v>801</v>
      </c>
      <c r="I236" s="110" t="s">
        <v>802</v>
      </c>
      <c r="J236" s="111">
        <v>60.1</v>
      </c>
      <c r="K236" s="116">
        <v>45.42</v>
      </c>
      <c r="L236" s="110">
        <v>21000</v>
      </c>
      <c r="M236" s="110">
        <f t="shared" si="8"/>
        <v>1262100</v>
      </c>
      <c r="N236" s="107">
        <f t="shared" si="7"/>
        <v>27787.318361955084</v>
      </c>
    </row>
    <row r="237" spans="1:14">
      <c r="A237" s="107">
        <v>235</v>
      </c>
      <c r="B237" s="100">
        <v>12</v>
      </c>
      <c r="C237" s="100">
        <v>3</v>
      </c>
      <c r="D237" s="100">
        <v>2</v>
      </c>
      <c r="E237" s="100">
        <v>903</v>
      </c>
      <c r="F237" s="108" t="s">
        <v>831</v>
      </c>
      <c r="G237" s="100" t="s">
        <v>715</v>
      </c>
      <c r="H237" s="109" t="s">
        <v>804</v>
      </c>
      <c r="I237" s="110" t="s">
        <v>802</v>
      </c>
      <c r="J237" s="111">
        <v>60.1</v>
      </c>
      <c r="K237" s="116">
        <v>45.42</v>
      </c>
      <c r="L237" s="110">
        <v>21000</v>
      </c>
      <c r="M237" s="110">
        <f t="shared" si="8"/>
        <v>1262100</v>
      </c>
      <c r="N237" s="107">
        <f t="shared" si="7"/>
        <v>27787.318361955084</v>
      </c>
    </row>
    <row r="238" spans="1:14">
      <c r="A238" s="107">
        <v>236</v>
      </c>
      <c r="B238" s="100">
        <v>12</v>
      </c>
      <c r="C238" s="100">
        <v>3</v>
      </c>
      <c r="D238" s="100">
        <v>2</v>
      </c>
      <c r="E238" s="100">
        <v>1003</v>
      </c>
      <c r="F238" s="108" t="s">
        <v>832</v>
      </c>
      <c r="G238" s="100" t="s">
        <v>715</v>
      </c>
      <c r="H238" s="109" t="s">
        <v>804</v>
      </c>
      <c r="I238" s="110" t="s">
        <v>802</v>
      </c>
      <c r="J238" s="111">
        <v>60.1</v>
      </c>
      <c r="K238" s="116">
        <v>45.42</v>
      </c>
      <c r="L238" s="110">
        <v>21000</v>
      </c>
      <c r="M238" s="110">
        <f t="shared" si="8"/>
        <v>1262100</v>
      </c>
      <c r="N238" s="107">
        <f t="shared" si="7"/>
        <v>27787.318361955084</v>
      </c>
    </row>
    <row r="239" spans="1:14">
      <c r="A239" s="107">
        <v>237</v>
      </c>
      <c r="B239" s="100">
        <v>12</v>
      </c>
      <c r="C239" s="100">
        <v>3</v>
      </c>
      <c r="D239" s="100">
        <v>2</v>
      </c>
      <c r="E239" s="100">
        <v>1102</v>
      </c>
      <c r="F239" s="108" t="s">
        <v>833</v>
      </c>
      <c r="G239" s="100" t="s">
        <v>715</v>
      </c>
      <c r="H239" s="109" t="s">
        <v>801</v>
      </c>
      <c r="I239" s="110" t="s">
        <v>802</v>
      </c>
      <c r="J239" s="111">
        <v>60.1</v>
      </c>
      <c r="K239" s="116">
        <v>45.42</v>
      </c>
      <c r="L239" s="110">
        <v>21000</v>
      </c>
      <c r="M239" s="110">
        <f t="shared" si="8"/>
        <v>1262100</v>
      </c>
      <c r="N239" s="107">
        <f t="shared" si="7"/>
        <v>27787.318361955084</v>
      </c>
    </row>
    <row r="240" spans="1:14">
      <c r="A240" s="107">
        <v>238</v>
      </c>
      <c r="B240" s="100">
        <v>12</v>
      </c>
      <c r="C240" s="100">
        <v>3</v>
      </c>
      <c r="D240" s="100">
        <v>2</v>
      </c>
      <c r="E240" s="100">
        <v>1103</v>
      </c>
      <c r="F240" s="108" t="s">
        <v>833</v>
      </c>
      <c r="G240" s="100" t="s">
        <v>715</v>
      </c>
      <c r="H240" s="109" t="s">
        <v>804</v>
      </c>
      <c r="I240" s="110" t="s">
        <v>802</v>
      </c>
      <c r="J240" s="111">
        <v>60.1</v>
      </c>
      <c r="K240" s="116">
        <v>45.42</v>
      </c>
      <c r="L240" s="110">
        <v>21000</v>
      </c>
      <c r="M240" s="110">
        <f t="shared" si="8"/>
        <v>1262100</v>
      </c>
      <c r="N240" s="107">
        <f t="shared" si="7"/>
        <v>27787.318361955084</v>
      </c>
    </row>
    <row r="241" spans="1:14">
      <c r="A241" s="107">
        <v>239</v>
      </c>
      <c r="B241" s="100">
        <v>12</v>
      </c>
      <c r="C241" s="100">
        <v>3</v>
      </c>
      <c r="D241" s="100">
        <v>2</v>
      </c>
      <c r="E241" s="100">
        <v>1104</v>
      </c>
      <c r="F241" s="108" t="s">
        <v>833</v>
      </c>
      <c r="G241" s="100" t="s">
        <v>715</v>
      </c>
      <c r="H241" s="109" t="s">
        <v>834</v>
      </c>
      <c r="I241" s="113" t="s">
        <v>802</v>
      </c>
      <c r="J241" s="111">
        <v>62.23</v>
      </c>
      <c r="K241" s="115">
        <v>47.03</v>
      </c>
      <c r="L241" s="110">
        <v>21000</v>
      </c>
      <c r="M241" s="110">
        <f>L241*J241</f>
        <v>1306830</v>
      </c>
      <c r="N241" s="107">
        <f t="shared" si="7"/>
        <v>27787.157133744418</v>
      </c>
    </row>
    <row r="242" spans="1:14">
      <c r="A242" s="107">
        <v>240</v>
      </c>
      <c r="B242" s="100">
        <v>12</v>
      </c>
      <c r="C242" s="100">
        <v>3</v>
      </c>
      <c r="D242" s="100">
        <v>2</v>
      </c>
      <c r="E242" s="100">
        <v>1202</v>
      </c>
      <c r="F242" s="108" t="s">
        <v>835</v>
      </c>
      <c r="G242" s="100" t="s">
        <v>715</v>
      </c>
      <c r="H242" s="109" t="s">
        <v>801</v>
      </c>
      <c r="I242" s="110" t="s">
        <v>802</v>
      </c>
      <c r="J242" s="111">
        <v>60.1</v>
      </c>
      <c r="K242" s="116">
        <v>45.42</v>
      </c>
      <c r="L242" s="110">
        <v>21000</v>
      </c>
      <c r="M242" s="110">
        <f t="shared" si="8"/>
        <v>1262100</v>
      </c>
      <c r="N242" s="107">
        <f t="shared" si="7"/>
        <v>27787.318361955084</v>
      </c>
    </row>
    <row r="243" spans="1:14">
      <c r="A243" s="107">
        <v>241</v>
      </c>
      <c r="B243" s="100">
        <v>12</v>
      </c>
      <c r="C243" s="100">
        <v>3</v>
      </c>
      <c r="D243" s="100">
        <v>2</v>
      </c>
      <c r="E243" s="100">
        <v>1203</v>
      </c>
      <c r="F243" s="108" t="s">
        <v>835</v>
      </c>
      <c r="G243" s="100" t="s">
        <v>715</v>
      </c>
      <c r="H243" s="109" t="s">
        <v>804</v>
      </c>
      <c r="I243" s="110" t="s">
        <v>802</v>
      </c>
      <c r="J243" s="111">
        <v>60.1</v>
      </c>
      <c r="K243" s="116">
        <v>45.42</v>
      </c>
      <c r="L243" s="110">
        <v>21000</v>
      </c>
      <c r="M243" s="110">
        <f t="shared" si="8"/>
        <v>1262100</v>
      </c>
      <c r="N243" s="107">
        <f t="shared" si="7"/>
        <v>27787.318361955084</v>
      </c>
    </row>
    <row r="244" spans="1:14">
      <c r="A244" s="107">
        <v>242</v>
      </c>
      <c r="B244" s="100">
        <v>12</v>
      </c>
      <c r="C244" s="100">
        <v>3</v>
      </c>
      <c r="D244" s="100">
        <v>2</v>
      </c>
      <c r="E244" s="100">
        <v>1302</v>
      </c>
      <c r="F244" s="108" t="s">
        <v>836</v>
      </c>
      <c r="G244" s="100" t="s">
        <v>715</v>
      </c>
      <c r="H244" s="109" t="s">
        <v>801</v>
      </c>
      <c r="I244" s="110" t="s">
        <v>802</v>
      </c>
      <c r="J244" s="111">
        <v>60.1</v>
      </c>
      <c r="K244" s="116">
        <v>45.42</v>
      </c>
      <c r="L244" s="110">
        <v>21000</v>
      </c>
      <c r="M244" s="110">
        <f t="shared" si="8"/>
        <v>1262100</v>
      </c>
      <c r="N244" s="107">
        <f t="shared" si="7"/>
        <v>27787.318361955084</v>
      </c>
    </row>
    <row r="245" spans="1:14">
      <c r="A245" s="107">
        <v>243</v>
      </c>
      <c r="B245" s="100">
        <v>12</v>
      </c>
      <c r="C245" s="100">
        <v>3</v>
      </c>
      <c r="D245" s="100">
        <v>2</v>
      </c>
      <c r="E245" s="100">
        <v>1303</v>
      </c>
      <c r="F245" s="108" t="s">
        <v>836</v>
      </c>
      <c r="G245" s="100" t="s">
        <v>715</v>
      </c>
      <c r="H245" s="109" t="s">
        <v>804</v>
      </c>
      <c r="I245" s="110" t="s">
        <v>802</v>
      </c>
      <c r="J245" s="111">
        <v>60.1</v>
      </c>
      <c r="K245" s="116">
        <v>45.42</v>
      </c>
      <c r="L245" s="110">
        <v>21000</v>
      </c>
      <c r="M245" s="110">
        <f t="shared" si="8"/>
        <v>1262100</v>
      </c>
      <c r="N245" s="107">
        <f t="shared" si="7"/>
        <v>27787.318361955084</v>
      </c>
    </row>
    <row r="246" spans="1:14">
      <c r="A246" s="107">
        <v>244</v>
      </c>
      <c r="B246" s="100">
        <v>17</v>
      </c>
      <c r="C246" s="100">
        <v>1</v>
      </c>
      <c r="D246" s="100">
        <v>1</v>
      </c>
      <c r="E246" s="100">
        <v>402</v>
      </c>
      <c r="F246" s="108" t="s">
        <v>837</v>
      </c>
      <c r="G246" s="100" t="s">
        <v>715</v>
      </c>
      <c r="H246" s="109" t="s">
        <v>788</v>
      </c>
      <c r="I246" s="113" t="s">
        <v>717</v>
      </c>
      <c r="J246" s="111">
        <v>60.12</v>
      </c>
      <c r="K246" s="112">
        <v>45.37</v>
      </c>
      <c r="L246" s="110">
        <v>21000</v>
      </c>
      <c r="M246" s="110">
        <f t="shared" si="8"/>
        <v>1262520</v>
      </c>
      <c r="N246" s="107">
        <f t="shared" si="7"/>
        <v>27827.198589376243</v>
      </c>
    </row>
    <row r="247" spans="1:14">
      <c r="A247" s="107">
        <v>245</v>
      </c>
      <c r="B247" s="100">
        <v>17</v>
      </c>
      <c r="C247" s="100">
        <v>1</v>
      </c>
      <c r="D247" s="100">
        <v>1</v>
      </c>
      <c r="E247" s="100">
        <v>602</v>
      </c>
      <c r="F247" s="108" t="s">
        <v>821</v>
      </c>
      <c r="G247" s="100" t="s">
        <v>715</v>
      </c>
      <c r="H247" s="109" t="s">
        <v>788</v>
      </c>
      <c r="I247" s="113" t="s">
        <v>717</v>
      </c>
      <c r="J247" s="111">
        <v>60.34</v>
      </c>
      <c r="K247" s="112">
        <v>45.53</v>
      </c>
      <c r="L247" s="110">
        <v>21000</v>
      </c>
      <c r="M247" s="110">
        <f t="shared" si="8"/>
        <v>1267140</v>
      </c>
      <c r="N247" s="107">
        <f t="shared" si="7"/>
        <v>27830.88073797496</v>
      </c>
    </row>
    <row r="248" spans="1:14">
      <c r="A248" s="107">
        <v>246</v>
      </c>
      <c r="B248" s="100">
        <v>17</v>
      </c>
      <c r="C248" s="100">
        <v>1</v>
      </c>
      <c r="D248" s="100">
        <v>2</v>
      </c>
      <c r="E248" s="100">
        <v>202</v>
      </c>
      <c r="F248" s="108" t="s">
        <v>838</v>
      </c>
      <c r="G248" s="100" t="s">
        <v>715</v>
      </c>
      <c r="H248" s="109" t="s">
        <v>801</v>
      </c>
      <c r="I248" s="110" t="s">
        <v>802</v>
      </c>
      <c r="J248" s="111">
        <v>62.05</v>
      </c>
      <c r="K248" s="112">
        <v>47.42</v>
      </c>
      <c r="L248" s="110">
        <v>21000</v>
      </c>
      <c r="M248" s="110">
        <f t="shared" si="8"/>
        <v>1303050</v>
      </c>
      <c r="N248" s="107">
        <f t="shared" si="7"/>
        <v>27478.911851539433</v>
      </c>
    </row>
    <row r="249" spans="1:14">
      <c r="A249" s="107">
        <v>247</v>
      </c>
      <c r="B249" s="100">
        <v>17</v>
      </c>
      <c r="C249" s="100">
        <v>1</v>
      </c>
      <c r="D249" s="100">
        <v>2</v>
      </c>
      <c r="E249" s="100">
        <v>203</v>
      </c>
      <c r="F249" s="108" t="s">
        <v>838</v>
      </c>
      <c r="G249" s="100" t="s">
        <v>715</v>
      </c>
      <c r="H249" s="109" t="s">
        <v>804</v>
      </c>
      <c r="I249" s="110" t="s">
        <v>802</v>
      </c>
      <c r="J249" s="111">
        <v>59.37</v>
      </c>
      <c r="K249" s="112">
        <v>45.37</v>
      </c>
      <c r="L249" s="110">
        <v>21000</v>
      </c>
      <c r="M249" s="110">
        <f t="shared" si="8"/>
        <v>1246770</v>
      </c>
      <c r="N249" s="107">
        <f t="shared" si="7"/>
        <v>27480.052898391008</v>
      </c>
    </row>
    <row r="250" spans="1:14">
      <c r="A250" s="107">
        <v>248</v>
      </c>
      <c r="B250" s="100">
        <v>17</v>
      </c>
      <c r="C250" s="100">
        <v>1</v>
      </c>
      <c r="D250" s="100">
        <v>2</v>
      </c>
      <c r="E250" s="100">
        <v>302</v>
      </c>
      <c r="F250" s="108" t="s">
        <v>839</v>
      </c>
      <c r="G250" s="100" t="s">
        <v>715</v>
      </c>
      <c r="H250" s="109" t="s">
        <v>801</v>
      </c>
      <c r="I250" s="110" t="s">
        <v>802</v>
      </c>
      <c r="J250" s="111">
        <v>62.05</v>
      </c>
      <c r="K250" s="112">
        <v>47.42</v>
      </c>
      <c r="L250" s="110">
        <v>21000</v>
      </c>
      <c r="M250" s="110">
        <f t="shared" si="8"/>
        <v>1303050</v>
      </c>
      <c r="N250" s="107">
        <f t="shared" si="7"/>
        <v>27478.911851539433</v>
      </c>
    </row>
    <row r="251" spans="1:14">
      <c r="A251" s="107">
        <v>249</v>
      </c>
      <c r="B251" s="100">
        <v>17</v>
      </c>
      <c r="C251" s="100">
        <v>1</v>
      </c>
      <c r="D251" s="100">
        <v>2</v>
      </c>
      <c r="E251" s="100">
        <v>303</v>
      </c>
      <c r="F251" s="108" t="s">
        <v>839</v>
      </c>
      <c r="G251" s="100" t="s">
        <v>715</v>
      </c>
      <c r="H251" s="109" t="s">
        <v>804</v>
      </c>
      <c r="I251" s="110" t="s">
        <v>802</v>
      </c>
      <c r="J251" s="111">
        <v>59.37</v>
      </c>
      <c r="K251" s="112">
        <v>45.37</v>
      </c>
      <c r="L251" s="110">
        <v>21000</v>
      </c>
      <c r="M251" s="110">
        <f t="shared" si="8"/>
        <v>1246770</v>
      </c>
      <c r="N251" s="107">
        <f t="shared" si="7"/>
        <v>27480.052898391008</v>
      </c>
    </row>
    <row r="252" spans="1:14">
      <c r="A252" s="107">
        <v>250</v>
      </c>
      <c r="B252" s="100">
        <v>17</v>
      </c>
      <c r="C252" s="100">
        <v>1</v>
      </c>
      <c r="D252" s="100">
        <v>2</v>
      </c>
      <c r="E252" s="100">
        <v>402</v>
      </c>
      <c r="F252" s="108" t="s">
        <v>840</v>
      </c>
      <c r="G252" s="100" t="s">
        <v>715</v>
      </c>
      <c r="H252" s="109" t="s">
        <v>801</v>
      </c>
      <c r="I252" s="110" t="s">
        <v>802</v>
      </c>
      <c r="J252" s="111">
        <v>59.44</v>
      </c>
      <c r="K252" s="112">
        <v>45.42</v>
      </c>
      <c r="L252" s="110">
        <v>21000</v>
      </c>
      <c r="M252" s="110">
        <f t="shared" si="8"/>
        <v>1248240</v>
      </c>
      <c r="N252" s="107">
        <f t="shared" si="7"/>
        <v>27482.166446499337</v>
      </c>
    </row>
    <row r="253" spans="1:14">
      <c r="A253" s="107">
        <v>251</v>
      </c>
      <c r="B253" s="100">
        <v>17</v>
      </c>
      <c r="C253" s="100">
        <v>1</v>
      </c>
      <c r="D253" s="100">
        <v>2</v>
      </c>
      <c r="E253" s="100">
        <v>403</v>
      </c>
      <c r="F253" s="108" t="s">
        <v>840</v>
      </c>
      <c r="G253" s="100" t="s">
        <v>715</v>
      </c>
      <c r="H253" s="109" t="s">
        <v>804</v>
      </c>
      <c r="I253" s="110" t="s">
        <v>802</v>
      </c>
      <c r="J253" s="111">
        <v>59.44</v>
      </c>
      <c r="K253" s="112">
        <v>45.42</v>
      </c>
      <c r="L253" s="110">
        <v>21000</v>
      </c>
      <c r="M253" s="110">
        <f t="shared" si="8"/>
        <v>1248240</v>
      </c>
      <c r="N253" s="107">
        <f t="shared" ref="N253:N316" si="9">M253/K253</f>
        <v>27482.166446499337</v>
      </c>
    </row>
    <row r="254" spans="1:14">
      <c r="A254" s="107">
        <v>252</v>
      </c>
      <c r="B254" s="100">
        <v>17</v>
      </c>
      <c r="C254" s="100">
        <v>1</v>
      </c>
      <c r="D254" s="100">
        <v>2</v>
      </c>
      <c r="E254" s="100">
        <v>502</v>
      </c>
      <c r="F254" s="108" t="s">
        <v>841</v>
      </c>
      <c r="G254" s="100" t="s">
        <v>715</v>
      </c>
      <c r="H254" s="109" t="s">
        <v>801</v>
      </c>
      <c r="I254" s="110" t="s">
        <v>802</v>
      </c>
      <c r="J254" s="111">
        <v>59.44</v>
      </c>
      <c r="K254" s="112">
        <v>45.42</v>
      </c>
      <c r="L254" s="110">
        <v>21000</v>
      </c>
      <c r="M254" s="110">
        <f t="shared" si="8"/>
        <v>1248240</v>
      </c>
      <c r="N254" s="107">
        <f t="shared" si="9"/>
        <v>27482.166446499337</v>
      </c>
    </row>
    <row r="255" spans="1:14">
      <c r="A255" s="107">
        <v>253</v>
      </c>
      <c r="B255" s="100">
        <v>17</v>
      </c>
      <c r="C255" s="100">
        <v>1</v>
      </c>
      <c r="D255" s="100">
        <v>2</v>
      </c>
      <c r="E255" s="100">
        <v>503</v>
      </c>
      <c r="F255" s="108" t="s">
        <v>841</v>
      </c>
      <c r="G255" s="100" t="s">
        <v>715</v>
      </c>
      <c r="H255" s="109" t="s">
        <v>804</v>
      </c>
      <c r="I255" s="110" t="s">
        <v>802</v>
      </c>
      <c r="J255" s="111">
        <v>59.44</v>
      </c>
      <c r="K255" s="112">
        <v>45.42</v>
      </c>
      <c r="L255" s="110">
        <v>21000</v>
      </c>
      <c r="M255" s="110">
        <f t="shared" si="8"/>
        <v>1248240</v>
      </c>
      <c r="N255" s="107">
        <f t="shared" si="9"/>
        <v>27482.166446499337</v>
      </c>
    </row>
    <row r="256" spans="1:14">
      <c r="A256" s="107">
        <v>254</v>
      </c>
      <c r="B256" s="100">
        <v>17</v>
      </c>
      <c r="C256" s="100">
        <v>1</v>
      </c>
      <c r="D256" s="100">
        <v>2</v>
      </c>
      <c r="E256" s="100">
        <v>602</v>
      </c>
      <c r="F256" s="108" t="s">
        <v>842</v>
      </c>
      <c r="G256" s="100" t="s">
        <v>715</v>
      </c>
      <c r="H256" s="109" t="s">
        <v>801</v>
      </c>
      <c r="I256" s="110" t="s">
        <v>802</v>
      </c>
      <c r="J256" s="111">
        <v>59.44</v>
      </c>
      <c r="K256" s="112">
        <v>45.42</v>
      </c>
      <c r="L256" s="110">
        <v>21000</v>
      </c>
      <c r="M256" s="110">
        <f t="shared" si="8"/>
        <v>1248240</v>
      </c>
      <c r="N256" s="107">
        <f t="shared" si="9"/>
        <v>27482.166446499337</v>
      </c>
    </row>
    <row r="257" spans="1:14">
      <c r="A257" s="107">
        <v>255</v>
      </c>
      <c r="B257" s="100">
        <v>17</v>
      </c>
      <c r="C257" s="100">
        <v>1</v>
      </c>
      <c r="D257" s="100">
        <v>2</v>
      </c>
      <c r="E257" s="100">
        <v>603</v>
      </c>
      <c r="F257" s="108" t="s">
        <v>842</v>
      </c>
      <c r="G257" s="100" t="s">
        <v>715</v>
      </c>
      <c r="H257" s="109" t="s">
        <v>804</v>
      </c>
      <c r="I257" s="110" t="s">
        <v>802</v>
      </c>
      <c r="J257" s="111">
        <v>59.44</v>
      </c>
      <c r="K257" s="112">
        <v>45.42</v>
      </c>
      <c r="L257" s="110">
        <v>21000</v>
      </c>
      <c r="M257" s="110">
        <f t="shared" si="8"/>
        <v>1248240</v>
      </c>
      <c r="N257" s="107">
        <f t="shared" si="9"/>
        <v>27482.166446499337</v>
      </c>
    </row>
    <row r="258" spans="1:14">
      <c r="A258" s="107">
        <v>256</v>
      </c>
      <c r="B258" s="100">
        <v>17</v>
      </c>
      <c r="C258" s="100">
        <v>1</v>
      </c>
      <c r="D258" s="100">
        <v>2</v>
      </c>
      <c r="E258" s="100">
        <v>702</v>
      </c>
      <c r="F258" s="108" t="s">
        <v>843</v>
      </c>
      <c r="G258" s="100" t="s">
        <v>715</v>
      </c>
      <c r="H258" s="109" t="s">
        <v>801</v>
      </c>
      <c r="I258" s="110" t="s">
        <v>802</v>
      </c>
      <c r="J258" s="111">
        <v>59.44</v>
      </c>
      <c r="K258" s="112">
        <v>45.42</v>
      </c>
      <c r="L258" s="110">
        <v>21000</v>
      </c>
      <c r="M258" s="110">
        <f t="shared" si="8"/>
        <v>1248240</v>
      </c>
      <c r="N258" s="107">
        <f t="shared" si="9"/>
        <v>27482.166446499337</v>
      </c>
    </row>
    <row r="259" spans="1:14">
      <c r="A259" s="107">
        <v>257</v>
      </c>
      <c r="B259" s="100">
        <v>17</v>
      </c>
      <c r="C259" s="100">
        <v>1</v>
      </c>
      <c r="D259" s="100">
        <v>2</v>
      </c>
      <c r="E259" s="100">
        <v>703</v>
      </c>
      <c r="F259" s="108" t="s">
        <v>843</v>
      </c>
      <c r="G259" s="100" t="s">
        <v>715</v>
      </c>
      <c r="H259" s="109" t="s">
        <v>804</v>
      </c>
      <c r="I259" s="110" t="s">
        <v>802</v>
      </c>
      <c r="J259" s="111">
        <v>59.44</v>
      </c>
      <c r="K259" s="112">
        <v>45.42</v>
      </c>
      <c r="L259" s="110">
        <v>21000</v>
      </c>
      <c r="M259" s="110">
        <f t="shared" si="8"/>
        <v>1248240</v>
      </c>
      <c r="N259" s="107">
        <f t="shared" si="9"/>
        <v>27482.166446499337</v>
      </c>
    </row>
    <row r="260" spans="1:14">
      <c r="A260" s="107">
        <v>258</v>
      </c>
      <c r="B260" s="100">
        <v>17</v>
      </c>
      <c r="C260" s="100">
        <v>1</v>
      </c>
      <c r="D260" s="100">
        <v>2</v>
      </c>
      <c r="E260" s="100">
        <v>802</v>
      </c>
      <c r="F260" s="108" t="s">
        <v>844</v>
      </c>
      <c r="G260" s="100" t="s">
        <v>715</v>
      </c>
      <c r="H260" s="109" t="s">
        <v>801</v>
      </c>
      <c r="I260" s="110" t="s">
        <v>802</v>
      </c>
      <c r="J260" s="111">
        <v>59.44</v>
      </c>
      <c r="K260" s="112">
        <v>45.42</v>
      </c>
      <c r="L260" s="110">
        <v>21000</v>
      </c>
      <c r="M260" s="110">
        <f t="shared" si="8"/>
        <v>1248240</v>
      </c>
      <c r="N260" s="107">
        <f t="shared" si="9"/>
        <v>27482.166446499337</v>
      </c>
    </row>
    <row r="261" spans="1:14">
      <c r="A261" s="107">
        <v>259</v>
      </c>
      <c r="B261" s="100">
        <v>17</v>
      </c>
      <c r="C261" s="100">
        <v>1</v>
      </c>
      <c r="D261" s="100">
        <v>2</v>
      </c>
      <c r="E261" s="100">
        <v>803</v>
      </c>
      <c r="F261" s="108" t="s">
        <v>844</v>
      </c>
      <c r="G261" s="100" t="s">
        <v>715</v>
      </c>
      <c r="H261" s="109" t="s">
        <v>804</v>
      </c>
      <c r="I261" s="110" t="s">
        <v>802</v>
      </c>
      <c r="J261" s="111">
        <v>59.44</v>
      </c>
      <c r="K261" s="112">
        <v>45.42</v>
      </c>
      <c r="L261" s="110">
        <v>21000</v>
      </c>
      <c r="M261" s="110">
        <f t="shared" si="8"/>
        <v>1248240</v>
      </c>
      <c r="N261" s="107">
        <f t="shared" si="9"/>
        <v>27482.166446499337</v>
      </c>
    </row>
    <row r="262" spans="1:14">
      <c r="A262" s="107">
        <v>260</v>
      </c>
      <c r="B262" s="100">
        <v>17</v>
      </c>
      <c r="C262" s="100">
        <v>1</v>
      </c>
      <c r="D262" s="100">
        <v>2</v>
      </c>
      <c r="E262" s="100">
        <v>902</v>
      </c>
      <c r="F262" s="108" t="s">
        <v>845</v>
      </c>
      <c r="G262" s="100" t="s">
        <v>715</v>
      </c>
      <c r="H262" s="109" t="s">
        <v>801</v>
      </c>
      <c r="I262" s="110" t="s">
        <v>802</v>
      </c>
      <c r="J262" s="111">
        <v>59.44</v>
      </c>
      <c r="K262" s="112">
        <v>45.42</v>
      </c>
      <c r="L262" s="110">
        <v>21000</v>
      </c>
      <c r="M262" s="110">
        <f t="shared" si="8"/>
        <v>1248240</v>
      </c>
      <c r="N262" s="107">
        <f t="shared" si="9"/>
        <v>27482.166446499337</v>
      </c>
    </row>
    <row r="263" spans="1:14">
      <c r="A263" s="107">
        <v>261</v>
      </c>
      <c r="B263" s="100">
        <v>17</v>
      </c>
      <c r="C263" s="100">
        <v>1</v>
      </c>
      <c r="D263" s="100">
        <v>2</v>
      </c>
      <c r="E263" s="100">
        <v>903</v>
      </c>
      <c r="F263" s="108" t="s">
        <v>845</v>
      </c>
      <c r="G263" s="100" t="s">
        <v>715</v>
      </c>
      <c r="H263" s="109" t="s">
        <v>804</v>
      </c>
      <c r="I263" s="110" t="s">
        <v>802</v>
      </c>
      <c r="J263" s="111">
        <v>59.44</v>
      </c>
      <c r="K263" s="112">
        <v>45.42</v>
      </c>
      <c r="L263" s="110">
        <v>21000</v>
      </c>
      <c r="M263" s="110">
        <f t="shared" si="8"/>
        <v>1248240</v>
      </c>
      <c r="N263" s="107">
        <f t="shared" si="9"/>
        <v>27482.166446499337</v>
      </c>
    </row>
    <row r="264" spans="1:14">
      <c r="A264" s="107">
        <v>262</v>
      </c>
      <c r="B264" s="100">
        <v>17</v>
      </c>
      <c r="C264" s="100">
        <v>1</v>
      </c>
      <c r="D264" s="100">
        <v>2</v>
      </c>
      <c r="E264" s="100">
        <v>904</v>
      </c>
      <c r="F264" s="108" t="s">
        <v>845</v>
      </c>
      <c r="G264" s="100" t="s">
        <v>715</v>
      </c>
      <c r="H264" s="109" t="s">
        <v>834</v>
      </c>
      <c r="I264" s="113" t="s">
        <v>802</v>
      </c>
      <c r="J264" s="111">
        <v>61.54</v>
      </c>
      <c r="K264" s="112">
        <v>47.03</v>
      </c>
      <c r="L264" s="110">
        <v>21000</v>
      </c>
      <c r="M264" s="110">
        <f>L264*J264</f>
        <v>1292340</v>
      </c>
      <c r="N264" s="107">
        <f t="shared" si="9"/>
        <v>27479.055921752071</v>
      </c>
    </row>
    <row r="265" spans="1:14">
      <c r="A265" s="107">
        <v>263</v>
      </c>
      <c r="B265" s="100">
        <v>17</v>
      </c>
      <c r="C265" s="100">
        <v>1</v>
      </c>
      <c r="D265" s="100">
        <v>2</v>
      </c>
      <c r="E265" s="100">
        <v>1002</v>
      </c>
      <c r="F265" s="108" t="s">
        <v>846</v>
      </c>
      <c r="G265" s="100" t="s">
        <v>715</v>
      </c>
      <c r="H265" s="109" t="s">
        <v>801</v>
      </c>
      <c r="I265" s="110" t="s">
        <v>802</v>
      </c>
      <c r="J265" s="111">
        <v>59.44</v>
      </c>
      <c r="K265" s="112">
        <v>45.42</v>
      </c>
      <c r="L265" s="110">
        <v>21000</v>
      </c>
      <c r="M265" s="110">
        <f t="shared" si="8"/>
        <v>1248240</v>
      </c>
      <c r="N265" s="107">
        <f t="shared" si="9"/>
        <v>27482.166446499337</v>
      </c>
    </row>
    <row r="266" spans="1:14">
      <c r="A266" s="107">
        <v>264</v>
      </c>
      <c r="B266" s="100">
        <v>17</v>
      </c>
      <c r="C266" s="100">
        <v>1</v>
      </c>
      <c r="D266" s="100">
        <v>2</v>
      </c>
      <c r="E266" s="100">
        <v>1102</v>
      </c>
      <c r="F266" s="108" t="s">
        <v>847</v>
      </c>
      <c r="G266" s="100" t="s">
        <v>715</v>
      </c>
      <c r="H266" s="109" t="s">
        <v>801</v>
      </c>
      <c r="I266" s="110" t="s">
        <v>802</v>
      </c>
      <c r="J266" s="111">
        <v>59.44</v>
      </c>
      <c r="K266" s="112">
        <v>45.42</v>
      </c>
      <c r="L266" s="110">
        <v>21000</v>
      </c>
      <c r="M266" s="110">
        <f t="shared" si="8"/>
        <v>1248240</v>
      </c>
      <c r="N266" s="107">
        <f t="shared" si="9"/>
        <v>27482.166446499337</v>
      </c>
    </row>
    <row r="267" spans="1:14">
      <c r="A267" s="107">
        <v>265</v>
      </c>
      <c r="B267" s="100">
        <v>17</v>
      </c>
      <c r="C267" s="100">
        <v>1</v>
      </c>
      <c r="D267" s="100">
        <v>2</v>
      </c>
      <c r="E267" s="100">
        <v>1103</v>
      </c>
      <c r="F267" s="108" t="s">
        <v>847</v>
      </c>
      <c r="G267" s="100" t="s">
        <v>715</v>
      </c>
      <c r="H267" s="109" t="s">
        <v>804</v>
      </c>
      <c r="I267" s="110" t="s">
        <v>802</v>
      </c>
      <c r="J267" s="111">
        <v>59.44</v>
      </c>
      <c r="K267" s="112">
        <v>45.42</v>
      </c>
      <c r="L267" s="110">
        <v>21000</v>
      </c>
      <c r="M267" s="110">
        <f t="shared" si="8"/>
        <v>1248240</v>
      </c>
      <c r="N267" s="107">
        <f t="shared" si="9"/>
        <v>27482.166446499337</v>
      </c>
    </row>
    <row r="268" spans="1:14">
      <c r="A268" s="107">
        <v>266</v>
      </c>
      <c r="B268" s="100">
        <v>17</v>
      </c>
      <c r="C268" s="100">
        <v>1</v>
      </c>
      <c r="D268" s="100">
        <v>2</v>
      </c>
      <c r="E268" s="100">
        <v>1202</v>
      </c>
      <c r="F268" s="108" t="s">
        <v>848</v>
      </c>
      <c r="G268" s="100" t="s">
        <v>715</v>
      </c>
      <c r="H268" s="109" t="s">
        <v>801</v>
      </c>
      <c r="I268" s="110" t="s">
        <v>802</v>
      </c>
      <c r="J268" s="111">
        <v>59.44</v>
      </c>
      <c r="K268" s="112">
        <v>45.42</v>
      </c>
      <c r="L268" s="110">
        <v>21000</v>
      </c>
      <c r="M268" s="110">
        <f t="shared" si="8"/>
        <v>1248240</v>
      </c>
      <c r="N268" s="107">
        <f t="shared" si="9"/>
        <v>27482.166446499337</v>
      </c>
    </row>
    <row r="269" spans="1:14">
      <c r="A269" s="107">
        <v>267</v>
      </c>
      <c r="B269" s="100">
        <v>17</v>
      </c>
      <c r="C269" s="100">
        <v>1</v>
      </c>
      <c r="D269" s="100">
        <v>2</v>
      </c>
      <c r="E269" s="100">
        <v>1203</v>
      </c>
      <c r="F269" s="108" t="s">
        <v>848</v>
      </c>
      <c r="G269" s="100" t="s">
        <v>715</v>
      </c>
      <c r="H269" s="109" t="s">
        <v>804</v>
      </c>
      <c r="I269" s="110" t="s">
        <v>802</v>
      </c>
      <c r="J269" s="111">
        <v>59.44</v>
      </c>
      <c r="K269" s="112">
        <v>45.42</v>
      </c>
      <c r="L269" s="110">
        <v>21000</v>
      </c>
      <c r="M269" s="110">
        <f t="shared" si="8"/>
        <v>1248240</v>
      </c>
      <c r="N269" s="107">
        <f t="shared" si="9"/>
        <v>27482.166446499337</v>
      </c>
    </row>
    <row r="270" spans="1:14">
      <c r="A270" s="107">
        <v>268</v>
      </c>
      <c r="B270" s="100">
        <v>17</v>
      </c>
      <c r="C270" s="100">
        <v>2</v>
      </c>
      <c r="D270" s="100">
        <v>1</v>
      </c>
      <c r="E270" s="100">
        <v>403</v>
      </c>
      <c r="F270" s="108" t="s">
        <v>849</v>
      </c>
      <c r="G270" s="100" t="s">
        <v>715</v>
      </c>
      <c r="H270" s="109" t="s">
        <v>792</v>
      </c>
      <c r="I270" s="113" t="s">
        <v>717</v>
      </c>
      <c r="J270" s="111">
        <v>58.82</v>
      </c>
      <c r="K270" s="112">
        <v>45.37</v>
      </c>
      <c r="L270" s="110">
        <v>21000</v>
      </c>
      <c r="M270" s="110">
        <f>L270*J270</f>
        <v>1235220</v>
      </c>
      <c r="N270" s="107">
        <f t="shared" si="9"/>
        <v>27225.479391668505</v>
      </c>
    </row>
    <row r="271" spans="1:14">
      <c r="A271" s="107">
        <v>269</v>
      </c>
      <c r="B271" s="100">
        <v>17</v>
      </c>
      <c r="C271" s="100">
        <v>2</v>
      </c>
      <c r="D271" s="100">
        <v>1</v>
      </c>
      <c r="E271" s="100">
        <v>1804</v>
      </c>
      <c r="F271" s="108" t="s">
        <v>850</v>
      </c>
      <c r="G271" s="100" t="s">
        <v>715</v>
      </c>
      <c r="H271" s="109" t="s">
        <v>788</v>
      </c>
      <c r="I271" s="113" t="s">
        <v>717</v>
      </c>
      <c r="J271" s="111">
        <v>59.03</v>
      </c>
      <c r="K271" s="112">
        <v>45.53</v>
      </c>
      <c r="L271" s="110">
        <v>21000</v>
      </c>
      <c r="M271" s="110">
        <f t="shared" ref="M271:M302" si="10">L271*J271</f>
        <v>1239630</v>
      </c>
      <c r="N271" s="107">
        <f t="shared" si="9"/>
        <v>27226.663738194595</v>
      </c>
    </row>
    <row r="272" spans="1:14">
      <c r="A272" s="107">
        <v>270</v>
      </c>
      <c r="B272" s="100">
        <v>17</v>
      </c>
      <c r="C272" s="100">
        <v>2</v>
      </c>
      <c r="D272" s="100">
        <v>1</v>
      </c>
      <c r="E272" s="100">
        <v>1806</v>
      </c>
      <c r="F272" s="108" t="s">
        <v>850</v>
      </c>
      <c r="G272" s="100" t="s">
        <v>715</v>
      </c>
      <c r="H272" s="109" t="s">
        <v>788</v>
      </c>
      <c r="I272" s="113" t="s">
        <v>717</v>
      </c>
      <c r="J272" s="111">
        <v>58.79</v>
      </c>
      <c r="K272" s="112">
        <v>45.35</v>
      </c>
      <c r="L272" s="110">
        <v>21000</v>
      </c>
      <c r="M272" s="110">
        <f t="shared" si="10"/>
        <v>1234590</v>
      </c>
      <c r="N272" s="107">
        <f t="shared" si="9"/>
        <v>27223.59426681367</v>
      </c>
    </row>
    <row r="273" spans="1:14">
      <c r="A273" s="107">
        <v>271</v>
      </c>
      <c r="B273" s="100">
        <v>17</v>
      </c>
      <c r="C273" s="100">
        <v>2</v>
      </c>
      <c r="D273" s="100">
        <v>1</v>
      </c>
      <c r="E273" s="100">
        <v>1906</v>
      </c>
      <c r="F273" s="108" t="s">
        <v>851</v>
      </c>
      <c r="G273" s="100" t="s">
        <v>715</v>
      </c>
      <c r="H273" s="109" t="s">
        <v>788</v>
      </c>
      <c r="I273" s="113" t="s">
        <v>717</v>
      </c>
      <c r="J273" s="111">
        <v>58.79</v>
      </c>
      <c r="K273" s="112">
        <v>45.35</v>
      </c>
      <c r="L273" s="110">
        <v>21000</v>
      </c>
      <c r="M273" s="110">
        <f t="shared" si="10"/>
        <v>1234590</v>
      </c>
      <c r="N273" s="107">
        <f t="shared" si="9"/>
        <v>27223.59426681367</v>
      </c>
    </row>
    <row r="274" spans="1:14">
      <c r="A274" s="107">
        <v>272</v>
      </c>
      <c r="B274" s="100">
        <v>17</v>
      </c>
      <c r="C274" s="100">
        <v>2</v>
      </c>
      <c r="D274" s="100">
        <v>1</v>
      </c>
      <c r="E274" s="100">
        <v>2002</v>
      </c>
      <c r="F274" s="108" t="s">
        <v>852</v>
      </c>
      <c r="G274" s="100" t="s">
        <v>715</v>
      </c>
      <c r="H274" s="109" t="s">
        <v>788</v>
      </c>
      <c r="I274" s="113" t="s">
        <v>717</v>
      </c>
      <c r="J274" s="111">
        <v>59.03</v>
      </c>
      <c r="K274" s="112">
        <v>45.53</v>
      </c>
      <c r="L274" s="110">
        <v>21000</v>
      </c>
      <c r="M274" s="110">
        <f t="shared" si="10"/>
        <v>1239630</v>
      </c>
      <c r="N274" s="107">
        <f t="shared" si="9"/>
        <v>27226.663738194595</v>
      </c>
    </row>
    <row r="275" spans="1:14">
      <c r="A275" s="107">
        <v>273</v>
      </c>
      <c r="B275" s="100">
        <v>17</v>
      </c>
      <c r="C275" s="100">
        <v>2</v>
      </c>
      <c r="D275" s="100">
        <v>2</v>
      </c>
      <c r="E275" s="100">
        <v>102</v>
      </c>
      <c r="F275" s="108" t="s">
        <v>853</v>
      </c>
      <c r="G275" s="100" t="s">
        <v>715</v>
      </c>
      <c r="H275" s="109" t="s">
        <v>801</v>
      </c>
      <c r="I275" s="110" t="s">
        <v>802</v>
      </c>
      <c r="J275" s="111">
        <v>58.4</v>
      </c>
      <c r="K275" s="112">
        <v>45.37</v>
      </c>
      <c r="L275" s="110">
        <v>21000</v>
      </c>
      <c r="M275" s="110">
        <f t="shared" si="10"/>
        <v>1226400</v>
      </c>
      <c r="N275" s="107">
        <f t="shared" si="9"/>
        <v>27031.077804716773</v>
      </c>
    </row>
    <row r="276" spans="1:14">
      <c r="A276" s="107">
        <v>274</v>
      </c>
      <c r="B276" s="100">
        <v>17</v>
      </c>
      <c r="C276" s="100">
        <v>2</v>
      </c>
      <c r="D276" s="100">
        <v>2</v>
      </c>
      <c r="E276" s="100">
        <v>103</v>
      </c>
      <c r="F276" s="108" t="s">
        <v>853</v>
      </c>
      <c r="G276" s="100" t="s">
        <v>715</v>
      </c>
      <c r="H276" s="109" t="s">
        <v>804</v>
      </c>
      <c r="I276" s="110" t="s">
        <v>802</v>
      </c>
      <c r="J276" s="111">
        <v>58.4</v>
      </c>
      <c r="K276" s="112">
        <v>45.37</v>
      </c>
      <c r="L276" s="110">
        <v>21000</v>
      </c>
      <c r="M276" s="110">
        <f t="shared" si="10"/>
        <v>1226400</v>
      </c>
      <c r="N276" s="107">
        <f t="shared" si="9"/>
        <v>27031.077804716773</v>
      </c>
    </row>
    <row r="277" spans="1:14">
      <c r="A277" s="107">
        <v>275</v>
      </c>
      <c r="B277" s="100">
        <v>17</v>
      </c>
      <c r="C277" s="100">
        <v>2</v>
      </c>
      <c r="D277" s="100">
        <v>2</v>
      </c>
      <c r="E277" s="100">
        <v>202</v>
      </c>
      <c r="F277" s="108" t="s">
        <v>854</v>
      </c>
      <c r="G277" s="100" t="s">
        <v>715</v>
      </c>
      <c r="H277" s="109" t="s">
        <v>801</v>
      </c>
      <c r="I277" s="110" t="s">
        <v>802</v>
      </c>
      <c r="J277" s="111">
        <v>58.4</v>
      </c>
      <c r="K277" s="112">
        <v>45.37</v>
      </c>
      <c r="L277" s="110">
        <v>21000</v>
      </c>
      <c r="M277" s="110">
        <f t="shared" si="10"/>
        <v>1226400</v>
      </c>
      <c r="N277" s="107">
        <f t="shared" si="9"/>
        <v>27031.077804716773</v>
      </c>
    </row>
    <row r="278" spans="1:14">
      <c r="A278" s="107">
        <v>276</v>
      </c>
      <c r="B278" s="100">
        <v>17</v>
      </c>
      <c r="C278" s="100">
        <v>2</v>
      </c>
      <c r="D278" s="100">
        <v>2</v>
      </c>
      <c r="E278" s="100">
        <v>203</v>
      </c>
      <c r="F278" s="108" t="s">
        <v>854</v>
      </c>
      <c r="G278" s="100" t="s">
        <v>715</v>
      </c>
      <c r="H278" s="109" t="s">
        <v>804</v>
      </c>
      <c r="I278" s="110" t="s">
        <v>802</v>
      </c>
      <c r="J278" s="111">
        <v>58.4</v>
      </c>
      <c r="K278" s="112">
        <v>45.37</v>
      </c>
      <c r="L278" s="110">
        <v>21000</v>
      </c>
      <c r="M278" s="110">
        <f t="shared" si="10"/>
        <v>1226400</v>
      </c>
      <c r="N278" s="107">
        <f t="shared" si="9"/>
        <v>27031.077804716773</v>
      </c>
    </row>
    <row r="279" spans="1:14">
      <c r="A279" s="107">
        <v>277</v>
      </c>
      <c r="B279" s="100">
        <v>17</v>
      </c>
      <c r="C279" s="100">
        <v>2</v>
      </c>
      <c r="D279" s="100">
        <v>2</v>
      </c>
      <c r="E279" s="100">
        <v>302</v>
      </c>
      <c r="F279" s="108" t="s">
        <v>855</v>
      </c>
      <c r="G279" s="100" t="s">
        <v>715</v>
      </c>
      <c r="H279" s="109" t="s">
        <v>801</v>
      </c>
      <c r="I279" s="110" t="s">
        <v>802</v>
      </c>
      <c r="J279" s="111">
        <v>58.4</v>
      </c>
      <c r="K279" s="112">
        <v>45.37</v>
      </c>
      <c r="L279" s="110">
        <v>21000</v>
      </c>
      <c r="M279" s="110">
        <f t="shared" si="10"/>
        <v>1226400</v>
      </c>
      <c r="N279" s="107">
        <f t="shared" si="9"/>
        <v>27031.077804716773</v>
      </c>
    </row>
    <row r="280" spans="1:14">
      <c r="A280" s="107">
        <v>278</v>
      </c>
      <c r="B280" s="100">
        <v>17</v>
      </c>
      <c r="C280" s="100">
        <v>2</v>
      </c>
      <c r="D280" s="100">
        <v>2</v>
      </c>
      <c r="E280" s="100">
        <v>303</v>
      </c>
      <c r="F280" s="108" t="s">
        <v>855</v>
      </c>
      <c r="G280" s="100" t="s">
        <v>715</v>
      </c>
      <c r="H280" s="109" t="s">
        <v>804</v>
      </c>
      <c r="I280" s="110" t="s">
        <v>802</v>
      </c>
      <c r="J280" s="111">
        <v>58.4</v>
      </c>
      <c r="K280" s="112">
        <v>45.37</v>
      </c>
      <c r="L280" s="110">
        <v>21000</v>
      </c>
      <c r="M280" s="110">
        <f t="shared" si="10"/>
        <v>1226400</v>
      </c>
      <c r="N280" s="107">
        <f t="shared" si="9"/>
        <v>27031.077804716773</v>
      </c>
    </row>
    <row r="281" spans="1:14">
      <c r="A281" s="107">
        <v>279</v>
      </c>
      <c r="B281" s="100">
        <v>17</v>
      </c>
      <c r="C281" s="100">
        <v>2</v>
      </c>
      <c r="D281" s="100">
        <v>2</v>
      </c>
      <c r="E281" s="100">
        <v>402</v>
      </c>
      <c r="F281" s="108" t="s">
        <v>856</v>
      </c>
      <c r="G281" s="100" t="s">
        <v>715</v>
      </c>
      <c r="H281" s="109" t="s">
        <v>801</v>
      </c>
      <c r="I281" s="110" t="s">
        <v>802</v>
      </c>
      <c r="J281" s="111">
        <v>58.47</v>
      </c>
      <c r="K281" s="112">
        <v>45.42</v>
      </c>
      <c r="L281" s="110">
        <v>21000</v>
      </c>
      <c r="M281" s="110">
        <f t="shared" si="10"/>
        <v>1227870</v>
      </c>
      <c r="N281" s="107">
        <f t="shared" si="9"/>
        <v>27033.685601056801</v>
      </c>
    </row>
    <row r="282" spans="1:14">
      <c r="A282" s="107">
        <v>280</v>
      </c>
      <c r="B282" s="100">
        <v>17</v>
      </c>
      <c r="C282" s="100">
        <v>2</v>
      </c>
      <c r="D282" s="100">
        <v>2</v>
      </c>
      <c r="E282" s="100">
        <v>403</v>
      </c>
      <c r="F282" s="108" t="s">
        <v>856</v>
      </c>
      <c r="G282" s="100" t="s">
        <v>715</v>
      </c>
      <c r="H282" s="109" t="s">
        <v>804</v>
      </c>
      <c r="I282" s="110" t="s">
        <v>802</v>
      </c>
      <c r="J282" s="111">
        <v>58.47</v>
      </c>
      <c r="K282" s="112">
        <v>45.42</v>
      </c>
      <c r="L282" s="110">
        <v>21000</v>
      </c>
      <c r="M282" s="110">
        <f t="shared" si="10"/>
        <v>1227870</v>
      </c>
      <c r="N282" s="107">
        <f t="shared" si="9"/>
        <v>27033.685601056801</v>
      </c>
    </row>
    <row r="283" spans="1:14">
      <c r="A283" s="107">
        <v>281</v>
      </c>
      <c r="B283" s="100">
        <v>17</v>
      </c>
      <c r="C283" s="100">
        <v>2</v>
      </c>
      <c r="D283" s="100">
        <v>2</v>
      </c>
      <c r="E283" s="100">
        <v>502</v>
      </c>
      <c r="F283" s="108" t="s">
        <v>857</v>
      </c>
      <c r="G283" s="100" t="s">
        <v>715</v>
      </c>
      <c r="H283" s="109" t="s">
        <v>801</v>
      </c>
      <c r="I283" s="110" t="s">
        <v>802</v>
      </c>
      <c r="J283" s="111">
        <v>58.47</v>
      </c>
      <c r="K283" s="112">
        <v>45.42</v>
      </c>
      <c r="L283" s="110">
        <v>21000</v>
      </c>
      <c r="M283" s="110">
        <f t="shared" si="10"/>
        <v>1227870</v>
      </c>
      <c r="N283" s="107">
        <f t="shared" si="9"/>
        <v>27033.685601056801</v>
      </c>
    </row>
    <row r="284" spans="1:14">
      <c r="A284" s="107">
        <v>282</v>
      </c>
      <c r="B284" s="100">
        <v>17</v>
      </c>
      <c r="C284" s="100">
        <v>2</v>
      </c>
      <c r="D284" s="100">
        <v>2</v>
      </c>
      <c r="E284" s="100">
        <v>503</v>
      </c>
      <c r="F284" s="108" t="s">
        <v>857</v>
      </c>
      <c r="G284" s="100" t="s">
        <v>715</v>
      </c>
      <c r="H284" s="109" t="s">
        <v>804</v>
      </c>
      <c r="I284" s="110" t="s">
        <v>802</v>
      </c>
      <c r="J284" s="111">
        <v>58.47</v>
      </c>
      <c r="K284" s="112">
        <v>45.42</v>
      </c>
      <c r="L284" s="110">
        <v>21000</v>
      </c>
      <c r="M284" s="110">
        <f t="shared" si="10"/>
        <v>1227870</v>
      </c>
      <c r="N284" s="107">
        <f t="shared" si="9"/>
        <v>27033.685601056801</v>
      </c>
    </row>
    <row r="285" spans="1:14">
      <c r="A285" s="107">
        <v>283</v>
      </c>
      <c r="B285" s="100">
        <v>17</v>
      </c>
      <c r="C285" s="100">
        <v>2</v>
      </c>
      <c r="D285" s="100">
        <v>2</v>
      </c>
      <c r="E285" s="100">
        <v>602</v>
      </c>
      <c r="F285" s="108" t="s">
        <v>858</v>
      </c>
      <c r="G285" s="100" t="s">
        <v>715</v>
      </c>
      <c r="H285" s="109" t="s">
        <v>801</v>
      </c>
      <c r="I285" s="110" t="s">
        <v>802</v>
      </c>
      <c r="J285" s="111">
        <v>58.47</v>
      </c>
      <c r="K285" s="112">
        <v>45.42</v>
      </c>
      <c r="L285" s="110">
        <v>21000</v>
      </c>
      <c r="M285" s="110">
        <f t="shared" si="10"/>
        <v>1227870</v>
      </c>
      <c r="N285" s="107">
        <f t="shared" si="9"/>
        <v>27033.685601056801</v>
      </c>
    </row>
    <row r="286" spans="1:14">
      <c r="A286" s="107">
        <v>284</v>
      </c>
      <c r="B286" s="100">
        <v>17</v>
      </c>
      <c r="C286" s="100">
        <v>2</v>
      </c>
      <c r="D286" s="100">
        <v>2</v>
      </c>
      <c r="E286" s="100">
        <v>603</v>
      </c>
      <c r="F286" s="108" t="s">
        <v>858</v>
      </c>
      <c r="G286" s="100" t="s">
        <v>715</v>
      </c>
      <c r="H286" s="109" t="s">
        <v>804</v>
      </c>
      <c r="I286" s="110" t="s">
        <v>802</v>
      </c>
      <c r="J286" s="111">
        <v>58.47</v>
      </c>
      <c r="K286" s="112">
        <v>45.42</v>
      </c>
      <c r="L286" s="110">
        <v>21000</v>
      </c>
      <c r="M286" s="110">
        <f t="shared" si="10"/>
        <v>1227870</v>
      </c>
      <c r="N286" s="107">
        <f t="shared" si="9"/>
        <v>27033.685601056801</v>
      </c>
    </row>
    <row r="287" spans="1:14">
      <c r="A287" s="107">
        <v>285</v>
      </c>
      <c r="B287" s="100">
        <v>17</v>
      </c>
      <c r="C287" s="100">
        <v>2</v>
      </c>
      <c r="D287" s="100">
        <v>2</v>
      </c>
      <c r="E287" s="100">
        <v>702</v>
      </c>
      <c r="F287" s="108" t="s">
        <v>859</v>
      </c>
      <c r="G287" s="100" t="s">
        <v>715</v>
      </c>
      <c r="H287" s="109" t="s">
        <v>801</v>
      </c>
      <c r="I287" s="110" t="s">
        <v>802</v>
      </c>
      <c r="J287" s="111">
        <v>58.47</v>
      </c>
      <c r="K287" s="112">
        <v>45.42</v>
      </c>
      <c r="L287" s="110">
        <v>21000</v>
      </c>
      <c r="M287" s="110">
        <f t="shared" si="10"/>
        <v>1227870</v>
      </c>
      <c r="N287" s="107">
        <f t="shared" si="9"/>
        <v>27033.685601056801</v>
      </c>
    </row>
    <row r="288" spans="1:14">
      <c r="A288" s="107">
        <v>286</v>
      </c>
      <c r="B288" s="100">
        <v>17</v>
      </c>
      <c r="C288" s="100">
        <v>2</v>
      </c>
      <c r="D288" s="100">
        <v>2</v>
      </c>
      <c r="E288" s="100">
        <v>703</v>
      </c>
      <c r="F288" s="108" t="s">
        <v>859</v>
      </c>
      <c r="G288" s="100" t="s">
        <v>715</v>
      </c>
      <c r="H288" s="109" t="s">
        <v>804</v>
      </c>
      <c r="I288" s="110" t="s">
        <v>802</v>
      </c>
      <c r="J288" s="111">
        <v>58.47</v>
      </c>
      <c r="K288" s="112">
        <v>45.42</v>
      </c>
      <c r="L288" s="110">
        <v>21000</v>
      </c>
      <c r="M288" s="110">
        <f t="shared" si="10"/>
        <v>1227870</v>
      </c>
      <c r="N288" s="107">
        <f t="shared" si="9"/>
        <v>27033.685601056801</v>
      </c>
    </row>
    <row r="289" spans="1:14">
      <c r="A289" s="107">
        <v>287</v>
      </c>
      <c r="B289" s="100">
        <v>17</v>
      </c>
      <c r="C289" s="100">
        <v>2</v>
      </c>
      <c r="D289" s="100">
        <v>2</v>
      </c>
      <c r="E289" s="100">
        <v>704</v>
      </c>
      <c r="F289" s="108" t="s">
        <v>859</v>
      </c>
      <c r="G289" s="100" t="s">
        <v>715</v>
      </c>
      <c r="H289" s="109" t="s">
        <v>834</v>
      </c>
      <c r="I289" s="113" t="s">
        <v>802</v>
      </c>
      <c r="J289" s="111">
        <v>60.54</v>
      </c>
      <c r="K289" s="112">
        <v>47.03</v>
      </c>
      <c r="L289" s="110">
        <v>21000</v>
      </c>
      <c r="M289" s="110">
        <f>L289*J289</f>
        <v>1271340</v>
      </c>
      <c r="N289" s="107">
        <f t="shared" si="9"/>
        <v>27032.532426110993</v>
      </c>
    </row>
    <row r="290" spans="1:14">
      <c r="A290" s="107">
        <v>288</v>
      </c>
      <c r="B290" s="100">
        <v>17</v>
      </c>
      <c r="C290" s="100">
        <v>2</v>
      </c>
      <c r="D290" s="100">
        <v>2</v>
      </c>
      <c r="E290" s="100">
        <v>802</v>
      </c>
      <c r="F290" s="108" t="s">
        <v>860</v>
      </c>
      <c r="G290" s="100" t="s">
        <v>715</v>
      </c>
      <c r="H290" s="109" t="s">
        <v>801</v>
      </c>
      <c r="I290" s="110" t="s">
        <v>802</v>
      </c>
      <c r="J290" s="111">
        <v>58.47</v>
      </c>
      <c r="K290" s="112">
        <v>45.42</v>
      </c>
      <c r="L290" s="110">
        <v>21000</v>
      </c>
      <c r="M290" s="110">
        <f t="shared" si="10"/>
        <v>1227870</v>
      </c>
      <c r="N290" s="107">
        <f t="shared" si="9"/>
        <v>27033.685601056801</v>
      </c>
    </row>
    <row r="291" spans="1:14">
      <c r="A291" s="107">
        <v>289</v>
      </c>
      <c r="B291" s="100">
        <v>17</v>
      </c>
      <c r="C291" s="100">
        <v>2</v>
      </c>
      <c r="D291" s="100">
        <v>2</v>
      </c>
      <c r="E291" s="100">
        <v>803</v>
      </c>
      <c r="F291" s="108" t="s">
        <v>860</v>
      </c>
      <c r="G291" s="100" t="s">
        <v>715</v>
      </c>
      <c r="H291" s="109" t="s">
        <v>804</v>
      </c>
      <c r="I291" s="110" t="s">
        <v>802</v>
      </c>
      <c r="J291" s="111">
        <v>58.47</v>
      </c>
      <c r="K291" s="112">
        <v>45.42</v>
      </c>
      <c r="L291" s="110">
        <v>21000</v>
      </c>
      <c r="M291" s="110">
        <f t="shared" si="10"/>
        <v>1227870</v>
      </c>
      <c r="N291" s="107">
        <f t="shared" si="9"/>
        <v>27033.685601056801</v>
      </c>
    </row>
    <row r="292" spans="1:14">
      <c r="A292" s="107">
        <v>290</v>
      </c>
      <c r="B292" s="100">
        <v>17</v>
      </c>
      <c r="C292" s="100">
        <v>2</v>
      </c>
      <c r="D292" s="100">
        <v>2</v>
      </c>
      <c r="E292" s="100">
        <v>902</v>
      </c>
      <c r="F292" s="108" t="s">
        <v>861</v>
      </c>
      <c r="G292" s="100" t="s">
        <v>715</v>
      </c>
      <c r="H292" s="109" t="s">
        <v>801</v>
      </c>
      <c r="I292" s="110" t="s">
        <v>802</v>
      </c>
      <c r="J292" s="111">
        <v>58.47</v>
      </c>
      <c r="K292" s="112">
        <v>45.42</v>
      </c>
      <c r="L292" s="110">
        <v>21000</v>
      </c>
      <c r="M292" s="110">
        <f t="shared" si="10"/>
        <v>1227870</v>
      </c>
      <c r="N292" s="107">
        <f t="shared" si="9"/>
        <v>27033.685601056801</v>
      </c>
    </row>
    <row r="293" spans="1:14">
      <c r="A293" s="107">
        <v>291</v>
      </c>
      <c r="B293" s="100">
        <v>17</v>
      </c>
      <c r="C293" s="100">
        <v>2</v>
      </c>
      <c r="D293" s="100">
        <v>2</v>
      </c>
      <c r="E293" s="100">
        <v>903</v>
      </c>
      <c r="F293" s="108" t="s">
        <v>861</v>
      </c>
      <c r="G293" s="100" t="s">
        <v>715</v>
      </c>
      <c r="H293" s="109" t="s">
        <v>804</v>
      </c>
      <c r="I293" s="110" t="s">
        <v>802</v>
      </c>
      <c r="J293" s="111">
        <v>58.47</v>
      </c>
      <c r="K293" s="112">
        <v>45.42</v>
      </c>
      <c r="L293" s="110">
        <v>21000</v>
      </c>
      <c r="M293" s="110">
        <f t="shared" si="10"/>
        <v>1227870</v>
      </c>
      <c r="N293" s="107">
        <f t="shared" si="9"/>
        <v>27033.685601056801</v>
      </c>
    </row>
    <row r="294" spans="1:14">
      <c r="A294" s="107">
        <v>292</v>
      </c>
      <c r="B294" s="100">
        <v>17</v>
      </c>
      <c r="C294" s="100">
        <v>2</v>
      </c>
      <c r="D294" s="100">
        <v>2</v>
      </c>
      <c r="E294" s="100">
        <v>1002</v>
      </c>
      <c r="F294" s="108" t="s">
        <v>862</v>
      </c>
      <c r="G294" s="100" t="s">
        <v>715</v>
      </c>
      <c r="H294" s="109" t="s">
        <v>801</v>
      </c>
      <c r="I294" s="110" t="s">
        <v>802</v>
      </c>
      <c r="J294" s="111">
        <v>58.47</v>
      </c>
      <c r="K294" s="112">
        <v>45.42</v>
      </c>
      <c r="L294" s="110">
        <v>21000</v>
      </c>
      <c r="M294" s="110">
        <f t="shared" si="10"/>
        <v>1227870</v>
      </c>
      <c r="N294" s="107">
        <f t="shared" si="9"/>
        <v>27033.685601056801</v>
      </c>
    </row>
    <row r="295" spans="1:14">
      <c r="A295" s="107">
        <v>293</v>
      </c>
      <c r="B295" s="100">
        <v>17</v>
      </c>
      <c r="C295" s="100">
        <v>2</v>
      </c>
      <c r="D295" s="100">
        <v>2</v>
      </c>
      <c r="E295" s="100">
        <v>1003</v>
      </c>
      <c r="F295" s="108" t="s">
        <v>862</v>
      </c>
      <c r="G295" s="100" t="s">
        <v>715</v>
      </c>
      <c r="H295" s="109" t="s">
        <v>804</v>
      </c>
      <c r="I295" s="110" t="s">
        <v>802</v>
      </c>
      <c r="J295" s="111">
        <v>58.47</v>
      </c>
      <c r="K295" s="112">
        <v>45.42</v>
      </c>
      <c r="L295" s="110">
        <v>21000</v>
      </c>
      <c r="M295" s="110">
        <f t="shared" si="10"/>
        <v>1227870</v>
      </c>
      <c r="N295" s="107">
        <f t="shared" si="9"/>
        <v>27033.685601056801</v>
      </c>
    </row>
    <row r="296" spans="1:14">
      <c r="A296" s="107">
        <v>294</v>
      </c>
      <c r="B296" s="100">
        <v>17</v>
      </c>
      <c r="C296" s="100">
        <v>2</v>
      </c>
      <c r="D296" s="100">
        <v>2</v>
      </c>
      <c r="E296" s="100">
        <v>1102</v>
      </c>
      <c r="F296" s="108" t="s">
        <v>863</v>
      </c>
      <c r="G296" s="100" t="s">
        <v>715</v>
      </c>
      <c r="H296" s="109" t="s">
        <v>801</v>
      </c>
      <c r="I296" s="110" t="s">
        <v>802</v>
      </c>
      <c r="J296" s="111">
        <v>58.47</v>
      </c>
      <c r="K296" s="112">
        <v>45.42</v>
      </c>
      <c r="L296" s="110">
        <v>21000</v>
      </c>
      <c r="M296" s="110">
        <f t="shared" si="10"/>
        <v>1227870</v>
      </c>
      <c r="N296" s="107">
        <f t="shared" si="9"/>
        <v>27033.685601056801</v>
      </c>
    </row>
    <row r="297" spans="1:14">
      <c r="A297" s="107">
        <v>295</v>
      </c>
      <c r="B297" s="100">
        <v>17</v>
      </c>
      <c r="C297" s="100">
        <v>2</v>
      </c>
      <c r="D297" s="100">
        <v>2</v>
      </c>
      <c r="E297" s="100">
        <v>1103</v>
      </c>
      <c r="F297" s="108" t="s">
        <v>863</v>
      </c>
      <c r="G297" s="100" t="s">
        <v>715</v>
      </c>
      <c r="H297" s="109" t="s">
        <v>804</v>
      </c>
      <c r="I297" s="110" t="s">
        <v>802</v>
      </c>
      <c r="J297" s="111">
        <v>58.47</v>
      </c>
      <c r="K297" s="112">
        <v>45.42</v>
      </c>
      <c r="L297" s="110">
        <v>21000</v>
      </c>
      <c r="M297" s="110">
        <f t="shared" si="10"/>
        <v>1227870</v>
      </c>
      <c r="N297" s="107">
        <f t="shared" si="9"/>
        <v>27033.685601056801</v>
      </c>
    </row>
    <row r="298" spans="1:14">
      <c r="A298" s="107">
        <v>296</v>
      </c>
      <c r="B298" s="100">
        <v>17</v>
      </c>
      <c r="C298" s="100">
        <v>2</v>
      </c>
      <c r="D298" s="100">
        <v>2</v>
      </c>
      <c r="E298" s="100">
        <v>1202</v>
      </c>
      <c r="F298" s="108" t="s">
        <v>864</v>
      </c>
      <c r="G298" s="100" t="s">
        <v>715</v>
      </c>
      <c r="H298" s="109" t="s">
        <v>801</v>
      </c>
      <c r="I298" s="110" t="s">
        <v>802</v>
      </c>
      <c r="J298" s="111">
        <v>58.47</v>
      </c>
      <c r="K298" s="112">
        <v>45.42</v>
      </c>
      <c r="L298" s="110">
        <v>21000</v>
      </c>
      <c r="M298" s="110">
        <f t="shared" si="10"/>
        <v>1227870</v>
      </c>
      <c r="N298" s="107">
        <f t="shared" si="9"/>
        <v>27033.685601056801</v>
      </c>
    </row>
    <row r="299" spans="1:14">
      <c r="A299" s="107">
        <v>297</v>
      </c>
      <c r="B299" s="100">
        <v>17</v>
      </c>
      <c r="C299" s="100">
        <v>2</v>
      </c>
      <c r="D299" s="100">
        <v>2</v>
      </c>
      <c r="E299" s="100">
        <v>1203</v>
      </c>
      <c r="F299" s="108" t="s">
        <v>864</v>
      </c>
      <c r="G299" s="100" t="s">
        <v>715</v>
      </c>
      <c r="H299" s="109" t="s">
        <v>804</v>
      </c>
      <c r="I299" s="110" t="s">
        <v>802</v>
      </c>
      <c r="J299" s="111">
        <v>58.47</v>
      </c>
      <c r="K299" s="112">
        <v>45.42</v>
      </c>
      <c r="L299" s="110">
        <v>21000</v>
      </c>
      <c r="M299" s="110">
        <f t="shared" si="10"/>
        <v>1227870</v>
      </c>
      <c r="N299" s="107">
        <f t="shared" si="9"/>
        <v>27033.685601056801</v>
      </c>
    </row>
    <row r="300" spans="1:14" hidden="1">
      <c r="A300" s="107">
        <v>298</v>
      </c>
      <c r="B300" s="100">
        <v>17</v>
      </c>
      <c r="C300" s="100">
        <v>2</v>
      </c>
      <c r="D300" s="100">
        <v>2</v>
      </c>
      <c r="E300" s="100">
        <v>1301</v>
      </c>
      <c r="F300" s="108" t="s">
        <v>865</v>
      </c>
      <c r="G300" s="100" t="s">
        <v>795</v>
      </c>
      <c r="H300" s="109" t="s">
        <v>812</v>
      </c>
      <c r="I300" s="113" t="s">
        <v>813</v>
      </c>
      <c r="J300" s="111">
        <v>76.09</v>
      </c>
      <c r="K300" s="112">
        <v>59.11</v>
      </c>
      <c r="L300" s="110">
        <v>21000</v>
      </c>
      <c r="M300" s="110">
        <f>L300*J300</f>
        <v>1597890</v>
      </c>
      <c r="N300" s="107">
        <f t="shared" si="9"/>
        <v>27032.481813567923</v>
      </c>
    </row>
    <row r="301" spans="1:14">
      <c r="A301" s="107">
        <v>299</v>
      </c>
      <c r="B301" s="100">
        <v>17</v>
      </c>
      <c r="C301" s="100">
        <v>2</v>
      </c>
      <c r="D301" s="100">
        <v>2</v>
      </c>
      <c r="E301" s="100">
        <v>1302</v>
      </c>
      <c r="F301" s="108" t="s">
        <v>865</v>
      </c>
      <c r="G301" s="100" t="s">
        <v>715</v>
      </c>
      <c r="H301" s="109" t="s">
        <v>801</v>
      </c>
      <c r="I301" s="110" t="s">
        <v>802</v>
      </c>
      <c r="J301" s="111">
        <v>58.47</v>
      </c>
      <c r="K301" s="112">
        <v>45.42</v>
      </c>
      <c r="L301" s="110">
        <v>21000</v>
      </c>
      <c r="M301" s="110">
        <f t="shared" si="10"/>
        <v>1227870</v>
      </c>
      <c r="N301" s="107">
        <f t="shared" si="9"/>
        <v>27033.685601056801</v>
      </c>
    </row>
    <row r="302" spans="1:14">
      <c r="A302" s="107">
        <v>300</v>
      </c>
      <c r="B302" s="100">
        <v>17</v>
      </c>
      <c r="C302" s="100">
        <v>2</v>
      </c>
      <c r="D302" s="100">
        <v>2</v>
      </c>
      <c r="E302" s="100">
        <v>1303</v>
      </c>
      <c r="F302" s="108" t="s">
        <v>865</v>
      </c>
      <c r="G302" s="100" t="s">
        <v>715</v>
      </c>
      <c r="H302" s="109" t="s">
        <v>804</v>
      </c>
      <c r="I302" s="110" t="s">
        <v>802</v>
      </c>
      <c r="J302" s="111">
        <v>58.47</v>
      </c>
      <c r="K302" s="112">
        <v>45.42</v>
      </c>
      <c r="L302" s="110">
        <v>21000</v>
      </c>
      <c r="M302" s="110">
        <f t="shared" si="10"/>
        <v>1227870</v>
      </c>
      <c r="N302" s="107">
        <f t="shared" si="9"/>
        <v>27033.685601056801</v>
      </c>
    </row>
    <row r="303" spans="1:14">
      <c r="A303" s="107">
        <v>301</v>
      </c>
      <c r="B303" s="100">
        <v>17</v>
      </c>
      <c r="C303" s="100">
        <v>3</v>
      </c>
      <c r="D303" s="100">
        <v>1</v>
      </c>
      <c r="E303" s="100">
        <v>1004</v>
      </c>
      <c r="F303" s="108" t="s">
        <v>866</v>
      </c>
      <c r="G303" s="100" t="s">
        <v>715</v>
      </c>
      <c r="H303" s="109" t="s">
        <v>788</v>
      </c>
      <c r="I303" s="113" t="s">
        <v>717</v>
      </c>
      <c r="J303" s="111">
        <v>59.06</v>
      </c>
      <c r="K303" s="112">
        <v>45.53</v>
      </c>
      <c r="L303" s="110">
        <v>21000</v>
      </c>
      <c r="M303" s="110">
        <f>L303*J303</f>
        <v>1240260</v>
      </c>
      <c r="N303" s="107">
        <f t="shared" si="9"/>
        <v>27240.500768723916</v>
      </c>
    </row>
    <row r="304" spans="1:14">
      <c r="A304" s="107">
        <v>302</v>
      </c>
      <c r="B304" s="100">
        <v>17</v>
      </c>
      <c r="C304" s="100">
        <v>3</v>
      </c>
      <c r="D304" s="100">
        <v>1</v>
      </c>
      <c r="E304" s="100">
        <v>1806</v>
      </c>
      <c r="F304" s="108" t="s">
        <v>850</v>
      </c>
      <c r="G304" s="100" t="s">
        <v>715</v>
      </c>
      <c r="H304" s="109" t="s">
        <v>788</v>
      </c>
      <c r="I304" s="113" t="s">
        <v>717</v>
      </c>
      <c r="J304" s="111">
        <v>58.83</v>
      </c>
      <c r="K304" s="112">
        <v>45.35</v>
      </c>
      <c r="L304" s="110">
        <v>21000</v>
      </c>
      <c r="M304" s="110">
        <f>L304*J304</f>
        <v>1235430</v>
      </c>
      <c r="N304" s="107">
        <f t="shared" si="9"/>
        <v>27242.116868798235</v>
      </c>
    </row>
    <row r="305" spans="1:14">
      <c r="A305" s="107">
        <v>303</v>
      </c>
      <c r="B305" s="100">
        <v>17</v>
      </c>
      <c r="C305" s="100">
        <v>3</v>
      </c>
      <c r="D305" s="100">
        <v>1</v>
      </c>
      <c r="E305" s="100">
        <v>2003</v>
      </c>
      <c r="F305" s="108" t="s">
        <v>852</v>
      </c>
      <c r="G305" s="100" t="s">
        <v>715</v>
      </c>
      <c r="H305" s="109" t="s">
        <v>792</v>
      </c>
      <c r="I305" s="110" t="s">
        <v>717</v>
      </c>
      <c r="J305" s="111">
        <v>59.06</v>
      </c>
      <c r="K305" s="112">
        <v>45.53</v>
      </c>
      <c r="L305" s="110">
        <v>21000</v>
      </c>
      <c r="M305" s="110">
        <f t="shared" ref="M305:M332" si="11">L305*J305</f>
        <v>1240260</v>
      </c>
      <c r="N305" s="107">
        <f t="shared" si="9"/>
        <v>27240.500768723916</v>
      </c>
    </row>
    <row r="306" spans="1:14">
      <c r="A306" s="107">
        <v>304</v>
      </c>
      <c r="B306" s="100">
        <v>17</v>
      </c>
      <c r="C306" s="100">
        <v>3</v>
      </c>
      <c r="D306" s="100">
        <v>1</v>
      </c>
      <c r="E306" s="100">
        <v>2004</v>
      </c>
      <c r="F306" s="108" t="s">
        <v>852</v>
      </c>
      <c r="G306" s="100" t="s">
        <v>715</v>
      </c>
      <c r="H306" s="109" t="s">
        <v>788</v>
      </c>
      <c r="I306" s="110" t="s">
        <v>717</v>
      </c>
      <c r="J306" s="111">
        <v>59.06</v>
      </c>
      <c r="K306" s="112">
        <v>45.53</v>
      </c>
      <c r="L306" s="110">
        <v>21000</v>
      </c>
      <c r="M306" s="110">
        <f t="shared" si="11"/>
        <v>1240260</v>
      </c>
      <c r="N306" s="107">
        <f t="shared" si="9"/>
        <v>27240.500768723916</v>
      </c>
    </row>
    <row r="307" spans="1:14">
      <c r="A307" s="107">
        <v>305</v>
      </c>
      <c r="B307" s="100">
        <v>17</v>
      </c>
      <c r="C307" s="100">
        <v>3</v>
      </c>
      <c r="D307" s="100">
        <v>2</v>
      </c>
      <c r="E307" s="100">
        <v>102</v>
      </c>
      <c r="F307" s="108" t="s">
        <v>853</v>
      </c>
      <c r="G307" s="100" t="s">
        <v>715</v>
      </c>
      <c r="H307" s="109" t="s">
        <v>801</v>
      </c>
      <c r="I307" s="110" t="s">
        <v>802</v>
      </c>
      <c r="J307" s="111">
        <v>58.47</v>
      </c>
      <c r="K307" s="112">
        <v>45.37</v>
      </c>
      <c r="L307" s="110">
        <v>21000</v>
      </c>
      <c r="M307" s="110">
        <f t="shared" si="11"/>
        <v>1227870</v>
      </c>
      <c r="N307" s="107">
        <f t="shared" si="9"/>
        <v>27063.47806920873</v>
      </c>
    </row>
    <row r="308" spans="1:14">
      <c r="A308" s="107">
        <v>306</v>
      </c>
      <c r="B308" s="100">
        <v>17</v>
      </c>
      <c r="C308" s="100">
        <v>3</v>
      </c>
      <c r="D308" s="100">
        <v>2</v>
      </c>
      <c r="E308" s="100">
        <v>103</v>
      </c>
      <c r="F308" s="108" t="s">
        <v>853</v>
      </c>
      <c r="G308" s="100" t="s">
        <v>715</v>
      </c>
      <c r="H308" s="109" t="s">
        <v>804</v>
      </c>
      <c r="I308" s="110" t="s">
        <v>802</v>
      </c>
      <c r="J308" s="111">
        <v>58.47</v>
      </c>
      <c r="K308" s="112">
        <v>45.37</v>
      </c>
      <c r="L308" s="110">
        <v>21000</v>
      </c>
      <c r="M308" s="110">
        <f t="shared" si="11"/>
        <v>1227870</v>
      </c>
      <c r="N308" s="107">
        <f t="shared" si="9"/>
        <v>27063.47806920873</v>
      </c>
    </row>
    <row r="309" spans="1:14">
      <c r="A309" s="107">
        <v>307</v>
      </c>
      <c r="B309" s="100">
        <v>17</v>
      </c>
      <c r="C309" s="100">
        <v>3</v>
      </c>
      <c r="D309" s="100">
        <v>2</v>
      </c>
      <c r="E309" s="100">
        <v>202</v>
      </c>
      <c r="F309" s="108" t="s">
        <v>854</v>
      </c>
      <c r="G309" s="100" t="s">
        <v>715</v>
      </c>
      <c r="H309" s="109" t="s">
        <v>801</v>
      </c>
      <c r="I309" s="110" t="s">
        <v>802</v>
      </c>
      <c r="J309" s="111">
        <v>58.47</v>
      </c>
      <c r="K309" s="112">
        <v>45.37</v>
      </c>
      <c r="L309" s="110">
        <v>21000</v>
      </c>
      <c r="M309" s="110">
        <f t="shared" si="11"/>
        <v>1227870</v>
      </c>
      <c r="N309" s="107">
        <f t="shared" si="9"/>
        <v>27063.47806920873</v>
      </c>
    </row>
    <row r="310" spans="1:14">
      <c r="A310" s="107">
        <v>308</v>
      </c>
      <c r="B310" s="100">
        <v>17</v>
      </c>
      <c r="C310" s="100">
        <v>3</v>
      </c>
      <c r="D310" s="100">
        <v>2</v>
      </c>
      <c r="E310" s="100">
        <v>203</v>
      </c>
      <c r="F310" s="108" t="s">
        <v>854</v>
      </c>
      <c r="G310" s="100" t="s">
        <v>715</v>
      </c>
      <c r="H310" s="109" t="s">
        <v>804</v>
      </c>
      <c r="I310" s="110" t="s">
        <v>802</v>
      </c>
      <c r="J310" s="111">
        <v>58.47</v>
      </c>
      <c r="K310" s="112">
        <v>45.37</v>
      </c>
      <c r="L310" s="110">
        <v>21000</v>
      </c>
      <c r="M310" s="110">
        <f t="shared" si="11"/>
        <v>1227870</v>
      </c>
      <c r="N310" s="107">
        <f t="shared" si="9"/>
        <v>27063.47806920873</v>
      </c>
    </row>
    <row r="311" spans="1:14">
      <c r="A311" s="107">
        <v>309</v>
      </c>
      <c r="B311" s="100">
        <v>17</v>
      </c>
      <c r="C311" s="100">
        <v>3</v>
      </c>
      <c r="D311" s="100">
        <v>2</v>
      </c>
      <c r="E311" s="100">
        <v>302</v>
      </c>
      <c r="F311" s="108" t="s">
        <v>867</v>
      </c>
      <c r="G311" s="100" t="s">
        <v>715</v>
      </c>
      <c r="H311" s="109" t="s">
        <v>801</v>
      </c>
      <c r="I311" s="110" t="s">
        <v>802</v>
      </c>
      <c r="J311" s="111">
        <v>58.47</v>
      </c>
      <c r="K311" s="112">
        <v>45.37</v>
      </c>
      <c r="L311" s="110">
        <v>21000</v>
      </c>
      <c r="M311" s="110">
        <f t="shared" si="11"/>
        <v>1227870</v>
      </c>
      <c r="N311" s="107">
        <f t="shared" si="9"/>
        <v>27063.47806920873</v>
      </c>
    </row>
    <row r="312" spans="1:14">
      <c r="A312" s="107">
        <v>310</v>
      </c>
      <c r="B312" s="100">
        <v>17</v>
      </c>
      <c r="C312" s="100">
        <v>3</v>
      </c>
      <c r="D312" s="100">
        <v>2</v>
      </c>
      <c r="E312" s="100">
        <v>303</v>
      </c>
      <c r="F312" s="108" t="s">
        <v>855</v>
      </c>
      <c r="G312" s="100" t="s">
        <v>715</v>
      </c>
      <c r="H312" s="109" t="s">
        <v>804</v>
      </c>
      <c r="I312" s="110" t="s">
        <v>802</v>
      </c>
      <c r="J312" s="111">
        <v>58.47</v>
      </c>
      <c r="K312" s="112">
        <v>45.37</v>
      </c>
      <c r="L312" s="110">
        <v>21000</v>
      </c>
      <c r="M312" s="110">
        <f t="shared" si="11"/>
        <v>1227870</v>
      </c>
      <c r="N312" s="107">
        <f t="shared" si="9"/>
        <v>27063.47806920873</v>
      </c>
    </row>
    <row r="313" spans="1:14">
      <c r="A313" s="107">
        <v>311</v>
      </c>
      <c r="B313" s="100">
        <v>17</v>
      </c>
      <c r="C313" s="100">
        <v>3</v>
      </c>
      <c r="D313" s="100">
        <v>2</v>
      </c>
      <c r="E313" s="100">
        <v>402</v>
      </c>
      <c r="F313" s="108" t="s">
        <v>856</v>
      </c>
      <c r="G313" s="100" t="s">
        <v>715</v>
      </c>
      <c r="H313" s="109" t="s">
        <v>801</v>
      </c>
      <c r="I313" s="110" t="s">
        <v>802</v>
      </c>
      <c r="J313" s="111">
        <v>58.53</v>
      </c>
      <c r="K313" s="112">
        <v>45.42</v>
      </c>
      <c r="L313" s="110">
        <v>21000</v>
      </c>
      <c r="M313" s="110">
        <f t="shared" si="11"/>
        <v>1229130</v>
      </c>
      <c r="N313" s="107">
        <f t="shared" si="9"/>
        <v>27061.426684280053</v>
      </c>
    </row>
    <row r="314" spans="1:14">
      <c r="A314" s="107">
        <v>312</v>
      </c>
      <c r="B314" s="100">
        <v>17</v>
      </c>
      <c r="C314" s="100">
        <v>3</v>
      </c>
      <c r="D314" s="100">
        <v>2</v>
      </c>
      <c r="E314" s="100">
        <v>403</v>
      </c>
      <c r="F314" s="108" t="s">
        <v>856</v>
      </c>
      <c r="G314" s="100" t="s">
        <v>715</v>
      </c>
      <c r="H314" s="109" t="s">
        <v>804</v>
      </c>
      <c r="I314" s="110" t="s">
        <v>802</v>
      </c>
      <c r="J314" s="111">
        <v>58.53</v>
      </c>
      <c r="K314" s="112">
        <v>45.42</v>
      </c>
      <c r="L314" s="110">
        <v>21000</v>
      </c>
      <c r="M314" s="110">
        <f t="shared" si="11"/>
        <v>1229130</v>
      </c>
      <c r="N314" s="107">
        <f t="shared" si="9"/>
        <v>27061.426684280053</v>
      </c>
    </row>
    <row r="315" spans="1:14">
      <c r="A315" s="107">
        <v>313</v>
      </c>
      <c r="B315" s="100">
        <v>17</v>
      </c>
      <c r="C315" s="100">
        <v>3</v>
      </c>
      <c r="D315" s="100">
        <v>2</v>
      </c>
      <c r="E315" s="100">
        <v>502</v>
      </c>
      <c r="F315" s="108" t="s">
        <v>857</v>
      </c>
      <c r="G315" s="100" t="s">
        <v>715</v>
      </c>
      <c r="H315" s="109" t="s">
        <v>801</v>
      </c>
      <c r="I315" s="110" t="s">
        <v>802</v>
      </c>
      <c r="J315" s="111">
        <v>58.53</v>
      </c>
      <c r="K315" s="112">
        <v>45.42</v>
      </c>
      <c r="L315" s="110">
        <v>21000</v>
      </c>
      <c r="M315" s="110">
        <f t="shared" si="11"/>
        <v>1229130</v>
      </c>
      <c r="N315" s="107">
        <f t="shared" si="9"/>
        <v>27061.426684280053</v>
      </c>
    </row>
    <row r="316" spans="1:14">
      <c r="A316" s="107">
        <v>314</v>
      </c>
      <c r="B316" s="100">
        <v>17</v>
      </c>
      <c r="C316" s="100">
        <v>3</v>
      </c>
      <c r="D316" s="100">
        <v>2</v>
      </c>
      <c r="E316" s="100">
        <v>503</v>
      </c>
      <c r="F316" s="108" t="s">
        <v>857</v>
      </c>
      <c r="G316" s="100" t="s">
        <v>715</v>
      </c>
      <c r="H316" s="109" t="s">
        <v>804</v>
      </c>
      <c r="I316" s="110" t="s">
        <v>802</v>
      </c>
      <c r="J316" s="111">
        <v>58.53</v>
      </c>
      <c r="K316" s="112">
        <v>45.42</v>
      </c>
      <c r="L316" s="110">
        <v>21000</v>
      </c>
      <c r="M316" s="110">
        <f t="shared" si="11"/>
        <v>1229130</v>
      </c>
      <c r="N316" s="107">
        <f t="shared" si="9"/>
        <v>27061.426684280053</v>
      </c>
    </row>
    <row r="317" spans="1:14">
      <c r="A317" s="107">
        <v>315</v>
      </c>
      <c r="B317" s="100">
        <v>17</v>
      </c>
      <c r="C317" s="100">
        <v>3</v>
      </c>
      <c r="D317" s="100">
        <v>2</v>
      </c>
      <c r="E317" s="100">
        <v>602</v>
      </c>
      <c r="F317" s="108" t="s">
        <v>858</v>
      </c>
      <c r="G317" s="100" t="s">
        <v>715</v>
      </c>
      <c r="H317" s="109" t="s">
        <v>801</v>
      </c>
      <c r="I317" s="110" t="s">
        <v>802</v>
      </c>
      <c r="J317" s="111">
        <v>58.53</v>
      </c>
      <c r="K317" s="112">
        <v>45.42</v>
      </c>
      <c r="L317" s="110">
        <v>21000</v>
      </c>
      <c r="M317" s="110">
        <f t="shared" si="11"/>
        <v>1229130</v>
      </c>
      <c r="N317" s="107">
        <f t="shared" ref="N317:N332" si="12">M317/K317</f>
        <v>27061.426684280053</v>
      </c>
    </row>
    <row r="318" spans="1:14">
      <c r="A318" s="107">
        <v>316</v>
      </c>
      <c r="B318" s="100">
        <v>17</v>
      </c>
      <c r="C318" s="100">
        <v>3</v>
      </c>
      <c r="D318" s="100">
        <v>2</v>
      </c>
      <c r="E318" s="100">
        <v>603</v>
      </c>
      <c r="F318" s="108" t="s">
        <v>858</v>
      </c>
      <c r="G318" s="100" t="s">
        <v>715</v>
      </c>
      <c r="H318" s="109" t="s">
        <v>804</v>
      </c>
      <c r="I318" s="110" t="s">
        <v>802</v>
      </c>
      <c r="J318" s="111">
        <v>58.53</v>
      </c>
      <c r="K318" s="112">
        <v>45.42</v>
      </c>
      <c r="L318" s="110">
        <v>21000</v>
      </c>
      <c r="M318" s="110">
        <f t="shared" si="11"/>
        <v>1229130</v>
      </c>
      <c r="N318" s="107">
        <f t="shared" si="12"/>
        <v>27061.426684280053</v>
      </c>
    </row>
    <row r="319" spans="1:14">
      <c r="A319" s="107">
        <v>317</v>
      </c>
      <c r="B319" s="100">
        <v>17</v>
      </c>
      <c r="C319" s="100">
        <v>3</v>
      </c>
      <c r="D319" s="100">
        <v>2</v>
      </c>
      <c r="E319" s="100">
        <v>702</v>
      </c>
      <c r="F319" s="108" t="s">
        <v>859</v>
      </c>
      <c r="G319" s="100" t="s">
        <v>715</v>
      </c>
      <c r="H319" s="109" t="s">
        <v>801</v>
      </c>
      <c r="I319" s="110" t="s">
        <v>802</v>
      </c>
      <c r="J319" s="111">
        <v>58.53</v>
      </c>
      <c r="K319" s="112">
        <v>45.42</v>
      </c>
      <c r="L319" s="110">
        <v>21000</v>
      </c>
      <c r="M319" s="110">
        <f t="shared" si="11"/>
        <v>1229130</v>
      </c>
      <c r="N319" s="107">
        <f t="shared" si="12"/>
        <v>27061.426684280053</v>
      </c>
    </row>
    <row r="320" spans="1:14">
      <c r="A320" s="107">
        <v>318</v>
      </c>
      <c r="B320" s="100">
        <v>17</v>
      </c>
      <c r="C320" s="100">
        <v>3</v>
      </c>
      <c r="D320" s="100">
        <v>2</v>
      </c>
      <c r="E320" s="100">
        <v>703</v>
      </c>
      <c r="F320" s="108" t="s">
        <v>859</v>
      </c>
      <c r="G320" s="100" t="s">
        <v>715</v>
      </c>
      <c r="H320" s="109" t="s">
        <v>804</v>
      </c>
      <c r="I320" s="110" t="s">
        <v>802</v>
      </c>
      <c r="J320" s="111">
        <v>58.53</v>
      </c>
      <c r="K320" s="112">
        <v>45.42</v>
      </c>
      <c r="L320" s="110">
        <v>21000</v>
      </c>
      <c r="M320" s="110">
        <f t="shared" si="11"/>
        <v>1229130</v>
      </c>
      <c r="N320" s="107">
        <f t="shared" si="12"/>
        <v>27061.426684280053</v>
      </c>
    </row>
    <row r="321" spans="1:14">
      <c r="A321" s="107">
        <v>319</v>
      </c>
      <c r="B321" s="100">
        <v>17</v>
      </c>
      <c r="C321" s="100">
        <v>3</v>
      </c>
      <c r="D321" s="100">
        <v>2</v>
      </c>
      <c r="E321" s="100">
        <v>802</v>
      </c>
      <c r="F321" s="108" t="s">
        <v>860</v>
      </c>
      <c r="G321" s="100" t="s">
        <v>715</v>
      </c>
      <c r="H321" s="109" t="s">
        <v>801</v>
      </c>
      <c r="I321" s="110" t="s">
        <v>802</v>
      </c>
      <c r="J321" s="111">
        <v>58.53</v>
      </c>
      <c r="K321" s="112">
        <v>45.42</v>
      </c>
      <c r="L321" s="110">
        <v>21000</v>
      </c>
      <c r="M321" s="110">
        <f t="shared" si="11"/>
        <v>1229130</v>
      </c>
      <c r="N321" s="107">
        <f t="shared" si="12"/>
        <v>27061.426684280053</v>
      </c>
    </row>
    <row r="322" spans="1:14">
      <c r="A322" s="107">
        <v>320</v>
      </c>
      <c r="B322" s="100">
        <v>17</v>
      </c>
      <c r="C322" s="100">
        <v>3</v>
      </c>
      <c r="D322" s="100">
        <v>2</v>
      </c>
      <c r="E322" s="100">
        <v>803</v>
      </c>
      <c r="F322" s="108" t="s">
        <v>860</v>
      </c>
      <c r="G322" s="100" t="s">
        <v>715</v>
      </c>
      <c r="H322" s="109" t="s">
        <v>804</v>
      </c>
      <c r="I322" s="110" t="s">
        <v>802</v>
      </c>
      <c r="J322" s="111">
        <v>58.53</v>
      </c>
      <c r="K322" s="112">
        <v>45.42</v>
      </c>
      <c r="L322" s="110">
        <v>21000</v>
      </c>
      <c r="M322" s="110">
        <f t="shared" si="11"/>
        <v>1229130</v>
      </c>
      <c r="N322" s="107">
        <f t="shared" si="12"/>
        <v>27061.426684280053</v>
      </c>
    </row>
    <row r="323" spans="1:14">
      <c r="A323" s="107">
        <v>321</v>
      </c>
      <c r="B323" s="100">
        <v>17</v>
      </c>
      <c r="C323" s="100">
        <v>3</v>
      </c>
      <c r="D323" s="100">
        <v>2</v>
      </c>
      <c r="E323" s="100">
        <v>902</v>
      </c>
      <c r="F323" s="108" t="s">
        <v>861</v>
      </c>
      <c r="G323" s="100" t="s">
        <v>715</v>
      </c>
      <c r="H323" s="109" t="s">
        <v>801</v>
      </c>
      <c r="I323" s="110" t="s">
        <v>802</v>
      </c>
      <c r="J323" s="111">
        <v>58.53</v>
      </c>
      <c r="K323" s="112">
        <v>45.42</v>
      </c>
      <c r="L323" s="110">
        <v>21000</v>
      </c>
      <c r="M323" s="110">
        <f t="shared" si="11"/>
        <v>1229130</v>
      </c>
      <c r="N323" s="107">
        <f t="shared" si="12"/>
        <v>27061.426684280053</v>
      </c>
    </row>
    <row r="324" spans="1:14">
      <c r="A324" s="107">
        <v>322</v>
      </c>
      <c r="B324" s="100">
        <v>17</v>
      </c>
      <c r="C324" s="100">
        <v>3</v>
      </c>
      <c r="D324" s="100">
        <v>2</v>
      </c>
      <c r="E324" s="100">
        <v>903</v>
      </c>
      <c r="F324" s="108" t="s">
        <v>861</v>
      </c>
      <c r="G324" s="100" t="s">
        <v>715</v>
      </c>
      <c r="H324" s="109" t="s">
        <v>804</v>
      </c>
      <c r="I324" s="110" t="s">
        <v>802</v>
      </c>
      <c r="J324" s="111">
        <v>58.53</v>
      </c>
      <c r="K324" s="112">
        <v>45.42</v>
      </c>
      <c r="L324" s="110">
        <v>21000</v>
      </c>
      <c r="M324" s="110">
        <f t="shared" si="11"/>
        <v>1229130</v>
      </c>
      <c r="N324" s="107">
        <f t="shared" si="12"/>
        <v>27061.426684280053</v>
      </c>
    </row>
    <row r="325" spans="1:14">
      <c r="A325" s="107">
        <v>323</v>
      </c>
      <c r="B325" s="100">
        <v>17</v>
      </c>
      <c r="C325" s="100">
        <v>3</v>
      </c>
      <c r="D325" s="100">
        <v>2</v>
      </c>
      <c r="E325" s="100">
        <v>1002</v>
      </c>
      <c r="F325" s="108" t="s">
        <v>862</v>
      </c>
      <c r="G325" s="100" t="s">
        <v>715</v>
      </c>
      <c r="H325" s="109" t="s">
        <v>801</v>
      </c>
      <c r="I325" s="110" t="s">
        <v>802</v>
      </c>
      <c r="J325" s="111">
        <v>58.53</v>
      </c>
      <c r="K325" s="112">
        <v>45.42</v>
      </c>
      <c r="L325" s="110">
        <v>21000</v>
      </c>
      <c r="M325" s="110">
        <f t="shared" si="11"/>
        <v>1229130</v>
      </c>
      <c r="N325" s="107">
        <f t="shared" si="12"/>
        <v>27061.426684280053</v>
      </c>
    </row>
    <row r="326" spans="1:14">
      <c r="A326" s="107">
        <v>324</v>
      </c>
      <c r="B326" s="100">
        <v>17</v>
      </c>
      <c r="C326" s="100">
        <v>3</v>
      </c>
      <c r="D326" s="100">
        <v>2</v>
      </c>
      <c r="E326" s="100">
        <v>1003</v>
      </c>
      <c r="F326" s="108" t="s">
        <v>862</v>
      </c>
      <c r="G326" s="100" t="s">
        <v>715</v>
      </c>
      <c r="H326" s="109" t="s">
        <v>804</v>
      </c>
      <c r="I326" s="110" t="s">
        <v>802</v>
      </c>
      <c r="J326" s="111">
        <v>58.53</v>
      </c>
      <c r="K326" s="112">
        <v>45.42</v>
      </c>
      <c r="L326" s="110">
        <v>21000</v>
      </c>
      <c r="M326" s="110">
        <f t="shared" si="11"/>
        <v>1229130</v>
      </c>
      <c r="N326" s="107">
        <f t="shared" si="12"/>
        <v>27061.426684280053</v>
      </c>
    </row>
    <row r="327" spans="1:14">
      <c r="A327" s="107">
        <v>325</v>
      </c>
      <c r="B327" s="100">
        <v>17</v>
      </c>
      <c r="C327" s="100">
        <v>3</v>
      </c>
      <c r="D327" s="100">
        <v>2</v>
      </c>
      <c r="E327" s="100">
        <v>1102</v>
      </c>
      <c r="F327" s="108" t="s">
        <v>863</v>
      </c>
      <c r="G327" s="100" t="s">
        <v>715</v>
      </c>
      <c r="H327" s="109" t="s">
        <v>801</v>
      </c>
      <c r="I327" s="110" t="s">
        <v>802</v>
      </c>
      <c r="J327" s="111">
        <v>58.53</v>
      </c>
      <c r="K327" s="112">
        <v>45.42</v>
      </c>
      <c r="L327" s="110">
        <v>21000</v>
      </c>
      <c r="M327" s="110">
        <f t="shared" si="11"/>
        <v>1229130</v>
      </c>
      <c r="N327" s="107">
        <f t="shared" si="12"/>
        <v>27061.426684280053</v>
      </c>
    </row>
    <row r="328" spans="1:14">
      <c r="A328" s="107">
        <v>326</v>
      </c>
      <c r="B328" s="100">
        <v>17</v>
      </c>
      <c r="C328" s="100">
        <v>3</v>
      </c>
      <c r="D328" s="100">
        <v>2</v>
      </c>
      <c r="E328" s="100">
        <v>1103</v>
      </c>
      <c r="F328" s="108" t="s">
        <v>863</v>
      </c>
      <c r="G328" s="100" t="s">
        <v>715</v>
      </c>
      <c r="H328" s="109" t="s">
        <v>804</v>
      </c>
      <c r="I328" s="110" t="s">
        <v>802</v>
      </c>
      <c r="J328" s="111">
        <v>58.53</v>
      </c>
      <c r="K328" s="112">
        <v>45.42</v>
      </c>
      <c r="L328" s="110">
        <v>21000</v>
      </c>
      <c r="M328" s="110">
        <f t="shared" si="11"/>
        <v>1229130</v>
      </c>
      <c r="N328" s="107">
        <f t="shared" si="12"/>
        <v>27061.426684280053</v>
      </c>
    </row>
    <row r="329" spans="1:14">
      <c r="A329" s="107">
        <v>327</v>
      </c>
      <c r="B329" s="100">
        <v>17</v>
      </c>
      <c r="C329" s="100">
        <v>3</v>
      </c>
      <c r="D329" s="100">
        <v>2</v>
      </c>
      <c r="E329" s="100">
        <v>1202</v>
      </c>
      <c r="F329" s="108" t="s">
        <v>864</v>
      </c>
      <c r="G329" s="100" t="s">
        <v>715</v>
      </c>
      <c r="H329" s="109" t="s">
        <v>801</v>
      </c>
      <c r="I329" s="110" t="s">
        <v>802</v>
      </c>
      <c r="J329" s="111">
        <v>58.53</v>
      </c>
      <c r="K329" s="112">
        <v>45.42</v>
      </c>
      <c r="L329" s="110">
        <v>21000</v>
      </c>
      <c r="M329" s="110">
        <f t="shared" si="11"/>
        <v>1229130</v>
      </c>
      <c r="N329" s="107">
        <f t="shared" si="12"/>
        <v>27061.426684280053</v>
      </c>
    </row>
    <row r="330" spans="1:14">
      <c r="A330" s="107">
        <v>328</v>
      </c>
      <c r="B330" s="100">
        <v>17</v>
      </c>
      <c r="C330" s="100">
        <v>3</v>
      </c>
      <c r="D330" s="100">
        <v>2</v>
      </c>
      <c r="E330" s="100">
        <v>1203</v>
      </c>
      <c r="F330" s="108" t="s">
        <v>864</v>
      </c>
      <c r="G330" s="100" t="s">
        <v>715</v>
      </c>
      <c r="H330" s="109" t="s">
        <v>804</v>
      </c>
      <c r="I330" s="110" t="s">
        <v>802</v>
      </c>
      <c r="J330" s="111">
        <v>58.53</v>
      </c>
      <c r="K330" s="112">
        <v>45.42</v>
      </c>
      <c r="L330" s="110">
        <v>21000</v>
      </c>
      <c r="M330" s="110">
        <f t="shared" si="11"/>
        <v>1229130</v>
      </c>
      <c r="N330" s="107">
        <f t="shared" si="12"/>
        <v>27061.426684280053</v>
      </c>
    </row>
    <row r="331" spans="1:14">
      <c r="A331" s="107">
        <v>329</v>
      </c>
      <c r="B331" s="100">
        <v>17</v>
      </c>
      <c r="C331" s="100">
        <v>3</v>
      </c>
      <c r="D331" s="100">
        <v>2</v>
      </c>
      <c r="E331" s="100">
        <v>1302</v>
      </c>
      <c r="F331" s="108" t="s">
        <v>865</v>
      </c>
      <c r="G331" s="100" t="s">
        <v>715</v>
      </c>
      <c r="H331" s="109" t="s">
        <v>801</v>
      </c>
      <c r="I331" s="110" t="s">
        <v>802</v>
      </c>
      <c r="J331" s="111">
        <v>58.53</v>
      </c>
      <c r="K331" s="112">
        <v>45.42</v>
      </c>
      <c r="L331" s="110">
        <v>21000</v>
      </c>
      <c r="M331" s="110">
        <f t="shared" si="11"/>
        <v>1229130</v>
      </c>
      <c r="N331" s="107">
        <f t="shared" si="12"/>
        <v>27061.426684280053</v>
      </c>
    </row>
    <row r="332" spans="1:14">
      <c r="A332" s="107">
        <v>330</v>
      </c>
      <c r="B332" s="100">
        <v>17</v>
      </c>
      <c r="C332" s="100">
        <v>3</v>
      </c>
      <c r="D332" s="100">
        <v>2</v>
      </c>
      <c r="E332" s="100">
        <v>1303</v>
      </c>
      <c r="F332" s="108" t="s">
        <v>865</v>
      </c>
      <c r="G332" s="100" t="s">
        <v>715</v>
      </c>
      <c r="H332" s="109" t="s">
        <v>804</v>
      </c>
      <c r="I332" s="110" t="s">
        <v>802</v>
      </c>
      <c r="J332" s="111">
        <v>58.53</v>
      </c>
      <c r="K332" s="112">
        <v>45.42</v>
      </c>
      <c r="L332" s="110">
        <v>21000</v>
      </c>
      <c r="M332" s="110">
        <f t="shared" si="11"/>
        <v>1229130</v>
      </c>
      <c r="N332" s="107">
        <f t="shared" si="12"/>
        <v>27061.426684280053</v>
      </c>
    </row>
    <row r="333" spans="1:14" hidden="1">
      <c r="J333" s="34">
        <f>SUBTOTAL(9,J3:J76)</f>
        <v>4093.8300000000008</v>
      </c>
    </row>
  </sheetData>
  <autoFilter ref="A2:N332" xr:uid="{00000000-0009-0000-0000-000010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48"/>
  <sheetViews>
    <sheetView zoomScale="90" zoomScaleNormal="90" workbookViewId="0">
      <selection activeCell="B38" sqref="B38"/>
    </sheetView>
  </sheetViews>
  <sheetFormatPr defaultColWidth="22.875" defaultRowHeight="14.25"/>
  <cols>
    <col min="1" max="2" width="22.875" style="143"/>
    <col min="3" max="3" width="15.5" style="143" customWidth="1"/>
    <col min="4" max="4" width="38.375" style="143" customWidth="1"/>
    <col min="5" max="7" width="13.5" style="143" customWidth="1"/>
    <col min="8" max="16384" width="22.875" style="143"/>
  </cols>
  <sheetData>
    <row r="1" spans="1:7">
      <c r="A1" s="144" t="s">
        <v>58</v>
      </c>
      <c r="B1" s="67" t="s">
        <v>180</v>
      </c>
      <c r="C1" s="67" t="s">
        <v>181</v>
      </c>
      <c r="D1" s="67" t="s">
        <v>182</v>
      </c>
      <c r="E1" s="149">
        <v>19377.439999999999</v>
      </c>
    </row>
    <row r="2" spans="1:7" ht="89.25" customHeight="1">
      <c r="A2" s="145">
        <v>1</v>
      </c>
      <c r="B2" s="67" t="s">
        <v>183</v>
      </c>
      <c r="C2" s="67">
        <f>F2</f>
        <v>1291829</v>
      </c>
      <c r="D2" s="68" t="s">
        <v>875</v>
      </c>
      <c r="E2" s="143">
        <f>4000*E1</f>
        <v>77509760</v>
      </c>
      <c r="F2" s="143">
        <f>ROUND(E2/60,0)</f>
        <v>1291829</v>
      </c>
    </row>
    <row r="3" spans="1:7">
      <c r="A3" s="145">
        <v>2</v>
      </c>
      <c r="B3" s="67" t="s">
        <v>184</v>
      </c>
      <c r="C3" s="67">
        <f>C4+C5+C6</f>
        <v>1499814</v>
      </c>
      <c r="D3" s="146" t="s">
        <v>59</v>
      </c>
    </row>
    <row r="4" spans="1:7" ht="60">
      <c r="A4" s="145">
        <v>2.1</v>
      </c>
      <c r="B4" s="67" t="s">
        <v>185</v>
      </c>
      <c r="C4" s="67">
        <f>E4</f>
        <v>348794</v>
      </c>
      <c r="D4" s="68" t="s">
        <v>868</v>
      </c>
      <c r="E4" s="143">
        <f>ROUND(1.5*12*E1,0)</f>
        <v>348794</v>
      </c>
    </row>
    <row r="5" spans="1:7" ht="76.5" customHeight="1">
      <c r="A5" s="145">
        <v>2.2000000000000002</v>
      </c>
      <c r="B5" s="67" t="s">
        <v>186</v>
      </c>
      <c r="C5" s="67">
        <f>ROUND(E5,0)</f>
        <v>232529</v>
      </c>
      <c r="D5" s="68" t="s">
        <v>876</v>
      </c>
      <c r="E5" s="143">
        <f>ROUND(E2*0.003,0)</f>
        <v>232529</v>
      </c>
    </row>
    <row r="6" spans="1:7" ht="36">
      <c r="A6" s="145">
        <v>2.2999999999999998</v>
      </c>
      <c r="B6" s="67" t="s">
        <v>191</v>
      </c>
      <c r="C6" s="67">
        <f>E6</f>
        <v>918491</v>
      </c>
      <c r="D6" s="68" t="s">
        <v>871</v>
      </c>
      <c r="E6" s="147">
        <f>ROUND(3.95*E1*12,0)</f>
        <v>918491</v>
      </c>
    </row>
    <row r="7" spans="1:7">
      <c r="A7" s="145">
        <v>3</v>
      </c>
      <c r="B7" s="67" t="s">
        <v>193</v>
      </c>
      <c r="C7" s="67">
        <f>C8+C9+C10</f>
        <v>102890</v>
      </c>
      <c r="D7" s="146" t="s">
        <v>60</v>
      </c>
    </row>
    <row r="8" spans="1:7" ht="36">
      <c r="A8" s="145">
        <v>3.1</v>
      </c>
      <c r="B8" s="67" t="s">
        <v>187</v>
      </c>
      <c r="C8" s="67">
        <f>E8</f>
        <v>18583</v>
      </c>
      <c r="D8" s="68" t="s">
        <v>880</v>
      </c>
      <c r="E8" s="143">
        <f>ROUND(47.95*E1*0.02,0)</f>
        <v>18583</v>
      </c>
    </row>
    <row r="9" spans="1:7">
      <c r="A9" s="145">
        <v>3.2</v>
      </c>
      <c r="B9" s="67" t="s">
        <v>195</v>
      </c>
      <c r="C9" s="67">
        <v>0</v>
      </c>
      <c r="D9" s="68" t="s">
        <v>869</v>
      </c>
      <c r="G9" s="143">
        <f>E9*F9</f>
        <v>0</v>
      </c>
    </row>
    <row r="10" spans="1:7" ht="60">
      <c r="A10" s="145">
        <v>3.3</v>
      </c>
      <c r="B10" s="67" t="s">
        <v>197</v>
      </c>
      <c r="C10" s="67">
        <f>E10</f>
        <v>84307</v>
      </c>
      <c r="D10" s="68" t="s">
        <v>881</v>
      </c>
      <c r="E10" s="143">
        <f>ROUND((C2+C3+C8)*0.03,0)</f>
        <v>84307</v>
      </c>
    </row>
    <row r="11" spans="1:7">
      <c r="A11" s="145">
        <v>4</v>
      </c>
      <c r="B11" s="67" t="s">
        <v>188</v>
      </c>
      <c r="C11" s="67">
        <f>C2+C3+C7</f>
        <v>2894533</v>
      </c>
      <c r="D11" s="146" t="s">
        <v>61</v>
      </c>
    </row>
    <row r="12" spans="1:7">
      <c r="A12" s="145">
        <v>5</v>
      </c>
      <c r="B12" s="67" t="s">
        <v>199</v>
      </c>
      <c r="C12" s="67">
        <f>ROUND(C11/E1/12,0)</f>
        <v>12</v>
      </c>
      <c r="D12" s="146" t="s">
        <v>870</v>
      </c>
    </row>
    <row r="15" spans="1:7">
      <c r="E15" s="143">
        <v>138.75</v>
      </c>
      <c r="F15" s="143" t="e">
        <f>E15/F9</f>
        <v>#DIV/0!</v>
      </c>
    </row>
    <row r="16" spans="1:7">
      <c r="E16" s="143">
        <v>4631.17</v>
      </c>
    </row>
    <row r="17" spans="5:6">
      <c r="E17" s="143">
        <f>E16*0.7</f>
        <v>3241.819</v>
      </c>
      <c r="F17" s="143">
        <f>E17*F9</f>
        <v>0</v>
      </c>
    </row>
    <row r="41" spans="2:5">
      <c r="B41" s="143">
        <v>659348240.59000003</v>
      </c>
      <c r="C41" s="143">
        <f>B41/60</f>
        <v>10989137.343166668</v>
      </c>
      <c r="D41" s="143">
        <f>C41*0.35</f>
        <v>3846198.0701083336</v>
      </c>
      <c r="E41" s="143">
        <f>12*B42</f>
        <v>774192.96</v>
      </c>
    </row>
    <row r="42" spans="2:5">
      <c r="B42" s="143">
        <v>64516.08</v>
      </c>
    </row>
    <row r="43" spans="2:5">
      <c r="B43" s="143">
        <v>40.19</v>
      </c>
    </row>
    <row r="47" spans="2:5">
      <c r="B47" s="143">
        <v>4631.17</v>
      </c>
      <c r="C47" s="148">
        <v>4.7500000000000001E-2</v>
      </c>
      <c r="D47" s="148">
        <v>4.9000000000000002E-2</v>
      </c>
    </row>
    <row r="48" spans="2:5">
      <c r="B48" s="143">
        <f>B47*0.7</f>
        <v>3241.819</v>
      </c>
      <c r="C48" s="143">
        <f>D47*0.9</f>
        <v>4.41E-2</v>
      </c>
      <c r="D48" s="143">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13"/>
  <sheetViews>
    <sheetView workbookViewId="0">
      <selection activeCell="G8" sqref="G8"/>
    </sheetView>
  </sheetViews>
  <sheetFormatPr defaultColWidth="8.875" defaultRowHeight="14.25"/>
  <cols>
    <col min="1" max="1" width="6.125" style="34" customWidth="1"/>
    <col min="2" max="2" width="14.5" customWidth="1"/>
    <col min="3" max="3" width="11.5" customWidth="1"/>
    <col min="4" max="4" width="44.125" customWidth="1"/>
    <col min="6" max="6" width="12.5" customWidth="1"/>
    <col min="7" max="7" width="13.125" customWidth="1"/>
  </cols>
  <sheetData>
    <row r="1" spans="1:7" ht="24.75" customHeight="1">
      <c r="A1" s="60" t="s">
        <v>170</v>
      </c>
      <c r="B1" s="60" t="s">
        <v>172</v>
      </c>
      <c r="C1" s="60" t="s">
        <v>166</v>
      </c>
      <c r="D1" s="60" t="s">
        <v>165</v>
      </c>
      <c r="E1" s="60" t="s">
        <v>167</v>
      </c>
      <c r="F1" s="60" t="s">
        <v>168</v>
      </c>
      <c r="G1" s="60" t="s">
        <v>169</v>
      </c>
    </row>
    <row r="2" spans="1:7" ht="24.75" customHeight="1">
      <c r="A2" s="61">
        <v>1</v>
      </c>
      <c r="B2" s="61" t="s">
        <v>882</v>
      </c>
      <c r="C2" s="61" t="s">
        <v>883</v>
      </c>
      <c r="D2" s="61" t="s">
        <v>884</v>
      </c>
      <c r="E2" s="61" t="s">
        <v>171</v>
      </c>
      <c r="F2" s="61" t="s">
        <v>909</v>
      </c>
      <c r="G2" s="61">
        <v>2002</v>
      </c>
    </row>
    <row r="3" spans="1:7" ht="24.75" customHeight="1">
      <c r="A3" s="196">
        <v>2</v>
      </c>
      <c r="B3" s="197" t="s">
        <v>895</v>
      </c>
      <c r="C3" s="197" t="s">
        <v>883</v>
      </c>
      <c r="D3" s="197" t="s">
        <v>885</v>
      </c>
      <c r="E3" s="197" t="s">
        <v>171</v>
      </c>
      <c r="F3" s="196" t="s">
        <v>918</v>
      </c>
      <c r="G3" s="196">
        <v>2006</v>
      </c>
    </row>
    <row r="4" spans="1:7" ht="24.75" customHeight="1">
      <c r="A4" s="62">
        <v>3</v>
      </c>
      <c r="B4" s="61" t="s">
        <v>896</v>
      </c>
      <c r="C4" s="61" t="s">
        <v>883</v>
      </c>
      <c r="D4" s="61" t="s">
        <v>886</v>
      </c>
      <c r="E4" s="61" t="s">
        <v>171</v>
      </c>
      <c r="G4" s="62"/>
    </row>
    <row r="5" spans="1:7" ht="24.75" customHeight="1">
      <c r="A5" s="62">
        <v>4</v>
      </c>
      <c r="B5" s="61" t="s">
        <v>897</v>
      </c>
      <c r="C5" s="61" t="s">
        <v>883</v>
      </c>
      <c r="D5" s="61" t="s">
        <v>887</v>
      </c>
      <c r="E5" s="61" t="s">
        <v>171</v>
      </c>
      <c r="F5" s="62" t="s">
        <v>910</v>
      </c>
      <c r="G5" s="62">
        <v>1998</v>
      </c>
    </row>
    <row r="6" spans="1:7" ht="24.75" customHeight="1">
      <c r="A6" s="61">
        <v>5</v>
      </c>
      <c r="B6" s="61" t="s">
        <v>898</v>
      </c>
      <c r="C6" s="61" t="s">
        <v>883</v>
      </c>
      <c r="D6" s="61" t="s">
        <v>888</v>
      </c>
      <c r="E6" s="61" t="s">
        <v>171</v>
      </c>
      <c r="F6" s="61" t="s">
        <v>911</v>
      </c>
      <c r="G6" s="61">
        <v>1995</v>
      </c>
    </row>
    <row r="7" spans="1:7" ht="24.75" customHeight="1">
      <c r="A7" s="62">
        <v>6</v>
      </c>
      <c r="B7" s="61" t="s">
        <v>899</v>
      </c>
      <c r="C7" s="61" t="s">
        <v>883</v>
      </c>
      <c r="D7" s="61" t="s">
        <v>889</v>
      </c>
      <c r="E7" s="61" t="s">
        <v>171</v>
      </c>
      <c r="F7" s="62" t="s">
        <v>912</v>
      </c>
      <c r="G7" s="62">
        <v>1996</v>
      </c>
    </row>
    <row r="8" spans="1:7" ht="24.75" customHeight="1">
      <c r="A8" s="196">
        <v>7</v>
      </c>
      <c r="B8" s="197" t="s">
        <v>904</v>
      </c>
      <c r="C8" s="197" t="s">
        <v>883</v>
      </c>
      <c r="D8" s="197" t="s">
        <v>890</v>
      </c>
      <c r="E8" s="197" t="s">
        <v>171</v>
      </c>
      <c r="F8" s="196" t="s">
        <v>913</v>
      </c>
      <c r="G8" s="196">
        <v>2003</v>
      </c>
    </row>
    <row r="9" spans="1:7" ht="24.75" customHeight="1">
      <c r="A9" s="62">
        <v>8</v>
      </c>
      <c r="B9" s="61" t="s">
        <v>900</v>
      </c>
      <c r="C9" s="61" t="s">
        <v>883</v>
      </c>
      <c r="D9" s="61" t="s">
        <v>891</v>
      </c>
      <c r="E9" s="61" t="s">
        <v>171</v>
      </c>
    </row>
    <row r="10" spans="1:7" ht="24.75" customHeight="1">
      <c r="A10" s="62">
        <v>9</v>
      </c>
      <c r="B10" s="61" t="s">
        <v>901</v>
      </c>
      <c r="C10" s="61" t="s">
        <v>883</v>
      </c>
      <c r="D10" s="61" t="s">
        <v>892</v>
      </c>
      <c r="E10" s="61" t="s">
        <v>171</v>
      </c>
      <c r="F10" s="62" t="s">
        <v>914</v>
      </c>
      <c r="G10" s="62">
        <v>2008</v>
      </c>
    </row>
    <row r="11" spans="1:7" ht="24.75" customHeight="1">
      <c r="A11" s="196">
        <v>10</v>
      </c>
      <c r="B11" s="197" t="s">
        <v>902</v>
      </c>
      <c r="C11" s="197" t="s">
        <v>883</v>
      </c>
      <c r="D11" s="197" t="s">
        <v>893</v>
      </c>
      <c r="E11" s="197" t="s">
        <v>171</v>
      </c>
      <c r="F11" s="196" t="s">
        <v>915</v>
      </c>
      <c r="G11" s="196">
        <v>2008</v>
      </c>
    </row>
    <row r="13" spans="1:7">
      <c r="G13" t="s">
        <v>894</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18"/>
  <sheetViews>
    <sheetView workbookViewId="0">
      <selection activeCell="E20" sqref="E20"/>
    </sheetView>
  </sheetViews>
  <sheetFormatPr defaultColWidth="8.875" defaultRowHeight="14.25"/>
  <cols>
    <col min="1" max="1" width="9.125" style="194" customWidth="1"/>
    <col min="2" max="2" width="12.125" style="194" customWidth="1"/>
    <col min="3" max="3" width="7.625" style="194" customWidth="1"/>
    <col min="4" max="4" width="24" style="194" customWidth="1"/>
    <col min="5" max="5" width="12.875" style="194" customWidth="1"/>
    <col min="6" max="6" width="10" style="194" customWidth="1"/>
    <col min="7" max="7" width="9.125" style="194" customWidth="1"/>
    <col min="8" max="8" width="15.875" style="194" customWidth="1"/>
    <col min="9" max="9" width="13.875" style="194" customWidth="1"/>
    <col min="10" max="10" width="18.375" style="194" customWidth="1"/>
    <col min="11" max="11" width="14.625" style="194" customWidth="1"/>
    <col min="12" max="12" width="8.875" style="194"/>
    <col min="13" max="13" width="17.125" style="194" customWidth="1"/>
    <col min="14" max="14" width="16.5" style="194" customWidth="1"/>
    <col min="15" max="15" width="7.625" style="194" customWidth="1"/>
    <col min="16" max="16" width="17" style="194" customWidth="1"/>
    <col min="17" max="17" width="7.875" style="194" customWidth="1"/>
    <col min="18" max="16384" width="8.875" style="194"/>
  </cols>
  <sheetData>
    <row r="1" spans="1:9">
      <c r="A1" s="62" t="s">
        <v>201</v>
      </c>
      <c r="B1" s="62" t="s">
        <v>202</v>
      </c>
    </row>
    <row r="2" spans="1:9" ht="42.95" customHeight="1">
      <c r="A2" s="62" t="s">
        <v>203</v>
      </c>
      <c r="B2" s="62" t="s">
        <v>204</v>
      </c>
      <c r="D2" s="62" t="s">
        <v>946</v>
      </c>
      <c r="E2" s="62" t="s">
        <v>947</v>
      </c>
      <c r="F2" s="62" t="s">
        <v>948</v>
      </c>
      <c r="G2" s="62" t="s">
        <v>110</v>
      </c>
      <c r="H2" s="62" t="s">
        <v>109</v>
      </c>
      <c r="I2" s="62" t="s">
        <v>949</v>
      </c>
    </row>
    <row r="3" spans="1:9">
      <c r="A3" s="62" t="s">
        <v>205</v>
      </c>
      <c r="B3" s="62" t="s">
        <v>908</v>
      </c>
      <c r="D3" s="221" t="s">
        <v>960</v>
      </c>
      <c r="E3" s="62">
        <v>15190.579999999982</v>
      </c>
      <c r="F3" s="62">
        <v>176</v>
      </c>
      <c r="G3" s="221" t="s">
        <v>121</v>
      </c>
      <c r="H3" s="221" t="s">
        <v>963</v>
      </c>
      <c r="I3" s="221" t="s">
        <v>961</v>
      </c>
    </row>
    <row r="4" spans="1:9">
      <c r="A4" s="62" t="s">
        <v>206</v>
      </c>
      <c r="B4" s="62" t="s">
        <v>956</v>
      </c>
      <c r="D4" s="221" t="s">
        <v>964</v>
      </c>
      <c r="E4" s="62">
        <v>89.23</v>
      </c>
      <c r="F4" s="62">
        <v>1</v>
      </c>
      <c r="G4" s="222" t="s">
        <v>965</v>
      </c>
      <c r="H4" s="221" t="s">
        <v>966</v>
      </c>
      <c r="I4" s="221">
        <v>89.23</v>
      </c>
    </row>
    <row r="5" spans="1:9">
      <c r="A5" s="62" t="s">
        <v>207</v>
      </c>
      <c r="B5" s="195" t="s">
        <v>945</v>
      </c>
      <c r="D5" s="221" t="s">
        <v>967</v>
      </c>
      <c r="E5" s="62">
        <v>10256.379999999974</v>
      </c>
      <c r="F5" s="62">
        <v>115</v>
      </c>
      <c r="G5" s="222" t="s">
        <v>965</v>
      </c>
      <c r="H5" s="221" t="s">
        <v>966</v>
      </c>
      <c r="I5" s="221" t="s">
        <v>968</v>
      </c>
    </row>
    <row r="6" spans="1:9">
      <c r="A6" s="62" t="s">
        <v>208</v>
      </c>
      <c r="B6" s="62" t="s">
        <v>872</v>
      </c>
      <c r="D6" s="221" t="s">
        <v>969</v>
      </c>
      <c r="E6" s="62">
        <v>141.71</v>
      </c>
      <c r="F6" s="62">
        <v>3</v>
      </c>
      <c r="G6" s="221" t="s">
        <v>962</v>
      </c>
      <c r="H6" s="221" t="s">
        <v>971</v>
      </c>
      <c r="I6" s="221" t="s">
        <v>970</v>
      </c>
    </row>
    <row r="7" spans="1:9">
      <c r="A7" s="62" t="s">
        <v>209</v>
      </c>
      <c r="B7" s="62" t="s">
        <v>210</v>
      </c>
      <c r="D7" s="221" t="s">
        <v>972</v>
      </c>
      <c r="E7" s="62">
        <v>15501.840000000009</v>
      </c>
      <c r="F7" s="62">
        <v>177</v>
      </c>
      <c r="G7" s="221" t="s">
        <v>962</v>
      </c>
      <c r="H7" s="221" t="s">
        <v>963</v>
      </c>
      <c r="I7" s="221" t="s">
        <v>973</v>
      </c>
    </row>
    <row r="8" spans="1:9">
      <c r="D8" s="221" t="s">
        <v>974</v>
      </c>
      <c r="E8" s="62">
        <v>8868.620000000019</v>
      </c>
      <c r="F8" s="62">
        <v>112</v>
      </c>
      <c r="G8" s="221" t="s">
        <v>962</v>
      </c>
      <c r="H8" s="221" t="s">
        <v>963</v>
      </c>
      <c r="I8" s="221" t="s">
        <v>975</v>
      </c>
    </row>
    <row r="9" spans="1:9">
      <c r="D9" s="221" t="s">
        <v>976</v>
      </c>
      <c r="E9" s="62">
        <v>4867.8899999999976</v>
      </c>
      <c r="F9" s="62">
        <v>109</v>
      </c>
      <c r="G9" s="221" t="s">
        <v>962</v>
      </c>
      <c r="H9" s="221" t="s">
        <v>971</v>
      </c>
      <c r="I9" s="221" t="s">
        <v>977</v>
      </c>
    </row>
    <row r="10" spans="1:9">
      <c r="D10" s="62"/>
      <c r="E10" s="211">
        <f>SUM(E3:E9)</f>
        <v>54916.249999999978</v>
      </c>
      <c r="F10" s="211">
        <f>SUM(F3:F9)</f>
        <v>693</v>
      </c>
      <c r="G10" s="62"/>
      <c r="H10" s="62"/>
      <c r="I10" s="62"/>
    </row>
    <row r="18" spans="8:8">
      <c r="H18" s="194" t="s">
        <v>981</v>
      </c>
    </row>
  </sheetData>
  <phoneticPr fontId="1" type="noConversion"/>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44"/>
  <sheetViews>
    <sheetView tabSelected="1" topLeftCell="A16" zoomScale="90" zoomScaleNormal="90" workbookViewId="0">
      <selection activeCell="G31" sqref="G31"/>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8">
      <c r="A1" s="290" t="s">
        <v>29</v>
      </c>
      <c r="B1" s="290"/>
      <c r="C1" s="290"/>
      <c r="D1" s="290"/>
      <c r="E1" s="290"/>
      <c r="F1" s="290"/>
      <c r="G1" s="290"/>
      <c r="H1" s="290"/>
      <c r="I1" s="290"/>
      <c r="J1" s="290"/>
    </row>
    <row r="2" spans="1:18">
      <c r="A2" s="15"/>
      <c r="B2" s="15"/>
      <c r="C2" s="15"/>
      <c r="D2" s="15"/>
      <c r="E2" s="15"/>
      <c r="F2" s="15"/>
      <c r="G2" s="15"/>
      <c r="H2" s="15"/>
      <c r="I2" s="15"/>
      <c r="J2" s="15"/>
    </row>
    <row r="3" spans="1:18">
      <c r="A3" s="301" t="s">
        <v>30</v>
      </c>
      <c r="B3" s="302"/>
      <c r="C3" s="293" t="s">
        <v>162</v>
      </c>
      <c r="D3" s="289"/>
      <c r="E3" s="289" t="s">
        <v>159</v>
      </c>
      <c r="F3" s="289"/>
      <c r="G3" s="289" t="s">
        <v>160</v>
      </c>
      <c r="H3" s="289"/>
      <c r="I3" s="301" t="s">
        <v>161</v>
      </c>
      <c r="J3" s="302"/>
    </row>
    <row r="4" spans="1:18">
      <c r="A4" s="289" t="s">
        <v>31</v>
      </c>
      <c r="B4" s="289"/>
      <c r="C4" s="306" t="s">
        <v>1534</v>
      </c>
      <c r="D4" s="302"/>
      <c r="E4" s="303" t="s">
        <v>1556</v>
      </c>
      <c r="F4" s="302"/>
      <c r="G4" s="303" t="s">
        <v>1557</v>
      </c>
      <c r="H4" s="302"/>
      <c r="I4" s="303" t="s">
        <v>1558</v>
      </c>
      <c r="J4" s="302"/>
    </row>
    <row r="5" spans="1:18" ht="17.100000000000001" customHeight="1">
      <c r="A5" s="289" t="s">
        <v>32</v>
      </c>
      <c r="B5" s="289"/>
      <c r="C5" s="301" t="s">
        <v>33</v>
      </c>
      <c r="D5" s="302"/>
      <c r="E5" s="304">
        <f>E26</f>
        <v>3600</v>
      </c>
      <c r="F5" s="305"/>
      <c r="G5" s="304">
        <f>G26</f>
        <v>3750</v>
      </c>
      <c r="H5" s="305"/>
      <c r="I5" s="304">
        <f>I26</f>
        <v>3650</v>
      </c>
      <c r="J5" s="305"/>
    </row>
    <row r="6" spans="1:18" ht="39" customHeight="1">
      <c r="A6" s="289" t="s">
        <v>34</v>
      </c>
      <c r="B6" s="289"/>
      <c r="C6" s="16">
        <v>44936</v>
      </c>
      <c r="D6" s="17">
        <v>100</v>
      </c>
      <c r="E6" s="16" t="s">
        <v>35</v>
      </c>
      <c r="F6" s="17">
        <v>100</v>
      </c>
      <c r="G6" s="16" t="s">
        <v>35</v>
      </c>
      <c r="H6" s="17">
        <v>100</v>
      </c>
      <c r="I6" s="16" t="s">
        <v>35</v>
      </c>
      <c r="J6" s="17">
        <v>100</v>
      </c>
    </row>
    <row r="7" spans="1:18" s="288" customFormat="1" ht="9.75" customHeight="1">
      <c r="A7" s="289" t="s">
        <v>36</v>
      </c>
      <c r="B7" s="289"/>
      <c r="C7" s="286" t="s">
        <v>37</v>
      </c>
      <c r="D7" s="286">
        <v>100</v>
      </c>
      <c r="E7" s="286" t="s">
        <v>37</v>
      </c>
      <c r="F7" s="286">
        <v>100</v>
      </c>
      <c r="G7" s="286" t="s">
        <v>37</v>
      </c>
      <c r="H7" s="286">
        <f>IF(G7=C7,100,"请调整")</f>
        <v>100</v>
      </c>
      <c r="I7" s="286" t="s">
        <v>37</v>
      </c>
      <c r="J7" s="286">
        <f>IF(I7=G7,100,"请调整")</f>
        <v>100</v>
      </c>
    </row>
    <row r="8" spans="1:18">
      <c r="A8" s="293" t="s">
        <v>1582</v>
      </c>
      <c r="B8" s="289"/>
      <c r="C8" s="287" t="s">
        <v>1583</v>
      </c>
      <c r="D8" s="18">
        <v>100</v>
      </c>
      <c r="E8" s="287" t="s">
        <v>1583</v>
      </c>
      <c r="F8" s="286">
        <v>100</v>
      </c>
      <c r="G8" s="287" t="s">
        <v>1583</v>
      </c>
      <c r="H8" s="286">
        <v>100</v>
      </c>
      <c r="I8" s="287" t="s">
        <v>1583</v>
      </c>
      <c r="J8" s="286">
        <v>100</v>
      </c>
    </row>
    <row r="9" spans="1:18" ht="93" customHeight="1">
      <c r="A9" s="294" t="s">
        <v>38</v>
      </c>
      <c r="B9" s="19" t="s">
        <v>39</v>
      </c>
      <c r="C9" s="19" t="s">
        <v>1535</v>
      </c>
      <c r="D9" s="18">
        <v>100</v>
      </c>
      <c r="E9" s="19" t="s">
        <v>1581</v>
      </c>
      <c r="F9" s="39">
        <v>101</v>
      </c>
      <c r="G9" s="271" t="s">
        <v>1580</v>
      </c>
      <c r="H9" s="39">
        <f>F9</f>
        <v>101</v>
      </c>
      <c r="I9" s="271" t="s">
        <v>1579</v>
      </c>
      <c r="J9" s="39">
        <f>H9</f>
        <v>101</v>
      </c>
    </row>
    <row r="10" spans="1:18" ht="126.75" customHeight="1">
      <c r="A10" s="295"/>
      <c r="B10" s="19" t="s">
        <v>40</v>
      </c>
      <c r="C10" s="19" t="s">
        <v>1540</v>
      </c>
      <c r="D10" s="18">
        <v>100</v>
      </c>
      <c r="E10" s="283" t="s">
        <v>1566</v>
      </c>
      <c r="F10" s="39">
        <v>101</v>
      </c>
      <c r="G10" s="283" t="s">
        <v>1570</v>
      </c>
      <c r="H10" s="39">
        <f>F10</f>
        <v>101</v>
      </c>
      <c r="I10" s="283" t="s">
        <v>1574</v>
      </c>
      <c r="J10" s="39">
        <f>F10</f>
        <v>101</v>
      </c>
    </row>
    <row r="11" spans="1:18" ht="48">
      <c r="A11" s="295"/>
      <c r="B11" s="19" t="s">
        <v>1561</v>
      </c>
      <c r="C11" s="19" t="s">
        <v>1565</v>
      </c>
      <c r="D11" s="18">
        <v>100</v>
      </c>
      <c r="E11" s="19" t="s">
        <v>1567</v>
      </c>
      <c r="F11" s="39">
        <v>101</v>
      </c>
      <c r="G11" s="271" t="s">
        <v>1571</v>
      </c>
      <c r="H11" s="39">
        <f>F11</f>
        <v>101</v>
      </c>
      <c r="I11" s="271" t="s">
        <v>1577</v>
      </c>
      <c r="J11" s="39">
        <f>F11</f>
        <v>101</v>
      </c>
    </row>
    <row r="12" spans="1:18" s="272" customFormat="1" ht="39.75" customHeight="1">
      <c r="A12" s="295"/>
      <c r="B12" s="283" t="s">
        <v>41</v>
      </c>
      <c r="C12" s="283" t="s">
        <v>1539</v>
      </c>
      <c r="D12" s="282">
        <v>100</v>
      </c>
      <c r="E12" s="283" t="s">
        <v>1568</v>
      </c>
      <c r="F12" s="285">
        <v>100</v>
      </c>
      <c r="G12" s="283" t="s">
        <v>1575</v>
      </c>
      <c r="H12" s="285">
        <v>100</v>
      </c>
      <c r="I12" s="283" t="s">
        <v>1576</v>
      </c>
      <c r="J12" s="285">
        <v>100</v>
      </c>
    </row>
    <row r="13" spans="1:18" ht="156">
      <c r="A13" s="296"/>
      <c r="B13" s="19" t="s">
        <v>42</v>
      </c>
      <c r="C13" s="19" t="s">
        <v>1585</v>
      </c>
      <c r="D13" s="18">
        <v>100</v>
      </c>
      <c r="E13" s="138" t="s">
        <v>1569</v>
      </c>
      <c r="F13" s="39">
        <v>101</v>
      </c>
      <c r="G13" s="271" t="s">
        <v>1572</v>
      </c>
      <c r="H13" s="39">
        <f>F13</f>
        <v>101</v>
      </c>
      <c r="I13" s="271" t="s">
        <v>1578</v>
      </c>
      <c r="J13" s="39">
        <f>F13</f>
        <v>101</v>
      </c>
    </row>
    <row r="14" spans="1:18" ht="25.5">
      <c r="A14" s="297" t="s">
        <v>43</v>
      </c>
      <c r="B14" s="19" t="s">
        <v>44</v>
      </c>
      <c r="C14" s="19" t="s">
        <v>959</v>
      </c>
      <c r="D14" s="18">
        <v>100</v>
      </c>
      <c r="E14" s="218" t="s">
        <v>959</v>
      </c>
      <c r="F14" s="217">
        <v>100</v>
      </c>
      <c r="G14" s="218" t="s">
        <v>959</v>
      </c>
      <c r="H14" s="217">
        <v>100</v>
      </c>
      <c r="I14" s="218" t="s">
        <v>959</v>
      </c>
      <c r="J14" s="217">
        <v>100</v>
      </c>
      <c r="L14" s="242" t="s">
        <v>14</v>
      </c>
      <c r="M14" s="242" t="s">
        <v>109</v>
      </c>
      <c r="N14" s="242" t="s">
        <v>113</v>
      </c>
      <c r="O14" s="242" t="s">
        <v>114</v>
      </c>
      <c r="P14" s="242" t="s">
        <v>110</v>
      </c>
      <c r="Q14" s="242" t="s">
        <v>115</v>
      </c>
      <c r="R14" s="243" t="s">
        <v>1043</v>
      </c>
    </row>
    <row r="15" spans="1:18" ht="27.75" hidden="1" customHeight="1">
      <c r="A15" s="298"/>
      <c r="B15" s="265" t="s">
        <v>45</v>
      </c>
      <c r="C15" s="266" t="s">
        <v>107</v>
      </c>
      <c r="D15" s="266">
        <v>100</v>
      </c>
      <c r="E15" s="267" t="s">
        <v>1542</v>
      </c>
      <c r="F15" s="268">
        <v>100</v>
      </c>
      <c r="G15" s="267" t="s">
        <v>1543</v>
      </c>
      <c r="H15" s="266">
        <v>100</v>
      </c>
      <c r="I15" s="267" t="s">
        <v>1545</v>
      </c>
      <c r="J15" s="266">
        <v>100</v>
      </c>
      <c r="L15" s="242" t="str">
        <f>E4</f>
        <v>泊寓</v>
      </c>
      <c r="M15" s="242" t="s">
        <v>111</v>
      </c>
      <c r="N15" s="242" t="s">
        <v>116</v>
      </c>
      <c r="O15" s="242" t="s">
        <v>164</v>
      </c>
      <c r="P15" s="242" t="s">
        <v>117</v>
      </c>
      <c r="Q15" s="242" t="s">
        <v>1546</v>
      </c>
      <c r="R15" s="244">
        <v>2011</v>
      </c>
    </row>
    <row r="16" spans="1:18" ht="38.25">
      <c r="A16" s="298"/>
      <c r="B16" s="22" t="s">
        <v>46</v>
      </c>
      <c r="C16" s="36" t="s">
        <v>1584</v>
      </c>
      <c r="D16" s="18">
        <v>100</v>
      </c>
      <c r="E16" s="36" t="s">
        <v>1573</v>
      </c>
      <c r="F16" s="39">
        <v>101</v>
      </c>
      <c r="G16" s="37" t="str">
        <f>E16</f>
        <v>配备活动站、医疗站、活动室、篮球场、健身房等</v>
      </c>
      <c r="H16" s="39">
        <f>F16</f>
        <v>101</v>
      </c>
      <c r="I16" s="36" t="str">
        <f>E16</f>
        <v>配备活动站、医疗站、活动室、篮球场、健身房等</v>
      </c>
      <c r="J16" s="39">
        <f>F16</f>
        <v>101</v>
      </c>
      <c r="L16" s="242" t="str">
        <f>G4</f>
        <v>魔方公寓</v>
      </c>
      <c r="M16" s="242" t="s">
        <v>163</v>
      </c>
      <c r="N16" s="242" t="s">
        <v>116</v>
      </c>
      <c r="O16" s="242" t="str">
        <f>O15</f>
        <v>普通装修</v>
      </c>
      <c r="P16" s="242" t="s">
        <v>1044</v>
      </c>
      <c r="Q16" s="242" t="s">
        <v>1533</v>
      </c>
      <c r="R16" s="244">
        <v>2011</v>
      </c>
    </row>
    <row r="17" spans="1:18" ht="36">
      <c r="A17" s="298"/>
      <c r="B17" s="135" t="s">
        <v>47</v>
      </c>
      <c r="C17" s="205" t="s">
        <v>979</v>
      </c>
      <c r="D17" s="245">
        <v>100</v>
      </c>
      <c r="E17" s="205" t="s">
        <v>979</v>
      </c>
      <c r="F17" s="282">
        <v>100</v>
      </c>
      <c r="G17" s="205" t="s">
        <v>979</v>
      </c>
      <c r="H17" s="282">
        <v>100</v>
      </c>
      <c r="I17" s="205" t="s">
        <v>979</v>
      </c>
      <c r="J17" s="282">
        <v>100</v>
      </c>
      <c r="L17" s="242" t="str">
        <f>I4</f>
        <v>蜂客公寓</v>
      </c>
      <c r="M17" s="242" t="s">
        <v>957</v>
      </c>
      <c r="N17" s="242" t="s">
        <v>116</v>
      </c>
      <c r="O17" s="242" t="str">
        <f>O15</f>
        <v>普通装修</v>
      </c>
      <c r="P17" s="242" t="s">
        <v>1045</v>
      </c>
      <c r="Q17" s="242" t="s">
        <v>1533</v>
      </c>
      <c r="R17" s="244">
        <v>2009</v>
      </c>
    </row>
    <row r="18" spans="1:18" s="34" customFormat="1" ht="24">
      <c r="A18" s="298"/>
      <c r="B18" s="136" t="s">
        <v>118</v>
      </c>
      <c r="C18" s="36" t="s">
        <v>1531</v>
      </c>
      <c r="D18" s="37">
        <v>100</v>
      </c>
      <c r="E18" s="36" t="s">
        <v>1531</v>
      </c>
      <c r="F18" s="37">
        <v>100</v>
      </c>
      <c r="G18" s="36" t="s">
        <v>1531</v>
      </c>
      <c r="H18" s="37">
        <v>100</v>
      </c>
      <c r="I18" s="36" t="s">
        <v>1531</v>
      </c>
      <c r="J18" s="37">
        <v>100</v>
      </c>
    </row>
    <row r="19" spans="1:18" ht="74.45" customHeight="1">
      <c r="A19" s="298"/>
      <c r="B19" s="135" t="s">
        <v>119</v>
      </c>
      <c r="C19" s="203" t="s">
        <v>978</v>
      </c>
      <c r="D19" s="204">
        <v>100</v>
      </c>
      <c r="E19" s="203" t="s">
        <v>1562</v>
      </c>
      <c r="F19" s="282">
        <v>100</v>
      </c>
      <c r="G19" s="203" t="s">
        <v>978</v>
      </c>
      <c r="H19" s="249">
        <v>100</v>
      </c>
      <c r="I19" s="203" t="s">
        <v>1563</v>
      </c>
      <c r="J19" s="282">
        <v>100</v>
      </c>
    </row>
    <row r="20" spans="1:18" ht="30.75" customHeight="1">
      <c r="A20" s="298"/>
      <c r="B20" s="135" t="s">
        <v>919</v>
      </c>
      <c r="C20" s="203" t="s">
        <v>1544</v>
      </c>
      <c r="D20" s="204">
        <v>100</v>
      </c>
      <c r="E20" s="203" t="s">
        <v>1559</v>
      </c>
      <c r="F20" s="282">
        <v>100</v>
      </c>
      <c r="G20" s="203" t="str">
        <f>E20</f>
        <v>精装修</v>
      </c>
      <c r="H20" s="282">
        <v>100</v>
      </c>
      <c r="I20" s="203" t="str">
        <f>E20</f>
        <v>精装修</v>
      </c>
      <c r="J20" s="282">
        <v>100</v>
      </c>
      <c r="N20">
        <f>E26*100/F17*100/F19*100/F20*100/F21*100/F22</f>
        <v>3529.4117647058824</v>
      </c>
      <c r="O20" s="34">
        <f>G26*100/H17*100/H19*100/H20*100/H21*100/H22</f>
        <v>3676.4705882352941</v>
      </c>
      <c r="P20" s="34">
        <f>I26*100/J17*100/J19*100/J20*100/J21*100/J22</f>
        <v>3578.4313725490197</v>
      </c>
      <c r="Q20" s="34"/>
    </row>
    <row r="21" spans="1:18" s="34" customFormat="1" ht="28.5" customHeight="1">
      <c r="A21" s="298"/>
      <c r="B21" s="137" t="s">
        <v>88</v>
      </c>
      <c r="C21" s="206" t="s">
        <v>1532</v>
      </c>
      <c r="D21" s="207">
        <v>100</v>
      </c>
      <c r="E21" s="203">
        <v>30</v>
      </c>
      <c r="F21" s="37">
        <v>100</v>
      </c>
      <c r="G21" s="203">
        <v>25</v>
      </c>
      <c r="H21" s="37">
        <v>100</v>
      </c>
      <c r="I21" s="36">
        <v>30</v>
      </c>
      <c r="J21" s="37">
        <v>100</v>
      </c>
      <c r="N21" s="34">
        <f>N20/E26</f>
        <v>0.98039215686274517</v>
      </c>
      <c r="O21" s="34">
        <f>O20/G26</f>
        <v>0.98039215686274506</v>
      </c>
      <c r="P21" s="34">
        <f>P20/I26</f>
        <v>0.98039215686274517</v>
      </c>
    </row>
    <row r="22" spans="1:18" ht="60">
      <c r="A22" s="298"/>
      <c r="B22" s="134" t="s">
        <v>49</v>
      </c>
      <c r="C22" s="36" t="s">
        <v>1536</v>
      </c>
      <c r="D22" s="18">
        <v>100</v>
      </c>
      <c r="E22" s="36" t="s">
        <v>1560</v>
      </c>
      <c r="F22" s="39">
        <v>102</v>
      </c>
      <c r="G22" s="36" t="s">
        <v>1560</v>
      </c>
      <c r="H22" s="39">
        <f>F22</f>
        <v>102</v>
      </c>
      <c r="I22" s="36" t="s">
        <v>1560</v>
      </c>
      <c r="J22" s="39">
        <f>H22</f>
        <v>102</v>
      </c>
    </row>
    <row r="23" spans="1:18" s="226" customFormat="1">
      <c r="A23" s="273"/>
      <c r="B23" s="270" t="s">
        <v>982</v>
      </c>
      <c r="C23" s="274">
        <v>1</v>
      </c>
      <c r="D23" s="269">
        <v>100</v>
      </c>
      <c r="E23" s="275">
        <v>1</v>
      </c>
      <c r="F23" s="282">
        <v>100</v>
      </c>
      <c r="G23" s="275">
        <v>1</v>
      </c>
      <c r="H23" s="282">
        <v>100</v>
      </c>
      <c r="I23" s="275">
        <v>1</v>
      </c>
      <c r="J23" s="282">
        <v>100</v>
      </c>
    </row>
    <row r="24" spans="1:18" ht="24" hidden="1">
      <c r="A24" s="20"/>
      <c r="B24" s="30" t="s">
        <v>50</v>
      </c>
      <c r="C24" s="217" t="s">
        <v>51</v>
      </c>
      <c r="D24" s="217">
        <v>100</v>
      </c>
      <c r="E24" s="217" t="s">
        <v>52</v>
      </c>
      <c r="F24" s="22">
        <v>100</v>
      </c>
      <c r="G24" s="22" t="s">
        <v>52</v>
      </c>
      <c r="H24" s="22">
        <f>F24</f>
        <v>100</v>
      </c>
      <c r="I24" s="22" t="s">
        <v>52</v>
      </c>
      <c r="J24" s="22">
        <f>F24</f>
        <v>100</v>
      </c>
    </row>
    <row r="25" spans="1:18" ht="24" hidden="1">
      <c r="A25" s="20"/>
      <c r="B25" s="30" t="s">
        <v>53</v>
      </c>
      <c r="C25" s="217" t="s">
        <v>54</v>
      </c>
      <c r="D25" s="217">
        <v>100</v>
      </c>
      <c r="E25" s="217" t="s">
        <v>54</v>
      </c>
      <c r="F25" s="22">
        <v>100</v>
      </c>
      <c r="G25" s="22" t="s">
        <v>54</v>
      </c>
      <c r="H25" s="22">
        <v>100</v>
      </c>
      <c r="I25" s="22" t="s">
        <v>54</v>
      </c>
      <c r="J25" s="22">
        <v>100</v>
      </c>
    </row>
    <row r="26" spans="1:18">
      <c r="A26" s="292" t="s">
        <v>55</v>
      </c>
      <c r="B26" s="292"/>
      <c r="C26" s="289" t="s">
        <v>56</v>
      </c>
      <c r="D26" s="289"/>
      <c r="E26" s="291">
        <v>3600</v>
      </c>
      <c r="F26" s="291"/>
      <c r="G26" s="291">
        <v>3750</v>
      </c>
      <c r="H26" s="291"/>
      <c r="I26" s="299">
        <v>3650</v>
      </c>
      <c r="J26" s="300"/>
    </row>
    <row r="27" spans="1:18">
      <c r="A27" s="292" t="s">
        <v>57</v>
      </c>
      <c r="B27" s="292"/>
      <c r="C27" s="289" t="s">
        <v>56</v>
      </c>
      <c r="D27" s="289"/>
      <c r="E27" s="291">
        <f>ROUND(E26*POWER(100,COUNT(F6:F25))/PRODUCT(F6:F25),0)</f>
        <v>3358</v>
      </c>
      <c r="F27" s="291"/>
      <c r="G27" s="291">
        <f>ROUND(G26*POWER(100,COUNT(H6:H25))/PRODUCT(H6:H25),0)</f>
        <v>3498</v>
      </c>
      <c r="H27" s="291"/>
      <c r="I27" s="299">
        <f>ROUND(I26*POWER(100,COUNT(J6:J25))/PRODUCT(J6:J25),0)</f>
        <v>3405</v>
      </c>
      <c r="J27" s="300"/>
    </row>
    <row r="28" spans="1:18">
      <c r="A28" s="14"/>
      <c r="B28" s="227" t="s">
        <v>877</v>
      </c>
      <c r="C28" s="280">
        <f>ROUND((E27+G27+I27)/3,0)</f>
        <v>3420</v>
      </c>
      <c r="D28" s="14"/>
      <c r="E28" s="14"/>
      <c r="F28" s="14"/>
      <c r="G28" s="14"/>
      <c r="H28" s="14"/>
      <c r="I28" s="14"/>
      <c r="J28" s="14"/>
    </row>
    <row r="29" spans="1:18">
      <c r="A29" s="14"/>
      <c r="B29" s="277" t="s">
        <v>984</v>
      </c>
      <c r="C29" s="277">
        <f>ROUND(C28/(1+5%)*2.5%,2)</f>
        <v>81.430000000000007</v>
      </c>
      <c r="D29" s="14"/>
      <c r="E29" s="14"/>
      <c r="F29" s="14"/>
      <c r="G29" s="14"/>
      <c r="H29" s="14"/>
      <c r="I29" s="14"/>
      <c r="J29" s="14"/>
    </row>
    <row r="30" spans="1:18">
      <c r="A30" s="14"/>
      <c r="B30" s="277" t="s">
        <v>985</v>
      </c>
      <c r="C30" s="277">
        <v>2.2999999999999998</v>
      </c>
      <c r="D30" s="14"/>
      <c r="E30" s="14">
        <f>ROUND(POWER(100,COUNT(F6:F25))/PRODUCT(F6:F25),4)</f>
        <v>0.93279999999999996</v>
      </c>
      <c r="F30" s="14"/>
      <c r="G30" s="14">
        <f>ROUND(POWER(100,COUNT(H6:H25))/PRODUCT(H6:H25),4)</f>
        <v>0.93279999999999996</v>
      </c>
      <c r="H30" s="14"/>
      <c r="I30" s="14">
        <f>ROUND(POWER(100,COUNT(J6:J25))/PRODUCT(J6:J25),4)</f>
        <v>0.93279999999999996</v>
      </c>
      <c r="J30" s="14"/>
      <c r="L30">
        <f>G26/E26</f>
        <v>1.0416666666666667</v>
      </c>
    </row>
    <row r="31" spans="1:18">
      <c r="A31" s="14"/>
      <c r="B31" s="278" t="s">
        <v>980</v>
      </c>
      <c r="C31" s="279">
        <v>2.5</v>
      </c>
      <c r="D31" s="14"/>
      <c r="E31" s="14">
        <f>E26*E30</f>
        <v>3358.08</v>
      </c>
      <c r="F31" s="14"/>
      <c r="G31" s="14">
        <f>G26*G30</f>
        <v>3498</v>
      </c>
      <c r="H31" s="14"/>
      <c r="I31" s="21">
        <f>I26*I30</f>
        <v>3404.72</v>
      </c>
      <c r="J31" s="14"/>
      <c r="L31">
        <f>G31/E31</f>
        <v>1.0416666666666667</v>
      </c>
    </row>
    <row r="32" spans="1:18">
      <c r="B32" s="278" t="s">
        <v>986</v>
      </c>
      <c r="C32" s="277">
        <f>C28+C29+C30+C31</f>
        <v>3506.23</v>
      </c>
    </row>
    <row r="33" spans="3:16">
      <c r="C33">
        <f>ROUND(C32,0)</f>
        <v>3506</v>
      </c>
      <c r="N33">
        <f>35000/12</f>
        <v>2916.6666666666665</v>
      </c>
    </row>
    <row r="35" spans="3:16">
      <c r="C35">
        <v>2022</v>
      </c>
      <c r="E35">
        <v>2011</v>
      </c>
      <c r="G35">
        <v>2011</v>
      </c>
      <c r="I35">
        <v>2009</v>
      </c>
    </row>
    <row r="36" spans="3:16">
      <c r="C36">
        <f>ROUND(1-(2022-C35)/60,2)</f>
        <v>1</v>
      </c>
      <c r="E36" s="34">
        <f>ROUND(1-(2022-E35)/60,2)</f>
        <v>0.82</v>
      </c>
      <c r="G36" s="34">
        <f>ROUND(1-(2022-G35)/60,2)</f>
        <v>0.82</v>
      </c>
      <c r="H36">
        <v>96</v>
      </c>
      <c r="I36" s="34">
        <f>ROUND(1-(2022-I35)/60,2)</f>
        <v>0.78</v>
      </c>
    </row>
    <row r="37" spans="3:16">
      <c r="G37" s="34"/>
    </row>
    <row r="39" spans="3:16">
      <c r="D39" t="s">
        <v>1552</v>
      </c>
      <c r="E39" t="s">
        <v>1553</v>
      </c>
      <c r="F39" t="s">
        <v>1554</v>
      </c>
      <c r="G39" t="s">
        <v>1555</v>
      </c>
    </row>
    <row r="40" spans="3:16">
      <c r="D40">
        <v>100</v>
      </c>
      <c r="E40">
        <f>D40-2</f>
        <v>98</v>
      </c>
      <c r="F40" s="284">
        <f t="shared" ref="F40:G40" si="0">E40-2</f>
        <v>96</v>
      </c>
      <c r="G40" s="284">
        <f t="shared" si="0"/>
        <v>94</v>
      </c>
      <c r="H40" s="284"/>
    </row>
    <row r="41" spans="3:16">
      <c r="P41">
        <f>16.5/26.4</f>
        <v>0.625</v>
      </c>
    </row>
    <row r="42" spans="3:16">
      <c r="C42" s="276"/>
      <c r="D42" s="276"/>
      <c r="E42" s="276" t="s">
        <v>1541</v>
      </c>
      <c r="F42" s="276"/>
      <c r="G42" s="276" t="s">
        <v>1549</v>
      </c>
      <c r="H42" s="244"/>
      <c r="I42" s="244"/>
      <c r="N42" s="34"/>
    </row>
    <row r="43" spans="3:16" ht="28.5">
      <c r="C43" s="276" t="s">
        <v>1548</v>
      </c>
      <c r="D43" s="276"/>
      <c r="E43" s="276">
        <v>28</v>
      </c>
      <c r="F43" s="276">
        <v>1</v>
      </c>
      <c r="G43" s="281" t="s">
        <v>1550</v>
      </c>
      <c r="H43" s="276">
        <v>1</v>
      </c>
      <c r="I43" s="244">
        <f>C28</f>
        <v>3420</v>
      </c>
      <c r="O43">
        <f>3000/28*0.88</f>
        <v>94.285714285714278</v>
      </c>
      <c r="P43">
        <f>O43/0.6</f>
        <v>157.14285714285714</v>
      </c>
    </row>
    <row r="44" spans="3:16" ht="28.5">
      <c r="C44" s="276" t="s">
        <v>1547</v>
      </c>
      <c r="D44" s="276"/>
      <c r="E44" s="276">
        <v>18</v>
      </c>
      <c r="F44" s="276">
        <v>1.02</v>
      </c>
      <c r="G44" s="281" t="s">
        <v>1551</v>
      </c>
      <c r="H44" s="276">
        <v>0.98</v>
      </c>
      <c r="I44" s="244">
        <f>ROUND(I43*F44*H44,0)</f>
        <v>3419</v>
      </c>
      <c r="J44" s="284"/>
      <c r="O44">
        <f>3100/34*0.88</f>
        <v>80.235294117647058</v>
      </c>
      <c r="P44" s="284">
        <f>O44/0.6</f>
        <v>133.72549019607843</v>
      </c>
    </row>
  </sheetData>
  <mergeCells count="31">
    <mergeCell ref="I5:J5"/>
    <mergeCell ref="I3:J3"/>
    <mergeCell ref="A5:B5"/>
    <mergeCell ref="C5:D5"/>
    <mergeCell ref="E5:F5"/>
    <mergeCell ref="G5:H5"/>
    <mergeCell ref="A4:B4"/>
    <mergeCell ref="C4:D4"/>
    <mergeCell ref="E4:F4"/>
    <mergeCell ref="G4:H4"/>
    <mergeCell ref="A3:B3"/>
    <mergeCell ref="I4:J4"/>
    <mergeCell ref="C3:D3"/>
    <mergeCell ref="E3:F3"/>
    <mergeCell ref="G3:H3"/>
    <mergeCell ref="A7:B7"/>
    <mergeCell ref="A1:J1"/>
    <mergeCell ref="E26:F26"/>
    <mergeCell ref="G26:H26"/>
    <mergeCell ref="A27:B27"/>
    <mergeCell ref="C27:D27"/>
    <mergeCell ref="E27:F27"/>
    <mergeCell ref="G27:H27"/>
    <mergeCell ref="C26:D26"/>
    <mergeCell ref="A6:B6"/>
    <mergeCell ref="A8:B8"/>
    <mergeCell ref="A9:A13"/>
    <mergeCell ref="A14:A22"/>
    <mergeCell ref="A26:B26"/>
    <mergeCell ref="I27:J27"/>
    <mergeCell ref="I26:J26"/>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59999389629810485"/>
  </sheetPr>
  <dimension ref="A1:O49"/>
  <sheetViews>
    <sheetView topLeftCell="G1" zoomScale="90" zoomScaleNormal="90" workbookViewId="0">
      <selection activeCell="N3" sqref="N3"/>
    </sheetView>
  </sheetViews>
  <sheetFormatPr defaultColWidth="9" defaultRowHeight="14.25"/>
  <cols>
    <col min="1" max="1" width="17.625" style="44" customWidth="1"/>
    <col min="2" max="2" width="19.375" style="82" customWidth="1"/>
    <col min="3" max="3" width="16.125" style="44" hidden="1" customWidth="1"/>
    <col min="4" max="4" width="19.375" style="44" customWidth="1"/>
    <col min="5" max="5" width="8" style="44" customWidth="1"/>
    <col min="6" max="6" width="18.125" style="181" hidden="1" customWidth="1"/>
    <col min="7" max="7" width="20.5" style="153" customWidth="1"/>
    <col min="8" max="8" width="5.875" style="44" customWidth="1"/>
    <col min="9" max="9" width="10.875" style="44" customWidth="1"/>
    <col min="10" max="10" width="16.625" style="44" customWidth="1"/>
    <col min="11" max="11" width="3.375" style="44" hidden="1" customWidth="1"/>
    <col min="12" max="12" width="10.875" style="82" customWidth="1"/>
    <col min="13" max="16384" width="9" style="44"/>
  </cols>
  <sheetData>
    <row r="1" spans="1:15">
      <c r="B1" s="168" t="s">
        <v>62</v>
      </c>
      <c r="C1" s="168"/>
      <c r="D1" s="169" t="s">
        <v>149</v>
      </c>
      <c r="F1" s="181">
        <v>12</v>
      </c>
    </row>
    <row r="2" spans="1:15">
      <c r="B2" s="142" t="s">
        <v>63</v>
      </c>
      <c r="C2" s="96"/>
      <c r="D2" s="97"/>
      <c r="E2" s="23"/>
    </row>
    <row r="3" spans="1:15">
      <c r="A3" s="193" t="s">
        <v>154</v>
      </c>
      <c r="B3" s="24" t="s">
        <v>64</v>
      </c>
      <c r="C3" s="90" t="s">
        <v>65</v>
      </c>
      <c r="D3" s="90" t="s">
        <v>112</v>
      </c>
      <c r="E3" s="90" t="s">
        <v>153</v>
      </c>
      <c r="F3" s="182" t="s">
        <v>878</v>
      </c>
      <c r="G3" s="154" t="s">
        <v>874</v>
      </c>
      <c r="H3" s="43"/>
    </row>
    <row r="4" spans="1:15" ht="15">
      <c r="A4" s="309" t="s">
        <v>1492</v>
      </c>
      <c r="B4" s="92">
        <v>44562</v>
      </c>
      <c r="C4" s="35">
        <v>1</v>
      </c>
      <c r="D4" s="71">
        <f>中指数据!M43</f>
        <v>48.95</v>
      </c>
      <c r="E4" s="308">
        <v>4</v>
      </c>
      <c r="F4" s="247">
        <f>G4-$N$7-N8</f>
        <v>45.77</v>
      </c>
      <c r="G4" s="307">
        <f>ROUND(AVERAGE(D4:D6),2)</f>
        <v>49.77</v>
      </c>
      <c r="H4" s="54"/>
      <c r="J4" s="184" t="str">
        <f>G3</f>
        <v>含物业费和取暖费</v>
      </c>
    </row>
    <row r="5" spans="1:15">
      <c r="A5" s="309"/>
      <c r="B5" s="92">
        <v>44593</v>
      </c>
      <c r="C5" s="35">
        <v>1</v>
      </c>
      <c r="D5" s="71">
        <f>中指数据!L43</f>
        <v>50.07</v>
      </c>
      <c r="E5" s="308"/>
      <c r="F5" s="247"/>
      <c r="G5" s="307"/>
      <c r="H5" s="54"/>
      <c r="I5" s="55" t="s">
        <v>879</v>
      </c>
      <c r="J5" s="173" t="s">
        <v>66</v>
      </c>
      <c r="K5" s="69" t="s">
        <v>67</v>
      </c>
      <c r="L5" s="150" t="s">
        <v>68</v>
      </c>
    </row>
    <row r="6" spans="1:15">
      <c r="A6" s="309"/>
      <c r="B6" s="92">
        <v>44621</v>
      </c>
      <c r="C6" s="35">
        <v>1</v>
      </c>
      <c r="D6" s="71">
        <f>中指数据!K43</f>
        <v>50.29</v>
      </c>
      <c r="E6" s="308"/>
      <c r="F6" s="247">
        <f>G6-$N$7-N8</f>
        <v>-4</v>
      </c>
      <c r="G6" s="307"/>
      <c r="H6" s="54"/>
      <c r="I6" s="70" t="s">
        <v>69</v>
      </c>
      <c r="J6" s="176">
        <f>G16</f>
        <v>50.91</v>
      </c>
      <c r="K6" s="72"/>
      <c r="L6" s="310">
        <f>ROUND(AVERAGE(J6:J8),2)</f>
        <v>52.06</v>
      </c>
      <c r="M6" s="29" t="s">
        <v>983</v>
      </c>
      <c r="N6" s="44">
        <f>ROUND((L6-N7-N8)/(1+5%)*2.5%,2)</f>
        <v>1.1399999999999999</v>
      </c>
    </row>
    <row r="7" spans="1:15" ht="15" customHeight="1">
      <c r="A7" s="309" t="s">
        <v>950</v>
      </c>
      <c r="B7" s="92">
        <v>44652</v>
      </c>
      <c r="C7" s="35">
        <v>2</v>
      </c>
      <c r="D7" s="71" t="str">
        <f>中指数据!J43</f>
        <v>--</v>
      </c>
      <c r="E7" s="308">
        <v>3</v>
      </c>
      <c r="F7" s="247"/>
      <c r="G7" s="307">
        <f t="shared" ref="G7" si="0">ROUND(AVERAGE(D7:D9),2)</f>
        <v>50.28</v>
      </c>
      <c r="H7" s="54"/>
      <c r="I7" s="70" t="s">
        <v>70</v>
      </c>
      <c r="J7" s="213" t="s">
        <v>221</v>
      </c>
      <c r="K7" s="72"/>
      <c r="L7" s="308"/>
      <c r="M7" s="159" t="s">
        <v>108</v>
      </c>
      <c r="N7" s="160">
        <v>1.5</v>
      </c>
      <c r="O7" s="29"/>
    </row>
    <row r="8" spans="1:15">
      <c r="A8" s="309"/>
      <c r="B8" s="92">
        <v>44682</v>
      </c>
      <c r="C8" s="35">
        <v>3</v>
      </c>
      <c r="D8" s="71">
        <f>中指数据!I43</f>
        <v>49.86</v>
      </c>
      <c r="E8" s="308"/>
      <c r="F8" s="247"/>
      <c r="G8" s="307"/>
      <c r="H8" s="54"/>
      <c r="I8" s="70" t="s">
        <v>71</v>
      </c>
      <c r="J8" s="177">
        <f>G48</f>
        <v>53.21</v>
      </c>
      <c r="K8" s="72"/>
      <c r="L8" s="308"/>
      <c r="M8" s="159" t="s">
        <v>158</v>
      </c>
      <c r="N8" s="160">
        <f>30/12</f>
        <v>2.5</v>
      </c>
      <c r="O8" s="44" t="s">
        <v>701</v>
      </c>
    </row>
    <row r="9" spans="1:15" ht="15">
      <c r="A9" s="309"/>
      <c r="B9" s="92">
        <v>44713</v>
      </c>
      <c r="C9" s="35">
        <v>2</v>
      </c>
      <c r="D9" s="71">
        <f>中指数据!H43</f>
        <v>50.7</v>
      </c>
      <c r="E9" s="308"/>
      <c r="F9" s="247">
        <f>G5-N7-N8</f>
        <v>-4</v>
      </c>
      <c r="G9" s="307"/>
      <c r="H9" s="54"/>
      <c r="J9" s="184" t="s">
        <v>920</v>
      </c>
      <c r="L9" s="185">
        <f>L6-N7-N8-N6</f>
        <v>46.92</v>
      </c>
    </row>
    <row r="10" spans="1:15" ht="15" customHeight="1">
      <c r="A10" s="309" t="s">
        <v>951</v>
      </c>
      <c r="B10" s="92">
        <v>44743</v>
      </c>
      <c r="C10" s="35">
        <v>2</v>
      </c>
      <c r="D10" s="71">
        <f>中指数据!G43</f>
        <v>53.16</v>
      </c>
      <c r="E10" s="308">
        <v>4</v>
      </c>
      <c r="F10" s="247"/>
      <c r="G10" s="307">
        <f t="shared" ref="G10" si="1">ROUND(AVERAGE(D10:D12),2)</f>
        <v>52.61</v>
      </c>
      <c r="H10" s="54"/>
    </row>
    <row r="11" spans="1:15">
      <c r="A11" s="309"/>
      <c r="B11" s="92">
        <v>44774</v>
      </c>
      <c r="C11" s="35">
        <v>3</v>
      </c>
      <c r="D11" s="71">
        <f>中指数据!F43</f>
        <v>51.2</v>
      </c>
      <c r="E11" s="308"/>
      <c r="F11" s="247"/>
      <c r="G11" s="307"/>
      <c r="H11" s="54"/>
    </row>
    <row r="12" spans="1:15">
      <c r="A12" s="309"/>
      <c r="B12" s="92">
        <v>44805</v>
      </c>
      <c r="C12" s="35">
        <v>2</v>
      </c>
      <c r="D12" s="71">
        <f>中指数据!E43</f>
        <v>53.47</v>
      </c>
      <c r="E12" s="308"/>
      <c r="F12" s="247">
        <f>G7-N7-N8</f>
        <v>46.28</v>
      </c>
      <c r="G12" s="307"/>
      <c r="H12" s="54"/>
    </row>
    <row r="13" spans="1:15" ht="15" customHeight="1">
      <c r="A13" s="309" t="s">
        <v>1002</v>
      </c>
      <c r="B13" s="92">
        <v>44835</v>
      </c>
      <c r="C13" s="91">
        <v>1</v>
      </c>
      <c r="D13" s="74">
        <f>中指数据!D43</f>
        <v>51.77</v>
      </c>
      <c r="E13" s="308">
        <v>3</v>
      </c>
      <c r="F13" s="247"/>
      <c r="G13" s="307">
        <f t="shared" ref="G13" si="2">ROUND(AVERAGE(D13:D15),2)</f>
        <v>50.97</v>
      </c>
      <c r="H13" s="54"/>
    </row>
    <row r="14" spans="1:15">
      <c r="A14" s="309"/>
      <c r="B14" s="92">
        <v>44866</v>
      </c>
      <c r="C14" s="225"/>
      <c r="D14" s="74">
        <f>中指数据!C43</f>
        <v>50.41</v>
      </c>
      <c r="E14" s="308"/>
      <c r="F14" s="247"/>
      <c r="G14" s="307"/>
      <c r="H14" s="54"/>
    </row>
    <row r="15" spans="1:15">
      <c r="A15" s="309"/>
      <c r="B15" s="92">
        <v>44896</v>
      </c>
      <c r="C15" s="225"/>
      <c r="D15" s="223">
        <f>中指数据!B43</f>
        <v>50.72</v>
      </c>
      <c r="E15" s="308"/>
      <c r="F15" s="247">
        <f>G10-N7-N8</f>
        <v>48.61</v>
      </c>
      <c r="G15" s="307"/>
      <c r="H15" s="54"/>
    </row>
    <row r="16" spans="1:15">
      <c r="A16" s="93" t="s">
        <v>152</v>
      </c>
      <c r="B16" s="151"/>
      <c r="C16" s="94"/>
      <c r="D16" s="94"/>
      <c r="E16" s="95"/>
      <c r="F16" s="156">
        <f>ROUND(AVERAGE(F4:F15),2)</f>
        <v>26.53</v>
      </c>
      <c r="G16" s="155">
        <f>ROUND(AVERAGE(G4:G15),2)</f>
        <v>50.91</v>
      </c>
      <c r="H16" s="41"/>
    </row>
    <row r="18" spans="1:8" hidden="1">
      <c r="B18" s="170" t="s">
        <v>72</v>
      </c>
      <c r="C18" s="171"/>
      <c r="D18" s="172" t="s">
        <v>149</v>
      </c>
      <c r="E18" s="43"/>
    </row>
    <row r="19" spans="1:8" hidden="1">
      <c r="A19" s="193" t="s">
        <v>154</v>
      </c>
      <c r="B19" s="24" t="s">
        <v>64</v>
      </c>
      <c r="C19" s="69" t="s">
        <v>74</v>
      </c>
      <c r="D19" s="28" t="s">
        <v>873</v>
      </c>
      <c r="E19" s="69" t="str">
        <f>E3</f>
        <v>样本数量</v>
      </c>
      <c r="F19" s="182" t="str">
        <f>F3</f>
        <v>不含物业费、取暖费</v>
      </c>
      <c r="G19" s="154" t="str">
        <f>G3</f>
        <v>含物业费和取暖费</v>
      </c>
      <c r="H19" s="43"/>
    </row>
    <row r="20" spans="1:8" hidden="1">
      <c r="A20" s="309" t="s">
        <v>917</v>
      </c>
      <c r="B20" s="92">
        <v>44470</v>
      </c>
      <c r="C20" s="69"/>
      <c r="D20" s="27"/>
      <c r="E20" s="308"/>
      <c r="F20" s="199"/>
      <c r="G20" s="308"/>
      <c r="H20" s="54"/>
    </row>
    <row r="21" spans="1:8" hidden="1">
      <c r="A21" s="309"/>
      <c r="B21" s="92">
        <v>44501</v>
      </c>
      <c r="C21" s="69"/>
      <c r="D21" s="27"/>
      <c r="E21" s="308"/>
      <c r="F21" s="199"/>
      <c r="G21" s="308"/>
      <c r="H21" s="54"/>
    </row>
    <row r="22" spans="1:8" hidden="1">
      <c r="A22" s="309"/>
      <c r="B22" s="92">
        <v>44531</v>
      </c>
      <c r="C22" s="69"/>
      <c r="D22" s="27"/>
      <c r="E22" s="308"/>
      <c r="F22" s="199"/>
      <c r="G22" s="308"/>
      <c r="H22" s="54"/>
    </row>
    <row r="23" spans="1:8" ht="15" hidden="1" customHeight="1">
      <c r="A23" s="309" t="s">
        <v>916</v>
      </c>
      <c r="B23" s="92">
        <v>44562</v>
      </c>
      <c r="C23" s="69"/>
      <c r="D23" s="27"/>
      <c r="E23" s="308"/>
      <c r="F23" s="199"/>
      <c r="G23" s="308"/>
      <c r="H23" s="54"/>
    </row>
    <row r="24" spans="1:8" hidden="1">
      <c r="A24" s="309"/>
      <c r="B24" s="92">
        <v>44593</v>
      </c>
      <c r="C24" s="69"/>
      <c r="D24" s="27"/>
      <c r="E24" s="308"/>
      <c r="F24" s="199"/>
      <c r="G24" s="308"/>
      <c r="H24" s="54"/>
    </row>
    <row r="25" spans="1:8" hidden="1">
      <c r="A25" s="309"/>
      <c r="B25" s="92">
        <v>44621</v>
      </c>
      <c r="C25" s="69"/>
      <c r="D25" s="27"/>
      <c r="E25" s="308"/>
      <c r="F25" s="199"/>
      <c r="G25" s="308"/>
      <c r="H25" s="54"/>
    </row>
    <row r="26" spans="1:8" ht="15" hidden="1" customHeight="1">
      <c r="A26" s="309" t="s">
        <v>950</v>
      </c>
      <c r="B26" s="92">
        <v>44652</v>
      </c>
      <c r="C26" s="69"/>
      <c r="D26" s="27"/>
      <c r="E26" s="308"/>
      <c r="F26" s="199"/>
      <c r="G26" s="308"/>
      <c r="H26" s="54"/>
    </row>
    <row r="27" spans="1:8" hidden="1">
      <c r="A27" s="309"/>
      <c r="B27" s="92">
        <v>44682</v>
      </c>
      <c r="C27" s="69"/>
      <c r="D27" s="27"/>
      <c r="E27" s="308"/>
      <c r="F27" s="199"/>
      <c r="G27" s="308"/>
      <c r="H27" s="54"/>
    </row>
    <row r="28" spans="1:8" hidden="1">
      <c r="A28" s="309"/>
      <c r="B28" s="92">
        <v>44713</v>
      </c>
      <c r="C28" s="69"/>
      <c r="D28" s="27"/>
      <c r="E28" s="308"/>
      <c r="F28" s="199"/>
      <c r="G28" s="308"/>
      <c r="H28" s="54"/>
    </row>
    <row r="29" spans="1:8" ht="15" hidden="1" customHeight="1">
      <c r="A29" s="309" t="s">
        <v>951</v>
      </c>
      <c r="B29" s="92">
        <v>44743</v>
      </c>
      <c r="C29" s="69"/>
      <c r="D29" s="27"/>
      <c r="E29" s="308"/>
      <c r="F29" s="199"/>
      <c r="G29" s="308"/>
      <c r="H29" s="54"/>
    </row>
    <row r="30" spans="1:8" hidden="1">
      <c r="A30" s="309"/>
      <c r="B30" s="92">
        <v>44774</v>
      </c>
      <c r="C30" s="69"/>
      <c r="D30" s="27"/>
      <c r="E30" s="308"/>
      <c r="F30" s="199"/>
      <c r="G30" s="308"/>
      <c r="H30" s="54"/>
    </row>
    <row r="31" spans="1:8" hidden="1">
      <c r="A31" s="309"/>
      <c r="B31" s="92">
        <v>44805</v>
      </c>
      <c r="C31" s="69"/>
      <c r="D31" s="27"/>
      <c r="E31" s="308"/>
      <c r="F31" s="189"/>
      <c r="G31" s="308"/>
      <c r="H31" s="54"/>
    </row>
    <row r="32" spans="1:8" hidden="1">
      <c r="A32" s="98" t="str">
        <f>A16</f>
        <v>平均月租金（元/平方米/月）</v>
      </c>
      <c r="B32" s="152"/>
      <c r="C32" s="99"/>
      <c r="D32" s="99"/>
      <c r="E32" s="73"/>
      <c r="F32" s="156"/>
      <c r="G32" s="155"/>
      <c r="H32" s="41"/>
    </row>
    <row r="34" spans="1:8">
      <c r="B34" s="170" t="s">
        <v>75</v>
      </c>
      <c r="C34" s="171"/>
      <c r="D34" s="172" t="s">
        <v>150</v>
      </c>
      <c r="E34" s="43"/>
      <c r="H34" s="80"/>
    </row>
    <row r="35" spans="1:8">
      <c r="A35" s="193" t="s">
        <v>154</v>
      </c>
      <c r="B35" s="24" t="s">
        <v>64</v>
      </c>
      <c r="C35" s="69" t="s">
        <v>74</v>
      </c>
      <c r="D35" s="28" t="s">
        <v>873</v>
      </c>
      <c r="E35" s="69" t="str">
        <f>E3</f>
        <v>样本数量</v>
      </c>
      <c r="F35" s="166" t="str">
        <f>F19</f>
        <v>不含物业费、取暖费</v>
      </c>
      <c r="G35" s="154" t="str">
        <f>G19</f>
        <v>含物业费和取暖费</v>
      </c>
      <c r="H35" s="179"/>
    </row>
    <row r="36" spans="1:8">
      <c r="A36" s="309" t="s">
        <v>1492</v>
      </c>
      <c r="B36" s="92">
        <v>44562</v>
      </c>
      <c r="C36" s="69"/>
      <c r="D36" s="223" t="s">
        <v>221</v>
      </c>
      <c r="E36" s="308">
        <v>2</v>
      </c>
      <c r="F36" s="233">
        <f>G36-N8-N7</f>
        <v>50.69</v>
      </c>
      <c r="G36" s="307">
        <f>ROUND(AVERAGE(D36:D38),2)</f>
        <v>54.69</v>
      </c>
      <c r="H36" s="311"/>
    </row>
    <row r="37" spans="1:8">
      <c r="A37" s="309"/>
      <c r="B37" s="92">
        <v>44593</v>
      </c>
      <c r="C37" s="69">
        <v>6</v>
      </c>
      <c r="D37" s="230">
        <f>市场数据!M9</f>
        <v>54.69</v>
      </c>
      <c r="E37" s="308"/>
      <c r="F37" s="232"/>
      <c r="G37" s="307"/>
      <c r="H37" s="312"/>
    </row>
    <row r="38" spans="1:8">
      <c r="A38" s="309"/>
      <c r="B38" s="92">
        <v>44621</v>
      </c>
      <c r="C38" s="69">
        <v>4</v>
      </c>
      <c r="D38" s="250" t="s">
        <v>221</v>
      </c>
      <c r="E38" s="308"/>
      <c r="F38" s="233">
        <f>G38-N8-N7</f>
        <v>-4</v>
      </c>
      <c r="G38" s="307"/>
      <c r="H38" s="311"/>
    </row>
    <row r="39" spans="1:8" ht="15" customHeight="1">
      <c r="A39" s="309" t="s">
        <v>950</v>
      </c>
      <c r="B39" s="92">
        <v>44652</v>
      </c>
      <c r="C39" s="69">
        <v>2</v>
      </c>
      <c r="D39" s="230">
        <f>市场数据!M8</f>
        <v>54.12</v>
      </c>
      <c r="E39" s="308">
        <v>3</v>
      </c>
      <c r="F39" s="232"/>
      <c r="G39" s="307">
        <f>ROUND(AVERAGE(D39:D41),2)</f>
        <v>54.87</v>
      </c>
      <c r="H39" s="312"/>
    </row>
    <row r="40" spans="1:8">
      <c r="A40" s="309"/>
      <c r="B40" s="92">
        <v>44682</v>
      </c>
      <c r="C40" s="69">
        <v>5</v>
      </c>
      <c r="D40" s="250" t="s">
        <v>221</v>
      </c>
      <c r="E40" s="308"/>
      <c r="F40" s="199"/>
      <c r="G40" s="307"/>
      <c r="H40" s="312"/>
    </row>
    <row r="41" spans="1:8">
      <c r="A41" s="309"/>
      <c r="B41" s="92">
        <v>44713</v>
      </c>
      <c r="C41" s="69">
        <v>3</v>
      </c>
      <c r="D41" s="230">
        <f>市场数据!M6</f>
        <v>55.61</v>
      </c>
      <c r="E41" s="308"/>
      <c r="F41" s="198">
        <f>G37-N8-N7</f>
        <v>-4</v>
      </c>
      <c r="G41" s="307"/>
      <c r="H41" s="311"/>
    </row>
    <row r="42" spans="1:8" ht="15" customHeight="1">
      <c r="A42" s="309" t="s">
        <v>951</v>
      </c>
      <c r="B42" s="92">
        <v>44743</v>
      </c>
      <c r="C42" s="69">
        <v>2</v>
      </c>
      <c r="D42" s="250" t="s">
        <v>221</v>
      </c>
      <c r="E42" s="308">
        <v>4</v>
      </c>
      <c r="F42" s="199"/>
      <c r="G42" s="307">
        <f>ROUND(AVERAGE(D42:D44),2)</f>
        <v>50.63</v>
      </c>
      <c r="H42" s="312"/>
    </row>
    <row r="43" spans="1:8">
      <c r="A43" s="309"/>
      <c r="B43" s="92">
        <v>44774</v>
      </c>
      <c r="C43" s="69">
        <v>2</v>
      </c>
      <c r="D43" s="230">
        <f>市场数据!M5</f>
        <v>51.25</v>
      </c>
      <c r="E43" s="308"/>
      <c r="F43" s="199"/>
      <c r="G43" s="307"/>
      <c r="H43" s="312"/>
    </row>
    <row r="44" spans="1:8">
      <c r="A44" s="309"/>
      <c r="B44" s="92">
        <v>44805</v>
      </c>
      <c r="C44" s="69">
        <v>5</v>
      </c>
      <c r="D44" s="213">
        <f>市场数据!M4</f>
        <v>50</v>
      </c>
      <c r="E44" s="308"/>
      <c r="F44" s="198">
        <f>G40-N8-N7</f>
        <v>-4</v>
      </c>
      <c r="G44" s="307"/>
      <c r="H44" s="311"/>
    </row>
    <row r="45" spans="1:8" ht="15" customHeight="1">
      <c r="A45" s="309" t="s">
        <v>1002</v>
      </c>
      <c r="B45" s="92">
        <v>44835</v>
      </c>
      <c r="C45" s="69">
        <v>5</v>
      </c>
      <c r="D45" s="250" t="s">
        <v>221</v>
      </c>
      <c r="E45" s="308">
        <v>2</v>
      </c>
      <c r="F45" s="199"/>
      <c r="G45" s="307">
        <f>ROUND(AVERAGE(D45:D47),2)</f>
        <v>52.63</v>
      </c>
      <c r="H45" s="312"/>
    </row>
    <row r="46" spans="1:8">
      <c r="A46" s="309"/>
      <c r="B46" s="92">
        <v>44866</v>
      </c>
      <c r="C46" s="69">
        <v>1</v>
      </c>
      <c r="D46" s="42">
        <f>市场数据!M2</f>
        <v>52.63</v>
      </c>
      <c r="E46" s="308"/>
      <c r="F46" s="199"/>
      <c r="G46" s="307"/>
      <c r="H46" s="312"/>
    </row>
    <row r="47" spans="1:8">
      <c r="A47" s="309"/>
      <c r="B47" s="92">
        <v>44896</v>
      </c>
      <c r="C47" s="69">
        <v>11</v>
      </c>
      <c r="D47" s="250" t="s">
        <v>221</v>
      </c>
      <c r="E47" s="308"/>
      <c r="F47" s="229" t="e">
        <f>D47-N7-N8</f>
        <v>#VALUE!</v>
      </c>
      <c r="G47" s="307"/>
      <c r="H47" s="180"/>
    </row>
    <row r="48" spans="1:8">
      <c r="A48" s="98" t="str">
        <f>A16</f>
        <v>平均月租金（元/平方米/月）</v>
      </c>
      <c r="B48" s="152"/>
      <c r="C48" s="99"/>
      <c r="D48" s="99"/>
      <c r="E48" s="73"/>
      <c r="F48" s="156" t="e">
        <f>ROUND(AVERAGE(F36:F47),2)</f>
        <v>#VALUE!</v>
      </c>
      <c r="G48" s="183">
        <f>ROUND(AVERAGE(G36:G47),2)</f>
        <v>53.21</v>
      </c>
      <c r="H48" s="167"/>
    </row>
    <row r="49" spans="8:8">
      <c r="H49" s="162"/>
    </row>
  </sheetData>
  <mergeCells count="41">
    <mergeCell ref="A39:A41"/>
    <mergeCell ref="A42:A44"/>
    <mergeCell ref="A45:A47"/>
    <mergeCell ref="L6:L8"/>
    <mergeCell ref="H36:H37"/>
    <mergeCell ref="H38:H40"/>
    <mergeCell ref="H41:H43"/>
    <mergeCell ref="H44:H46"/>
    <mergeCell ref="G26:G28"/>
    <mergeCell ref="E29:E31"/>
    <mergeCell ref="G29:G31"/>
    <mergeCell ref="G4:G6"/>
    <mergeCell ref="E4:E6"/>
    <mergeCell ref="E7:E9"/>
    <mergeCell ref="A4:A6"/>
    <mergeCell ref="A7:A9"/>
    <mergeCell ref="A10:A12"/>
    <mergeCell ref="A13:A15"/>
    <mergeCell ref="A36:A38"/>
    <mergeCell ref="A23:A25"/>
    <mergeCell ref="A26:A28"/>
    <mergeCell ref="A29:A31"/>
    <mergeCell ref="A20:A22"/>
    <mergeCell ref="E20:E22"/>
    <mergeCell ref="G20:G22"/>
    <mergeCell ref="E23:E25"/>
    <mergeCell ref="G23:G25"/>
    <mergeCell ref="E26:E28"/>
    <mergeCell ref="G7:G9"/>
    <mergeCell ref="G10:G12"/>
    <mergeCell ref="E10:E12"/>
    <mergeCell ref="E13:E15"/>
    <mergeCell ref="G13:G15"/>
    <mergeCell ref="G36:G38"/>
    <mergeCell ref="G39:G41"/>
    <mergeCell ref="G42:G44"/>
    <mergeCell ref="G45:G47"/>
    <mergeCell ref="E36:E38"/>
    <mergeCell ref="E39:E41"/>
    <mergeCell ref="E42:E44"/>
    <mergeCell ref="E45:E47"/>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59999389629810485"/>
  </sheetPr>
  <dimension ref="A1:M72"/>
  <sheetViews>
    <sheetView topLeftCell="G1" zoomScale="90" zoomScaleNormal="90" workbookViewId="0">
      <selection activeCell="D42" sqref="D42"/>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80" hidden="1" customWidth="1"/>
    <col min="7" max="7" width="18.625" style="44" customWidth="1"/>
    <col min="8" max="8" width="5.5" style="80" customWidth="1"/>
    <col min="9" max="9" width="11" style="44" customWidth="1"/>
    <col min="10" max="10" width="16.625" style="44" customWidth="1"/>
    <col min="11" max="12" width="11" style="44" customWidth="1"/>
    <col min="13" max="16384" width="9" style="44"/>
  </cols>
  <sheetData>
    <row r="1" spans="1:13">
      <c r="B1" s="168" t="s">
        <v>62</v>
      </c>
      <c r="C1" s="168"/>
      <c r="D1" s="172" t="str">
        <f>合生世界村!D1</f>
        <v>含供暖、物业</v>
      </c>
      <c r="F1" s="80">
        <v>12</v>
      </c>
    </row>
    <row r="2" spans="1:13">
      <c r="B2" s="318" t="s">
        <v>63</v>
      </c>
      <c r="C2" s="319" t="e">
        <f>#REF!</f>
        <v>#REF!</v>
      </c>
      <c r="D2" s="97"/>
      <c r="E2" s="23"/>
    </row>
    <row r="3" spans="1:13">
      <c r="A3" s="69" t="s">
        <v>154</v>
      </c>
      <c r="B3" s="24" t="s">
        <v>64</v>
      </c>
      <c r="C3" s="24" t="s">
        <v>65</v>
      </c>
      <c r="D3" s="24" t="s">
        <v>112</v>
      </c>
      <c r="E3" s="24" t="s">
        <v>153</v>
      </c>
      <c r="F3" s="77" t="str">
        <f>东亚瑞晶苑!F3</f>
        <v>不含物业费、取暖费</v>
      </c>
      <c r="G3" s="157" t="str">
        <f>东亚瑞晶苑!G3</f>
        <v>含物业费和取暖费</v>
      </c>
      <c r="H3" s="162"/>
      <c r="K3" s="80"/>
    </row>
    <row r="4" spans="1:13" ht="15">
      <c r="A4" s="309" t="s">
        <v>1492</v>
      </c>
      <c r="B4" s="92">
        <v>44562</v>
      </c>
      <c r="C4" s="35">
        <v>2</v>
      </c>
      <c r="D4" s="71">
        <f>中指数据!M52</f>
        <v>43.52</v>
      </c>
      <c r="E4" s="308">
        <v>4</v>
      </c>
      <c r="F4" s="246" t="e">
        <f>G4-#REF!-#REF!</f>
        <v>#REF!</v>
      </c>
      <c r="G4" s="307">
        <f>ROUND(AVERAGE(D4:D6),2)</f>
        <v>45.33</v>
      </c>
      <c r="H4" s="164"/>
      <c r="J4" s="184" t="str">
        <f>合生世界村!$J$4</f>
        <v>含物业费和取暖费</v>
      </c>
      <c r="K4" s="80"/>
    </row>
    <row r="5" spans="1:13">
      <c r="A5" s="309"/>
      <c r="B5" s="92">
        <v>44593</v>
      </c>
      <c r="C5" s="35">
        <v>3</v>
      </c>
      <c r="D5" s="71">
        <f>中指数据!L52</f>
        <v>44.93</v>
      </c>
      <c r="E5" s="308"/>
      <c r="F5" s="247"/>
      <c r="G5" s="307"/>
      <c r="H5" s="164"/>
      <c r="I5" s="70" t="str">
        <f>合生世界村!$I$5</f>
        <v>数据来源</v>
      </c>
      <c r="J5" s="173" t="s">
        <v>66</v>
      </c>
      <c r="K5" s="77" t="s">
        <v>68</v>
      </c>
    </row>
    <row r="6" spans="1:13">
      <c r="A6" s="309"/>
      <c r="B6" s="92">
        <v>44621</v>
      </c>
      <c r="C6" s="35">
        <v>1</v>
      </c>
      <c r="D6" s="71">
        <f>中指数据!K52</f>
        <v>47.53</v>
      </c>
      <c r="E6" s="308"/>
      <c r="F6" s="246" t="e">
        <f>G6-#REF!-#REF!</f>
        <v>#REF!</v>
      </c>
      <c r="G6" s="307"/>
      <c r="H6" s="164"/>
      <c r="I6" s="70" t="s">
        <v>69</v>
      </c>
      <c r="J6" s="42">
        <f>G16</f>
        <v>46.56</v>
      </c>
      <c r="K6" s="324">
        <f>AVERAGE(J6:J8)</f>
        <v>47.275000000000006</v>
      </c>
      <c r="L6" s="29" t="s">
        <v>983</v>
      </c>
      <c r="M6" s="44">
        <f>ROUND((K6-M7-M8)/(1+5%)*2.5%,2)</f>
        <v>1.01</v>
      </c>
    </row>
    <row r="7" spans="1:13" ht="15" customHeight="1">
      <c r="A7" s="309" t="s">
        <v>950</v>
      </c>
      <c r="B7" s="92">
        <v>44652</v>
      </c>
      <c r="C7" s="35">
        <v>3</v>
      </c>
      <c r="D7" s="71">
        <f>中指数据!J52</f>
        <v>45.63</v>
      </c>
      <c r="E7" s="308">
        <v>3</v>
      </c>
      <c r="F7" s="247"/>
      <c r="G7" s="307">
        <f t="shared" ref="G7" si="0">ROUND(AVERAGE(D7:D9),2)</f>
        <v>46.49</v>
      </c>
      <c r="H7" s="164"/>
      <c r="I7" s="70" t="s">
        <v>70</v>
      </c>
      <c r="J7" s="213" t="s">
        <v>221</v>
      </c>
      <c r="K7" s="324"/>
      <c r="L7" s="159" t="s">
        <v>108</v>
      </c>
      <c r="M7" s="160">
        <v>2.48</v>
      </c>
    </row>
    <row r="8" spans="1:13">
      <c r="A8" s="309"/>
      <c r="B8" s="92">
        <v>44682</v>
      </c>
      <c r="C8" s="35">
        <v>1</v>
      </c>
      <c r="D8" s="71">
        <f>中指数据!I52</f>
        <v>46.45</v>
      </c>
      <c r="E8" s="308"/>
      <c r="F8" s="199"/>
      <c r="G8" s="307"/>
      <c r="H8" s="164"/>
      <c r="I8" s="70" t="s">
        <v>71</v>
      </c>
      <c r="J8" s="56">
        <f>G48</f>
        <v>47.99</v>
      </c>
      <c r="K8" s="324"/>
      <c r="L8" s="160" t="str">
        <f>东亚瑞晶苑!M8</f>
        <v>取暖费</v>
      </c>
      <c r="M8" s="160">
        <v>2.5</v>
      </c>
    </row>
    <row r="9" spans="1:13" ht="15">
      <c r="A9" s="309"/>
      <c r="B9" s="92">
        <v>44713</v>
      </c>
      <c r="C9" s="35">
        <v>2</v>
      </c>
      <c r="D9" s="71">
        <f>中指数据!H52</f>
        <v>47.38</v>
      </c>
      <c r="E9" s="308"/>
      <c r="F9" s="198" t="e">
        <f>G5-#REF!-#REF!</f>
        <v>#REF!</v>
      </c>
      <c r="G9" s="307"/>
      <c r="H9" s="164"/>
      <c r="J9" s="184" t="str">
        <f>合生世界村!J9</f>
        <v>不含物业费和供暖费</v>
      </c>
      <c r="K9" s="185">
        <f>K6-M7-M8-M6</f>
        <v>41.285000000000011</v>
      </c>
    </row>
    <row r="10" spans="1:13" ht="15" customHeight="1">
      <c r="A10" s="309" t="s">
        <v>951</v>
      </c>
      <c r="B10" s="92">
        <v>44743</v>
      </c>
      <c r="C10" s="35">
        <v>3</v>
      </c>
      <c r="D10" s="71">
        <f>中指数据!G52</f>
        <v>47.8</v>
      </c>
      <c r="E10" s="308">
        <v>4</v>
      </c>
      <c r="F10" s="199"/>
      <c r="G10" s="307">
        <f t="shared" ref="G10" si="1">ROUND(AVERAGE(D10:D12),2)</f>
        <v>48.04</v>
      </c>
      <c r="H10" s="164"/>
      <c r="K10" s="80"/>
    </row>
    <row r="11" spans="1:13">
      <c r="A11" s="309"/>
      <c r="B11" s="92">
        <v>44774</v>
      </c>
      <c r="C11" s="35">
        <v>2</v>
      </c>
      <c r="D11" s="71">
        <f>中指数据!F52</f>
        <v>47.05</v>
      </c>
      <c r="E11" s="308"/>
      <c r="F11" s="199"/>
      <c r="G11" s="307"/>
      <c r="H11" s="164"/>
      <c r="K11" s="80"/>
    </row>
    <row r="12" spans="1:13">
      <c r="A12" s="309"/>
      <c r="B12" s="92">
        <v>44805</v>
      </c>
      <c r="C12" s="35">
        <v>2</v>
      </c>
      <c r="D12" s="71">
        <f>中指数据!E52</f>
        <v>49.27</v>
      </c>
      <c r="E12" s="308"/>
      <c r="F12" s="198" t="e">
        <f>G8-#REF!-#REF!</f>
        <v>#REF!</v>
      </c>
      <c r="G12" s="307"/>
      <c r="H12" s="164"/>
    </row>
    <row r="13" spans="1:13" ht="15" customHeight="1">
      <c r="A13" s="309" t="s">
        <v>1002</v>
      </c>
      <c r="B13" s="92">
        <v>44835</v>
      </c>
      <c r="C13" s="35">
        <v>3</v>
      </c>
      <c r="D13" s="71">
        <f>中指数据!D52</f>
        <v>46.66</v>
      </c>
      <c r="E13" s="308">
        <v>3</v>
      </c>
      <c r="F13" s="199"/>
      <c r="G13" s="307">
        <f t="shared" ref="G13" si="2">ROUND(AVERAGE(D13:D15),2)</f>
        <v>46.39</v>
      </c>
      <c r="H13" s="164"/>
    </row>
    <row r="14" spans="1:13">
      <c r="A14" s="309"/>
      <c r="B14" s="92">
        <v>44866</v>
      </c>
      <c r="C14" s="35">
        <v>2</v>
      </c>
      <c r="D14" s="71">
        <f>中指数据!C52</f>
        <v>46.27</v>
      </c>
      <c r="E14" s="308"/>
      <c r="F14" s="199"/>
      <c r="G14" s="307"/>
      <c r="H14" s="164"/>
    </row>
    <row r="15" spans="1:13">
      <c r="A15" s="309"/>
      <c r="B15" s="92">
        <v>44896</v>
      </c>
      <c r="C15" s="35">
        <v>0</v>
      </c>
      <c r="D15" s="71">
        <f>中指数据!B52</f>
        <v>46.23</v>
      </c>
      <c r="E15" s="308"/>
      <c r="F15" s="246" t="e">
        <f>D15-#REF!-#REF!</f>
        <v>#REF!</v>
      </c>
      <c r="G15" s="307"/>
      <c r="H15" s="164"/>
    </row>
    <row r="16" spans="1:13">
      <c r="A16" s="320" t="s">
        <v>152</v>
      </c>
      <c r="B16" s="321"/>
      <c r="C16" s="321"/>
      <c r="D16" s="321"/>
      <c r="E16" s="321"/>
      <c r="F16" s="84" t="e">
        <f>ROUND(AVERAGE(F4:F11),2)</f>
        <v>#REF!</v>
      </c>
      <c r="G16" s="158">
        <f>ROUND(AVERAGE(G4:G15),2)</f>
        <v>46.56</v>
      </c>
      <c r="H16" s="167"/>
    </row>
    <row r="17" spans="1:8">
      <c r="G17" s="80"/>
    </row>
    <row r="18" spans="1:8" hidden="1">
      <c r="B18" s="317" t="s">
        <v>72</v>
      </c>
      <c r="C18" s="317"/>
      <c r="D18" s="168" t="str">
        <f>D1</f>
        <v>含供暖、物业</v>
      </c>
      <c r="E18" s="43"/>
      <c r="G18" s="80"/>
    </row>
    <row r="19" spans="1:8" hidden="1">
      <c r="A19" s="193" t="s">
        <v>154</v>
      </c>
      <c r="B19" s="24" t="s">
        <v>64</v>
      </c>
      <c r="C19" s="70" t="s">
        <v>74</v>
      </c>
      <c r="D19" s="28" t="s">
        <v>873</v>
      </c>
      <c r="E19" s="70" t="str">
        <f>E3</f>
        <v>样本数量</v>
      </c>
      <c r="F19" s="163" t="str">
        <f>F3</f>
        <v>不含物业费、取暖费</v>
      </c>
      <c r="G19" s="157" t="str">
        <f>G3</f>
        <v>含物业费和取暖费</v>
      </c>
      <c r="H19" s="162"/>
    </row>
    <row r="20" spans="1:8" hidden="1">
      <c r="A20" s="309" t="s">
        <v>917</v>
      </c>
      <c r="B20" s="92">
        <v>44470</v>
      </c>
      <c r="C20" s="35"/>
      <c r="D20" s="71"/>
      <c r="E20" s="308"/>
      <c r="F20" s="307"/>
      <c r="G20" s="307"/>
      <c r="H20" s="167"/>
    </row>
    <row r="21" spans="1:8" hidden="1">
      <c r="A21" s="309"/>
      <c r="B21" s="92">
        <v>44501</v>
      </c>
      <c r="C21" s="35"/>
      <c r="D21" s="140"/>
      <c r="E21" s="308"/>
      <c r="F21" s="307"/>
      <c r="G21" s="307"/>
      <c r="H21" s="167"/>
    </row>
    <row r="22" spans="1:8" hidden="1">
      <c r="A22" s="309"/>
      <c r="B22" s="92">
        <v>44531</v>
      </c>
      <c r="C22" s="35"/>
      <c r="D22" s="140"/>
      <c r="E22" s="308"/>
      <c r="F22" s="307"/>
      <c r="G22" s="307"/>
      <c r="H22" s="167"/>
    </row>
    <row r="23" spans="1:8" ht="15" hidden="1" customHeight="1">
      <c r="A23" s="309" t="s">
        <v>916</v>
      </c>
      <c r="B23" s="92">
        <v>44562</v>
      </c>
      <c r="C23" s="35"/>
      <c r="D23" s="140"/>
      <c r="E23" s="313"/>
      <c r="F23" s="307"/>
      <c r="G23" s="307"/>
      <c r="H23" s="167"/>
    </row>
    <row r="24" spans="1:8" hidden="1">
      <c r="A24" s="309"/>
      <c r="B24" s="92">
        <v>44593</v>
      </c>
      <c r="C24" s="35"/>
      <c r="D24" s="140"/>
      <c r="E24" s="313"/>
      <c r="F24" s="307"/>
      <c r="G24" s="307"/>
      <c r="H24" s="167"/>
    </row>
    <row r="25" spans="1:8" ht="14.1" hidden="1" customHeight="1">
      <c r="A25" s="309"/>
      <c r="B25" s="92">
        <v>44621</v>
      </c>
      <c r="C25" s="35"/>
      <c r="D25" s="190"/>
      <c r="E25" s="313"/>
      <c r="F25" s="307"/>
      <c r="G25" s="307"/>
      <c r="H25" s="167"/>
    </row>
    <row r="26" spans="1:8" ht="14.1" hidden="1" customHeight="1">
      <c r="A26" s="309" t="s">
        <v>950</v>
      </c>
      <c r="B26" s="92">
        <v>44652</v>
      </c>
      <c r="C26" s="35"/>
      <c r="D26" s="190"/>
      <c r="E26" s="308"/>
      <c r="F26" s="307"/>
      <c r="G26" s="307"/>
      <c r="H26" s="167"/>
    </row>
    <row r="27" spans="1:8" ht="14.1" hidden="1" customHeight="1">
      <c r="A27" s="309"/>
      <c r="B27" s="92">
        <v>44682</v>
      </c>
      <c r="C27" s="35"/>
      <c r="D27" s="190"/>
      <c r="E27" s="308"/>
      <c r="F27" s="307"/>
      <c r="G27" s="307"/>
      <c r="H27" s="167"/>
    </row>
    <row r="28" spans="1:8" hidden="1">
      <c r="A28" s="309"/>
      <c r="B28" s="92">
        <v>44713</v>
      </c>
      <c r="C28" s="35"/>
      <c r="D28" s="190"/>
      <c r="E28" s="308"/>
      <c r="F28" s="307"/>
      <c r="G28" s="307"/>
      <c r="H28" s="167"/>
    </row>
    <row r="29" spans="1:8" ht="15" hidden="1" customHeight="1">
      <c r="A29" s="309" t="s">
        <v>951</v>
      </c>
      <c r="B29" s="92">
        <v>44743</v>
      </c>
      <c r="C29" s="35"/>
      <c r="D29" s="190"/>
      <c r="E29" s="313"/>
      <c r="F29" s="307"/>
      <c r="G29" s="307"/>
      <c r="H29" s="167"/>
    </row>
    <row r="30" spans="1:8" hidden="1">
      <c r="A30" s="309"/>
      <c r="B30" s="92">
        <v>44774</v>
      </c>
      <c r="C30" s="35"/>
      <c r="D30" s="190"/>
      <c r="E30" s="313"/>
      <c r="F30" s="307"/>
      <c r="G30" s="314"/>
      <c r="H30" s="167"/>
    </row>
    <row r="31" spans="1:8" hidden="1">
      <c r="A31" s="309"/>
      <c r="B31" s="92">
        <v>44805</v>
      </c>
      <c r="C31" s="35"/>
      <c r="D31" s="190"/>
      <c r="E31" s="313"/>
      <c r="F31" s="307"/>
      <c r="G31" s="315"/>
      <c r="H31" s="167"/>
    </row>
    <row r="32" spans="1:8" hidden="1">
      <c r="A32" s="309" t="str">
        <f>A16</f>
        <v>平均月租金（元/平方米/月）</v>
      </c>
      <c r="B32" s="309"/>
      <c r="C32" s="309"/>
      <c r="D32" s="309"/>
      <c r="E32" s="309"/>
      <c r="F32" s="84" t="e">
        <f>ROUND(AVERAGE(F20:F30),2)</f>
        <v>#DIV/0!</v>
      </c>
      <c r="G32" s="158" t="e">
        <f>ROUND(AVERAGE(G20:G31),2)</f>
        <v>#DIV/0!</v>
      </c>
      <c r="H32" s="167"/>
    </row>
    <row r="33" spans="1:8">
      <c r="G33" s="80"/>
    </row>
    <row r="34" spans="1:8">
      <c r="B34" s="317" t="s">
        <v>75</v>
      </c>
      <c r="C34" s="317"/>
      <c r="D34" s="172" t="s">
        <v>149</v>
      </c>
      <c r="E34" s="43"/>
      <c r="G34" s="80"/>
    </row>
    <row r="35" spans="1:8">
      <c r="A35" s="193" t="s">
        <v>154</v>
      </c>
      <c r="B35" s="24" t="s">
        <v>64</v>
      </c>
      <c r="C35" s="70" t="s">
        <v>74</v>
      </c>
      <c r="D35" s="28" t="s">
        <v>873</v>
      </c>
      <c r="E35" s="70" t="str">
        <f>E3</f>
        <v>样本数量</v>
      </c>
      <c r="F35" s="163" t="str">
        <f>合生世界村!F35</f>
        <v>不含物业费、取暖费</v>
      </c>
      <c r="G35" s="157" t="str">
        <f>G19</f>
        <v>含物业费和取暖费</v>
      </c>
      <c r="H35" s="162"/>
    </row>
    <row r="36" spans="1:8">
      <c r="A36" s="309" t="s">
        <v>1492</v>
      </c>
      <c r="B36" s="92">
        <v>44562</v>
      </c>
      <c r="C36" s="70">
        <v>2</v>
      </c>
      <c r="D36" s="213">
        <f>市场数据!M53</f>
        <v>47.15</v>
      </c>
      <c r="E36" s="308">
        <v>5</v>
      </c>
      <c r="F36" s="246" t="e">
        <f>G36-#REF!-#REF!</f>
        <v>#REF!</v>
      </c>
      <c r="G36" s="307">
        <f>ROUND(AVERAGE(D36:D38),2)</f>
        <v>47.03</v>
      </c>
      <c r="H36" s="323"/>
    </row>
    <row r="37" spans="1:8">
      <c r="A37" s="309"/>
      <c r="B37" s="92">
        <v>44593</v>
      </c>
      <c r="C37" s="70">
        <v>4</v>
      </c>
      <c r="D37" s="250" t="s">
        <v>221</v>
      </c>
      <c r="E37" s="308"/>
      <c r="F37" s="247"/>
      <c r="G37" s="307"/>
      <c r="H37" s="323"/>
    </row>
    <row r="38" spans="1:8">
      <c r="A38" s="309"/>
      <c r="B38" s="92">
        <v>44621</v>
      </c>
      <c r="C38" s="70">
        <v>4</v>
      </c>
      <c r="D38" s="85">
        <f>市场数据!M50</f>
        <v>46.9</v>
      </c>
      <c r="E38" s="308"/>
      <c r="F38" s="246" t="e">
        <f>G38-#REF!-#REF!</f>
        <v>#REF!</v>
      </c>
      <c r="G38" s="307"/>
      <c r="H38" s="323"/>
    </row>
    <row r="39" spans="1:8" ht="15" customHeight="1">
      <c r="A39" s="309" t="s">
        <v>950</v>
      </c>
      <c r="B39" s="92">
        <v>44652</v>
      </c>
      <c r="C39" s="70">
        <v>4</v>
      </c>
      <c r="D39" s="85">
        <f>市场数据!M49</f>
        <v>53.76</v>
      </c>
      <c r="E39" s="308">
        <v>3</v>
      </c>
      <c r="F39" s="247"/>
      <c r="G39" s="322">
        <f>ROUND(AVERAGE(D39:D41),2)</f>
        <v>48.44</v>
      </c>
      <c r="H39" s="323"/>
    </row>
    <row r="40" spans="1:8">
      <c r="A40" s="309"/>
      <c r="B40" s="92">
        <v>44682</v>
      </c>
      <c r="C40" s="70">
        <v>1</v>
      </c>
      <c r="D40" s="213">
        <f>市场数据!M48</f>
        <v>45.16</v>
      </c>
      <c r="E40" s="308"/>
      <c r="F40" s="199"/>
      <c r="G40" s="307"/>
      <c r="H40" s="323"/>
    </row>
    <row r="41" spans="1:8">
      <c r="A41" s="309"/>
      <c r="B41" s="92">
        <v>44713</v>
      </c>
      <c r="C41" s="70" t="s">
        <v>157</v>
      </c>
      <c r="D41" s="85">
        <f>市场数据!M47</f>
        <v>46.39</v>
      </c>
      <c r="E41" s="308"/>
      <c r="F41" s="198" t="e">
        <f>G37-#REF!-#REF!</f>
        <v>#REF!</v>
      </c>
      <c r="G41" s="307"/>
      <c r="H41" s="323"/>
    </row>
    <row r="42" spans="1:8" ht="15" customHeight="1">
      <c r="A42" s="309" t="s">
        <v>951</v>
      </c>
      <c r="B42" s="92">
        <v>44743</v>
      </c>
      <c r="C42" s="70">
        <v>1</v>
      </c>
      <c r="D42" s="85">
        <f>市场数据!M44</f>
        <v>46.52</v>
      </c>
      <c r="E42" s="308">
        <v>6</v>
      </c>
      <c r="F42" s="199"/>
      <c r="G42" s="307">
        <f t="shared" ref="G42" si="3">ROUND(AVERAGE(D42:D44),2)</f>
        <v>46.4</v>
      </c>
      <c r="H42" s="323"/>
    </row>
    <row r="43" spans="1:8">
      <c r="A43" s="309"/>
      <c r="B43" s="92">
        <v>44774</v>
      </c>
      <c r="C43" s="70">
        <v>3</v>
      </c>
      <c r="D43" s="213">
        <f>市场数据!M43</f>
        <v>46.51</v>
      </c>
      <c r="E43" s="308"/>
      <c r="F43" s="199"/>
      <c r="G43" s="307"/>
      <c r="H43" s="323"/>
    </row>
    <row r="44" spans="1:8">
      <c r="A44" s="309"/>
      <c r="B44" s="92">
        <v>44805</v>
      </c>
      <c r="C44" s="70">
        <v>3</v>
      </c>
      <c r="D44" s="85">
        <f>市场数据!M41</f>
        <v>46.17</v>
      </c>
      <c r="E44" s="308"/>
      <c r="F44" s="198" t="e">
        <f>G40-#REF!-#REF!</f>
        <v>#REF!</v>
      </c>
      <c r="G44" s="307"/>
      <c r="H44" s="323"/>
    </row>
    <row r="45" spans="1:8" ht="15" customHeight="1">
      <c r="A45" s="309" t="s">
        <v>1002</v>
      </c>
      <c r="B45" s="92">
        <v>44835</v>
      </c>
      <c r="C45" s="70">
        <v>4</v>
      </c>
      <c r="D45" s="85">
        <f>市场数据!M38</f>
        <v>47.49</v>
      </c>
      <c r="E45" s="308">
        <v>11</v>
      </c>
      <c r="F45" s="199"/>
      <c r="G45" s="307">
        <f t="shared" ref="G45" si="4">ROUND(AVERAGE(D45:D47),2)</f>
        <v>50.08</v>
      </c>
      <c r="H45" s="323"/>
    </row>
    <row r="46" spans="1:8">
      <c r="A46" s="309"/>
      <c r="B46" s="92">
        <v>44866</v>
      </c>
      <c r="C46" s="70">
        <v>4</v>
      </c>
      <c r="D46" s="213">
        <f>市场数据!M34</f>
        <v>43.95</v>
      </c>
      <c r="E46" s="308"/>
      <c r="F46" s="199"/>
      <c r="G46" s="307"/>
      <c r="H46" s="323"/>
    </row>
    <row r="47" spans="1:8">
      <c r="A47" s="309"/>
      <c r="B47" s="92">
        <v>44896</v>
      </c>
      <c r="C47" s="70">
        <v>2</v>
      </c>
      <c r="D47" s="228">
        <f>市场数据!M30</f>
        <v>58.8</v>
      </c>
      <c r="E47" s="308"/>
      <c r="F47" s="246" t="e">
        <f>D47-#REF!-#REF!</f>
        <v>#REF!</v>
      </c>
      <c r="G47" s="307"/>
      <c r="H47" s="167"/>
    </row>
    <row r="48" spans="1:8">
      <c r="A48" s="309" t="str">
        <f>A16</f>
        <v>平均月租金（元/平方米/月）</v>
      </c>
      <c r="B48" s="309"/>
      <c r="C48" s="309"/>
      <c r="D48" s="309"/>
      <c r="E48" s="309"/>
      <c r="F48" s="84" t="e">
        <f>ROUND(AVERAGE(F36:F47),2)</f>
        <v>#REF!</v>
      </c>
      <c r="G48" s="158">
        <f>ROUND(AVERAGE(G36:G46),2)</f>
        <v>47.99</v>
      </c>
      <c r="H48" s="167"/>
    </row>
    <row r="49" spans="1:8">
      <c r="G49" s="80"/>
    </row>
    <row r="50" spans="1:8" hidden="1">
      <c r="A50" s="28" t="s">
        <v>76</v>
      </c>
      <c r="B50" s="69" t="s">
        <v>73</v>
      </c>
      <c r="C50" s="69" t="s">
        <v>74</v>
      </c>
      <c r="D50" s="69" t="s">
        <v>77</v>
      </c>
      <c r="E50" s="28" t="s">
        <v>78</v>
      </c>
      <c r="F50" s="188" t="s">
        <v>79</v>
      </c>
      <c r="G50" s="45"/>
      <c r="H50" s="179"/>
    </row>
    <row r="51" spans="1:8" hidden="1">
      <c r="A51" s="69" t="e">
        <f>#REF!</f>
        <v>#REF!</v>
      </c>
      <c r="B51" s="25">
        <v>43617</v>
      </c>
      <c r="C51" s="69">
        <v>3</v>
      </c>
      <c r="D51" s="26">
        <v>91.57</v>
      </c>
      <c r="E51" s="27" t="e">
        <f>#REF!</f>
        <v>#REF!</v>
      </c>
      <c r="F51" s="77" t="e">
        <f>#REF!</f>
        <v>#REF!</v>
      </c>
      <c r="G51" s="43"/>
      <c r="H51" s="162"/>
    </row>
    <row r="52" spans="1:8" hidden="1">
      <c r="A52" s="69">
        <f>A37</f>
        <v>0</v>
      </c>
      <c r="B52" s="25"/>
      <c r="C52" s="69"/>
      <c r="D52" s="26"/>
      <c r="E52" s="27" t="e">
        <f>#REF!</f>
        <v>#REF!</v>
      </c>
      <c r="F52" s="79">
        <f>F5</f>
        <v>0</v>
      </c>
      <c r="G52" s="41"/>
      <c r="H52" s="167"/>
    </row>
    <row r="53" spans="1:8" hidden="1">
      <c r="A53" s="69">
        <f>A40</f>
        <v>0</v>
      </c>
      <c r="B53" s="25"/>
      <c r="C53" s="69"/>
      <c r="D53" s="26"/>
      <c r="E53" s="27">
        <f>E6</f>
        <v>0</v>
      </c>
      <c r="F53" s="79" t="e">
        <f>#REF!</f>
        <v>#REF!</v>
      </c>
      <c r="G53" s="41"/>
      <c r="H53" s="167"/>
    </row>
    <row r="54" spans="1:8" hidden="1">
      <c r="A54" s="69">
        <f>A43</f>
        <v>0</v>
      </c>
      <c r="B54" s="25">
        <v>43891</v>
      </c>
      <c r="C54" s="69">
        <v>2</v>
      </c>
      <c r="D54" s="26">
        <v>92.31</v>
      </c>
      <c r="E54" s="27">
        <f>E5</f>
        <v>0</v>
      </c>
      <c r="F54" s="79" t="e">
        <f>#REF!</f>
        <v>#REF!</v>
      </c>
      <c r="G54" s="41"/>
      <c r="H54" s="167"/>
    </row>
    <row r="55" spans="1:8" hidden="1">
      <c r="A55" s="69">
        <f>A46</f>
        <v>0</v>
      </c>
      <c r="B55" s="25"/>
      <c r="C55" s="69"/>
      <c r="D55" s="26"/>
      <c r="E55" s="27">
        <f>E8</f>
        <v>0</v>
      </c>
      <c r="F55" s="79" t="e">
        <f>#REF!</f>
        <v>#REF!</v>
      </c>
      <c r="G55" s="41"/>
      <c r="H55" s="167"/>
    </row>
    <row r="56" spans="1:8" hidden="1">
      <c r="A56" s="316" t="s">
        <v>66</v>
      </c>
      <c r="B56" s="316"/>
      <c r="C56" s="316"/>
      <c r="D56" s="316"/>
      <c r="E56" s="316"/>
      <c r="F56" s="79" t="e">
        <f>ROUND(AVERAGE(F51:F55),2)</f>
        <v>#REF!</v>
      </c>
      <c r="G56" s="41"/>
      <c r="H56" s="167"/>
    </row>
    <row r="57" spans="1:8" hidden="1"/>
    <row r="58" spans="1:8" hidden="1">
      <c r="A58" s="28" t="s">
        <v>76</v>
      </c>
      <c r="B58" s="69" t="s">
        <v>73</v>
      </c>
      <c r="C58" s="69" t="s">
        <v>74</v>
      </c>
      <c r="D58" s="69" t="s">
        <v>77</v>
      </c>
      <c r="E58" s="28" t="s">
        <v>78</v>
      </c>
      <c r="F58" s="188" t="s">
        <v>79</v>
      </c>
      <c r="G58" s="45"/>
      <c r="H58" s="179"/>
    </row>
    <row r="59" spans="1:8" hidden="1">
      <c r="A59" s="69" t="s">
        <v>80</v>
      </c>
      <c r="B59" s="25">
        <v>43617</v>
      </c>
      <c r="C59" s="69">
        <v>3</v>
      </c>
      <c r="D59" s="26">
        <v>91.57</v>
      </c>
      <c r="E59" s="27" t="e">
        <f>#REF!</f>
        <v>#REF!</v>
      </c>
      <c r="F59" s="79" t="e">
        <f>#REF!</f>
        <v>#REF!</v>
      </c>
      <c r="G59" s="41"/>
      <c r="H59" s="167"/>
    </row>
    <row r="60" spans="1:8" hidden="1">
      <c r="A60" s="69" t="s">
        <v>81</v>
      </c>
      <c r="B60" s="25"/>
      <c r="C60" s="69"/>
      <c r="D60" s="26"/>
      <c r="E60" s="27" t="e">
        <f>#REF!</f>
        <v>#REF!</v>
      </c>
      <c r="F60" s="79">
        <f>F20</f>
        <v>0</v>
      </c>
      <c r="G60" s="41"/>
      <c r="H60" s="167"/>
    </row>
    <row r="61" spans="1:8" hidden="1">
      <c r="A61" s="69" t="s">
        <v>82</v>
      </c>
      <c r="B61" s="25"/>
      <c r="C61" s="69"/>
      <c r="D61" s="26"/>
      <c r="E61" s="27" t="e">
        <f>#REF!</f>
        <v>#REF!</v>
      </c>
      <c r="F61" s="79">
        <f>F21</f>
        <v>0</v>
      </c>
      <c r="G61" s="41"/>
      <c r="H61" s="167"/>
    </row>
    <row r="62" spans="1:8" hidden="1">
      <c r="A62" s="69" t="s">
        <v>83</v>
      </c>
      <c r="B62" s="25">
        <v>43891</v>
      </c>
      <c r="C62" s="69">
        <v>2</v>
      </c>
      <c r="D62" s="26">
        <v>92.31</v>
      </c>
      <c r="E62" s="27" t="e">
        <f>#REF!</f>
        <v>#REF!</v>
      </c>
      <c r="F62" s="79" t="e">
        <f>#REF!</f>
        <v>#REF!</v>
      </c>
      <c r="G62" s="41"/>
      <c r="H62" s="167"/>
    </row>
    <row r="63" spans="1:8" hidden="1">
      <c r="A63" s="69" t="s">
        <v>84</v>
      </c>
      <c r="B63" s="25"/>
      <c r="C63" s="69"/>
      <c r="D63" s="26"/>
      <c r="E63" s="27" t="e">
        <f>#REF!</f>
        <v>#REF!</v>
      </c>
      <c r="F63" s="79" t="e">
        <f>#REF!</f>
        <v>#REF!</v>
      </c>
      <c r="G63" s="41"/>
      <c r="H63" s="167"/>
    </row>
    <row r="64" spans="1:8" hidden="1">
      <c r="A64" s="316" t="s">
        <v>66</v>
      </c>
      <c r="B64" s="316"/>
      <c r="C64" s="316"/>
      <c r="D64" s="316"/>
      <c r="E64" s="316"/>
      <c r="F64" s="79" t="e">
        <f>ROUND(AVERAGE(F59:F62),2)</f>
        <v>#REF!</v>
      </c>
      <c r="G64" s="41"/>
      <c r="H64" s="167"/>
    </row>
    <row r="65" spans="1:8" hidden="1"/>
    <row r="66" spans="1:8" hidden="1">
      <c r="A66" s="28" t="s">
        <v>76</v>
      </c>
      <c r="B66" s="69" t="s">
        <v>73</v>
      </c>
      <c r="C66" s="69" t="s">
        <v>74</v>
      </c>
      <c r="D66" s="69" t="s">
        <v>77</v>
      </c>
      <c r="E66" s="28" t="s">
        <v>78</v>
      </c>
      <c r="F66" s="188" t="s">
        <v>79</v>
      </c>
      <c r="G66" s="45"/>
      <c r="H66" s="179"/>
    </row>
    <row r="67" spans="1:8" hidden="1">
      <c r="A67" s="69" t="s">
        <v>80</v>
      </c>
      <c r="B67" s="25">
        <v>43617</v>
      </c>
      <c r="C67" s="69">
        <v>3</v>
      </c>
      <c r="D67" s="26">
        <v>91.57</v>
      </c>
      <c r="E67" s="27" t="e">
        <f>#REF!</f>
        <v>#REF!</v>
      </c>
      <c r="F67" s="79" t="e">
        <f>#REF!</f>
        <v>#REF!</v>
      </c>
      <c r="G67" s="41"/>
      <c r="H67" s="167"/>
    </row>
    <row r="68" spans="1:8" hidden="1">
      <c r="A68" s="69" t="s">
        <v>81</v>
      </c>
      <c r="B68" s="25"/>
      <c r="C68" s="69"/>
      <c r="D68" s="26"/>
      <c r="E68" s="27">
        <f>E36</f>
        <v>5</v>
      </c>
      <c r="F68" s="79" t="e">
        <f>F36</f>
        <v>#REF!</v>
      </c>
      <c r="G68" s="41"/>
      <c r="H68" s="167"/>
    </row>
    <row r="69" spans="1:8" hidden="1">
      <c r="A69" s="69" t="s">
        <v>82</v>
      </c>
      <c r="B69" s="25"/>
      <c r="C69" s="69"/>
      <c r="D69" s="26"/>
      <c r="E69" s="27" t="e">
        <f>#REF!</f>
        <v>#REF!</v>
      </c>
      <c r="F69" s="79" t="e">
        <f>F38</f>
        <v>#REF!</v>
      </c>
      <c r="G69" s="41"/>
      <c r="H69" s="167"/>
    </row>
    <row r="70" spans="1:8" hidden="1">
      <c r="A70" s="69" t="s">
        <v>83</v>
      </c>
      <c r="B70" s="25">
        <v>43891</v>
      </c>
      <c r="C70" s="69">
        <v>2</v>
      </c>
      <c r="D70" s="26">
        <v>92.31</v>
      </c>
      <c r="E70" s="27" t="e">
        <f>#REF!</f>
        <v>#REF!</v>
      </c>
      <c r="F70" s="79" t="e">
        <f>F41</f>
        <v>#REF!</v>
      </c>
      <c r="G70" s="41"/>
      <c r="H70" s="167"/>
    </row>
    <row r="71" spans="1:8" hidden="1">
      <c r="A71" s="69" t="s">
        <v>84</v>
      </c>
      <c r="B71" s="25"/>
      <c r="C71" s="69"/>
      <c r="D71" s="26"/>
      <c r="E71" s="27" t="e">
        <f>#REF!</f>
        <v>#REF!</v>
      </c>
      <c r="F71" s="79" t="e">
        <f>F44</f>
        <v>#REF!</v>
      </c>
      <c r="G71" s="41"/>
      <c r="H71" s="167"/>
    </row>
    <row r="72" spans="1:8" hidden="1">
      <c r="A72" s="316" t="s">
        <v>66</v>
      </c>
      <c r="B72" s="316"/>
      <c r="C72" s="316"/>
      <c r="D72" s="316"/>
      <c r="E72" s="316"/>
      <c r="F72" s="79" t="e">
        <f>ROUND(AVERAGE(F67:F71),2)</f>
        <v>#REF!</v>
      </c>
      <c r="G72" s="41"/>
      <c r="H72" s="167"/>
    </row>
  </sheetData>
  <mergeCells count="54">
    <mergeCell ref="G39:G41"/>
    <mergeCell ref="H41:H43"/>
    <mergeCell ref="G42:G44"/>
    <mergeCell ref="H44:H46"/>
    <mergeCell ref="K6:K8"/>
    <mergeCell ref="H36:H37"/>
    <mergeCell ref="H38:H40"/>
    <mergeCell ref="G20:G22"/>
    <mergeCell ref="G4:G6"/>
    <mergeCell ref="G36:G38"/>
    <mergeCell ref="G45:G47"/>
    <mergeCell ref="G7:G9"/>
    <mergeCell ref="G10:G12"/>
    <mergeCell ref="G13:G15"/>
    <mergeCell ref="G23:G25"/>
    <mergeCell ref="B2:C2"/>
    <mergeCell ref="A16:E16"/>
    <mergeCell ref="B18:C18"/>
    <mergeCell ref="A4:A6"/>
    <mergeCell ref="A7:A9"/>
    <mergeCell ref="A10:A12"/>
    <mergeCell ref="A13:A15"/>
    <mergeCell ref="E4:E6"/>
    <mergeCell ref="E7:E9"/>
    <mergeCell ref="E10:E12"/>
    <mergeCell ref="E13:E15"/>
    <mergeCell ref="A20:A22"/>
    <mergeCell ref="A23:A25"/>
    <mergeCell ref="A39:A41"/>
    <mergeCell ref="E39:E41"/>
    <mergeCell ref="A26:A28"/>
    <mergeCell ref="A29:A31"/>
    <mergeCell ref="A36:A38"/>
    <mergeCell ref="A32:E32"/>
    <mergeCell ref="B34:C34"/>
    <mergeCell ref="E36:E38"/>
    <mergeCell ref="E26:E28"/>
    <mergeCell ref="A42:A44"/>
    <mergeCell ref="A64:E64"/>
    <mergeCell ref="A72:E72"/>
    <mergeCell ref="A48:E48"/>
    <mergeCell ref="A56:E56"/>
    <mergeCell ref="A45:A47"/>
    <mergeCell ref="E42:E44"/>
    <mergeCell ref="E45:E47"/>
    <mergeCell ref="F23:F25"/>
    <mergeCell ref="F20:F22"/>
    <mergeCell ref="F26:F28"/>
    <mergeCell ref="G26:G28"/>
    <mergeCell ref="E29:E31"/>
    <mergeCell ref="F29:F31"/>
    <mergeCell ref="G29:G31"/>
    <mergeCell ref="E20:E22"/>
    <mergeCell ref="E23:E25"/>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59999389629810485"/>
  </sheetPr>
  <dimension ref="A1:N49"/>
  <sheetViews>
    <sheetView topLeftCell="G1" zoomScale="90" zoomScaleNormal="90" workbookViewId="0">
      <selection activeCell="D43" sqref="D43"/>
    </sheetView>
  </sheetViews>
  <sheetFormatPr defaultColWidth="9" defaultRowHeight="14.25"/>
  <cols>
    <col min="1" max="1" width="16.625" style="80" customWidth="1"/>
    <col min="2" max="2" width="17.125" style="80" customWidth="1"/>
    <col min="3" max="3" width="3.625" style="80" hidden="1" customWidth="1"/>
    <col min="4" max="4" width="20.875" style="80" customWidth="1"/>
    <col min="5" max="5" width="9.625" style="80" customWidth="1"/>
    <col min="6" max="6" width="21.125" style="80" hidden="1" customWidth="1"/>
    <col min="7" max="7" width="20" style="80" customWidth="1"/>
    <col min="8" max="8" width="4.875" style="80" customWidth="1"/>
    <col min="9" max="9" width="10.5" style="80" customWidth="1"/>
    <col min="10" max="10" width="18.5" style="80" customWidth="1"/>
    <col min="11" max="11" width="3.375" style="80" hidden="1" customWidth="1"/>
    <col min="12" max="12" width="12.125" style="80" customWidth="1"/>
    <col min="13" max="16384" width="9" style="80"/>
  </cols>
  <sheetData>
    <row r="1" spans="1:14">
      <c r="B1" s="168" t="s">
        <v>62</v>
      </c>
      <c r="C1" s="168"/>
      <c r="D1" s="172" t="s">
        <v>149</v>
      </c>
      <c r="F1" s="80">
        <v>12</v>
      </c>
    </row>
    <row r="2" spans="1:14">
      <c r="B2" s="326" t="s">
        <v>63</v>
      </c>
      <c r="C2" s="327" t="e">
        <f>#REF!</f>
        <v>#REF!</v>
      </c>
      <c r="D2" s="97"/>
      <c r="E2" s="161"/>
    </row>
    <row r="3" spans="1:14">
      <c r="A3" s="193" t="s">
        <v>154</v>
      </c>
      <c r="B3" s="24" t="s">
        <v>64</v>
      </c>
      <c r="C3" s="97" t="s">
        <v>65</v>
      </c>
      <c r="D3" s="97" t="s">
        <v>112</v>
      </c>
      <c r="E3" s="97" t="s">
        <v>153</v>
      </c>
      <c r="F3" s="163" t="str">
        <f>东亚瑞晶苑!F3</f>
        <v>不含物业费、取暖费</v>
      </c>
      <c r="G3" s="157" t="str">
        <f>东亚瑞晶苑!G3</f>
        <v>含物业费和取暖费</v>
      </c>
      <c r="H3" s="162"/>
    </row>
    <row r="4" spans="1:14" ht="15">
      <c r="A4" s="309" t="s">
        <v>1492</v>
      </c>
      <c r="B4" s="92">
        <v>44562</v>
      </c>
      <c r="C4" s="97">
        <v>1</v>
      </c>
      <c r="D4" s="224">
        <f>中指数据!M49</f>
        <v>46.27</v>
      </c>
      <c r="E4" s="308">
        <v>4</v>
      </c>
      <c r="F4" s="246" t="e">
        <f>G4-#REF!-#REF!</f>
        <v>#REF!</v>
      </c>
      <c r="G4" s="307">
        <f>ROUND(AVERAGE(D4:D6),2)</f>
        <v>46.37</v>
      </c>
      <c r="H4" s="164"/>
      <c r="J4" s="187" t="str">
        <f>东亚瑞晶苑!J4</f>
        <v>含物业费和取暖费</v>
      </c>
    </row>
    <row r="5" spans="1:14">
      <c r="A5" s="309"/>
      <c r="B5" s="92">
        <v>44593</v>
      </c>
      <c r="C5" s="97">
        <v>2</v>
      </c>
      <c r="D5" s="141">
        <f>中指数据!L49</f>
        <v>46.94</v>
      </c>
      <c r="E5" s="308"/>
      <c r="F5" s="247"/>
      <c r="G5" s="307"/>
      <c r="H5" s="164"/>
      <c r="I5" s="78" t="str">
        <f>东亚瑞晶苑!I5</f>
        <v>数据来源</v>
      </c>
      <c r="J5" s="173" t="s">
        <v>66</v>
      </c>
      <c r="K5" s="77" t="s">
        <v>67</v>
      </c>
      <c r="L5" s="77" t="s">
        <v>68</v>
      </c>
      <c r="M5" s="29"/>
      <c r="N5" s="44"/>
    </row>
    <row r="6" spans="1:14">
      <c r="A6" s="309"/>
      <c r="B6" s="92">
        <v>44621</v>
      </c>
      <c r="C6" s="97">
        <v>1</v>
      </c>
      <c r="D6" s="141">
        <f>中指数据!K49</f>
        <v>45.91</v>
      </c>
      <c r="E6" s="308"/>
      <c r="F6" s="246" t="e">
        <f>G6-#REF!-#REF!</f>
        <v>#REF!</v>
      </c>
      <c r="G6" s="307"/>
      <c r="H6" s="164"/>
      <c r="I6" s="78" t="s">
        <v>69</v>
      </c>
      <c r="J6" s="156">
        <f>G16</f>
        <v>48.8</v>
      </c>
      <c r="K6" s="165"/>
      <c r="L6" s="322">
        <f>ROUND(AVERAGE(J6:J8),2)</f>
        <v>50.33</v>
      </c>
      <c r="M6" s="29" t="s">
        <v>983</v>
      </c>
      <c r="N6" s="44">
        <f>ROUND((L6-N7-N8)/(1+5%)*2.5%,2)</f>
        <v>1.08</v>
      </c>
    </row>
    <row r="7" spans="1:14" ht="15" customHeight="1">
      <c r="A7" s="309" t="s">
        <v>950</v>
      </c>
      <c r="B7" s="92">
        <v>44652</v>
      </c>
      <c r="C7" s="97">
        <v>2</v>
      </c>
      <c r="D7" s="141" t="str">
        <f>中指数据!J49</f>
        <v>--</v>
      </c>
      <c r="E7" s="308">
        <v>3</v>
      </c>
      <c r="F7" s="247"/>
      <c r="G7" s="307">
        <f t="shared" ref="G7" si="0">ROUND(AVERAGE(D7:D9),2)</f>
        <v>51.56</v>
      </c>
      <c r="H7" s="164"/>
      <c r="I7" s="78" t="s">
        <v>70</v>
      </c>
      <c r="J7" s="213" t="s">
        <v>221</v>
      </c>
      <c r="K7" s="165"/>
      <c r="L7" s="307"/>
      <c r="M7" s="159" t="s">
        <v>108</v>
      </c>
      <c r="N7" s="160">
        <v>2.48</v>
      </c>
    </row>
    <row r="8" spans="1:14">
      <c r="A8" s="309"/>
      <c r="B8" s="92">
        <v>44682</v>
      </c>
      <c r="C8" s="97">
        <v>1</v>
      </c>
      <c r="D8" s="141">
        <f>中指数据!I49</f>
        <v>50.94</v>
      </c>
      <c r="E8" s="308"/>
      <c r="F8" s="199"/>
      <c r="G8" s="307"/>
      <c r="H8" s="164"/>
      <c r="I8" s="78" t="s">
        <v>71</v>
      </c>
      <c r="J8" s="175">
        <f>G48</f>
        <v>51.86</v>
      </c>
      <c r="K8" s="165"/>
      <c r="L8" s="307"/>
      <c r="M8" s="160" t="str">
        <f>东亚瑞晶苑!M8</f>
        <v>取暖费</v>
      </c>
      <c r="N8" s="160">
        <f>东亚瑞晶苑!N8</f>
        <v>2.5</v>
      </c>
    </row>
    <row r="9" spans="1:14" ht="15">
      <c r="A9" s="309"/>
      <c r="B9" s="92">
        <v>44713</v>
      </c>
      <c r="C9" s="97">
        <v>2</v>
      </c>
      <c r="D9" s="141">
        <f>中指数据!H49</f>
        <v>52.17</v>
      </c>
      <c r="E9" s="308"/>
      <c r="F9" s="198" t="e">
        <f>G5-#REF!-#REF!</f>
        <v>#REF!</v>
      </c>
      <c r="G9" s="307"/>
      <c r="H9" s="164"/>
      <c r="J9" s="187" t="str">
        <f>东亚瑞晶苑!J9</f>
        <v>不含物业费和供暖费</v>
      </c>
      <c r="L9" s="185">
        <f>L6-N7-N8-N6</f>
        <v>44.27</v>
      </c>
    </row>
    <row r="10" spans="1:14" ht="15" customHeight="1">
      <c r="A10" s="309" t="s">
        <v>951</v>
      </c>
      <c r="B10" s="92">
        <v>44743</v>
      </c>
      <c r="C10" s="97">
        <v>1</v>
      </c>
      <c r="D10" s="141">
        <f>中指数据!G49</f>
        <v>50.34</v>
      </c>
      <c r="E10" s="308">
        <v>4</v>
      </c>
      <c r="F10" s="199"/>
      <c r="G10" s="307">
        <f t="shared" ref="G10" si="1">ROUND(AVERAGE(D10:D12),2)</f>
        <v>50.15</v>
      </c>
      <c r="H10" s="164"/>
    </row>
    <row r="11" spans="1:14">
      <c r="A11" s="309"/>
      <c r="B11" s="92">
        <v>44774</v>
      </c>
      <c r="C11" s="97">
        <v>1</v>
      </c>
      <c r="D11" s="141">
        <f>中指数据!F49</f>
        <v>49.95</v>
      </c>
      <c r="E11" s="308"/>
      <c r="F11" s="199"/>
      <c r="G11" s="307"/>
      <c r="H11" s="164"/>
    </row>
    <row r="12" spans="1:14">
      <c r="A12" s="309"/>
      <c r="B12" s="92">
        <v>44805</v>
      </c>
      <c r="C12" s="97">
        <v>2</v>
      </c>
      <c r="D12" s="141" t="str">
        <f>中指数据!E49</f>
        <v>--</v>
      </c>
      <c r="E12" s="308"/>
      <c r="F12" s="198" t="e">
        <f>G8-#REF!-#REF!</f>
        <v>#REF!</v>
      </c>
      <c r="G12" s="307"/>
      <c r="H12" s="164"/>
    </row>
    <row r="13" spans="1:14" ht="15" customHeight="1">
      <c r="A13" s="309" t="s">
        <v>1002</v>
      </c>
      <c r="B13" s="92">
        <v>44835</v>
      </c>
      <c r="C13" s="97">
        <v>3</v>
      </c>
      <c r="D13" s="141" t="str">
        <f>中指数据!D49</f>
        <v>--</v>
      </c>
      <c r="E13" s="308">
        <v>3</v>
      </c>
      <c r="F13" s="199"/>
      <c r="G13" s="307">
        <f t="shared" ref="G13" si="2">ROUND(AVERAGE(D13:D15),2)</f>
        <v>47.13</v>
      </c>
      <c r="H13" s="164"/>
    </row>
    <row r="14" spans="1:14">
      <c r="A14" s="309"/>
      <c r="B14" s="92">
        <v>44866</v>
      </c>
      <c r="C14" s="97">
        <v>1</v>
      </c>
      <c r="D14" s="141">
        <f>中指数据!C49</f>
        <v>47.15</v>
      </c>
      <c r="E14" s="308"/>
      <c r="F14" s="199"/>
      <c r="G14" s="307"/>
      <c r="H14" s="164"/>
    </row>
    <row r="15" spans="1:14">
      <c r="A15" s="309"/>
      <c r="B15" s="92">
        <v>44896</v>
      </c>
      <c r="C15" s="97">
        <v>0</v>
      </c>
      <c r="D15" s="78">
        <f>中指数据!B49</f>
        <v>47.1</v>
      </c>
      <c r="E15" s="308"/>
      <c r="F15" s="246" t="e">
        <f>D15-#REF!-#REF!</f>
        <v>#REF!</v>
      </c>
      <c r="G15" s="307"/>
      <c r="H15" s="164"/>
    </row>
    <row r="16" spans="1:14">
      <c r="A16" s="330" t="s">
        <v>151</v>
      </c>
      <c r="B16" s="331"/>
      <c r="C16" s="331"/>
      <c r="D16" s="331"/>
      <c r="E16" s="331"/>
      <c r="F16" s="84" t="e">
        <f>ROUND(AVERAGE(F4:F15),2)</f>
        <v>#REF!</v>
      </c>
      <c r="G16" s="158">
        <f>ROUND(AVERAGE(G4:G15),2)</f>
        <v>48.8</v>
      </c>
      <c r="H16" s="167"/>
    </row>
    <row r="18" spans="1:10" hidden="1">
      <c r="B18" s="332" t="s">
        <v>72</v>
      </c>
      <c r="C18" s="333"/>
      <c r="D18" s="172" t="s">
        <v>149</v>
      </c>
      <c r="E18" s="162"/>
    </row>
    <row r="19" spans="1:10" hidden="1">
      <c r="A19" s="193" t="s">
        <v>154</v>
      </c>
      <c r="B19" s="24" t="s">
        <v>64</v>
      </c>
      <c r="C19" s="78" t="s">
        <v>74</v>
      </c>
      <c r="D19" s="28" t="s">
        <v>873</v>
      </c>
      <c r="E19" s="78" t="str">
        <f>E3</f>
        <v>样本数量</v>
      </c>
      <c r="F19" s="163" t="str">
        <f>F3</f>
        <v>不含物业费、取暖费</v>
      </c>
      <c r="G19" s="157" t="str">
        <f>东亚瑞晶苑!G19</f>
        <v>含物业费和取暖费</v>
      </c>
      <c r="H19" s="162"/>
    </row>
    <row r="20" spans="1:10" hidden="1">
      <c r="A20" s="309" t="s">
        <v>917</v>
      </c>
      <c r="B20" s="92">
        <v>44470</v>
      </c>
      <c r="C20" s="97"/>
      <c r="D20" s="141"/>
      <c r="E20" s="325"/>
      <c r="F20" s="200"/>
      <c r="G20" s="307"/>
      <c r="H20" s="162"/>
    </row>
    <row r="21" spans="1:10" hidden="1">
      <c r="A21" s="309"/>
      <c r="B21" s="92">
        <v>44501</v>
      </c>
      <c r="C21" s="97"/>
      <c r="D21" s="141"/>
      <c r="E21" s="325"/>
      <c r="F21" s="200"/>
      <c r="G21" s="307"/>
      <c r="H21" s="162"/>
    </row>
    <row r="22" spans="1:10" hidden="1">
      <c r="A22" s="309"/>
      <c r="B22" s="92">
        <v>44531</v>
      </c>
      <c r="C22" s="97"/>
      <c r="D22" s="141"/>
      <c r="E22" s="325"/>
      <c r="F22" s="200"/>
      <c r="G22" s="307"/>
      <c r="H22" s="162"/>
    </row>
    <row r="23" spans="1:10" ht="15" hidden="1" customHeight="1">
      <c r="A23" s="309" t="s">
        <v>916</v>
      </c>
      <c r="B23" s="92">
        <v>44562</v>
      </c>
      <c r="C23" s="97"/>
      <c r="D23" s="141"/>
      <c r="E23" s="325"/>
      <c r="F23" s="200"/>
      <c r="G23" s="307"/>
      <c r="H23" s="162"/>
    </row>
    <row r="24" spans="1:10" hidden="1">
      <c r="A24" s="309"/>
      <c r="B24" s="92">
        <v>44593</v>
      </c>
      <c r="C24" s="97"/>
      <c r="D24" s="141"/>
      <c r="E24" s="325"/>
      <c r="F24" s="200"/>
      <c r="G24" s="307"/>
      <c r="H24" s="162"/>
    </row>
    <row r="25" spans="1:10" hidden="1">
      <c r="A25" s="309"/>
      <c r="B25" s="92">
        <v>44621</v>
      </c>
      <c r="C25" s="97"/>
      <c r="D25" s="141"/>
      <c r="E25" s="325"/>
      <c r="F25" s="200"/>
      <c r="G25" s="307"/>
      <c r="H25" s="162"/>
    </row>
    <row r="26" spans="1:10" ht="15" hidden="1" customHeight="1">
      <c r="A26" s="309" t="s">
        <v>950</v>
      </c>
      <c r="B26" s="92">
        <v>44652</v>
      </c>
      <c r="C26" s="97"/>
      <c r="D26" s="141"/>
      <c r="E26" s="325"/>
      <c r="F26" s="200"/>
      <c r="G26" s="307"/>
      <c r="H26" s="162"/>
    </row>
    <row r="27" spans="1:10" hidden="1">
      <c r="A27" s="309"/>
      <c r="B27" s="92">
        <v>44682</v>
      </c>
      <c r="C27" s="97"/>
      <c r="D27" s="141"/>
      <c r="E27" s="325"/>
      <c r="F27" s="200"/>
      <c r="G27" s="307"/>
      <c r="H27" s="162"/>
      <c r="J27" s="80">
        <f>J8/J6</f>
        <v>1.062704918032787</v>
      </c>
    </row>
    <row r="28" spans="1:10" hidden="1">
      <c r="A28" s="309"/>
      <c r="B28" s="92">
        <v>44713</v>
      </c>
      <c r="C28" s="97"/>
      <c r="D28" s="141"/>
      <c r="E28" s="325"/>
      <c r="F28" s="200"/>
      <c r="G28" s="307"/>
      <c r="H28" s="162"/>
      <c r="J28" s="80">
        <f>1-J27</f>
        <v>-6.2704918032786994E-2</v>
      </c>
    </row>
    <row r="29" spans="1:10" ht="15" hidden="1" customHeight="1">
      <c r="A29" s="309" t="s">
        <v>951</v>
      </c>
      <c r="B29" s="92">
        <v>44743</v>
      </c>
      <c r="C29" s="97"/>
      <c r="D29" s="141"/>
      <c r="E29" s="334"/>
      <c r="F29" s="200"/>
      <c r="G29" s="307"/>
      <c r="H29" s="162"/>
    </row>
    <row r="30" spans="1:10" hidden="1">
      <c r="A30" s="309"/>
      <c r="B30" s="92">
        <v>44774</v>
      </c>
      <c r="C30" s="97"/>
      <c r="D30" s="141"/>
      <c r="E30" s="334"/>
      <c r="F30" s="200"/>
      <c r="G30" s="307"/>
      <c r="H30" s="162"/>
    </row>
    <row r="31" spans="1:10" hidden="1">
      <c r="A31" s="309"/>
      <c r="B31" s="92">
        <v>44805</v>
      </c>
      <c r="C31" s="97"/>
      <c r="D31" s="141"/>
      <c r="E31" s="334"/>
      <c r="F31" s="192"/>
      <c r="G31" s="307"/>
      <c r="H31" s="162"/>
    </row>
    <row r="32" spans="1:10" hidden="1">
      <c r="A32" s="325" t="str">
        <f>A16</f>
        <v>平均月租金（元/平方米/月）</v>
      </c>
      <c r="B32" s="325"/>
      <c r="C32" s="325"/>
      <c r="D32" s="325"/>
      <c r="E32" s="325"/>
      <c r="F32" s="84" t="e">
        <f>ROUND(AVERAGE(F20:F31),2)</f>
        <v>#DIV/0!</v>
      </c>
      <c r="G32" s="158" t="e">
        <f>ROUND(AVERAGE(G20:G31),2)</f>
        <v>#DIV/0!</v>
      </c>
      <c r="H32" s="167"/>
    </row>
    <row r="33" spans="1:9">
      <c r="A33" s="78"/>
      <c r="B33" s="78"/>
      <c r="C33" s="78"/>
      <c r="E33" s="78"/>
      <c r="F33" s="163"/>
      <c r="G33" s="163"/>
    </row>
    <row r="34" spans="1:9">
      <c r="A34" s="78"/>
      <c r="B34" s="328" t="s">
        <v>75</v>
      </c>
      <c r="C34" s="328"/>
      <c r="D34" s="174" t="s">
        <v>150</v>
      </c>
      <c r="E34" s="78"/>
      <c r="F34" s="163"/>
      <c r="G34" s="163"/>
      <c r="H34" s="162"/>
    </row>
    <row r="35" spans="1:9">
      <c r="A35" s="193" t="s">
        <v>154</v>
      </c>
      <c r="B35" s="24" t="s">
        <v>64</v>
      </c>
      <c r="C35" s="78" t="s">
        <v>74</v>
      </c>
      <c r="D35" s="28" t="s">
        <v>873</v>
      </c>
      <c r="E35" s="78" t="str">
        <f>E3</f>
        <v>样本数量</v>
      </c>
      <c r="F35" s="83" t="str">
        <f>东亚瑞晶苑!F35</f>
        <v>不含物业费、取暖费</v>
      </c>
      <c r="G35" s="157" t="str">
        <f>东亚瑞晶苑!G35</f>
        <v>含物业费和取暖费</v>
      </c>
      <c r="H35" s="162"/>
    </row>
    <row r="36" spans="1:9">
      <c r="A36" s="309" t="s">
        <v>1492</v>
      </c>
      <c r="B36" s="92">
        <v>44562</v>
      </c>
      <c r="C36" s="78">
        <f>市场数据!P14</f>
        <v>0</v>
      </c>
      <c r="D36" s="213">
        <f>市场数据!M26</f>
        <v>56.67</v>
      </c>
      <c r="E36" s="308">
        <v>6</v>
      </c>
      <c r="F36" s="246" t="e">
        <f>G36-#REF!-#REF!</f>
        <v>#REF!</v>
      </c>
      <c r="G36" s="307">
        <f>ROUND(AVERAGE(D36:D38),2)</f>
        <v>56.39</v>
      </c>
      <c r="H36" s="323"/>
    </row>
    <row r="37" spans="1:9">
      <c r="A37" s="309"/>
      <c r="B37" s="92">
        <v>44593</v>
      </c>
      <c r="C37" s="78" t="e">
        <f>市场数据!#REF!</f>
        <v>#REF!</v>
      </c>
      <c r="D37" s="213">
        <f>市场数据!M25</f>
        <v>56.36</v>
      </c>
      <c r="E37" s="308"/>
      <c r="F37" s="247"/>
      <c r="G37" s="307"/>
      <c r="H37" s="329"/>
      <c r="I37" s="178"/>
    </row>
    <row r="38" spans="1:9">
      <c r="A38" s="309"/>
      <c r="B38" s="92">
        <v>44621</v>
      </c>
      <c r="C38" s="78">
        <f>市场数据!P15</f>
        <v>0</v>
      </c>
      <c r="D38" s="84">
        <f>市场数据!M24</f>
        <v>56.14</v>
      </c>
      <c r="E38" s="308"/>
      <c r="F38" s="246" t="e">
        <f>G38-#REF!-#REF!</f>
        <v>#REF!</v>
      </c>
      <c r="G38" s="307"/>
      <c r="H38" s="323"/>
    </row>
    <row r="39" spans="1:9" ht="15" customHeight="1">
      <c r="A39" s="309" t="s">
        <v>950</v>
      </c>
      <c r="B39" s="92">
        <v>44652</v>
      </c>
      <c r="C39" s="78">
        <f>市场数据!P16</f>
        <v>0</v>
      </c>
      <c r="D39" s="213">
        <f>市场数据!M23</f>
        <v>53.33</v>
      </c>
      <c r="E39" s="308">
        <v>5</v>
      </c>
      <c r="F39" s="247"/>
      <c r="G39" s="307">
        <f t="shared" ref="G39" si="3">ROUND(AVERAGE(D39:D41),2)</f>
        <v>53.66</v>
      </c>
      <c r="H39" s="329"/>
    </row>
    <row r="40" spans="1:9">
      <c r="A40" s="309"/>
      <c r="B40" s="92">
        <v>44682</v>
      </c>
      <c r="C40" s="78">
        <f>市场数据!P17</f>
        <v>0</v>
      </c>
      <c r="D40" s="84">
        <f>市场数据!M21</f>
        <v>56.02</v>
      </c>
      <c r="E40" s="308"/>
      <c r="F40" s="199"/>
      <c r="G40" s="307"/>
      <c r="H40" s="329"/>
    </row>
    <row r="41" spans="1:9">
      <c r="A41" s="309"/>
      <c r="B41" s="92">
        <v>44713</v>
      </c>
      <c r="C41" s="78">
        <f>市场数据!P18</f>
        <v>0</v>
      </c>
      <c r="D41" s="213">
        <f>市场数据!M19</f>
        <v>51.62</v>
      </c>
      <c r="E41" s="308"/>
      <c r="F41" s="198" t="e">
        <f>G37-#REF!-#REF!</f>
        <v>#REF!</v>
      </c>
      <c r="G41" s="307"/>
      <c r="H41" s="323"/>
    </row>
    <row r="42" spans="1:9" ht="15" customHeight="1">
      <c r="A42" s="309" t="s">
        <v>951</v>
      </c>
      <c r="B42" s="92">
        <v>44743</v>
      </c>
      <c r="C42" s="78">
        <f>市场数据!P19</f>
        <v>0</v>
      </c>
      <c r="D42" s="250" t="s">
        <v>221</v>
      </c>
      <c r="E42" s="308">
        <v>2</v>
      </c>
      <c r="F42" s="199"/>
      <c r="G42" s="307">
        <f t="shared" ref="G42" si="4">ROUND(AVERAGE(D42:D44),2)</f>
        <v>48.12</v>
      </c>
      <c r="H42" s="329"/>
    </row>
    <row r="43" spans="1:9">
      <c r="A43" s="309"/>
      <c r="B43" s="92">
        <v>44774</v>
      </c>
      <c r="C43" s="78">
        <f>市场数据!P20</f>
        <v>0</v>
      </c>
      <c r="D43" s="230">
        <f>市场数据!M17</f>
        <v>48.12</v>
      </c>
      <c r="E43" s="308"/>
      <c r="F43" s="199"/>
      <c r="G43" s="307"/>
      <c r="H43" s="329"/>
    </row>
    <row r="44" spans="1:9">
      <c r="A44" s="309"/>
      <c r="B44" s="92">
        <v>44805</v>
      </c>
      <c r="C44" s="78">
        <f>市场数据!P21</f>
        <v>0</v>
      </c>
      <c r="D44" s="250" t="s">
        <v>221</v>
      </c>
      <c r="E44" s="308"/>
      <c r="F44" s="198" t="e">
        <f>G40-#REF!-#REF!</f>
        <v>#REF!</v>
      </c>
      <c r="G44" s="307"/>
      <c r="H44" s="323"/>
    </row>
    <row r="45" spans="1:9" ht="15" customHeight="1">
      <c r="A45" s="309" t="s">
        <v>1002</v>
      </c>
      <c r="B45" s="92">
        <v>44835</v>
      </c>
      <c r="C45" s="78">
        <f>市场数据!P22</f>
        <v>0</v>
      </c>
      <c r="D45" s="213">
        <f>市场数据!M16</f>
        <v>54.17</v>
      </c>
      <c r="E45" s="308">
        <v>3</v>
      </c>
      <c r="F45" s="199"/>
      <c r="G45" s="307">
        <f t="shared" ref="G45" si="5">ROUND(AVERAGE(D45:D47),2)</f>
        <v>49.27</v>
      </c>
      <c r="H45" s="329"/>
    </row>
    <row r="46" spans="1:9">
      <c r="A46" s="309"/>
      <c r="B46" s="92">
        <v>44866</v>
      </c>
      <c r="C46" s="78">
        <f>市场数据!P23</f>
        <v>0</v>
      </c>
      <c r="D46" s="84">
        <f>市场数据!M14</f>
        <v>44.36</v>
      </c>
      <c r="E46" s="308"/>
      <c r="F46" s="199"/>
      <c r="G46" s="307"/>
      <c r="H46" s="329"/>
    </row>
    <row r="47" spans="1:9">
      <c r="A47" s="309"/>
      <c r="B47" s="92">
        <v>44896</v>
      </c>
      <c r="C47" s="78">
        <f>市场数据!P24</f>
        <v>0</v>
      </c>
      <c r="D47" s="250" t="s">
        <v>221</v>
      </c>
      <c r="E47" s="308"/>
      <c r="F47" s="246" t="e">
        <f>D47-#REF!-#REF!</f>
        <v>#VALUE!</v>
      </c>
      <c r="G47" s="307"/>
      <c r="H47" s="167"/>
    </row>
    <row r="48" spans="1:9">
      <c r="A48" s="325" t="str">
        <f>A16</f>
        <v>平均月租金（元/平方米/月）</v>
      </c>
      <c r="B48" s="325"/>
      <c r="C48" s="325"/>
      <c r="D48" s="325"/>
      <c r="E48" s="325"/>
      <c r="F48" s="84" t="e">
        <f>ROUND(AVERAGE(F36:F47),2)</f>
        <v>#REF!</v>
      </c>
      <c r="G48" s="158">
        <f>ROUND(AVERAGE(G36:G47),2)</f>
        <v>51.86</v>
      </c>
      <c r="H48" s="167"/>
    </row>
    <row r="49" spans="8:8">
      <c r="H49" s="186"/>
    </row>
  </sheetData>
  <mergeCells count="47">
    <mergeCell ref="A42:A44"/>
    <mergeCell ref="A45:A47"/>
    <mergeCell ref="G39:G41"/>
    <mergeCell ref="E42:E44"/>
    <mergeCell ref="G42:G44"/>
    <mergeCell ref="E45:E47"/>
    <mergeCell ref="G45:G47"/>
    <mergeCell ref="A39:A41"/>
    <mergeCell ref="G36:G38"/>
    <mergeCell ref="E39:E41"/>
    <mergeCell ref="E23:E25"/>
    <mergeCell ref="G23:G25"/>
    <mergeCell ref="E26:E28"/>
    <mergeCell ref="G26:G28"/>
    <mergeCell ref="G29:G31"/>
    <mergeCell ref="A7:A9"/>
    <mergeCell ref="A10:A12"/>
    <mergeCell ref="A13:A15"/>
    <mergeCell ref="L6:L8"/>
    <mergeCell ref="A36:A38"/>
    <mergeCell ref="E13:E15"/>
    <mergeCell ref="G13:G15"/>
    <mergeCell ref="E4:E6"/>
    <mergeCell ref="G4:G6"/>
    <mergeCell ref="E7:E9"/>
    <mergeCell ref="G7:G9"/>
    <mergeCell ref="E10:E12"/>
    <mergeCell ref="G10:G12"/>
    <mergeCell ref="A23:A25"/>
    <mergeCell ref="A26:A28"/>
    <mergeCell ref="E36:E38"/>
    <mergeCell ref="A48:E48"/>
    <mergeCell ref="B2:C2"/>
    <mergeCell ref="A32:E32"/>
    <mergeCell ref="B34:C34"/>
    <mergeCell ref="H36:H37"/>
    <mergeCell ref="H38:H40"/>
    <mergeCell ref="H41:H43"/>
    <mergeCell ref="H44:H46"/>
    <mergeCell ref="A16:E16"/>
    <mergeCell ref="B18:C18"/>
    <mergeCell ref="A29:A31"/>
    <mergeCell ref="G20:G22"/>
    <mergeCell ref="E20:E22"/>
    <mergeCell ref="E29:E31"/>
    <mergeCell ref="A20:A22"/>
    <mergeCell ref="A4:A6"/>
  </mergeCells>
  <phoneticPr fontId="1" type="noConversion"/>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55"/>
  <sheetViews>
    <sheetView workbookViewId="0">
      <pane xSplit="1" ySplit="2" topLeftCell="B12" activePane="bottomRight" state="frozen"/>
      <selection pane="topRight" activeCell="B1" sqref="B1"/>
      <selection pane="bottomLeft" activeCell="A3" sqref="A3"/>
      <selection pane="bottomRight" activeCell="H48" sqref="H48"/>
    </sheetView>
  </sheetViews>
  <sheetFormatPr defaultRowHeight="14.25"/>
  <cols>
    <col min="1" max="1" width="20" style="34" customWidth="1"/>
    <col min="2" max="13" width="11.5" style="34" customWidth="1"/>
    <col min="14" max="16384" width="9" style="34"/>
  </cols>
  <sheetData>
    <row r="1" spans="1:13">
      <c r="A1" s="335" t="s">
        <v>214</v>
      </c>
      <c r="B1" s="248">
        <v>44896.333831018521</v>
      </c>
      <c r="C1" s="248">
        <v>44866.333831018521</v>
      </c>
      <c r="D1" s="248">
        <v>44835.333831018521</v>
      </c>
      <c r="E1" s="248">
        <v>44805.333831018521</v>
      </c>
      <c r="F1" s="248">
        <v>44774.333831018521</v>
      </c>
      <c r="G1" s="248">
        <v>44743.333831018521</v>
      </c>
      <c r="H1" s="248">
        <v>44713.333831018521</v>
      </c>
      <c r="I1" s="248">
        <v>44682.333831018521</v>
      </c>
      <c r="J1" s="248">
        <v>44652.333831018521</v>
      </c>
      <c r="K1" s="248">
        <v>44621.333831018521</v>
      </c>
      <c r="L1" s="248">
        <v>44593.333831018521</v>
      </c>
      <c r="M1" s="248">
        <v>44562.333831018521</v>
      </c>
    </row>
    <row r="2" spans="1:13">
      <c r="A2" s="335"/>
      <c r="B2" s="34" t="s">
        <v>905</v>
      </c>
      <c r="C2" s="34" t="s">
        <v>905</v>
      </c>
      <c r="D2" s="34" t="s">
        <v>905</v>
      </c>
      <c r="E2" s="34" t="s">
        <v>905</v>
      </c>
      <c r="F2" s="34" t="s">
        <v>905</v>
      </c>
      <c r="G2" s="34" t="s">
        <v>905</v>
      </c>
      <c r="H2" s="34" t="s">
        <v>905</v>
      </c>
      <c r="I2" s="34" t="s">
        <v>905</v>
      </c>
      <c r="J2" s="34" t="s">
        <v>905</v>
      </c>
      <c r="K2" s="34" t="s">
        <v>905</v>
      </c>
      <c r="L2" s="34" t="s">
        <v>905</v>
      </c>
      <c r="M2" s="34" t="s">
        <v>905</v>
      </c>
    </row>
    <row r="3" spans="1:13">
      <c r="A3" s="34" t="s">
        <v>1493</v>
      </c>
      <c r="B3" s="34">
        <v>123.43</v>
      </c>
      <c r="C3" s="34">
        <v>119.68</v>
      </c>
      <c r="D3" s="34">
        <v>123.54</v>
      </c>
      <c r="E3" s="34">
        <v>109.67</v>
      </c>
      <c r="F3" s="34" t="s">
        <v>221</v>
      </c>
      <c r="G3" s="34" t="s">
        <v>221</v>
      </c>
      <c r="H3" s="34">
        <v>104.78</v>
      </c>
      <c r="I3" s="34">
        <v>105.97</v>
      </c>
      <c r="J3" s="34" t="s">
        <v>221</v>
      </c>
      <c r="K3" s="34" t="s">
        <v>221</v>
      </c>
      <c r="L3" s="34" t="s">
        <v>221</v>
      </c>
      <c r="M3" s="34" t="s">
        <v>221</v>
      </c>
    </row>
    <row r="4" spans="1:13">
      <c r="A4" s="34" t="s">
        <v>1494</v>
      </c>
      <c r="B4" s="34">
        <v>103.1</v>
      </c>
      <c r="C4" s="34">
        <v>111.71</v>
      </c>
      <c r="D4" s="34">
        <v>106.52</v>
      </c>
      <c r="E4" s="34">
        <v>90.64</v>
      </c>
      <c r="F4" s="34">
        <v>87.48</v>
      </c>
      <c r="G4" s="34">
        <v>97.92</v>
      </c>
      <c r="H4" s="34">
        <v>98.45</v>
      </c>
      <c r="I4" s="34">
        <v>98.29</v>
      </c>
      <c r="J4" s="34">
        <v>95.29</v>
      </c>
      <c r="K4" s="34">
        <v>96.56</v>
      </c>
      <c r="L4" s="34">
        <v>92.21</v>
      </c>
      <c r="M4" s="34" t="s">
        <v>221</v>
      </c>
    </row>
    <row r="5" spans="1:13">
      <c r="A5" s="34" t="s">
        <v>1495</v>
      </c>
      <c r="B5" s="34">
        <v>96.71</v>
      </c>
      <c r="C5" s="34">
        <v>91.13</v>
      </c>
      <c r="D5" s="34">
        <v>87.97</v>
      </c>
      <c r="E5" s="34">
        <v>87.69</v>
      </c>
      <c r="F5" s="34" t="s">
        <v>221</v>
      </c>
      <c r="G5" s="34" t="s">
        <v>221</v>
      </c>
      <c r="H5" s="34" t="s">
        <v>221</v>
      </c>
      <c r="I5" s="34">
        <v>72.95</v>
      </c>
      <c r="J5" s="34" t="s">
        <v>221</v>
      </c>
      <c r="K5" s="34" t="s">
        <v>221</v>
      </c>
      <c r="L5" s="34" t="s">
        <v>221</v>
      </c>
      <c r="M5" s="34" t="s">
        <v>221</v>
      </c>
    </row>
    <row r="6" spans="1:13">
      <c r="A6" s="34" t="s">
        <v>1496</v>
      </c>
      <c r="B6" s="34">
        <v>94.89</v>
      </c>
      <c r="C6" s="34">
        <v>97.09</v>
      </c>
      <c r="D6" s="34">
        <v>95.39</v>
      </c>
      <c r="E6" s="34">
        <v>92.7</v>
      </c>
      <c r="F6" s="34">
        <v>92.47</v>
      </c>
      <c r="G6" s="34">
        <v>86.36</v>
      </c>
      <c r="H6" s="34">
        <v>98.71</v>
      </c>
      <c r="I6" s="34">
        <v>100.3</v>
      </c>
      <c r="J6" s="34">
        <v>100.38</v>
      </c>
      <c r="K6" s="34">
        <v>100.87</v>
      </c>
      <c r="L6" s="34">
        <v>97.13</v>
      </c>
      <c r="M6" s="34">
        <v>97.59</v>
      </c>
    </row>
    <row r="7" spans="1:13">
      <c r="A7" s="34" t="s">
        <v>1497</v>
      </c>
      <c r="B7" s="34">
        <v>94.25</v>
      </c>
      <c r="C7" s="34">
        <v>95.22</v>
      </c>
      <c r="D7" s="34">
        <v>94.99</v>
      </c>
      <c r="E7" s="34">
        <v>96.94</v>
      </c>
      <c r="F7" s="34">
        <v>93.64</v>
      </c>
      <c r="G7" s="34">
        <v>94.96</v>
      </c>
      <c r="H7" s="34">
        <v>92.76</v>
      </c>
      <c r="I7" s="34">
        <v>88.45</v>
      </c>
      <c r="J7" s="34">
        <v>89.91</v>
      </c>
      <c r="K7" s="34">
        <v>89.62</v>
      </c>
      <c r="L7" s="34">
        <v>90.33</v>
      </c>
      <c r="M7" s="34">
        <v>90.01</v>
      </c>
    </row>
    <row r="8" spans="1:13">
      <c r="A8" s="34" t="s">
        <v>1498</v>
      </c>
      <c r="B8" s="34">
        <v>94.05</v>
      </c>
      <c r="C8" s="34">
        <v>102.16</v>
      </c>
      <c r="D8" s="34">
        <v>90.56</v>
      </c>
      <c r="E8" s="34">
        <v>75.72</v>
      </c>
      <c r="F8" s="34">
        <v>88.52</v>
      </c>
      <c r="G8" s="34">
        <v>82.24</v>
      </c>
      <c r="H8" s="34">
        <v>82.78</v>
      </c>
      <c r="I8" s="34">
        <v>78.64</v>
      </c>
      <c r="J8" s="34" t="s">
        <v>221</v>
      </c>
      <c r="K8" s="34" t="s">
        <v>221</v>
      </c>
      <c r="L8" s="34">
        <v>77.569999999999993</v>
      </c>
      <c r="M8" s="34">
        <v>85.11</v>
      </c>
    </row>
    <row r="9" spans="1:13">
      <c r="A9" s="34" t="s">
        <v>1499</v>
      </c>
      <c r="B9" s="34">
        <v>89.04</v>
      </c>
      <c r="C9" s="34">
        <v>90.77</v>
      </c>
      <c r="D9" s="34">
        <v>90.3</v>
      </c>
      <c r="E9" s="34">
        <v>91.38</v>
      </c>
      <c r="F9" s="34">
        <v>87.81</v>
      </c>
      <c r="G9" s="34">
        <v>87.72</v>
      </c>
      <c r="H9" s="34">
        <v>89.07</v>
      </c>
      <c r="I9" s="34">
        <v>90.25</v>
      </c>
      <c r="J9" s="34">
        <v>87.73</v>
      </c>
      <c r="K9" s="34">
        <v>88.06</v>
      </c>
      <c r="L9" s="34">
        <v>88.7</v>
      </c>
      <c r="M9" s="34">
        <v>86.64</v>
      </c>
    </row>
    <row r="10" spans="1:13">
      <c r="A10" s="34" t="s">
        <v>1500</v>
      </c>
      <c r="B10" s="34">
        <v>89</v>
      </c>
      <c r="C10" s="34">
        <v>87.02</v>
      </c>
      <c r="D10" s="34">
        <v>87.64</v>
      </c>
      <c r="E10" s="34">
        <v>87.34</v>
      </c>
      <c r="F10" s="34">
        <v>86.44</v>
      </c>
      <c r="G10" s="34">
        <v>87.54</v>
      </c>
      <c r="H10" s="34">
        <v>87.87</v>
      </c>
      <c r="I10" s="34">
        <v>88.58</v>
      </c>
      <c r="J10" s="34">
        <v>89.35</v>
      </c>
      <c r="K10" s="34">
        <v>88.18</v>
      </c>
      <c r="L10" s="34">
        <v>93.5</v>
      </c>
      <c r="M10" s="34">
        <v>89.95</v>
      </c>
    </row>
    <row r="11" spans="1:13">
      <c r="A11" s="34" t="s">
        <v>1501</v>
      </c>
      <c r="B11" s="34">
        <v>84.23</v>
      </c>
      <c r="C11" s="34">
        <v>99.93</v>
      </c>
      <c r="D11" s="34">
        <v>79.73</v>
      </c>
      <c r="E11" s="34">
        <v>83.77</v>
      </c>
      <c r="F11" s="34">
        <v>120.51</v>
      </c>
      <c r="G11" s="34" t="s">
        <v>221</v>
      </c>
      <c r="H11" s="34">
        <v>123.57</v>
      </c>
      <c r="I11" s="34" t="s">
        <v>221</v>
      </c>
      <c r="J11" s="34">
        <v>108.91</v>
      </c>
      <c r="K11" s="34" t="s">
        <v>221</v>
      </c>
      <c r="L11" s="34" t="s">
        <v>221</v>
      </c>
      <c r="M11" s="34" t="s">
        <v>221</v>
      </c>
    </row>
    <row r="12" spans="1:13">
      <c r="A12" s="34" t="s">
        <v>1502</v>
      </c>
      <c r="B12" s="34">
        <v>83.33</v>
      </c>
      <c r="C12" s="34">
        <v>85.75</v>
      </c>
      <c r="D12" s="34">
        <v>84.83</v>
      </c>
      <c r="E12" s="34">
        <v>85.94</v>
      </c>
      <c r="F12" s="34" t="s">
        <v>221</v>
      </c>
      <c r="G12" s="34" t="s">
        <v>221</v>
      </c>
      <c r="H12" s="34">
        <v>87.28</v>
      </c>
      <c r="I12" s="34" t="s">
        <v>221</v>
      </c>
      <c r="J12" s="34" t="s">
        <v>221</v>
      </c>
      <c r="K12" s="34" t="s">
        <v>221</v>
      </c>
      <c r="L12" s="34" t="s">
        <v>221</v>
      </c>
      <c r="M12" s="34" t="s">
        <v>221</v>
      </c>
    </row>
    <row r="13" spans="1:13">
      <c r="A13" s="34" t="s">
        <v>1503</v>
      </c>
      <c r="B13" s="34">
        <v>79.89</v>
      </c>
      <c r="C13" s="34">
        <v>77.680000000000007</v>
      </c>
      <c r="D13" s="34">
        <v>72.52</v>
      </c>
      <c r="E13" s="34">
        <v>75.400000000000006</v>
      </c>
      <c r="F13" s="34" t="s">
        <v>221</v>
      </c>
      <c r="G13" s="34" t="s">
        <v>221</v>
      </c>
      <c r="H13" s="34" t="s">
        <v>221</v>
      </c>
      <c r="I13" s="34" t="s">
        <v>221</v>
      </c>
      <c r="J13" s="34">
        <v>70.569999999999993</v>
      </c>
      <c r="K13" s="34" t="s">
        <v>221</v>
      </c>
      <c r="L13" s="34" t="s">
        <v>221</v>
      </c>
      <c r="M13" s="34" t="s">
        <v>221</v>
      </c>
    </row>
    <row r="14" spans="1:13">
      <c r="A14" s="34" t="s">
        <v>1504</v>
      </c>
      <c r="B14" s="34">
        <v>79.03</v>
      </c>
      <c r="C14" s="34">
        <v>76.73</v>
      </c>
      <c r="D14" s="34">
        <v>77.22</v>
      </c>
      <c r="E14" s="34">
        <v>78.95</v>
      </c>
      <c r="F14" s="34">
        <v>80.73</v>
      </c>
      <c r="G14" s="34">
        <v>80.05</v>
      </c>
      <c r="H14" s="34">
        <v>74</v>
      </c>
      <c r="I14" s="34">
        <v>74.28</v>
      </c>
      <c r="J14" s="34" t="s">
        <v>221</v>
      </c>
      <c r="K14" s="34">
        <v>76.069999999999993</v>
      </c>
      <c r="L14" s="34">
        <v>72.81</v>
      </c>
      <c r="M14" s="34">
        <v>79.19</v>
      </c>
    </row>
    <row r="15" spans="1:13">
      <c r="A15" s="34" t="s">
        <v>1505</v>
      </c>
      <c r="B15" s="34">
        <v>78.84</v>
      </c>
      <c r="C15" s="34">
        <v>79.459999999999994</v>
      </c>
      <c r="D15" s="34">
        <v>81.81</v>
      </c>
      <c r="E15" s="34">
        <v>84.39</v>
      </c>
      <c r="F15" s="34">
        <v>84.73</v>
      </c>
      <c r="G15" s="34">
        <v>85.58</v>
      </c>
      <c r="H15" s="34">
        <v>87.56</v>
      </c>
      <c r="I15" s="34">
        <v>81.99</v>
      </c>
      <c r="J15" s="34">
        <v>75</v>
      </c>
      <c r="K15" s="34">
        <v>75.06</v>
      </c>
      <c r="L15" s="34">
        <v>73.91</v>
      </c>
      <c r="M15" s="34">
        <v>73.069999999999993</v>
      </c>
    </row>
    <row r="16" spans="1:13">
      <c r="A16" s="34" t="s">
        <v>1506</v>
      </c>
      <c r="B16" s="34">
        <v>75.23</v>
      </c>
      <c r="C16" s="34">
        <v>75.48</v>
      </c>
      <c r="D16" s="34">
        <v>76.84</v>
      </c>
      <c r="E16" s="34">
        <v>76.81</v>
      </c>
      <c r="F16" s="34">
        <v>80.239999999999995</v>
      </c>
      <c r="G16" s="34">
        <v>74.739999999999995</v>
      </c>
      <c r="H16" s="34">
        <v>72.760000000000005</v>
      </c>
      <c r="I16" s="34">
        <v>72.180000000000007</v>
      </c>
      <c r="J16" s="34">
        <v>73.930000000000007</v>
      </c>
      <c r="K16" s="34">
        <v>73.180000000000007</v>
      </c>
      <c r="L16" s="34">
        <v>76.02</v>
      </c>
      <c r="M16" s="34">
        <v>75.3</v>
      </c>
    </row>
    <row r="17" spans="1:13">
      <c r="A17" s="34" t="s">
        <v>1507</v>
      </c>
      <c r="B17" s="34">
        <v>74.709999999999994</v>
      </c>
      <c r="C17" s="34">
        <v>74.739999999999995</v>
      </c>
      <c r="D17" s="34">
        <v>73.45</v>
      </c>
      <c r="E17" s="34">
        <v>72.64</v>
      </c>
      <c r="F17" s="34">
        <v>73.55</v>
      </c>
      <c r="G17" s="34">
        <v>69.069999999999993</v>
      </c>
      <c r="H17" s="34">
        <v>77.72</v>
      </c>
      <c r="I17" s="34">
        <v>68.95</v>
      </c>
      <c r="J17" s="34">
        <v>65.760000000000005</v>
      </c>
      <c r="K17" s="34">
        <v>69.14</v>
      </c>
      <c r="L17" s="34">
        <v>65.3</v>
      </c>
      <c r="M17" s="34">
        <v>64.72</v>
      </c>
    </row>
    <row r="18" spans="1:13">
      <c r="A18" s="34" t="s">
        <v>1508</v>
      </c>
      <c r="B18" s="34">
        <v>73.680000000000007</v>
      </c>
      <c r="C18" s="34">
        <v>73.510000000000005</v>
      </c>
      <c r="D18" s="34">
        <v>71.47</v>
      </c>
      <c r="E18" s="34">
        <v>69.95</v>
      </c>
      <c r="F18" s="34">
        <v>69.98</v>
      </c>
      <c r="G18" s="34">
        <v>71.72</v>
      </c>
      <c r="H18" s="34">
        <v>73.02</v>
      </c>
      <c r="I18" s="34">
        <v>68.569999999999993</v>
      </c>
      <c r="J18" s="34" t="s">
        <v>221</v>
      </c>
      <c r="K18" s="34" t="s">
        <v>221</v>
      </c>
      <c r="L18" s="34" t="s">
        <v>221</v>
      </c>
      <c r="M18" s="34" t="s">
        <v>221</v>
      </c>
    </row>
    <row r="19" spans="1:13">
      <c r="A19" s="34" t="s">
        <v>1509</v>
      </c>
      <c r="B19" s="34">
        <v>73.59</v>
      </c>
      <c r="C19" s="34">
        <v>74.86</v>
      </c>
      <c r="D19" s="34">
        <v>78.739999999999995</v>
      </c>
      <c r="E19" s="34">
        <v>77.260000000000005</v>
      </c>
      <c r="F19" s="34" t="s">
        <v>221</v>
      </c>
      <c r="G19" s="34" t="s">
        <v>221</v>
      </c>
      <c r="H19" s="34" t="s">
        <v>221</v>
      </c>
      <c r="I19" s="34">
        <v>79.78</v>
      </c>
      <c r="J19" s="34" t="s">
        <v>221</v>
      </c>
      <c r="K19" s="34" t="s">
        <v>221</v>
      </c>
      <c r="L19" s="34">
        <v>75.02</v>
      </c>
      <c r="M19" s="34">
        <v>73.83</v>
      </c>
    </row>
    <row r="20" spans="1:13">
      <c r="A20" s="34" t="s">
        <v>1510</v>
      </c>
      <c r="B20" s="34">
        <v>73.349999999999994</v>
      </c>
      <c r="C20" s="34">
        <v>66.89</v>
      </c>
      <c r="D20" s="34">
        <v>76.430000000000007</v>
      </c>
      <c r="E20" s="34">
        <v>73.55</v>
      </c>
      <c r="F20" s="34" t="s">
        <v>221</v>
      </c>
      <c r="G20" s="34">
        <v>75.63</v>
      </c>
      <c r="H20" s="34" t="s">
        <v>221</v>
      </c>
      <c r="I20" s="34" t="s">
        <v>221</v>
      </c>
      <c r="J20" s="34" t="s">
        <v>221</v>
      </c>
      <c r="K20" s="34" t="s">
        <v>221</v>
      </c>
      <c r="L20" s="34">
        <v>70.23</v>
      </c>
      <c r="M20" s="34">
        <v>67.010000000000005</v>
      </c>
    </row>
    <row r="21" spans="1:13">
      <c r="A21" s="34" t="s">
        <v>1511</v>
      </c>
      <c r="B21" s="34">
        <v>71.67</v>
      </c>
      <c r="C21" s="34">
        <v>75.81</v>
      </c>
      <c r="D21" s="34">
        <v>74.31</v>
      </c>
      <c r="E21" s="34">
        <v>75.81</v>
      </c>
      <c r="F21" s="34">
        <v>69.209999999999994</v>
      </c>
      <c r="G21" s="34">
        <v>71.03</v>
      </c>
      <c r="H21" s="34">
        <v>73.930000000000007</v>
      </c>
      <c r="I21" s="34">
        <v>71.38</v>
      </c>
      <c r="J21" s="34" t="s">
        <v>221</v>
      </c>
      <c r="K21" s="34">
        <v>70.489999999999995</v>
      </c>
      <c r="L21" s="34">
        <v>66.14</v>
      </c>
      <c r="M21" s="34">
        <v>63.23</v>
      </c>
    </row>
    <row r="22" spans="1:13">
      <c r="A22" s="34" t="s">
        <v>1512</v>
      </c>
      <c r="B22" s="34">
        <v>70.959999999999994</v>
      </c>
      <c r="C22" s="34" t="s">
        <v>221</v>
      </c>
      <c r="D22" s="34" t="s">
        <v>221</v>
      </c>
      <c r="E22" s="34">
        <v>85.2</v>
      </c>
      <c r="F22" s="34" t="s">
        <v>221</v>
      </c>
      <c r="G22" s="34" t="s">
        <v>221</v>
      </c>
      <c r="H22" s="34">
        <v>82.85</v>
      </c>
      <c r="I22" s="34">
        <v>87.42</v>
      </c>
      <c r="J22" s="34" t="s">
        <v>221</v>
      </c>
      <c r="K22" s="34" t="s">
        <v>221</v>
      </c>
      <c r="L22" s="34">
        <v>89.53</v>
      </c>
      <c r="M22" s="34" t="s">
        <v>221</v>
      </c>
    </row>
    <row r="23" spans="1:13">
      <c r="A23" s="34" t="s">
        <v>1513</v>
      </c>
      <c r="B23" s="34">
        <v>70.59</v>
      </c>
      <c r="C23" s="34">
        <v>69.459999999999994</v>
      </c>
      <c r="D23" s="34">
        <v>69.599999999999994</v>
      </c>
      <c r="E23" s="34">
        <v>70.91</v>
      </c>
      <c r="F23" s="34">
        <v>69.73</v>
      </c>
      <c r="G23" s="34" t="s">
        <v>221</v>
      </c>
      <c r="H23" s="34">
        <v>74.06</v>
      </c>
      <c r="I23" s="34">
        <v>74.08</v>
      </c>
      <c r="J23" s="34" t="s">
        <v>221</v>
      </c>
      <c r="K23" s="34" t="s">
        <v>221</v>
      </c>
      <c r="L23" s="34">
        <v>69.66</v>
      </c>
      <c r="M23" s="34">
        <v>61.35</v>
      </c>
    </row>
    <row r="24" spans="1:13">
      <c r="A24" s="34" t="s">
        <v>1514</v>
      </c>
      <c r="B24" s="34">
        <v>69.39</v>
      </c>
      <c r="C24" s="34">
        <v>72.52</v>
      </c>
      <c r="D24" s="34">
        <v>72.75</v>
      </c>
      <c r="E24" s="34">
        <v>69.59</v>
      </c>
      <c r="F24" s="34" t="s">
        <v>221</v>
      </c>
      <c r="G24" s="34" t="s">
        <v>221</v>
      </c>
      <c r="H24" s="34" t="s">
        <v>221</v>
      </c>
      <c r="I24" s="34" t="s">
        <v>221</v>
      </c>
      <c r="J24" s="34" t="s">
        <v>221</v>
      </c>
      <c r="K24" s="34" t="s">
        <v>221</v>
      </c>
      <c r="L24" s="34" t="s">
        <v>221</v>
      </c>
      <c r="M24" s="34" t="s">
        <v>221</v>
      </c>
    </row>
    <row r="25" spans="1:13">
      <c r="A25" s="34" t="s">
        <v>1515</v>
      </c>
      <c r="B25" s="34">
        <v>68.59</v>
      </c>
      <c r="C25" s="34">
        <v>66.72</v>
      </c>
      <c r="D25" s="34">
        <v>66.63</v>
      </c>
      <c r="E25" s="34">
        <v>67.349999999999994</v>
      </c>
      <c r="F25" s="34">
        <v>65.33</v>
      </c>
      <c r="G25" s="34">
        <v>67.650000000000006</v>
      </c>
      <c r="H25" s="34" t="s">
        <v>221</v>
      </c>
      <c r="I25" s="34" t="s">
        <v>221</v>
      </c>
      <c r="J25" s="34" t="s">
        <v>221</v>
      </c>
      <c r="K25" s="34" t="s">
        <v>221</v>
      </c>
      <c r="L25" s="34">
        <v>61.22</v>
      </c>
      <c r="M25" s="34">
        <v>63.57</v>
      </c>
    </row>
    <row r="26" spans="1:13">
      <c r="A26" s="34" t="s">
        <v>1516</v>
      </c>
      <c r="B26" s="34">
        <v>68.36</v>
      </c>
      <c r="C26" s="34">
        <v>74.84</v>
      </c>
      <c r="D26" s="34">
        <v>82.81</v>
      </c>
      <c r="E26" s="34">
        <v>85.02</v>
      </c>
      <c r="F26" s="34" t="s">
        <v>221</v>
      </c>
      <c r="G26" s="34" t="s">
        <v>221</v>
      </c>
      <c r="H26" s="34" t="s">
        <v>221</v>
      </c>
      <c r="I26" s="34" t="s">
        <v>221</v>
      </c>
      <c r="J26" s="34" t="s">
        <v>221</v>
      </c>
      <c r="K26" s="34" t="s">
        <v>221</v>
      </c>
      <c r="L26" s="34" t="s">
        <v>221</v>
      </c>
      <c r="M26" s="34" t="s">
        <v>221</v>
      </c>
    </row>
    <row r="27" spans="1:13">
      <c r="A27" s="34" t="s">
        <v>1517</v>
      </c>
      <c r="B27" s="34">
        <v>67.14</v>
      </c>
      <c r="C27" s="34">
        <v>65.98</v>
      </c>
      <c r="D27" s="34">
        <v>66.75</v>
      </c>
      <c r="E27" s="34">
        <v>66.47</v>
      </c>
      <c r="F27" s="34">
        <v>64.5</v>
      </c>
      <c r="G27" s="34">
        <v>65.78</v>
      </c>
      <c r="H27" s="34">
        <v>69.989999999999995</v>
      </c>
      <c r="I27" s="34" t="s">
        <v>221</v>
      </c>
      <c r="J27" s="34" t="s">
        <v>221</v>
      </c>
      <c r="K27" s="34" t="s">
        <v>221</v>
      </c>
      <c r="L27" s="34">
        <v>68.67</v>
      </c>
      <c r="M27" s="34">
        <v>69.45</v>
      </c>
    </row>
    <row r="28" spans="1:13">
      <c r="A28" s="34" t="s">
        <v>1518</v>
      </c>
      <c r="B28" s="34">
        <v>64.760000000000005</v>
      </c>
      <c r="C28" s="34">
        <v>64.67</v>
      </c>
      <c r="D28" s="34">
        <v>66.56</v>
      </c>
      <c r="E28" s="34">
        <v>67.08</v>
      </c>
      <c r="F28" s="34" t="s">
        <v>221</v>
      </c>
      <c r="G28" s="34" t="s">
        <v>221</v>
      </c>
      <c r="H28" s="34">
        <v>68.16</v>
      </c>
      <c r="I28" s="34">
        <v>61.02</v>
      </c>
      <c r="J28" s="34">
        <v>65.489999999999995</v>
      </c>
      <c r="K28" s="34">
        <v>69.150000000000006</v>
      </c>
      <c r="L28" s="34">
        <v>63.57</v>
      </c>
      <c r="M28" s="34">
        <v>65.12</v>
      </c>
    </row>
    <row r="29" spans="1:13">
      <c r="A29" s="34" t="s">
        <v>1519</v>
      </c>
      <c r="B29" s="34">
        <v>64.69</v>
      </c>
      <c r="C29" s="34" t="s">
        <v>221</v>
      </c>
      <c r="D29" s="34">
        <v>65.19</v>
      </c>
      <c r="E29" s="34">
        <v>65.33</v>
      </c>
      <c r="F29" s="34" t="s">
        <v>221</v>
      </c>
      <c r="G29" s="34">
        <v>65.739999999999995</v>
      </c>
      <c r="H29" s="34" t="s">
        <v>221</v>
      </c>
      <c r="I29" s="34" t="s">
        <v>221</v>
      </c>
      <c r="J29" s="34" t="s">
        <v>221</v>
      </c>
      <c r="K29" s="34">
        <v>68.099999999999994</v>
      </c>
      <c r="L29" s="34">
        <v>59.28</v>
      </c>
      <c r="M29" s="34">
        <v>62.65</v>
      </c>
    </row>
    <row r="30" spans="1:13">
      <c r="A30" s="34" t="s">
        <v>1520</v>
      </c>
      <c r="B30" s="34">
        <v>64.56</v>
      </c>
      <c r="C30" s="34">
        <v>64.59</v>
      </c>
      <c r="D30" s="34">
        <v>67.400000000000006</v>
      </c>
      <c r="E30" s="34">
        <v>69</v>
      </c>
      <c r="F30" s="34">
        <v>71.069999999999993</v>
      </c>
      <c r="G30" s="34" t="s">
        <v>221</v>
      </c>
      <c r="H30" s="34">
        <v>67.63</v>
      </c>
      <c r="I30" s="34" t="s">
        <v>221</v>
      </c>
      <c r="J30" s="34">
        <v>66.540000000000006</v>
      </c>
      <c r="K30" s="34">
        <v>73.67</v>
      </c>
      <c r="L30" s="34" t="s">
        <v>221</v>
      </c>
      <c r="M30" s="34" t="s">
        <v>221</v>
      </c>
    </row>
    <row r="31" spans="1:13">
      <c r="A31" s="34" t="s">
        <v>987</v>
      </c>
      <c r="B31" s="34">
        <v>64.150000000000006</v>
      </c>
      <c r="C31" s="34">
        <v>61.02</v>
      </c>
      <c r="D31" s="34">
        <v>61.26</v>
      </c>
      <c r="E31" s="34">
        <v>65.33</v>
      </c>
      <c r="F31" s="34">
        <v>62.81</v>
      </c>
      <c r="G31" s="34">
        <v>63.94</v>
      </c>
      <c r="H31" s="34">
        <v>55.66</v>
      </c>
      <c r="I31" s="34">
        <v>57.34</v>
      </c>
      <c r="J31" s="34">
        <v>57.89</v>
      </c>
      <c r="K31" s="34">
        <v>58.68</v>
      </c>
      <c r="L31" s="34">
        <v>56.56</v>
      </c>
      <c r="M31" s="34">
        <v>57.21</v>
      </c>
    </row>
    <row r="32" spans="1:13">
      <c r="A32" s="34" t="s">
        <v>1521</v>
      </c>
      <c r="B32" s="34">
        <v>60.06</v>
      </c>
      <c r="C32" s="34">
        <v>58.43</v>
      </c>
      <c r="D32" s="34">
        <v>54.5</v>
      </c>
      <c r="E32" s="34">
        <v>51.22</v>
      </c>
      <c r="F32" s="34" t="s">
        <v>221</v>
      </c>
      <c r="G32" s="34" t="s">
        <v>221</v>
      </c>
      <c r="H32" s="34" t="s">
        <v>221</v>
      </c>
      <c r="I32" s="34" t="s">
        <v>221</v>
      </c>
      <c r="J32" s="34" t="s">
        <v>221</v>
      </c>
      <c r="K32" s="34" t="s">
        <v>221</v>
      </c>
      <c r="L32" s="34" t="s">
        <v>221</v>
      </c>
      <c r="M32" s="34" t="s">
        <v>221</v>
      </c>
    </row>
    <row r="33" spans="1:13">
      <c r="A33" s="34" t="s">
        <v>988</v>
      </c>
      <c r="B33" s="34">
        <v>59.95</v>
      </c>
      <c r="C33" s="34">
        <v>61</v>
      </c>
      <c r="D33" s="34">
        <v>56.33</v>
      </c>
      <c r="E33" s="34">
        <v>54.03</v>
      </c>
      <c r="F33" s="34">
        <v>57.01</v>
      </c>
      <c r="G33" s="34">
        <v>53.98</v>
      </c>
      <c r="H33" s="34">
        <v>56.95</v>
      </c>
      <c r="I33" s="34">
        <v>53.23</v>
      </c>
      <c r="J33" s="34" t="s">
        <v>221</v>
      </c>
      <c r="K33" s="34">
        <v>54.56</v>
      </c>
      <c r="L33" s="34">
        <v>56.54</v>
      </c>
      <c r="M33" s="34">
        <v>51.9</v>
      </c>
    </row>
    <row r="34" spans="1:13">
      <c r="A34" s="34" t="s">
        <v>1522</v>
      </c>
      <c r="B34" s="34">
        <v>58.37</v>
      </c>
      <c r="C34" s="34" t="s">
        <v>221</v>
      </c>
      <c r="D34" s="34" t="s">
        <v>221</v>
      </c>
      <c r="E34" s="34" t="s">
        <v>221</v>
      </c>
      <c r="F34" s="34" t="s">
        <v>221</v>
      </c>
      <c r="G34" s="34" t="s">
        <v>221</v>
      </c>
      <c r="H34" s="34" t="s">
        <v>221</v>
      </c>
      <c r="I34" s="34" t="s">
        <v>221</v>
      </c>
      <c r="J34" s="34" t="s">
        <v>221</v>
      </c>
      <c r="K34" s="34" t="s">
        <v>221</v>
      </c>
      <c r="L34" s="34" t="s">
        <v>221</v>
      </c>
      <c r="M34" s="34" t="s">
        <v>221</v>
      </c>
    </row>
    <row r="35" spans="1:13">
      <c r="A35" s="34" t="s">
        <v>1523</v>
      </c>
      <c r="B35" s="34">
        <v>56.45</v>
      </c>
      <c r="C35" s="34">
        <v>56.31</v>
      </c>
      <c r="D35" s="34">
        <v>57.62</v>
      </c>
      <c r="E35" s="34">
        <v>57.33</v>
      </c>
      <c r="F35" s="34">
        <v>56.01</v>
      </c>
      <c r="G35" s="34">
        <v>54.58</v>
      </c>
      <c r="H35" s="34">
        <v>58.65</v>
      </c>
      <c r="I35" s="34">
        <v>68.819999999999993</v>
      </c>
      <c r="J35" s="34">
        <v>57.91</v>
      </c>
      <c r="K35" s="34">
        <v>57.73</v>
      </c>
      <c r="L35" s="34">
        <v>57.43</v>
      </c>
      <c r="M35" s="34">
        <v>55.44</v>
      </c>
    </row>
    <row r="36" spans="1:13">
      <c r="A36" s="34" t="s">
        <v>990</v>
      </c>
      <c r="B36" s="34">
        <v>54.73</v>
      </c>
      <c r="C36" s="34">
        <v>55.17</v>
      </c>
      <c r="D36" s="34">
        <v>54.75</v>
      </c>
      <c r="E36" s="34">
        <v>54.93</v>
      </c>
      <c r="F36" s="34">
        <v>55.08</v>
      </c>
      <c r="G36" s="34">
        <v>53.94</v>
      </c>
      <c r="H36" s="34">
        <v>53.15</v>
      </c>
      <c r="I36" s="34">
        <v>53.12</v>
      </c>
      <c r="J36" s="34">
        <v>54.15</v>
      </c>
      <c r="K36" s="34">
        <v>53.31</v>
      </c>
      <c r="L36" s="34">
        <v>50.81</v>
      </c>
      <c r="M36" s="34">
        <v>50.75</v>
      </c>
    </row>
    <row r="37" spans="1:13">
      <c r="A37" s="34" t="s">
        <v>992</v>
      </c>
      <c r="B37" s="34">
        <v>54.36</v>
      </c>
      <c r="C37" s="34">
        <v>54.11</v>
      </c>
      <c r="D37" s="34">
        <v>54.16</v>
      </c>
      <c r="E37" s="34">
        <v>52.59</v>
      </c>
      <c r="F37" s="34">
        <v>53.41</v>
      </c>
      <c r="G37" s="34">
        <v>52.68</v>
      </c>
      <c r="H37" s="34">
        <v>49.8</v>
      </c>
      <c r="I37" s="34">
        <v>52.54</v>
      </c>
      <c r="J37" s="34">
        <v>53.81</v>
      </c>
      <c r="K37" s="34">
        <v>50.65</v>
      </c>
      <c r="L37" s="34">
        <v>47.72</v>
      </c>
      <c r="M37" s="34">
        <v>47.89</v>
      </c>
    </row>
    <row r="38" spans="1:13">
      <c r="A38" s="34" t="s">
        <v>991</v>
      </c>
      <c r="B38" s="34">
        <v>53.8</v>
      </c>
      <c r="C38" s="34">
        <v>54.78</v>
      </c>
      <c r="D38" s="34">
        <v>54.24</v>
      </c>
      <c r="E38" s="34">
        <v>53.83</v>
      </c>
      <c r="F38" s="34">
        <v>52.81</v>
      </c>
      <c r="G38" s="34">
        <v>52.4</v>
      </c>
      <c r="H38" s="34" t="s">
        <v>221</v>
      </c>
      <c r="I38" s="34" t="s">
        <v>221</v>
      </c>
      <c r="J38" s="34" t="s">
        <v>221</v>
      </c>
      <c r="K38" s="34" t="s">
        <v>221</v>
      </c>
      <c r="L38" s="34" t="s">
        <v>221</v>
      </c>
      <c r="M38" s="34" t="s">
        <v>221</v>
      </c>
    </row>
    <row r="39" spans="1:13">
      <c r="A39" s="34" t="s">
        <v>989</v>
      </c>
      <c r="B39" s="34">
        <v>52.94</v>
      </c>
      <c r="C39" s="34">
        <v>55.37</v>
      </c>
      <c r="D39" s="34">
        <v>53.15</v>
      </c>
      <c r="E39" s="34">
        <v>49.4</v>
      </c>
      <c r="F39" s="34">
        <v>46.19</v>
      </c>
      <c r="G39" s="34">
        <v>53.16</v>
      </c>
      <c r="H39" s="34">
        <v>50.21</v>
      </c>
      <c r="I39" s="34">
        <v>48.96</v>
      </c>
      <c r="J39" s="34" t="s">
        <v>221</v>
      </c>
      <c r="K39" s="34" t="s">
        <v>221</v>
      </c>
      <c r="L39" s="34">
        <v>51.29</v>
      </c>
      <c r="M39" s="34">
        <v>49.38</v>
      </c>
    </row>
    <row r="40" spans="1:13">
      <c r="A40" s="34" t="s">
        <v>1524</v>
      </c>
      <c r="B40" s="34">
        <v>52.88</v>
      </c>
      <c r="C40" s="34">
        <v>52.77</v>
      </c>
      <c r="D40" s="34">
        <v>53.14</v>
      </c>
      <c r="E40" s="34" t="s">
        <v>221</v>
      </c>
      <c r="F40" s="34" t="s">
        <v>221</v>
      </c>
      <c r="G40" s="34" t="s">
        <v>221</v>
      </c>
      <c r="H40" s="34" t="s">
        <v>221</v>
      </c>
      <c r="I40" s="34" t="s">
        <v>221</v>
      </c>
      <c r="J40" s="34" t="s">
        <v>221</v>
      </c>
      <c r="K40" s="34" t="s">
        <v>221</v>
      </c>
      <c r="L40" s="34">
        <v>49.77</v>
      </c>
      <c r="M40" s="34" t="s">
        <v>221</v>
      </c>
    </row>
    <row r="41" spans="1:13">
      <c r="A41" s="34" t="s">
        <v>993</v>
      </c>
      <c r="B41" s="34">
        <v>51.75</v>
      </c>
      <c r="C41" s="34">
        <v>51.97</v>
      </c>
      <c r="D41" s="34">
        <v>52.74</v>
      </c>
      <c r="E41" s="34">
        <v>53.41</v>
      </c>
      <c r="F41" s="34">
        <v>51.25</v>
      </c>
      <c r="G41" s="34">
        <v>53.43</v>
      </c>
      <c r="H41" s="34">
        <v>49.26</v>
      </c>
      <c r="I41" s="34">
        <v>49.41</v>
      </c>
      <c r="J41" s="34">
        <v>46.57</v>
      </c>
      <c r="K41" s="34">
        <v>45.43</v>
      </c>
      <c r="L41" s="34">
        <v>49.53</v>
      </c>
      <c r="M41" s="34">
        <v>49.1</v>
      </c>
    </row>
    <row r="42" spans="1:13">
      <c r="A42" s="34" t="s">
        <v>994</v>
      </c>
      <c r="B42" s="34">
        <v>50.83</v>
      </c>
      <c r="C42" s="34">
        <v>51.23</v>
      </c>
      <c r="D42" s="34">
        <v>53.33</v>
      </c>
      <c r="E42" s="34">
        <v>54.13</v>
      </c>
      <c r="F42" s="34">
        <v>51.38</v>
      </c>
      <c r="G42" s="34">
        <v>53.69</v>
      </c>
      <c r="H42" s="34">
        <v>53.78</v>
      </c>
      <c r="I42" s="34">
        <v>51.93</v>
      </c>
      <c r="J42" s="34">
        <v>51.98</v>
      </c>
      <c r="K42" s="34">
        <v>49.38</v>
      </c>
      <c r="L42" s="34">
        <v>46.86</v>
      </c>
      <c r="M42" s="34">
        <v>46.12</v>
      </c>
    </row>
    <row r="43" spans="1:13" s="264" customFormat="1">
      <c r="A43" s="264" t="s">
        <v>996</v>
      </c>
      <c r="B43" s="264">
        <v>50.72</v>
      </c>
      <c r="C43" s="264">
        <v>50.41</v>
      </c>
      <c r="D43" s="264">
        <v>51.77</v>
      </c>
      <c r="E43" s="264">
        <v>53.47</v>
      </c>
      <c r="F43" s="264">
        <v>51.2</v>
      </c>
      <c r="G43" s="264">
        <v>53.16</v>
      </c>
      <c r="H43" s="264">
        <v>50.7</v>
      </c>
      <c r="I43" s="264">
        <v>49.86</v>
      </c>
      <c r="J43" s="264" t="s">
        <v>221</v>
      </c>
      <c r="K43" s="264">
        <v>50.29</v>
      </c>
      <c r="L43" s="264">
        <v>50.07</v>
      </c>
      <c r="M43" s="264">
        <v>48.95</v>
      </c>
    </row>
    <row r="44" spans="1:13">
      <c r="A44" s="34" t="s">
        <v>995</v>
      </c>
      <c r="B44" s="34">
        <v>50.63</v>
      </c>
      <c r="C44" s="34">
        <v>50.58</v>
      </c>
      <c r="D44" s="34">
        <v>51.12</v>
      </c>
      <c r="E44" s="34">
        <v>51.1</v>
      </c>
      <c r="F44" s="34" t="s">
        <v>221</v>
      </c>
      <c r="G44" s="34" t="s">
        <v>221</v>
      </c>
      <c r="H44" s="34" t="s">
        <v>221</v>
      </c>
      <c r="I44" s="34" t="s">
        <v>221</v>
      </c>
      <c r="J44" s="34" t="s">
        <v>221</v>
      </c>
      <c r="K44" s="34" t="s">
        <v>221</v>
      </c>
      <c r="L44" s="34" t="s">
        <v>221</v>
      </c>
      <c r="M44" s="34" t="s">
        <v>221</v>
      </c>
    </row>
    <row r="45" spans="1:13">
      <c r="A45" s="34" t="s">
        <v>998</v>
      </c>
      <c r="B45" s="34">
        <v>49.67</v>
      </c>
      <c r="C45" s="34">
        <v>49</v>
      </c>
      <c r="D45" s="34">
        <v>52.87</v>
      </c>
      <c r="E45" s="34">
        <v>56.25</v>
      </c>
      <c r="F45" s="34" t="s">
        <v>221</v>
      </c>
      <c r="G45" s="34" t="s">
        <v>221</v>
      </c>
      <c r="H45" s="34" t="s">
        <v>221</v>
      </c>
      <c r="I45" s="34" t="s">
        <v>221</v>
      </c>
      <c r="J45" s="34" t="s">
        <v>221</v>
      </c>
      <c r="K45" s="34" t="s">
        <v>221</v>
      </c>
      <c r="L45" s="34" t="s">
        <v>221</v>
      </c>
      <c r="M45" s="34" t="s">
        <v>221</v>
      </c>
    </row>
    <row r="46" spans="1:13">
      <c r="A46" s="34" t="s">
        <v>997</v>
      </c>
      <c r="B46" s="34">
        <v>49.44</v>
      </c>
      <c r="C46" s="34">
        <v>49.37</v>
      </c>
      <c r="D46" s="34">
        <v>51.39</v>
      </c>
      <c r="E46" s="34">
        <v>53.06</v>
      </c>
      <c r="F46" s="34">
        <v>49.43</v>
      </c>
      <c r="G46" s="34">
        <v>52.76</v>
      </c>
      <c r="H46" s="34">
        <v>47.41</v>
      </c>
      <c r="I46" s="34">
        <v>49.77</v>
      </c>
      <c r="J46" s="34">
        <v>50.9</v>
      </c>
      <c r="K46" s="34">
        <v>52.73</v>
      </c>
      <c r="L46" s="34">
        <v>49.54</v>
      </c>
      <c r="M46" s="34">
        <v>49.04</v>
      </c>
    </row>
    <row r="47" spans="1:13">
      <c r="A47" s="34" t="s">
        <v>1525</v>
      </c>
      <c r="B47" s="34">
        <v>49.02</v>
      </c>
      <c r="C47" s="34" t="s">
        <v>221</v>
      </c>
      <c r="D47" s="34" t="s">
        <v>221</v>
      </c>
      <c r="E47" s="34" t="s">
        <v>221</v>
      </c>
      <c r="F47" s="34" t="s">
        <v>221</v>
      </c>
      <c r="G47" s="34" t="s">
        <v>221</v>
      </c>
      <c r="H47" s="34" t="s">
        <v>221</v>
      </c>
      <c r="I47" s="34">
        <v>44.49</v>
      </c>
      <c r="J47" s="34" t="s">
        <v>221</v>
      </c>
      <c r="K47" s="34" t="s">
        <v>221</v>
      </c>
      <c r="L47" s="34">
        <v>42.21</v>
      </c>
      <c r="M47" s="34">
        <v>44.11</v>
      </c>
    </row>
    <row r="48" spans="1:13">
      <c r="A48" s="34" t="s">
        <v>1530</v>
      </c>
      <c r="B48" s="34">
        <v>48.98</v>
      </c>
      <c r="C48" s="34">
        <v>48.07</v>
      </c>
      <c r="D48" s="34">
        <v>47.81</v>
      </c>
      <c r="E48" s="34">
        <v>49.05</v>
      </c>
      <c r="F48" s="34" t="s">
        <v>221</v>
      </c>
      <c r="G48" s="34">
        <v>49.9</v>
      </c>
      <c r="H48" s="34">
        <v>48.99</v>
      </c>
      <c r="I48" s="34">
        <v>47.6</v>
      </c>
      <c r="J48" s="34" t="s">
        <v>221</v>
      </c>
      <c r="K48" s="34">
        <v>47.8</v>
      </c>
      <c r="L48" s="34">
        <v>46.07</v>
      </c>
      <c r="M48" s="34">
        <v>46.22</v>
      </c>
    </row>
    <row r="49" spans="1:13" s="264" customFormat="1">
      <c r="A49" s="264" t="s">
        <v>999</v>
      </c>
      <c r="B49" s="264">
        <v>47.1</v>
      </c>
      <c r="C49" s="264">
        <v>47.15</v>
      </c>
      <c r="D49" s="264" t="s">
        <v>221</v>
      </c>
      <c r="E49" s="264" t="s">
        <v>221</v>
      </c>
      <c r="F49" s="264">
        <v>49.95</v>
      </c>
      <c r="G49" s="264">
        <v>50.34</v>
      </c>
      <c r="H49" s="264">
        <v>52.17</v>
      </c>
      <c r="I49" s="264">
        <v>50.94</v>
      </c>
      <c r="J49" s="264" t="s">
        <v>221</v>
      </c>
      <c r="K49" s="264">
        <v>45.91</v>
      </c>
      <c r="L49" s="264">
        <v>46.94</v>
      </c>
      <c r="M49" s="264">
        <v>46.27</v>
      </c>
    </row>
    <row r="50" spans="1:13">
      <c r="A50" s="34" t="s">
        <v>1000</v>
      </c>
      <c r="B50" s="34">
        <v>46.86</v>
      </c>
      <c r="C50" s="34">
        <v>47.07</v>
      </c>
      <c r="D50" s="34">
        <v>47.27</v>
      </c>
      <c r="E50" s="34">
        <v>46.26</v>
      </c>
      <c r="F50" s="34">
        <v>44.65</v>
      </c>
      <c r="G50" s="34">
        <v>47.25</v>
      </c>
      <c r="H50" s="34">
        <v>46.03</v>
      </c>
      <c r="I50" s="34">
        <v>47.41</v>
      </c>
      <c r="J50" s="34" t="s">
        <v>221</v>
      </c>
      <c r="K50" s="34">
        <v>47.03</v>
      </c>
      <c r="L50" s="34">
        <v>46.44</v>
      </c>
      <c r="M50" s="34">
        <v>45.25</v>
      </c>
    </row>
    <row r="51" spans="1:13">
      <c r="A51" s="34" t="s">
        <v>1526</v>
      </c>
      <c r="B51" s="34">
        <v>46.23</v>
      </c>
      <c r="C51" s="34">
        <v>45.48</v>
      </c>
      <c r="D51" s="34">
        <v>45.63</v>
      </c>
      <c r="E51" s="34">
        <v>46.17</v>
      </c>
      <c r="F51" s="34">
        <v>47.84</v>
      </c>
      <c r="G51" s="34">
        <v>46.37</v>
      </c>
      <c r="H51" s="34">
        <v>46.71</v>
      </c>
      <c r="I51" s="34">
        <v>44.74</v>
      </c>
      <c r="J51" s="34">
        <v>47.04</v>
      </c>
      <c r="K51" s="34">
        <v>45.53</v>
      </c>
      <c r="L51" s="34">
        <v>44.55</v>
      </c>
      <c r="M51" s="34">
        <v>43.64</v>
      </c>
    </row>
    <row r="52" spans="1:13" s="264" customFormat="1">
      <c r="A52" s="264" t="s">
        <v>1527</v>
      </c>
      <c r="B52" s="264">
        <v>46.23</v>
      </c>
      <c r="C52" s="264">
        <v>46.27</v>
      </c>
      <c r="D52" s="264">
        <v>46.66</v>
      </c>
      <c r="E52" s="264">
        <v>49.27</v>
      </c>
      <c r="F52" s="264">
        <v>47.05</v>
      </c>
      <c r="G52" s="264">
        <v>47.8</v>
      </c>
      <c r="H52" s="264">
        <v>47.38</v>
      </c>
      <c r="I52" s="264">
        <v>46.45</v>
      </c>
      <c r="J52" s="264">
        <v>45.63</v>
      </c>
      <c r="K52" s="264">
        <v>47.53</v>
      </c>
      <c r="L52" s="264">
        <v>44.93</v>
      </c>
      <c r="M52" s="264">
        <v>43.52</v>
      </c>
    </row>
    <row r="53" spans="1:13">
      <c r="A53" s="34" t="s">
        <v>1001</v>
      </c>
      <c r="B53" s="34">
        <v>44.91</v>
      </c>
      <c r="C53" s="34">
        <v>45.36</v>
      </c>
      <c r="D53" s="34">
        <v>45.85</v>
      </c>
      <c r="E53" s="34">
        <v>46.03</v>
      </c>
      <c r="F53" s="34">
        <v>44.06</v>
      </c>
      <c r="G53" s="34">
        <v>45.13</v>
      </c>
      <c r="H53" s="34">
        <v>43.22</v>
      </c>
      <c r="I53" s="34" t="s">
        <v>221</v>
      </c>
      <c r="J53" s="34" t="s">
        <v>221</v>
      </c>
      <c r="K53" s="34" t="s">
        <v>221</v>
      </c>
      <c r="L53" s="34">
        <v>41.74</v>
      </c>
      <c r="M53" s="34">
        <v>42.54</v>
      </c>
    </row>
    <row r="54" spans="1:13">
      <c r="A54" s="34" t="s">
        <v>1528</v>
      </c>
      <c r="B54" s="34">
        <v>44.51</v>
      </c>
      <c r="C54" s="34">
        <v>44.5</v>
      </c>
      <c r="D54" s="34">
        <v>47.41</v>
      </c>
      <c r="E54" s="34">
        <v>48.35</v>
      </c>
      <c r="F54" s="34" t="s">
        <v>221</v>
      </c>
      <c r="G54" s="34" t="s">
        <v>221</v>
      </c>
      <c r="H54" s="34">
        <v>48.19</v>
      </c>
      <c r="I54" s="34">
        <v>46.1</v>
      </c>
      <c r="J54" s="34" t="s">
        <v>221</v>
      </c>
      <c r="K54" s="34" t="s">
        <v>221</v>
      </c>
      <c r="L54" s="34" t="s">
        <v>221</v>
      </c>
      <c r="M54" s="34" t="s">
        <v>221</v>
      </c>
    </row>
    <row r="55" spans="1:13">
      <c r="A55" s="34" t="s">
        <v>1529</v>
      </c>
      <c r="B55" s="34">
        <v>44.35</v>
      </c>
      <c r="C55" s="34" t="s">
        <v>221</v>
      </c>
      <c r="D55" s="34">
        <v>48.87</v>
      </c>
      <c r="E55" s="34" t="s">
        <v>221</v>
      </c>
      <c r="F55" s="34">
        <v>45.1</v>
      </c>
      <c r="G55" s="34" t="s">
        <v>221</v>
      </c>
      <c r="H55" s="34">
        <v>47.52</v>
      </c>
      <c r="I55" s="34">
        <v>40.57</v>
      </c>
      <c r="J55" s="34" t="s">
        <v>221</v>
      </c>
      <c r="K55" s="34" t="s">
        <v>221</v>
      </c>
      <c r="L55" s="34">
        <v>43.95</v>
      </c>
      <c r="M55" s="34">
        <v>44.83</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成本（静态） (2)</vt:lpstr>
      <vt:lpstr>成本（静态）新</vt:lpstr>
      <vt:lpstr>周边案例情况</vt:lpstr>
      <vt:lpstr>标准房</vt:lpstr>
      <vt:lpstr>比较法</vt:lpstr>
      <vt:lpstr>东亚瑞晶苑</vt:lpstr>
      <vt:lpstr>珠江逸景</vt:lpstr>
      <vt:lpstr>合生世界村</vt:lpstr>
      <vt:lpstr>中指数据</vt:lpstr>
      <vt:lpstr>城研数据</vt:lpstr>
      <vt:lpstr>市场数据</vt:lpstr>
      <vt:lpstr>中指-北七家</vt:lpstr>
      <vt:lpstr>中指-昌平</vt:lpstr>
      <vt:lpstr>城研</vt:lpstr>
      <vt:lpstr>系统读取表</vt:lpstr>
      <vt:lpstr>房源表</vt:lpstr>
      <vt:lpstr>房源表3.20</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dcterms:created xsi:type="dcterms:W3CDTF">2006-09-16T00:00:00Z</dcterms:created>
  <dcterms:modified xsi:type="dcterms:W3CDTF">2023-03-20T02:30:57Z</dcterms:modified>
</cp:coreProperties>
</file>