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21840" windowHeight="11970"/>
  </bookViews>
  <sheets>
    <sheet name="系统读取表" sheetId="4" r:id="rId1"/>
    <sheet name="Sheet1" sheetId="1" r:id="rId2"/>
    <sheet name="Sheet2" sheetId="2" r:id="rId3"/>
    <sheet name="Sheet3" sheetId="3" r:id="rId4"/>
  </sheets>
  <externalReferences>
    <externalReference r:id="rId5"/>
  </externalReferences>
  <definedNames>
    <definedName name="_xlnm._FilterDatabase" localSheetId="1" hidden="1">Sheet1!$A$1:$J$43</definedName>
    <definedName name="_xlnm.Print_Area" localSheetId="0">系统读取表!$A$1:$I$26</definedName>
    <definedName name="办公层高">'[1]比较法-办公'!$B$119:$M$119</definedName>
    <definedName name="办公朝向">'[1]比较法-办公'!$B$91:$M$91</definedName>
    <definedName name="办公道路级别">'[1]比较法-办公'!$B$87:$M$87</definedName>
    <definedName name="办公公共部分装修">'[1]比较法-办公'!$B$108:$M$108</definedName>
    <definedName name="办公基础设施水平">'[1]比较法-办公'!$B$117:$M$117</definedName>
    <definedName name="办公集聚程度">[1]定义!$M$1:$M$6</definedName>
    <definedName name="办公建筑结构">'[1]比较法-办公'!$B$106:$M$106</definedName>
    <definedName name="办公建筑类型">'[1]比较法-办公'!$B$101:$M$101</definedName>
    <definedName name="办公交易情况">'[1]比较法-办公'!$A$62:$M$62</definedName>
    <definedName name="办公楼层">'[1]比较法-办公'!$B$89:$M$89</definedName>
    <definedName name="办公内部装修">'[1]比较法-办公'!$B$123:$M$123</definedName>
    <definedName name="办公物业管理">'[1]比较法-办公'!$B$115:$M$115</definedName>
    <definedName name="办公用途">'[1]比较法-办公'!$B$64:$M$64</definedName>
    <definedName name="仓储公共部分装修">'[1]比较法-仓储'!$B$77:$M$77</definedName>
    <definedName name="仓储交易情况">'[1]比较法-仓储'!$A$49:$M$49</definedName>
    <definedName name="仓储楼层">'[1]比较法-仓储'!$B$69:$M$69</definedName>
    <definedName name="仓储物业等级">'[1]比较法-仓储'!$B$82:$M$82</definedName>
    <definedName name="仓储用途">'[1]比较法-仓储'!$B$51:$M$51</definedName>
    <definedName name="产业集聚程度">[1]定义!$N$1:$N$6</definedName>
    <definedName name="车位公共部分装修">'[1]比较法-车位'!$B$83:$M$83</definedName>
    <definedName name="车位交易情况">'[1]比较法-车位'!$A$51:$M$51</definedName>
    <definedName name="车位类型">'[1]比较法-车位'!$B$93:$M$93</definedName>
    <definedName name="车位楼层">'[1]比较法-车位'!$B$71:$M$71</definedName>
    <definedName name="车位配套类型">'[1]比较法-车位'!$B$79:$M$79</definedName>
    <definedName name="车位物业等级">'[1]比较法-车位'!$B$88:$M$88</definedName>
    <definedName name="车位用途">'[1]比较法-车位'!$B$53:$M$53</definedName>
    <definedName name="城镇土地纳税等级分级范围">'[1]数据-取费表'!$A$53:$A$63</definedName>
    <definedName name="单价内涵">[1]定义!$V$1:$V$3</definedName>
    <definedName name="地类判定">[1]定义!$H$1:$H$9</definedName>
    <definedName name="二级分类">[1]修正!$C$19:$C$51</definedName>
    <definedName name="法定最高年限">[1]定义!$G$1:$G$6</definedName>
    <definedName name="工业公共部分装修">'[1]比较法-工业'!$B$95:$M$95</definedName>
    <definedName name="工业基础设施水平">'[1]比较法-工业'!$B$102:$M$102</definedName>
    <definedName name="工业建筑结构">'[1]比较法-工业'!$B$93:$M$93</definedName>
    <definedName name="工业建筑类型">'[1]比较法-工业'!$B$88:$M$88</definedName>
    <definedName name="工业交易情况">'[1]比较法-工业'!$A$55:$M$55</definedName>
    <definedName name="工业内部装修">'[1]比较法-工业'!$B$104:$M$104</definedName>
    <definedName name="工业物业管理">'[1]比较法-工业'!$B$100:$M$100</definedName>
    <definedName name="工业用途">'[1]比较法-工业'!$B$57:$M$57</definedName>
    <definedName name="公共配套设施">[1]定义!$Q$1:$Q$6</definedName>
    <definedName name="估价范围判定">[1]定义!$D$1:$D$4</definedName>
    <definedName name="估价方法">[1]定义!$B$1:$B$50</definedName>
    <definedName name="环境">[1]定义!$S$1:$S$6</definedName>
    <definedName name="基础设施水平">[1]定义!$R$1:$R$6</definedName>
    <definedName name="价值类型2">[1]定义!$B$54:$B$56</definedName>
    <definedName name="交通便捷度">[1]定义!$O$1:$O$6</definedName>
    <definedName name="居住社区成熟度">[1]定义!$K$1:$K$6</definedName>
    <definedName name="类别">[1]定义!$J$1:$J$3</definedName>
    <definedName name="临街状况">[1]定义!$T$1:$T$5</definedName>
    <definedName name="内部装修维护情况">[1]定义!$U$1:$U$6</definedName>
    <definedName name="七通一平">[1]修正!$A$8:$A$16</definedName>
    <definedName name="区域土地利用方向">[1]定义!$P$1:$P$6</definedName>
    <definedName name="商业层高">'[1]比较法-商业'!$B$116:$M$116</definedName>
    <definedName name="商业繁华度">[1]定义!$L$1:$L$6</definedName>
    <definedName name="商业公共部分装修">'[1]比较法-商业'!$B$107:$M$107</definedName>
    <definedName name="商业基础设施水平">'[1]比较法-商业'!$B$112:$M$112</definedName>
    <definedName name="商业建筑结构">'[1]比较法-商业'!$B$105:$M$105</definedName>
    <definedName name="商业交易情况">'[1]比较法-商业'!$A$61:$M$61</definedName>
    <definedName name="商业街名称">[1]修正!$C$71:$C$138</definedName>
    <definedName name="商业进深比">'[1]比较法-商业'!$B$120:$M$120</definedName>
    <definedName name="商业类型">'[1]比较法-商业'!$B$100:$M$100</definedName>
    <definedName name="商业临街状况">'[1]比较法-商业'!$B$86:$M$86</definedName>
    <definedName name="商业楼层">'[1]比较法-商业'!$B$92:$M$92</definedName>
    <definedName name="商业内部装修">'[1]比较法-商业'!$B$122:$M$122</definedName>
    <definedName name="商业人流量">'[1]比较法-商业'!$B$90:$M$90</definedName>
    <definedName name="商业业态">'[1]比较法-商业'!$B$114:$M$114</definedName>
    <definedName name="商业用途">'[1]比较法-商业'!$B$63:$M$63</definedName>
    <definedName name="是否封闭">'[1]比较法-仓储'!$B$89:$M$89</definedName>
    <definedName name="是否直接入户">'[1]比较法-车位'!$B$95:$M$95</definedName>
    <definedName name="套工道路等级">'[1]土地比较法-工业'!$B$97:$M$97</definedName>
    <definedName name="套工地质条件">'[1]土地比较法-工业'!$B$114:$M$114</definedName>
    <definedName name="套工交易情况">'[1]土地比较法-住宅、综合'!$A$72:$M$72</definedName>
    <definedName name="套工土地级别">'[1]土地比较法-工业'!$B$99:$M$99</definedName>
    <definedName name="套工用途">'[1]土地比较法-工业'!$B$70:$M$70</definedName>
    <definedName name="套工宗地开发程度">'[1]土地比较法-工业'!$B$112:$M$112</definedName>
    <definedName name="套工宗地形状">'[1]土地比较法-工业'!$B$110:$M$110</definedName>
    <definedName name="套综道路等级">'[1]土地比较法-住宅、综合'!$B$105:$M$105</definedName>
    <definedName name="套综工程地质条件">'[1]土地比较法-住宅、综合'!$B$124:$M$124</definedName>
    <definedName name="套综交易情况">'[1]土地比较法-住宅、综合'!$A$72:$M$72</definedName>
    <definedName name="套综临街宽度及深度">'[1]土地比较法-住宅、综合'!$B$120:$M$120</definedName>
    <definedName name="套综土地级别">'[1]土地比较法-住宅、综合'!$B$107:$M$107</definedName>
    <definedName name="套综用途">'[1]土地比较法-住宅、综合'!$B$74:$M$74</definedName>
    <definedName name="套综宗地内开发程度">'[1]土地比较法-住宅、综合'!$B$122:$M$122</definedName>
    <definedName name="套综宗地形状">'[1]土地比较法-住宅、综合'!$B$118:$M$118</definedName>
    <definedName name="土地级别">[1]定义!$C$1:$C$14</definedName>
    <definedName name="位置">[1]定义!$E$2:$E$4</definedName>
    <definedName name="五等判定">[1]定义!$W$1:$W$6</definedName>
    <definedName name="项目类型">'[1]数据-汇总表'!$C$17:$C$26</definedName>
    <definedName name="写字楼等级">'[1]比较法-办公'!$B$113:$M$113</definedName>
    <definedName name="一修多修正项2">[1]典型户型修正!$5:$5</definedName>
    <definedName name="一修多修正项3">[1]典型户型修正!$7:$7</definedName>
    <definedName name="一修多修正项4">[1]典型户型修正!$9:$9</definedName>
    <definedName name="一修多修正项5">[1]典型户型修正!$11:$11</definedName>
    <definedName name="一修多修正项6">[1]典型户型修正!$13:$13</definedName>
    <definedName name="一修多修正项7">[1]典型户型修正!$15:$15</definedName>
    <definedName name="一修多修正项8">[1]典型户型修正!$17:$17</definedName>
    <definedName name="用途明细">[1]定义!$A$1:$A$50</definedName>
    <definedName name="有无电梯">'[1]比较法-仓储'!$B$84:$M$84</definedName>
    <definedName name="主用途">[1]定义!$F$1:$F$12</definedName>
    <definedName name="住宅朝向">'[1]比较法-住宅'!$B$88:$M$88</definedName>
    <definedName name="住宅房型">'[1]比较法-住宅'!$B$118:$M$118</definedName>
    <definedName name="住宅公共部分装修">'[1]比较法-住宅'!$B$109:$M$109</definedName>
    <definedName name="住宅基础设施水平">'[1]比较法-住宅'!$B$116:$M$116</definedName>
    <definedName name="住宅建筑结构">'[1]比较法-住宅'!$B$105:$M$105</definedName>
    <definedName name="住宅建筑类型">'[1]比较法-住宅'!$B$100:$M$100</definedName>
    <definedName name="住宅建筑品质">'[1]比较法-住宅'!$B$107:$M$107</definedName>
    <definedName name="住宅交易情况">'[1]比较法-住宅'!$A$61:$M$61</definedName>
    <definedName name="住宅楼层">'[1]比较法-住宅'!$B$86:$M$86</definedName>
    <definedName name="住宅内部装修">'[1]比较法-住宅'!$B$122:$M$122</definedName>
    <definedName name="住宅物业管理">'[1]比较法-住宅'!$B$114:$M$114</definedName>
    <definedName name="住宅用途">'[1]比较法-住宅'!$B$63:$M$63</definedName>
    <definedName name="注册房地产估价师">[1]估价师及机构信息!$A$3:$A$16</definedName>
  </definedNames>
  <calcPr calcId="144525"/>
</workbook>
</file>

<file path=xl/calcChain.xml><?xml version="1.0" encoding="utf-8"?>
<calcChain xmlns="http://schemas.openxmlformats.org/spreadsheetml/2006/main">
  <c r="D14" i="4" l="1"/>
  <c r="M44" i="1"/>
  <c r="D44" i="1"/>
  <c r="B14" i="4"/>
  <c r="F23" i="4"/>
  <c r="E23" i="4"/>
  <c r="F22" i="4"/>
  <c r="E22" i="4"/>
  <c r="F21" i="4"/>
  <c r="E21" i="4"/>
  <c r="F20" i="4"/>
  <c r="E20" i="4"/>
  <c r="F19" i="4"/>
  <c r="E19" i="4"/>
  <c r="F18" i="4"/>
  <c r="E18" i="4"/>
  <c r="F17" i="4"/>
  <c r="E17" i="4"/>
  <c r="F16" i="4"/>
  <c r="E16" i="4"/>
  <c r="F15" i="4"/>
  <c r="E15" i="4"/>
  <c r="C14" i="4"/>
  <c r="B10" i="4"/>
  <c r="B7" i="4"/>
  <c r="C7" i="4" s="1"/>
  <c r="B3" i="4"/>
  <c r="B2" i="4"/>
  <c r="B1" i="4"/>
  <c r="D7" i="4" l="1"/>
  <c r="F14" i="4" l="1"/>
  <c r="G14" i="4"/>
  <c r="B6" i="4" s="1"/>
  <c r="E14" i="4"/>
  <c r="B5" i="4"/>
  <c r="D5" i="4" l="1"/>
  <c r="D6" i="4"/>
  <c r="C5" i="4" l="1"/>
  <c r="C6" i="4" l="1"/>
  <c r="I14" i="4" l="1"/>
  <c r="B8" i="4" s="1"/>
  <c r="D8" i="4" l="1"/>
  <c r="C8" i="4" l="1"/>
  <c r="D45" i="1" l="1"/>
  <c r="L25" i="1"/>
  <c r="L24" i="1"/>
  <c r="F47" i="1" l="1"/>
  <c r="E47" i="1"/>
  <c r="D47" i="1"/>
  <c r="D46" i="1" l="1"/>
  <c r="F46" i="1"/>
  <c r="E46" i="1"/>
  <c r="K21" i="1"/>
  <c r="L18" i="1"/>
  <c r="L17" i="1"/>
  <c r="F45" i="1"/>
  <c r="E45" i="1"/>
  <c r="M25" i="1"/>
  <c r="M24" i="1"/>
  <c r="M23" i="1"/>
  <c r="M21" i="1"/>
  <c r="M20" i="1"/>
  <c r="M18" i="1"/>
  <c r="M17" i="1"/>
  <c r="M16" i="1"/>
  <c r="M15" i="1"/>
  <c r="M12" i="1"/>
  <c r="M11" i="1"/>
  <c r="M10" i="1"/>
  <c r="M9" i="1"/>
  <c r="M8" i="1"/>
  <c r="M7" i="1"/>
  <c r="M6" i="1"/>
  <c r="M2" i="1" l="1"/>
  <c r="K25" i="1" l="1"/>
  <c r="K24" i="1"/>
  <c r="K23" i="1"/>
  <c r="K20" i="1"/>
  <c r="K18" i="1"/>
  <c r="K17" i="1"/>
  <c r="K16" i="1"/>
  <c r="K15" i="1"/>
  <c r="K12" i="1"/>
  <c r="K11" i="1"/>
  <c r="K10" i="1"/>
  <c r="K9" i="1"/>
  <c r="K8" i="1"/>
  <c r="K7" i="1"/>
  <c r="K6" i="1"/>
  <c r="K2" i="1"/>
</calcChain>
</file>

<file path=xl/sharedStrings.xml><?xml version="1.0" encoding="utf-8"?>
<sst xmlns="http://schemas.openxmlformats.org/spreadsheetml/2006/main" count="247" uniqueCount="163">
  <si>
    <t>项目名称</t>
  </si>
  <si>
    <t>项目位置</t>
  </si>
  <si>
    <t>建筑面积/平方米</t>
  </si>
  <si>
    <t>年租金收入</t>
  </si>
  <si>
    <t>产权证书号</t>
  </si>
  <si>
    <t>房屋所有权证：京2020海不动产权第0031518/0031521号</t>
  </si>
  <si>
    <t>商业</t>
  </si>
  <si>
    <t>宝蓝世纪大厦</t>
  </si>
  <si>
    <t>京房权证海集字第00167号</t>
  </si>
  <si>
    <t>写字楼</t>
  </si>
  <si>
    <t>世纪城二区绮美</t>
  </si>
  <si>
    <t>京房权证海集字第0071282号</t>
  </si>
  <si>
    <t>世纪城二区甲1号</t>
  </si>
  <si>
    <t>远大园二区甲1号</t>
  </si>
  <si>
    <t>京房权证海集字第00166号</t>
  </si>
  <si>
    <t>闵庄路3号</t>
  </si>
  <si>
    <t>京房权证海第493981号</t>
  </si>
  <si>
    <t>园区</t>
  </si>
  <si>
    <t>玉泉慧谷二期102幢</t>
  </si>
  <si>
    <t>京房权证海第493982号</t>
  </si>
  <si>
    <t>玉泉慧谷二期103幢</t>
  </si>
  <si>
    <t>京房权证海第493983号</t>
  </si>
  <si>
    <t>玉泉慧谷二期104幢</t>
  </si>
  <si>
    <t>京房权证海第493984号</t>
  </si>
  <si>
    <t>京房权证海第493985号</t>
  </si>
  <si>
    <t>玉泉慧谷二期106幢</t>
  </si>
  <si>
    <t>京房权证海第493986号</t>
  </si>
  <si>
    <t>玉泉慧谷二期107幢</t>
  </si>
  <si>
    <t>京房权证海第493987号</t>
  </si>
  <si>
    <t>小屯路2号院5号楼2-03号</t>
  </si>
  <si>
    <t>丰台区小屯路2号院5号楼</t>
  </si>
  <si>
    <t>京房权证丰字第466388号</t>
  </si>
  <si>
    <t>小屯路2号院5号楼2-05号</t>
  </si>
  <si>
    <t>京房权证丰字第466370号</t>
  </si>
  <si>
    <t>北京聚德耀信资产管理有限公司</t>
  </si>
  <si>
    <t>房产证第321803号</t>
  </si>
  <si>
    <t>北京现代物流商业中心</t>
  </si>
  <si>
    <t>京（2021）海不动产权第0001519号</t>
  </si>
  <si>
    <t>北京现代物流商业中心10号楼</t>
  </si>
  <si>
    <t>京（2021）海不动产权第0001531号</t>
  </si>
  <si>
    <t>北京现代物流商业中心11号楼</t>
  </si>
  <si>
    <t>京（2021）海不动产权第0001532号</t>
  </si>
  <si>
    <t>板井路底商</t>
  </si>
  <si>
    <t>远大园六区沿街</t>
  </si>
  <si>
    <t>房屋所有权证 京房权证 海集 字第00144号</t>
  </si>
  <si>
    <t>金源大酒店</t>
  </si>
  <si>
    <t>房屋所有权证 京房权证海集字第00141号 京房权证海集字第00140号 京房权证海集字第00142号</t>
  </si>
  <si>
    <t>C8科研楼</t>
  </si>
  <si>
    <t>京2017海不动产权第0025014号房产证</t>
  </si>
  <si>
    <t>西黄庄加油站</t>
  </si>
  <si>
    <t>房地产权证</t>
  </si>
  <si>
    <t>车道沟1号院</t>
  </si>
  <si>
    <t>京房权证海集更字第00110号</t>
  </si>
  <si>
    <t>青东商务区B座</t>
  </si>
  <si>
    <t>青东商务区C座</t>
  </si>
  <si>
    <t>青东商务区青竹宾馆</t>
  </si>
  <si>
    <t>万寿寺110号平房</t>
  </si>
  <si>
    <t>房屋所有权证 海集字第00613号</t>
  </si>
  <si>
    <t>京房权证海集移字第0009033号</t>
  </si>
  <si>
    <t>建西苑北里14号楼底商</t>
  </si>
  <si>
    <t>房屋所有权证产权证海字第100227号</t>
  </si>
  <si>
    <t>天通苑</t>
  </si>
  <si>
    <t>京（2018）昌不动产权第0049310号 京（2018）昌不动产权第0049309号 京（2018）昌不动产权第0049180号 京（2018）昌不动产权第0049192号</t>
  </si>
  <si>
    <t>住宅</t>
  </si>
  <si>
    <t>云会里源流清远园4-4-301至304</t>
  </si>
  <si>
    <t>北京市海淀区四季青路8号203</t>
  </si>
  <si>
    <t>京房权证海集移字第0050402号、京房权证海集移字第0050399号、京房权证海集移字第0049583号、京房权证海集移字第0</t>
  </si>
  <si>
    <t>益园C区</t>
  </si>
  <si>
    <t>京2016海淀区不动产权第0042559号京2016海淀区不动产权第0042567号京2016海淀区不动产权第0042565号京2016海淀区不动产权第0042561号京2016海淀区不动产权第0042569号京2016海淀区不动产权第0042560号京2016海淀区不动产权第0042563号京2016海淀区不动产权第0048650号京2016海淀区不动产权第0048468号京2016海淀区不动产权第0042566号京2016海淀区不动产权第0042564号京2016海淀区不动产权第0042568号</t>
  </si>
  <si>
    <t>火星时代大厦1号楼</t>
  </si>
  <si>
    <t>杏石口路75号院</t>
  </si>
  <si>
    <t>不动产登记证 京2016海淀区不动产权第0075714号</t>
  </si>
  <si>
    <t>公主坟村中办公室</t>
  </si>
  <si>
    <t>公主坟村中</t>
  </si>
  <si>
    <t>海集字第01251号</t>
  </si>
  <si>
    <t>北京市海淀区人民政府香山街道办事处</t>
  </si>
  <si>
    <t>香山四王府老幼儿园西侧院</t>
  </si>
  <si>
    <t>海集字第00823号</t>
  </si>
  <si>
    <t>房屋所有权证（京房权证市海其字第4230008号
房屋所有权证（京房权证市海其字第4230009号
房屋所有权证（京房权证市海其字第4230011号</t>
  </si>
  <si>
    <t>曙光花园望河园5号楼</t>
  </si>
  <si>
    <t>房屋所有权证（京房权证市海股字第10040号）房屋所有权人北京首都开发股份有限公司</t>
  </si>
  <si>
    <t>海淀区彰化路5号楼</t>
  </si>
  <si>
    <t>彰化路5号</t>
  </si>
  <si>
    <t>房屋所有权证（京房权证市海其字第4230001号）
房屋所有权证（京房权证市海其字第4230002号）
房屋所有权证（京房权证市海其字第4230003号）
房屋所有权证（京房权证市海其字第4230004号）
房屋所有权证（京房权证市海其字第4230005号）
房屋所有权证（京房权证市海其字第4230006号）
房屋所有权证（京房权证市海其字第4230007号）</t>
  </si>
  <si>
    <t>房屋所有权证（京房权证市海集字第00165号</t>
  </si>
  <si>
    <t>嘉豪国际大厦</t>
  </si>
  <si>
    <t>房屋所有权证（京房权证海集字第0042676号、京房权证海集移字第0103427号）</t>
  </si>
  <si>
    <t>房屋所有权证（京房权证市海集字第00180号）</t>
  </si>
  <si>
    <t>房屋所有权证（京房权证市海其字第2380126号）
房屋所有权证（京房权证市海其字第2380125号）
房屋所有权证（京房权证市海其字第2380127号）
房屋所有权证（京房权证市海其字第2380128号）
房屋所有权证（京房权证市海其字第2380129号）
房屋所有权证（京房权证市海其字第2380130号）
房屋所有权证（京房权证市海其字第2380121号）
房屋所有权证（京房权证市海其字第4230010号）</t>
  </si>
  <si>
    <t>房屋所有权证（京房权证海集字第0041149号）</t>
  </si>
  <si>
    <t>序号</t>
    <phoneticPr fontId="3" type="noConversion"/>
  </si>
  <si>
    <t>昆明湖南路37号</t>
    <phoneticPr fontId="3" type="noConversion"/>
  </si>
  <si>
    <t>万寿寺110号</t>
    <phoneticPr fontId="3" type="noConversion"/>
  </si>
  <si>
    <t>紫竹院路1号</t>
    <phoneticPr fontId="3" type="noConversion"/>
  </si>
  <si>
    <t>人济山庄5号楼及裙房</t>
    <phoneticPr fontId="3" type="noConversion"/>
  </si>
  <si>
    <t>建西苑北里14号楼</t>
    <phoneticPr fontId="3" type="noConversion"/>
  </si>
  <si>
    <t>杏石口路65号</t>
    <phoneticPr fontId="3" type="noConversion"/>
  </si>
  <si>
    <t>海淀区彰化路3号楼</t>
    <phoneticPr fontId="3" type="noConversion"/>
  </si>
  <si>
    <t>北京望塔园理发店</t>
    <phoneticPr fontId="3" type="noConversion"/>
  </si>
  <si>
    <t>紫竹院路116号</t>
    <phoneticPr fontId="3" type="noConversion"/>
  </si>
  <si>
    <t>2022-1-0762</t>
    <phoneticPr fontId="3" type="noConversion"/>
  </si>
  <si>
    <t>王紫煜</t>
    <phoneticPr fontId="3" type="noConversion"/>
  </si>
  <si>
    <t>海淀区望山园9号楼</t>
    <phoneticPr fontId="3" type="noConversion"/>
  </si>
  <si>
    <t>海淀区彰化路7号楼</t>
    <phoneticPr fontId="3" type="noConversion"/>
  </si>
  <si>
    <t>牛顿大厦</t>
    <phoneticPr fontId="3" type="noConversion"/>
  </si>
  <si>
    <t>蓝靛厂南路25号</t>
    <phoneticPr fontId="3" type="noConversion"/>
  </si>
  <si>
    <t>周彤</t>
    <phoneticPr fontId="3" type="noConversion"/>
  </si>
  <si>
    <t>崔丽新</t>
    <phoneticPr fontId="3" type="noConversion"/>
  </si>
  <si>
    <t>远大西路29号</t>
    <phoneticPr fontId="3" type="noConversion"/>
  </si>
  <si>
    <t>远大路20号</t>
    <phoneticPr fontId="3" type="noConversion"/>
  </si>
  <si>
    <t>丰台区小屯路2号院5号楼</t>
    <phoneticPr fontId="3" type="noConversion"/>
  </si>
  <si>
    <t>闵庄路3号</t>
    <phoneticPr fontId="3" type="noConversion"/>
  </si>
  <si>
    <t>人员</t>
    <phoneticPr fontId="3" type="noConversion"/>
  </si>
  <si>
    <t>周彤</t>
    <phoneticPr fontId="3" type="noConversion"/>
  </si>
  <si>
    <t>解</t>
    <phoneticPr fontId="3" type="noConversion"/>
  </si>
  <si>
    <t>王清雅</t>
    <phoneticPr fontId="3" type="noConversion"/>
  </si>
  <si>
    <t>崔丽新</t>
    <phoneticPr fontId="3" type="noConversion"/>
  </si>
  <si>
    <t>韩佳睿</t>
    <phoneticPr fontId="3" type="noConversion"/>
  </si>
  <si>
    <t>北京宝莲堂大药房</t>
    <phoneticPr fontId="3" type="noConversion"/>
  </si>
  <si>
    <t>租金单价</t>
    <phoneticPr fontId="3" type="noConversion"/>
  </si>
  <si>
    <t>评估单价</t>
    <phoneticPr fontId="3" type="noConversion"/>
  </si>
  <si>
    <t>评估价值</t>
    <phoneticPr fontId="3" type="noConversion"/>
  </si>
  <si>
    <t>北京现代物流商业中心1号楼</t>
    <phoneticPr fontId="3" type="noConversion"/>
  </si>
  <si>
    <t>东冉北街9号</t>
    <phoneticPr fontId="3" type="noConversion"/>
  </si>
  <si>
    <t>玉泉慧谷二期105幢</t>
    <phoneticPr fontId="3" type="noConversion"/>
  </si>
  <si>
    <t>车道沟1号院</t>
    <phoneticPr fontId="3" type="noConversion"/>
  </si>
  <si>
    <t>青东商务区A座</t>
    <phoneticPr fontId="3" type="noConversion"/>
  </si>
  <si>
    <t>玉泉慧谷二期101幢</t>
    <phoneticPr fontId="3" type="noConversion"/>
  </si>
  <si>
    <t>北京现代物流商业中心</t>
    <phoneticPr fontId="3" type="noConversion"/>
  </si>
  <si>
    <t>板井路69号院</t>
    <phoneticPr fontId="3" type="noConversion"/>
  </si>
  <si>
    <t>闵庄路辅路瀚河园180号</t>
    <phoneticPr fontId="3" type="noConversion"/>
  </si>
  <si>
    <t>常青园路8号</t>
    <phoneticPr fontId="3" type="noConversion"/>
  </si>
  <si>
    <r>
      <t>（规划）建筑面积（m</t>
    </r>
    <r>
      <rPr>
        <b/>
        <vertAlign val="superscript"/>
        <sz val="8"/>
        <color rgb="FF666666"/>
        <rFont val="微软雅黑"/>
        <family val="2"/>
        <charset val="134"/>
      </rPr>
      <t>2</t>
    </r>
    <r>
      <rPr>
        <b/>
        <sz val="11"/>
        <color rgb="FF666666"/>
        <rFont val="微软雅黑"/>
        <family val="2"/>
        <charset val="134"/>
      </rPr>
      <t>）</t>
    </r>
    <phoneticPr fontId="3" type="noConversion"/>
  </si>
  <si>
    <r>
      <t>（分摊）土地面积（m</t>
    </r>
    <r>
      <rPr>
        <b/>
        <vertAlign val="superscript"/>
        <sz val="8"/>
        <color rgb="FF666666"/>
        <rFont val="微软雅黑"/>
        <family val="2"/>
        <charset val="134"/>
      </rPr>
      <t>2</t>
    </r>
    <r>
      <rPr>
        <b/>
        <sz val="11"/>
        <color rgb="FF666666"/>
        <rFont val="微软雅黑"/>
        <family val="2"/>
        <charset val="134"/>
      </rPr>
      <t>）</t>
    </r>
    <phoneticPr fontId="3" type="noConversion"/>
  </si>
  <si>
    <t>价值时点/估价期日</t>
    <phoneticPr fontId="3" type="noConversion"/>
  </si>
  <si>
    <t>价值类型</t>
  </si>
  <si>
    <t>总价（万元）</t>
  </si>
  <si>
    <t>楼面单价（元/平方米）</t>
  </si>
  <si>
    <t>地面单价（元/平方米）</t>
    <phoneticPr fontId="3" type="noConversion"/>
  </si>
  <si>
    <t>市场价值</t>
  </si>
  <si>
    <t>抵押价值</t>
  </si>
  <si>
    <t>抵押价值-已注销</t>
    <phoneticPr fontId="3" type="noConversion"/>
  </si>
  <si>
    <t>抵押净值</t>
  </si>
  <si>
    <t>总投</t>
    <phoneticPr fontId="3" type="noConversion"/>
  </si>
  <si>
    <t>租金</t>
    <phoneticPr fontId="3" type="noConversion"/>
  </si>
  <si>
    <t>需转化为价格</t>
    <phoneticPr fontId="3" type="noConversion"/>
  </si>
  <si>
    <t>直接资本化率</t>
    <phoneticPr fontId="3" type="noConversion"/>
  </si>
  <si>
    <t>重置成新价</t>
    <phoneticPr fontId="3" type="noConversion"/>
  </si>
  <si>
    <t>项目名称</t>
    <phoneticPr fontId="3" type="noConversion"/>
  </si>
  <si>
    <t>市场价值（万元）</t>
    <phoneticPr fontId="3" type="noConversion"/>
  </si>
  <si>
    <t>抵押价值（万元）</t>
    <phoneticPr fontId="3" type="noConversion"/>
  </si>
  <si>
    <t>抵押价值-已注销（万元）</t>
    <phoneticPr fontId="3" type="noConversion"/>
  </si>
  <si>
    <t>抵押净值（万元）</t>
    <phoneticPr fontId="3" type="noConversion"/>
  </si>
  <si>
    <t>估价对象1（本表）</t>
    <phoneticPr fontId="3" type="noConversion"/>
  </si>
  <si>
    <t>估价对象2</t>
    <phoneticPr fontId="3" type="noConversion"/>
  </si>
  <si>
    <t>估价对象3</t>
  </si>
  <si>
    <t>估价对象4</t>
  </si>
  <si>
    <t>估价对象5</t>
  </si>
  <si>
    <t>估价对象6</t>
  </si>
  <si>
    <t>估价对象7</t>
  </si>
  <si>
    <t>估价对象8</t>
  </si>
  <si>
    <t>估价对象9</t>
  </si>
  <si>
    <t>估价对象10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</si>
</sst>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DBNum1][$-804]yyyy&quot;年&quot;m&quot;月&quot;d&quot;日&quot;;@"/>
  </numFmts>
  <fonts count="11">
    <font>
      <sz val="11"/>
      <color theme="1"/>
      <name val="宋体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sz val="11"/>
      <color rgb="FF666666"/>
      <name val="微软雅黑"/>
      <family val="2"/>
      <charset val="134"/>
    </font>
    <font>
      <b/>
      <vertAlign val="superscript"/>
      <sz val="8"/>
      <color rgb="FF666666"/>
      <name val="微软雅黑"/>
      <family val="2"/>
      <charset val="134"/>
    </font>
    <font>
      <b/>
      <sz val="11"/>
      <color rgb="FF666666"/>
      <name val="微软雅黑"/>
      <family val="2"/>
      <charset val="134"/>
    </font>
    <font>
      <sz val="12"/>
      <name val="宋体"/>
      <family val="3"/>
      <charset val="134"/>
    </font>
    <font>
      <sz val="12"/>
      <color theme="1"/>
      <name val="宋体"/>
      <family val="2"/>
      <scheme val="minor"/>
    </font>
    <font>
      <sz val="12"/>
      <color theme="1"/>
      <name val="楷体_GB2312"/>
      <family val="2"/>
      <charset val="134"/>
    </font>
  </fonts>
  <fills count="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9">
    <xf numFmtId="0" fontId="0" fillId="0" borderId="0">
      <alignment vertical="center"/>
    </xf>
    <xf numFmtId="0" fontId="4" fillId="0" borderId="0"/>
    <xf numFmtId="9" fontId="8" fillId="0" borderId="0" applyFont="0" applyFill="0" applyBorder="0" applyAlignment="0" applyProtection="0">
      <alignment vertical="center"/>
    </xf>
    <xf numFmtId="0" fontId="9" fillId="0" borderId="0"/>
    <xf numFmtId="176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8" fillId="0" borderId="0"/>
    <xf numFmtId="0" fontId="2" fillId="0" borderId="0">
      <alignment vertical="center"/>
    </xf>
    <xf numFmtId="0" fontId="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Font="1" applyFill="1" applyAlignment="1"/>
    <xf numFmtId="0" fontId="0" fillId="0" borderId="0" xfId="0" applyFont="1" applyFill="1" applyAlignment="1">
      <alignment horizontal="center"/>
    </xf>
    <xf numFmtId="0" fontId="0" fillId="0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0" fontId="0" fillId="0" borderId="1" xfId="0" applyFont="1" applyFill="1" applyBorder="1" applyAlignment="1"/>
    <xf numFmtId="0" fontId="1" fillId="0" borderId="1" xfId="0" applyFont="1" applyFill="1" applyBorder="1" applyAlignment="1">
      <alignment vertical="center" wrapText="1"/>
    </xf>
    <xf numFmtId="2" fontId="0" fillId="0" borderId="1" xfId="0" applyNumberFormat="1" applyFont="1" applyFill="1" applyBorder="1" applyAlignment="1">
      <alignment vertical="center" wrapText="1"/>
    </xf>
    <xf numFmtId="0" fontId="0" fillId="3" borderId="1" xfId="0" applyFont="1" applyFill="1" applyBorder="1" applyAlignment="1">
      <alignment vertical="center" wrapText="1"/>
    </xf>
    <xf numFmtId="2" fontId="0" fillId="3" borderId="1" xfId="0" applyNumberFormat="1" applyFont="1" applyFill="1" applyBorder="1" applyAlignment="1">
      <alignment vertical="center" wrapText="1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0" fillId="0" borderId="0" xfId="0" applyFill="1">
      <alignment vertical="center"/>
    </xf>
    <xf numFmtId="2" fontId="0" fillId="0" borderId="0" xfId="0" applyNumberFormat="1">
      <alignment vertical="center"/>
    </xf>
    <xf numFmtId="0" fontId="2" fillId="0" borderId="1" xfId="0" applyFont="1" applyFill="1" applyBorder="1" applyAlignment="1">
      <alignment vertical="center" wrapText="1"/>
    </xf>
    <xf numFmtId="0" fontId="0" fillId="4" borderId="1" xfId="0" applyFill="1" applyBorder="1">
      <alignment vertical="center"/>
    </xf>
    <xf numFmtId="0" fontId="0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0" fillId="4" borderId="0" xfId="0" applyFill="1">
      <alignment vertical="center"/>
    </xf>
    <xf numFmtId="0" fontId="2" fillId="4" borderId="0" xfId="0" applyFont="1" applyFill="1">
      <alignment vertical="center"/>
    </xf>
    <xf numFmtId="2" fontId="0" fillId="4" borderId="0" xfId="0" applyNumberFormat="1" applyFill="1">
      <alignment vertical="center"/>
    </xf>
    <xf numFmtId="0" fontId="2" fillId="0" borderId="0" xfId="0" applyFont="1" applyFill="1">
      <alignment vertical="center"/>
    </xf>
    <xf numFmtId="2" fontId="0" fillId="0" borderId="0" xfId="0" applyNumberFormat="1" applyFill="1">
      <alignment vertical="center"/>
    </xf>
    <xf numFmtId="0" fontId="5" fillId="5" borderId="1" xfId="1" applyFont="1" applyFill="1" applyBorder="1" applyAlignment="1" applyProtection="1">
      <alignment horizontal="left" vertical="center" wrapText="1"/>
    </xf>
    <xf numFmtId="0" fontId="5" fillId="6" borderId="0" xfId="1" applyFont="1" applyFill="1" applyBorder="1" applyAlignment="1" applyProtection="1">
      <alignment horizontal="left" vertical="center" wrapText="1"/>
      <protection locked="0"/>
    </xf>
    <xf numFmtId="0" fontId="4" fillId="6" borderId="0" xfId="1" applyFill="1" applyBorder="1" applyAlignment="1" applyProtection="1">
      <alignment horizontal="left"/>
      <protection locked="0"/>
    </xf>
    <xf numFmtId="0" fontId="4" fillId="6" borderId="0" xfId="1" applyFill="1" applyAlignment="1" applyProtection="1">
      <alignment horizontal="left"/>
      <protection locked="0"/>
    </xf>
    <xf numFmtId="0" fontId="4" fillId="0" borderId="0" xfId="1" applyAlignment="1" applyProtection="1">
      <alignment horizontal="left"/>
      <protection locked="0"/>
    </xf>
    <xf numFmtId="14" fontId="5" fillId="5" borderId="1" xfId="1" applyNumberFormat="1" applyFont="1" applyFill="1" applyBorder="1" applyAlignment="1" applyProtection="1">
      <alignment horizontal="left" vertical="center" wrapText="1"/>
    </xf>
    <xf numFmtId="0" fontId="5" fillId="0" borderId="1" xfId="1" applyFont="1" applyFill="1" applyBorder="1" applyAlignment="1" applyProtection="1">
      <alignment horizontal="left" vertical="center" wrapText="1"/>
      <protection locked="0"/>
    </xf>
    <xf numFmtId="0" fontId="5" fillId="6" borderId="1" xfId="1" applyFont="1" applyFill="1" applyBorder="1" applyAlignment="1" applyProtection="1">
      <alignment horizontal="left" vertical="center" wrapText="1"/>
      <protection locked="0"/>
    </xf>
    <xf numFmtId="0" fontId="4" fillId="5" borderId="1" xfId="1" applyFill="1" applyBorder="1" applyAlignment="1" applyProtection="1">
      <alignment horizontal="left"/>
    </xf>
    <xf numFmtId="9" fontId="4" fillId="6" borderId="1" xfId="1" applyNumberFormat="1" applyFill="1" applyBorder="1" applyAlignment="1" applyProtection="1">
      <alignment horizontal="left"/>
      <protection locked="0"/>
    </xf>
    <xf numFmtId="0" fontId="4" fillId="5" borderId="1" xfId="1" applyFill="1" applyBorder="1" applyAlignment="1" applyProtection="1">
      <alignment horizontal="left" vertical="center"/>
    </xf>
    <xf numFmtId="0" fontId="5" fillId="5" borderId="2" xfId="1" applyFont="1" applyFill="1" applyBorder="1" applyAlignment="1" applyProtection="1">
      <alignment horizontal="left" vertical="center" wrapText="1"/>
    </xf>
    <xf numFmtId="0" fontId="2" fillId="0" borderId="1" xfId="1" applyFont="1" applyFill="1" applyBorder="1" applyAlignment="1" applyProtection="1">
      <alignment horizontal="left"/>
      <protection locked="0"/>
    </xf>
    <xf numFmtId="0" fontId="5" fillId="0" borderId="2" xfId="1" applyFont="1" applyFill="1" applyBorder="1" applyAlignment="1" applyProtection="1">
      <alignment horizontal="left" vertical="center" wrapText="1"/>
      <protection locked="0"/>
    </xf>
    <xf numFmtId="0" fontId="4" fillId="0" borderId="1" xfId="1" applyBorder="1" applyAlignment="1" applyProtection="1">
      <alignment horizontal="left"/>
      <protection locked="0"/>
    </xf>
    <xf numFmtId="0" fontId="5" fillId="0" borderId="1" xfId="1" applyFont="1" applyBorder="1" applyAlignment="1" applyProtection="1">
      <alignment horizontal="left" vertical="center" wrapText="1"/>
      <protection locked="0"/>
    </xf>
  </cellXfs>
  <cellStyles count="19">
    <cellStyle name="百分比 2" xfId="2"/>
    <cellStyle name="常规" xfId="0" builtinId="0"/>
    <cellStyle name="常规 10" xfId="3"/>
    <cellStyle name="常规 11" xfId="4"/>
    <cellStyle name="常规 16" xfId="5"/>
    <cellStyle name="常规 2" xfId="6"/>
    <cellStyle name="常规 2 2" xfId="7"/>
    <cellStyle name="常规 2 2 2 2 3" xfId="8"/>
    <cellStyle name="常规 3" xfId="9"/>
    <cellStyle name="常规 3 2" xfId="10"/>
    <cellStyle name="常规 4" xfId="11"/>
    <cellStyle name="常规 5" xfId="12"/>
    <cellStyle name="常规 6" xfId="13"/>
    <cellStyle name="常规 6 2" xfId="14"/>
    <cellStyle name="常规 6 2 2" xfId="15"/>
    <cellStyle name="常规 6 2 3" xfId="16"/>
    <cellStyle name="常规 7" xfId="17"/>
    <cellStyle name="常规 8" xfId="18"/>
    <cellStyle name="常规 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608;&#24420;/&#25253;&#21578;/2023&#24180;/2023-1-0540-&#26519;&#32736;&#35199;&#37324;22&#21495;&#27004;-&#21556;&#22992;/&#23545;&#20844;&#20107;&#19994;&#37096;&#8212;&#30005;&#31639;&#34920;-&#26519;&#33795;&#35199;&#37324;22&#21495;&#2700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致函链接"/>
      <sheetName val="预评函-封皮"/>
      <sheetName val="预评函-1"/>
      <sheetName val="预评函-2"/>
      <sheetName val="预评函-3"/>
      <sheetName val="预评函-4"/>
      <sheetName val="预评函-5"/>
      <sheetName val="使用说明"/>
      <sheetName val="估价师及机构信息"/>
      <sheetName val="定义"/>
      <sheetName val="常用公式"/>
      <sheetName val="项目基本情况"/>
      <sheetName val="数据-基础表"/>
      <sheetName val="数据-汇总表"/>
      <sheetName val="数据-取费表"/>
      <sheetName val="估价对象房地状况"/>
      <sheetName val="系统读取表"/>
      <sheetName val="结果表"/>
      <sheetName val="比较法-办公"/>
      <sheetName val="成本法 (元)"/>
      <sheetName val="假设开发法"/>
      <sheetName val="收益法"/>
      <sheetName val="收益法 (元)"/>
      <sheetName val="收益法-酒店模型"/>
      <sheetName val="收益法（汇总）"/>
      <sheetName val="比较法-住宅"/>
      <sheetName val="比较法-商业"/>
      <sheetName val="比较法-工业"/>
      <sheetName val="比较法-车位"/>
      <sheetName val="比较法-仓储"/>
      <sheetName val="土地比较法-工业"/>
      <sheetName val="典型户型修正"/>
      <sheetName val="基准地价（汇总）"/>
      <sheetName val="成本法"/>
      <sheetName val="土地比较法-住宅、综合"/>
      <sheetName val="土地案例"/>
      <sheetName val="基准地价修正"/>
      <sheetName val="修正"/>
      <sheetName val="容积率修正"/>
      <sheetName val="成本法（废）"/>
      <sheetName val="区片价"/>
      <sheetName val="因素修正幅度"/>
      <sheetName val="区片价（范围）"/>
      <sheetName val="地价-分区"/>
      <sheetName val="地价"/>
      <sheetName val="存贷款利率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A3" t="str">
            <v>注册房地产估价师</v>
          </cell>
        </row>
        <row r="4">
          <cell r="A4" t="str">
            <v>梁津</v>
          </cell>
        </row>
        <row r="5">
          <cell r="A5" t="str">
            <v>叶凌</v>
          </cell>
        </row>
        <row r="6">
          <cell r="A6" t="str">
            <v>王鹏</v>
          </cell>
        </row>
        <row r="7">
          <cell r="A7" t="str">
            <v>欧红伟</v>
          </cell>
        </row>
        <row r="8">
          <cell r="A8" t="str">
            <v>吴薇</v>
          </cell>
        </row>
        <row r="9">
          <cell r="A9" t="str">
            <v>陈颖</v>
          </cell>
        </row>
        <row r="10">
          <cell r="A10" t="str">
            <v>崔锴</v>
          </cell>
        </row>
        <row r="11">
          <cell r="A11" t="str">
            <v>郑燚</v>
          </cell>
        </row>
        <row r="12">
          <cell r="A12" t="str">
            <v>苏海</v>
          </cell>
        </row>
        <row r="13">
          <cell r="A13" t="str">
            <v>刘敬东</v>
          </cell>
        </row>
        <row r="14">
          <cell r="A14" t="str">
            <v>刘俊财</v>
          </cell>
        </row>
        <row r="15">
          <cell r="A15" t="str">
            <v>宁小鳗</v>
          </cell>
        </row>
        <row r="16">
          <cell r="A16"/>
        </row>
      </sheetData>
      <sheetData sheetId="9">
        <row r="1">
          <cell r="A1" t="str">
            <v>用途类型</v>
          </cell>
          <cell r="B1" t="str">
            <v>估价方法</v>
          </cell>
          <cell r="C1" t="str">
            <v>土地级别</v>
          </cell>
          <cell r="D1" t="str">
            <v>估价范围判定</v>
          </cell>
          <cell r="F1" t="str">
            <v>主用途</v>
          </cell>
          <cell r="G1" t="str">
            <v>法定最高年限</v>
          </cell>
          <cell r="H1" t="str">
            <v>地类判定</v>
          </cell>
          <cell r="J1" t="str">
            <v>类别</v>
          </cell>
          <cell r="K1" t="str">
            <v>居住社区成熟度</v>
          </cell>
          <cell r="L1" t="str">
            <v>商业繁华度</v>
          </cell>
          <cell r="M1" t="str">
            <v>办公集聚程度</v>
          </cell>
          <cell r="N1" t="str">
            <v>产业集聚程度</v>
          </cell>
          <cell r="O1" t="str">
            <v>交通便捷度</v>
          </cell>
          <cell r="P1" t="str">
            <v>区域土地利用方向</v>
          </cell>
          <cell r="Q1" t="str">
            <v>公共配套设施</v>
          </cell>
          <cell r="R1" t="str">
            <v>基础设施水平</v>
          </cell>
          <cell r="S1" t="str">
            <v>环境质量</v>
          </cell>
          <cell r="T1" t="str">
            <v>临街状况</v>
          </cell>
          <cell r="U1" t="str">
            <v>内部装修维护情况</v>
          </cell>
          <cell r="V1" t="str">
            <v>单价内涵</v>
          </cell>
          <cell r="W1" t="str">
            <v>五等判定</v>
          </cell>
        </row>
        <row r="2">
          <cell r="A2" t="str">
            <v>——</v>
          </cell>
          <cell r="B2" t="str">
            <v>成本法</v>
          </cell>
          <cell r="C2" t="str">
            <v>一级</v>
          </cell>
          <cell r="D2" t="str">
            <v>是</v>
          </cell>
          <cell r="E2" t="str">
            <v>地上</v>
          </cell>
          <cell r="F2" t="str">
            <v>住宅</v>
          </cell>
          <cell r="G2">
            <v>20</v>
          </cell>
          <cell r="H2" t="str">
            <v>住宅</v>
          </cell>
          <cell r="J2" t="str">
            <v>经营性</v>
          </cell>
          <cell r="K2" t="str">
            <v>好</v>
          </cell>
          <cell r="L2" t="str">
            <v>好</v>
          </cell>
          <cell r="M2" t="str">
            <v>好</v>
          </cell>
          <cell r="N2" t="str">
            <v>好</v>
          </cell>
          <cell r="O2" t="str">
            <v>好</v>
          </cell>
          <cell r="P2" t="str">
            <v>好</v>
          </cell>
          <cell r="Q2" t="str">
            <v>好</v>
          </cell>
          <cell r="R2" t="str">
            <v>七通</v>
          </cell>
          <cell r="S2" t="str">
            <v>好</v>
          </cell>
          <cell r="T2" t="str">
            <v>多面临街</v>
          </cell>
          <cell r="U2" t="str">
            <v>好</v>
          </cell>
          <cell r="V2" t="str">
            <v>单位面积地价</v>
          </cell>
          <cell r="W2" t="str">
            <v>好</v>
          </cell>
        </row>
        <row r="3">
          <cell r="A3" t="str">
            <v>平层住宅</v>
          </cell>
          <cell r="B3" t="str">
            <v>成本法 (元)</v>
          </cell>
          <cell r="C3" t="str">
            <v>二级</v>
          </cell>
          <cell r="D3" t="str">
            <v>否</v>
          </cell>
          <cell r="E3" t="str">
            <v>——</v>
          </cell>
          <cell r="F3" t="str">
            <v>商业</v>
          </cell>
          <cell r="G3">
            <v>40</v>
          </cell>
          <cell r="H3" t="str">
            <v>商业</v>
          </cell>
          <cell r="J3" t="str">
            <v>非经营性</v>
          </cell>
          <cell r="K3" t="str">
            <v>较好</v>
          </cell>
          <cell r="L3" t="str">
            <v>较好</v>
          </cell>
          <cell r="M3" t="str">
            <v>较好</v>
          </cell>
          <cell r="N3" t="str">
            <v>较好</v>
          </cell>
          <cell r="O3" t="str">
            <v>较好</v>
          </cell>
          <cell r="P3" t="str">
            <v>较好</v>
          </cell>
          <cell r="Q3" t="str">
            <v>较好</v>
          </cell>
          <cell r="R3" t="str">
            <v>六通</v>
          </cell>
          <cell r="S3" t="str">
            <v>较好</v>
          </cell>
          <cell r="T3" t="str">
            <v>双面临街</v>
          </cell>
          <cell r="U3" t="str">
            <v>较好</v>
          </cell>
          <cell r="V3" t="str">
            <v>楼面地价</v>
          </cell>
          <cell r="W3" t="str">
            <v>较好</v>
          </cell>
        </row>
        <row r="4">
          <cell r="A4" t="str">
            <v>LOFT住宅</v>
          </cell>
          <cell r="B4" t="str">
            <v>假设开发法</v>
          </cell>
          <cell r="C4" t="str">
            <v>三级</v>
          </cell>
          <cell r="D4" t="str">
            <v>——</v>
          </cell>
          <cell r="E4" t="str">
            <v>地下</v>
          </cell>
          <cell r="F4" t="str">
            <v>办公</v>
          </cell>
          <cell r="G4">
            <v>50</v>
          </cell>
          <cell r="H4" t="str">
            <v>办公</v>
          </cell>
          <cell r="K4" t="str">
            <v>一般</v>
          </cell>
          <cell r="L4" t="str">
            <v>一般</v>
          </cell>
          <cell r="M4" t="str">
            <v>一般</v>
          </cell>
          <cell r="N4" t="str">
            <v>一般</v>
          </cell>
          <cell r="O4" t="str">
            <v>一般</v>
          </cell>
          <cell r="P4" t="str">
            <v>一般</v>
          </cell>
          <cell r="Q4" t="str">
            <v>一般</v>
          </cell>
          <cell r="R4" t="str">
            <v>五通</v>
          </cell>
          <cell r="S4" t="str">
            <v>一般</v>
          </cell>
          <cell r="T4" t="str">
            <v>单面临街</v>
          </cell>
          <cell r="U4" t="str">
            <v>一般</v>
          </cell>
          <cell r="W4" t="str">
            <v>一般</v>
          </cell>
        </row>
        <row r="5">
          <cell r="A5" t="str">
            <v>普通住宅</v>
          </cell>
          <cell r="B5" t="str">
            <v>收益法</v>
          </cell>
          <cell r="C5" t="str">
            <v>四级</v>
          </cell>
          <cell r="F5" t="str">
            <v>工业</v>
          </cell>
          <cell r="G5">
            <v>70</v>
          </cell>
          <cell r="H5" t="str">
            <v>车库</v>
          </cell>
          <cell r="K5" t="str">
            <v>较差</v>
          </cell>
          <cell r="L5" t="str">
            <v>较差</v>
          </cell>
          <cell r="M5" t="str">
            <v>较差</v>
          </cell>
          <cell r="N5" t="str">
            <v>较差</v>
          </cell>
          <cell r="O5" t="str">
            <v>较差</v>
          </cell>
          <cell r="P5" t="str">
            <v>较差</v>
          </cell>
          <cell r="Q5" t="str">
            <v>较差</v>
          </cell>
          <cell r="R5" t="str">
            <v>四通</v>
          </cell>
          <cell r="S5" t="str">
            <v>较差</v>
          </cell>
          <cell r="T5" t="str">
            <v>不临街</v>
          </cell>
          <cell r="U5" t="str">
            <v>较差</v>
          </cell>
          <cell r="W5" t="str">
            <v>较差</v>
          </cell>
        </row>
        <row r="6">
          <cell r="A6" t="str">
            <v>公寓</v>
          </cell>
          <cell r="B6" t="str">
            <v>收益法 (元)</v>
          </cell>
          <cell r="C6" t="str">
            <v>五级</v>
          </cell>
          <cell r="F6" t="str">
            <v>车库</v>
          </cell>
          <cell r="H6" t="str">
            <v>仓储</v>
          </cell>
          <cell r="K6" t="str">
            <v>差</v>
          </cell>
          <cell r="L6" t="str">
            <v>差</v>
          </cell>
          <cell r="M6" t="str">
            <v>差</v>
          </cell>
          <cell r="N6" t="str">
            <v>差</v>
          </cell>
          <cell r="O6" t="str">
            <v>差</v>
          </cell>
          <cell r="P6" t="str">
            <v>差</v>
          </cell>
          <cell r="Q6" t="str">
            <v>差</v>
          </cell>
          <cell r="R6" t="str">
            <v>三通</v>
          </cell>
          <cell r="S6" t="str">
            <v>差</v>
          </cell>
          <cell r="U6" t="str">
            <v>差</v>
          </cell>
          <cell r="W6" t="str">
            <v>差</v>
          </cell>
        </row>
        <row r="7">
          <cell r="A7" t="str">
            <v>洋房</v>
          </cell>
          <cell r="B7" t="str">
            <v>收益法（汇总）</v>
          </cell>
          <cell r="C7" t="str">
            <v>六级</v>
          </cell>
          <cell r="F7" t="str">
            <v>车库—商业</v>
          </cell>
          <cell r="H7" t="str">
            <v>工业</v>
          </cell>
        </row>
        <row r="8">
          <cell r="A8" t="str">
            <v>叠拼</v>
          </cell>
          <cell r="B8" t="str">
            <v>比较法-住宅</v>
          </cell>
          <cell r="C8" t="str">
            <v>七级</v>
          </cell>
          <cell r="F8" t="str">
            <v>车库—办公</v>
          </cell>
          <cell r="H8" t="str">
            <v>公共服务</v>
          </cell>
        </row>
        <row r="9">
          <cell r="A9" t="str">
            <v>联排</v>
          </cell>
          <cell r="B9" t="str">
            <v>比较法-商业</v>
          </cell>
          <cell r="C9" t="str">
            <v>八级</v>
          </cell>
          <cell r="F9" t="str">
            <v>仓储</v>
          </cell>
          <cell r="H9"/>
        </row>
        <row r="10">
          <cell r="A10" t="str">
            <v>双拼</v>
          </cell>
          <cell r="B10" t="str">
            <v>比较法-办公</v>
          </cell>
          <cell r="C10" t="str">
            <v>九级</v>
          </cell>
          <cell r="F10" t="str">
            <v>公共服务</v>
          </cell>
        </row>
        <row r="11">
          <cell r="A11" t="str">
            <v>独栋</v>
          </cell>
          <cell r="B11" t="str">
            <v>比较法-工业</v>
          </cell>
          <cell r="C11" t="str">
            <v>十级</v>
          </cell>
          <cell r="F11" t="str">
            <v>——</v>
          </cell>
        </row>
        <row r="12">
          <cell r="A12" t="str">
            <v>底商</v>
          </cell>
          <cell r="B12" t="str">
            <v>比较法-车位</v>
          </cell>
          <cell r="C12" t="str">
            <v>十一级</v>
          </cell>
        </row>
        <row r="13">
          <cell r="A13" t="str">
            <v>独立商业</v>
          </cell>
          <cell r="B13" t="str">
            <v>比较法-仓储</v>
          </cell>
          <cell r="C13" t="str">
            <v>十二级</v>
          </cell>
        </row>
        <row r="14">
          <cell r="A14" t="str">
            <v>商业街</v>
          </cell>
          <cell r="B14" t="str">
            <v>土地比较法-住宅、综合</v>
          </cell>
          <cell r="C14" t="str">
            <v>——</v>
          </cell>
        </row>
        <row r="15">
          <cell r="A15" t="str">
            <v>酒店</v>
          </cell>
          <cell r="B15" t="str">
            <v>土地比较法-工业</v>
          </cell>
        </row>
        <row r="16">
          <cell r="A16" t="str">
            <v>标准厂房</v>
          </cell>
          <cell r="B16" t="str">
            <v>基准地价修正</v>
          </cell>
        </row>
        <row r="17">
          <cell r="A17" t="str">
            <v>特殊厂房</v>
          </cell>
          <cell r="B17" t="str">
            <v>典型户型修正</v>
          </cell>
        </row>
        <row r="18">
          <cell r="A18" t="str">
            <v>办公楼</v>
          </cell>
          <cell r="B18" t="str">
            <v>收益法-酒店模型</v>
          </cell>
        </row>
        <row r="19">
          <cell r="A19" t="str">
            <v>宿舍</v>
          </cell>
          <cell r="B19" t="str">
            <v>*</v>
          </cell>
        </row>
        <row r="20">
          <cell r="A20" t="str">
            <v>食堂</v>
          </cell>
          <cell r="B20" t="str">
            <v>*</v>
          </cell>
        </row>
        <row r="21">
          <cell r="A21" t="str">
            <v>车库</v>
          </cell>
          <cell r="B21" t="str">
            <v>*</v>
          </cell>
        </row>
        <row r="22">
          <cell r="A22" t="str">
            <v>戊类库房</v>
          </cell>
          <cell r="B22" t="str">
            <v>*</v>
          </cell>
        </row>
        <row r="23">
          <cell r="A23" t="str">
            <v>燃品库房</v>
          </cell>
          <cell r="B23" t="str">
            <v>*</v>
          </cell>
        </row>
        <row r="24">
          <cell r="A24" t="str">
            <v>非燃品库房</v>
          </cell>
          <cell r="B24" t="str">
            <v>*</v>
          </cell>
        </row>
        <row r="25">
          <cell r="A25" t="str">
            <v>限价商品房</v>
          </cell>
          <cell r="B25" t="str">
            <v>*</v>
          </cell>
        </row>
        <row r="26">
          <cell r="A26" t="str">
            <v>自住商品房</v>
          </cell>
          <cell r="B26" t="str">
            <v>*</v>
          </cell>
        </row>
        <row r="27">
          <cell r="A27" t="str">
            <v>*</v>
          </cell>
          <cell r="B27" t="str">
            <v>*</v>
          </cell>
        </row>
        <row r="28">
          <cell r="A28" t="str">
            <v>*</v>
          </cell>
          <cell r="B28" t="str">
            <v>*</v>
          </cell>
        </row>
        <row r="29">
          <cell r="A29" t="str">
            <v>*</v>
          </cell>
          <cell r="B29" t="str">
            <v>*</v>
          </cell>
        </row>
        <row r="30">
          <cell r="A30" t="str">
            <v>*</v>
          </cell>
          <cell r="B30" t="str">
            <v>*</v>
          </cell>
        </row>
        <row r="31">
          <cell r="A31" t="str">
            <v>*</v>
          </cell>
          <cell r="B31" t="str">
            <v>*</v>
          </cell>
        </row>
        <row r="32">
          <cell r="A32" t="str">
            <v>*</v>
          </cell>
          <cell r="B32" t="str">
            <v>*</v>
          </cell>
        </row>
        <row r="33">
          <cell r="A33" t="str">
            <v>*</v>
          </cell>
          <cell r="B33" t="str">
            <v>*</v>
          </cell>
        </row>
        <row r="34">
          <cell r="A34" t="str">
            <v>*</v>
          </cell>
          <cell r="B34" t="str">
            <v>*</v>
          </cell>
        </row>
        <row r="35">
          <cell r="A35" t="str">
            <v>*</v>
          </cell>
          <cell r="B35" t="str">
            <v>*</v>
          </cell>
        </row>
        <row r="36">
          <cell r="A36" t="str">
            <v>*</v>
          </cell>
          <cell r="B36" t="str">
            <v>*</v>
          </cell>
        </row>
        <row r="37">
          <cell r="A37" t="str">
            <v>*</v>
          </cell>
          <cell r="B37" t="str">
            <v>*</v>
          </cell>
        </row>
        <row r="38">
          <cell r="A38" t="str">
            <v>*</v>
          </cell>
          <cell r="B38" t="str">
            <v>*</v>
          </cell>
        </row>
        <row r="39">
          <cell r="A39" t="str">
            <v>*</v>
          </cell>
          <cell r="B39" t="str">
            <v>*</v>
          </cell>
        </row>
        <row r="40">
          <cell r="A40" t="str">
            <v>*</v>
          </cell>
          <cell r="B40" t="str">
            <v>*</v>
          </cell>
        </row>
        <row r="41">
          <cell r="A41" t="str">
            <v>*</v>
          </cell>
          <cell r="B41" t="str">
            <v>*</v>
          </cell>
        </row>
        <row r="42">
          <cell r="A42" t="str">
            <v>*</v>
          </cell>
          <cell r="B42" t="str">
            <v>*</v>
          </cell>
        </row>
        <row r="43">
          <cell r="A43" t="str">
            <v>*</v>
          </cell>
          <cell r="B43" t="str">
            <v>*</v>
          </cell>
        </row>
        <row r="44">
          <cell r="A44" t="str">
            <v>*</v>
          </cell>
          <cell r="B44" t="str">
            <v>*</v>
          </cell>
        </row>
        <row r="45">
          <cell r="A45" t="str">
            <v>*</v>
          </cell>
          <cell r="B45" t="str">
            <v>*</v>
          </cell>
        </row>
        <row r="46">
          <cell r="A46" t="str">
            <v>*</v>
          </cell>
          <cell r="B46" t="str">
            <v>*</v>
          </cell>
        </row>
        <row r="47">
          <cell r="A47" t="str">
            <v>*</v>
          </cell>
          <cell r="B47" t="str">
            <v>*</v>
          </cell>
        </row>
        <row r="48">
          <cell r="A48" t="str">
            <v>*</v>
          </cell>
          <cell r="B48" t="str">
            <v>*</v>
          </cell>
        </row>
        <row r="49">
          <cell r="A49" t="str">
            <v>*</v>
          </cell>
          <cell r="B49" t="str">
            <v>*</v>
          </cell>
        </row>
        <row r="50">
          <cell r="A50" t="str">
            <v>*</v>
          </cell>
          <cell r="B50" t="str">
            <v>*</v>
          </cell>
        </row>
        <row r="54">
          <cell r="B54" t="str">
            <v>房地产抵押价值</v>
          </cell>
        </row>
        <row r="55">
          <cell r="B55" t="str">
            <v>已注销</v>
          </cell>
        </row>
        <row r="56">
          <cell r="B56" t="str">
            <v>已注销及未注销</v>
          </cell>
        </row>
      </sheetData>
      <sheetData sheetId="10"/>
      <sheetData sheetId="11">
        <row r="3">
          <cell r="D3">
            <v>45128</v>
          </cell>
        </row>
      </sheetData>
      <sheetData sheetId="12"/>
      <sheetData sheetId="13">
        <row r="17">
          <cell r="C17" t="str">
            <v>项目类型</v>
          </cell>
        </row>
        <row r="18">
          <cell r="C18"/>
        </row>
        <row r="19">
          <cell r="C19" t="str">
            <v>商业</v>
          </cell>
        </row>
        <row r="20">
          <cell r="C20"/>
        </row>
        <row r="21">
          <cell r="C21"/>
        </row>
        <row r="22">
          <cell r="C22"/>
        </row>
        <row r="23">
          <cell r="C23"/>
        </row>
        <row r="24">
          <cell r="C24"/>
        </row>
        <row r="25">
          <cell r="C25"/>
        </row>
        <row r="26">
          <cell r="C26"/>
        </row>
      </sheetData>
      <sheetData sheetId="14">
        <row r="53">
          <cell r="A53" t="str">
            <v>城镇土地纳税等级分级范围</v>
          </cell>
        </row>
        <row r="54">
          <cell r="A54" t="str">
            <v>一级</v>
          </cell>
        </row>
        <row r="55">
          <cell r="A55" t="str">
            <v>二级</v>
          </cell>
        </row>
        <row r="56">
          <cell r="A56" t="str">
            <v>三级</v>
          </cell>
        </row>
        <row r="57">
          <cell r="A57" t="str">
            <v>四级</v>
          </cell>
        </row>
        <row r="58">
          <cell r="A58" t="str">
            <v>五级</v>
          </cell>
        </row>
        <row r="59">
          <cell r="A59" t="str">
            <v>六级</v>
          </cell>
        </row>
        <row r="60">
          <cell r="A60" t="str">
            <v>七级</v>
          </cell>
        </row>
        <row r="61">
          <cell r="A61" t="str">
            <v>八级</v>
          </cell>
        </row>
        <row r="62">
          <cell r="A62" t="str">
            <v>九级</v>
          </cell>
        </row>
        <row r="63">
          <cell r="A63" t="str">
            <v>十级</v>
          </cell>
        </row>
      </sheetData>
      <sheetData sheetId="15"/>
      <sheetData sheetId="16"/>
      <sheetData sheetId="17">
        <row r="59">
          <cell r="N59">
            <v>10833</v>
          </cell>
        </row>
        <row r="102">
          <cell r="H102">
            <v>37838</v>
          </cell>
        </row>
        <row r="108">
          <cell r="H108">
            <v>37838</v>
          </cell>
        </row>
        <row r="110">
          <cell r="H110" t="str">
            <v>——</v>
          </cell>
        </row>
        <row r="112">
          <cell r="H112">
            <v>33665</v>
          </cell>
        </row>
        <row r="118">
          <cell r="C118">
            <v>0</v>
          </cell>
        </row>
      </sheetData>
      <sheetData sheetId="18">
        <row r="62">
          <cell r="A62" t="str">
            <v>交易情况</v>
          </cell>
          <cell r="B62"/>
          <cell r="C62" t="str">
            <v>正常</v>
          </cell>
          <cell r="D62" t="str">
            <v>报价</v>
          </cell>
          <cell r="E62"/>
          <cell r="F62"/>
          <cell r="G62"/>
          <cell r="H62"/>
          <cell r="I62"/>
          <cell r="J62"/>
          <cell r="K62"/>
          <cell r="L62"/>
          <cell r="M62"/>
        </row>
        <row r="64">
          <cell r="B64" t="str">
            <v>用途</v>
          </cell>
          <cell r="C64" t="str">
            <v>办公</v>
          </cell>
          <cell r="D64"/>
          <cell r="E64"/>
          <cell r="F64"/>
          <cell r="G64"/>
          <cell r="H64"/>
          <cell r="I64"/>
          <cell r="J64"/>
          <cell r="K64"/>
          <cell r="L64"/>
          <cell r="M64"/>
        </row>
        <row r="87">
          <cell r="B87" t="str">
            <v>毗邻道路的类型与等级</v>
          </cell>
          <cell r="C87" t="str">
            <v>快速路</v>
          </cell>
          <cell r="D87" t="str">
            <v>主干道</v>
          </cell>
          <cell r="E87" t="str">
            <v>次干道</v>
          </cell>
          <cell r="F87" t="str">
            <v>支路</v>
          </cell>
          <cell r="G87"/>
          <cell r="H87"/>
          <cell r="I87"/>
          <cell r="J87"/>
          <cell r="K87"/>
          <cell r="L87"/>
          <cell r="M87"/>
        </row>
        <row r="89">
          <cell r="B89" t="str">
            <v>楼层</v>
          </cell>
          <cell r="C89" t="str">
            <v>高区</v>
          </cell>
          <cell r="D89" t="str">
            <v>中区</v>
          </cell>
          <cell r="E89" t="str">
            <v>低区</v>
          </cell>
          <cell r="F89"/>
          <cell r="G89"/>
          <cell r="H89"/>
          <cell r="I89"/>
          <cell r="J89"/>
          <cell r="K89"/>
          <cell r="L89"/>
          <cell r="M89"/>
        </row>
        <row r="91">
          <cell r="B91" t="str">
            <v>朝向</v>
          </cell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</row>
        <row r="101">
          <cell r="B101" t="str">
            <v>建筑类型</v>
          </cell>
          <cell r="C101" t="str">
            <v>写字楼</v>
          </cell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6">
          <cell r="B106" t="str">
            <v>建筑结构</v>
          </cell>
          <cell r="C106" t="str">
            <v>钢混</v>
          </cell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8">
          <cell r="B108" t="str">
            <v>公共部分装修</v>
          </cell>
          <cell r="C108" t="str">
            <v>精装修</v>
          </cell>
          <cell r="D108" t="str">
            <v>普通装修</v>
          </cell>
          <cell r="E108" t="str">
            <v>简单装修</v>
          </cell>
          <cell r="F108" t="str">
            <v>毛坯</v>
          </cell>
          <cell r="G108"/>
          <cell r="H108"/>
          <cell r="I108"/>
          <cell r="J108"/>
          <cell r="K108"/>
          <cell r="L108"/>
          <cell r="M108"/>
        </row>
        <row r="113">
          <cell r="B113" t="str">
            <v>写字楼等级</v>
          </cell>
          <cell r="C113" t="str">
            <v>甲级</v>
          </cell>
          <cell r="D113" t="str">
            <v>乙级</v>
          </cell>
          <cell r="E113"/>
          <cell r="F113"/>
          <cell r="G113"/>
          <cell r="H113"/>
          <cell r="I113"/>
          <cell r="J113"/>
          <cell r="K113"/>
          <cell r="L113"/>
          <cell r="M113"/>
        </row>
        <row r="115">
          <cell r="B115" t="str">
            <v>物业管理</v>
          </cell>
          <cell r="C115" t="str">
            <v>专业</v>
          </cell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7">
          <cell r="B117" t="str">
            <v>市政基础设施</v>
          </cell>
          <cell r="C117" t="str">
            <v>七通</v>
          </cell>
          <cell r="D117" t="str">
            <v>六通</v>
          </cell>
          <cell r="E117" t="str">
            <v>五通</v>
          </cell>
          <cell r="F117"/>
          <cell r="G117"/>
          <cell r="H117"/>
          <cell r="I117"/>
          <cell r="J117"/>
          <cell r="K117"/>
          <cell r="L117"/>
          <cell r="M117"/>
        </row>
        <row r="119">
          <cell r="B119" t="str">
            <v>层高</v>
          </cell>
          <cell r="C119" t="str">
            <v>标准</v>
          </cell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3">
          <cell r="B123" t="str">
            <v>内部装修</v>
          </cell>
          <cell r="C123" t="str">
            <v>精装修</v>
          </cell>
          <cell r="D123" t="str">
            <v>普通装修</v>
          </cell>
          <cell r="E123" t="str">
            <v>简单装修</v>
          </cell>
          <cell r="F123" t="str">
            <v>毛坯</v>
          </cell>
          <cell r="G123"/>
          <cell r="H123"/>
          <cell r="I123"/>
          <cell r="J123"/>
          <cell r="K123"/>
          <cell r="L123"/>
          <cell r="M123"/>
        </row>
      </sheetData>
      <sheetData sheetId="19"/>
      <sheetData sheetId="20"/>
      <sheetData sheetId="21"/>
      <sheetData sheetId="22"/>
      <sheetData sheetId="23"/>
      <sheetData sheetId="24"/>
      <sheetData sheetId="25">
        <row r="61">
          <cell r="A61" t="str">
            <v>交易情况</v>
          </cell>
          <cell r="B61"/>
          <cell r="C61" t="str">
            <v>正常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</row>
        <row r="63">
          <cell r="B63" t="str">
            <v>用途</v>
          </cell>
          <cell r="C63">
            <v>0</v>
          </cell>
          <cell r="D63"/>
          <cell r="E63"/>
          <cell r="F63"/>
          <cell r="G63"/>
          <cell r="H63"/>
          <cell r="I63"/>
          <cell r="J63"/>
          <cell r="K63"/>
          <cell r="L63"/>
          <cell r="M63"/>
        </row>
        <row r="86">
          <cell r="B86" t="str">
            <v>楼层-1</v>
          </cell>
          <cell r="C86"/>
          <cell r="D86"/>
          <cell r="E86"/>
          <cell r="F86"/>
          <cell r="G86"/>
          <cell r="H86"/>
          <cell r="I86"/>
          <cell r="J86"/>
          <cell r="K86"/>
          <cell r="L86"/>
          <cell r="M86"/>
        </row>
        <row r="88">
          <cell r="B88" t="str">
            <v>朝向</v>
          </cell>
          <cell r="C88"/>
          <cell r="D88"/>
          <cell r="E88"/>
          <cell r="F88"/>
          <cell r="G88"/>
          <cell r="H88"/>
          <cell r="I88"/>
          <cell r="J88"/>
          <cell r="K88"/>
          <cell r="L88"/>
          <cell r="M88"/>
        </row>
        <row r="100">
          <cell r="B100" t="str">
            <v>建筑类型</v>
          </cell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5">
          <cell r="B105" t="str">
            <v>建筑结构</v>
          </cell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7">
          <cell r="B107" t="str">
            <v>建筑品质</v>
          </cell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9">
          <cell r="B109" t="str">
            <v>公共部分装修</v>
          </cell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4">
          <cell r="B114" t="str">
            <v>物业管理</v>
          </cell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6">
          <cell r="B116" t="str">
            <v>市政基础设施</v>
          </cell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8">
          <cell r="B118" t="str">
            <v>房型</v>
          </cell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22">
          <cell r="B122" t="str">
            <v>内部装修</v>
          </cell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</sheetData>
      <sheetData sheetId="26">
        <row r="61">
          <cell r="A61" t="str">
            <v>交易情况</v>
          </cell>
          <cell r="B61"/>
          <cell r="C61" t="str">
            <v>正常</v>
          </cell>
          <cell r="D61" t="str">
            <v>报价</v>
          </cell>
          <cell r="E61"/>
          <cell r="F61"/>
          <cell r="G61"/>
          <cell r="H61"/>
          <cell r="I61"/>
          <cell r="J61"/>
          <cell r="K61"/>
          <cell r="L61"/>
          <cell r="M61"/>
        </row>
        <row r="63">
          <cell r="B63" t="str">
            <v>用途</v>
          </cell>
          <cell r="C63" t="str">
            <v>商业</v>
          </cell>
          <cell r="D63"/>
          <cell r="E63"/>
          <cell r="F63"/>
          <cell r="G63"/>
          <cell r="H63"/>
          <cell r="I63"/>
          <cell r="J63"/>
          <cell r="K63"/>
          <cell r="L63"/>
          <cell r="M63"/>
        </row>
        <row r="86">
          <cell r="B86" t="str">
            <v>临街状况</v>
          </cell>
          <cell r="C86" t="str">
            <v>街角地</v>
          </cell>
          <cell r="D86" t="str">
            <v>多面临街</v>
          </cell>
          <cell r="E86" t="str">
            <v>双面临街</v>
          </cell>
          <cell r="F86" t="str">
            <v>单面临街</v>
          </cell>
          <cell r="G86"/>
          <cell r="H86"/>
          <cell r="I86"/>
          <cell r="J86"/>
          <cell r="K86"/>
          <cell r="L86"/>
          <cell r="M86"/>
        </row>
        <row r="90">
          <cell r="B90" t="str">
            <v>人流量</v>
          </cell>
          <cell r="C90" t="str">
            <v>大</v>
          </cell>
          <cell r="D90" t="str">
            <v>较大</v>
          </cell>
          <cell r="E90" t="str">
            <v>一般</v>
          </cell>
          <cell r="F90" t="str">
            <v>较小</v>
          </cell>
          <cell r="G90" t="str">
            <v>小</v>
          </cell>
          <cell r="H90"/>
          <cell r="I90"/>
          <cell r="J90"/>
          <cell r="K90"/>
          <cell r="L90"/>
          <cell r="M90"/>
        </row>
        <row r="92">
          <cell r="B92" t="str">
            <v>楼层</v>
          </cell>
          <cell r="C92">
            <v>1</v>
          </cell>
          <cell r="D92"/>
          <cell r="E92"/>
          <cell r="F92"/>
          <cell r="G92"/>
          <cell r="H92"/>
          <cell r="I92"/>
          <cell r="J92"/>
          <cell r="K92"/>
          <cell r="L92"/>
          <cell r="M92"/>
        </row>
        <row r="100">
          <cell r="B100" t="str">
            <v>商业类型</v>
          </cell>
          <cell r="C100" t="str">
            <v>独立商业</v>
          </cell>
          <cell r="D100" t="str">
            <v>配套商业</v>
          </cell>
          <cell r="E100"/>
          <cell r="F100"/>
          <cell r="G100"/>
          <cell r="H100"/>
          <cell r="I100"/>
          <cell r="J100"/>
          <cell r="K100"/>
          <cell r="L100"/>
          <cell r="M100"/>
        </row>
        <row r="105">
          <cell r="B105" t="str">
            <v>建筑结构</v>
          </cell>
          <cell r="C105" t="str">
            <v>钢混</v>
          </cell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7">
          <cell r="B107" t="str">
            <v>公共部分装修</v>
          </cell>
          <cell r="C107" t="str">
            <v>精装修</v>
          </cell>
          <cell r="D107" t="str">
            <v>普通装修</v>
          </cell>
          <cell r="E107" t="str">
            <v>简单装修</v>
          </cell>
          <cell r="F107" t="str">
            <v>毛坯</v>
          </cell>
          <cell r="G107"/>
          <cell r="H107"/>
          <cell r="I107"/>
          <cell r="J107"/>
          <cell r="K107"/>
          <cell r="L107"/>
          <cell r="M107"/>
        </row>
        <row r="112">
          <cell r="B112" t="str">
            <v>市政基础设施</v>
          </cell>
          <cell r="C112" t="str">
            <v>七通</v>
          </cell>
          <cell r="D112" t="str">
            <v>六通</v>
          </cell>
          <cell r="E112" t="str">
            <v>五通</v>
          </cell>
          <cell r="F112"/>
          <cell r="G112"/>
          <cell r="H112"/>
          <cell r="I112"/>
          <cell r="J112"/>
          <cell r="K112"/>
          <cell r="L112"/>
          <cell r="M112"/>
        </row>
        <row r="114">
          <cell r="B114" t="str">
            <v>业态</v>
          </cell>
          <cell r="C114" t="str">
            <v>可餐饮</v>
          </cell>
          <cell r="D114" t="str">
            <v>不可餐饮</v>
          </cell>
          <cell r="E114"/>
          <cell r="F114"/>
          <cell r="G114"/>
          <cell r="H114"/>
          <cell r="I114"/>
          <cell r="J114"/>
          <cell r="K114"/>
          <cell r="L114"/>
          <cell r="M114"/>
        </row>
        <row r="116">
          <cell r="B116" t="str">
            <v>层高</v>
          </cell>
          <cell r="C116" t="str">
            <v>超高</v>
          </cell>
          <cell r="D116" t="str">
            <v>标准</v>
          </cell>
          <cell r="E116"/>
          <cell r="F116"/>
          <cell r="G116"/>
          <cell r="H116"/>
          <cell r="I116"/>
          <cell r="J116"/>
          <cell r="K116"/>
          <cell r="L116"/>
          <cell r="M116"/>
        </row>
        <row r="120">
          <cell r="B120" t="str">
            <v>进深比</v>
          </cell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2">
          <cell r="B122" t="str">
            <v>内部装修</v>
          </cell>
          <cell r="C122" t="str">
            <v>精装修</v>
          </cell>
          <cell r="D122" t="str">
            <v>普通装修</v>
          </cell>
          <cell r="E122" t="str">
            <v>简单装修</v>
          </cell>
          <cell r="F122" t="str">
            <v>毛坯</v>
          </cell>
          <cell r="G122"/>
          <cell r="H122"/>
          <cell r="I122"/>
          <cell r="J122"/>
          <cell r="K122"/>
          <cell r="L122"/>
          <cell r="M122"/>
        </row>
      </sheetData>
      <sheetData sheetId="27">
        <row r="55">
          <cell r="A55" t="str">
            <v>交易情况</v>
          </cell>
          <cell r="B55"/>
          <cell r="C55" t="str">
            <v>正常</v>
          </cell>
          <cell r="D55"/>
          <cell r="E55"/>
          <cell r="F55"/>
          <cell r="G55"/>
          <cell r="H55"/>
          <cell r="I55"/>
          <cell r="J55"/>
          <cell r="K55"/>
          <cell r="L55"/>
          <cell r="M55"/>
        </row>
        <row r="57">
          <cell r="B57" t="str">
            <v>用途</v>
          </cell>
          <cell r="C57">
            <v>0</v>
          </cell>
          <cell r="D57"/>
          <cell r="E57"/>
          <cell r="F57"/>
          <cell r="G57"/>
          <cell r="H57"/>
          <cell r="I57"/>
          <cell r="J57"/>
          <cell r="K57"/>
          <cell r="L57"/>
          <cell r="M57"/>
        </row>
        <row r="88">
          <cell r="B88" t="str">
            <v>建筑类型</v>
          </cell>
          <cell r="C88"/>
          <cell r="D88"/>
          <cell r="E88"/>
          <cell r="F88"/>
          <cell r="G88"/>
          <cell r="H88"/>
          <cell r="I88"/>
          <cell r="J88"/>
          <cell r="K88"/>
          <cell r="L88"/>
          <cell r="M88"/>
        </row>
        <row r="93">
          <cell r="B93" t="str">
            <v>建筑结构</v>
          </cell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5">
          <cell r="B95" t="str">
            <v>公共部分装修</v>
          </cell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100">
          <cell r="B100" t="str">
            <v>物业管理</v>
          </cell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2">
          <cell r="B102" t="str">
            <v>市政基础设施</v>
          </cell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4">
          <cell r="B104" t="str">
            <v>内部装修</v>
          </cell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</sheetData>
      <sheetData sheetId="28">
        <row r="51">
          <cell r="A51" t="str">
            <v>交易情况</v>
          </cell>
          <cell r="B51"/>
          <cell r="C51" t="str">
            <v>正常</v>
          </cell>
          <cell r="D51"/>
          <cell r="E51"/>
          <cell r="F51"/>
          <cell r="G51"/>
          <cell r="H51"/>
          <cell r="I51"/>
          <cell r="J51"/>
          <cell r="K51"/>
          <cell r="L51"/>
          <cell r="M51"/>
        </row>
        <row r="53">
          <cell r="B53" t="str">
            <v>用途</v>
          </cell>
          <cell r="C53">
            <v>0</v>
          </cell>
          <cell r="D53"/>
          <cell r="E53"/>
          <cell r="F53"/>
          <cell r="G53"/>
          <cell r="H53"/>
          <cell r="I53"/>
          <cell r="J53"/>
          <cell r="K53"/>
          <cell r="L53"/>
          <cell r="M53"/>
        </row>
        <row r="71">
          <cell r="B71" t="str">
            <v>楼层</v>
          </cell>
          <cell r="C71"/>
          <cell r="D71"/>
          <cell r="E71"/>
          <cell r="F71"/>
          <cell r="G71"/>
          <cell r="H71"/>
          <cell r="I71"/>
          <cell r="J71"/>
          <cell r="K71"/>
          <cell r="L71"/>
          <cell r="M71"/>
        </row>
        <row r="79">
          <cell r="B79" t="str">
            <v>配套类型（地上主用途）</v>
          </cell>
          <cell r="C79" t="str">
            <v>车库</v>
          </cell>
          <cell r="D79"/>
          <cell r="E79"/>
          <cell r="F79"/>
          <cell r="G79"/>
          <cell r="H79"/>
          <cell r="I79"/>
          <cell r="J79"/>
          <cell r="K79"/>
          <cell r="L79"/>
          <cell r="M79"/>
        </row>
        <row r="83">
          <cell r="B83" t="str">
            <v>公共部分装修</v>
          </cell>
          <cell r="C83"/>
          <cell r="D83"/>
          <cell r="E83"/>
          <cell r="F83"/>
          <cell r="G83"/>
          <cell r="H83"/>
          <cell r="I83"/>
          <cell r="J83"/>
          <cell r="K83"/>
          <cell r="L83"/>
          <cell r="M83"/>
        </row>
        <row r="88">
          <cell r="B88" t="str">
            <v>物业等级</v>
          </cell>
          <cell r="C88"/>
          <cell r="D88"/>
          <cell r="E88"/>
          <cell r="F88"/>
          <cell r="G88"/>
          <cell r="H88"/>
          <cell r="I88"/>
          <cell r="J88"/>
          <cell r="K88"/>
          <cell r="L88"/>
          <cell r="M88"/>
        </row>
        <row r="93">
          <cell r="B93" t="str">
            <v>车位类型</v>
          </cell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5">
          <cell r="B95" t="str">
            <v>是否直接入户</v>
          </cell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</sheetData>
      <sheetData sheetId="29">
        <row r="49">
          <cell r="A49" t="str">
            <v>交易情况</v>
          </cell>
          <cell r="B49"/>
          <cell r="C49" t="str">
            <v>正常</v>
          </cell>
          <cell r="D49"/>
          <cell r="E49"/>
          <cell r="F49"/>
          <cell r="G49"/>
          <cell r="H49"/>
          <cell r="I49"/>
          <cell r="J49"/>
          <cell r="K49"/>
          <cell r="L49"/>
          <cell r="M49"/>
        </row>
        <row r="51">
          <cell r="B51" t="str">
            <v>用途</v>
          </cell>
          <cell r="C51">
            <v>0</v>
          </cell>
          <cell r="D51"/>
          <cell r="E51"/>
          <cell r="F51"/>
          <cell r="G51"/>
          <cell r="H51"/>
          <cell r="I51"/>
          <cell r="J51"/>
          <cell r="K51"/>
          <cell r="L51"/>
          <cell r="M51"/>
        </row>
        <row r="69">
          <cell r="B69" t="str">
            <v>楼层</v>
          </cell>
          <cell r="C69"/>
          <cell r="D69"/>
          <cell r="E69"/>
          <cell r="F69"/>
          <cell r="G69"/>
          <cell r="H69"/>
          <cell r="I69"/>
          <cell r="J69"/>
          <cell r="K69"/>
          <cell r="L69"/>
          <cell r="M69"/>
        </row>
        <row r="77">
          <cell r="B77" t="str">
            <v>公共部分装修</v>
          </cell>
          <cell r="C77"/>
          <cell r="D77"/>
          <cell r="E77"/>
          <cell r="F77"/>
          <cell r="G77"/>
          <cell r="H77"/>
          <cell r="I77"/>
          <cell r="J77"/>
          <cell r="K77"/>
          <cell r="L77"/>
          <cell r="M77"/>
        </row>
        <row r="82">
          <cell r="B82" t="str">
            <v>物业等级</v>
          </cell>
          <cell r="C82"/>
          <cell r="D82"/>
          <cell r="E82"/>
          <cell r="F82"/>
          <cell r="G82"/>
          <cell r="H82"/>
          <cell r="I82"/>
          <cell r="J82"/>
          <cell r="K82"/>
          <cell r="L82"/>
          <cell r="M82"/>
        </row>
        <row r="84">
          <cell r="B84" t="str">
            <v>有无电梯</v>
          </cell>
          <cell r="C84"/>
          <cell r="D84"/>
          <cell r="E84"/>
          <cell r="F84"/>
          <cell r="G84"/>
          <cell r="H84"/>
          <cell r="I84"/>
          <cell r="J84"/>
          <cell r="K84"/>
          <cell r="L84"/>
          <cell r="M84"/>
        </row>
        <row r="89">
          <cell r="B89" t="str">
            <v>是否封闭</v>
          </cell>
          <cell r="C89"/>
          <cell r="D89"/>
          <cell r="E89"/>
          <cell r="F89"/>
          <cell r="G89"/>
          <cell r="H89"/>
          <cell r="I89"/>
          <cell r="J89"/>
          <cell r="K89"/>
          <cell r="L89"/>
          <cell r="M89"/>
        </row>
      </sheetData>
      <sheetData sheetId="30">
        <row r="70">
          <cell r="B70" t="str">
            <v>用途</v>
          </cell>
          <cell r="C70"/>
          <cell r="D70"/>
          <cell r="E70"/>
          <cell r="F70"/>
          <cell r="G70"/>
          <cell r="H70"/>
          <cell r="I70"/>
          <cell r="J70"/>
          <cell r="K70"/>
          <cell r="L70"/>
          <cell r="M70"/>
        </row>
        <row r="97">
          <cell r="B97" t="str">
            <v>毗邻道路的类型与等级</v>
          </cell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9">
          <cell r="B99" t="str">
            <v>土地级别</v>
          </cell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10">
          <cell r="B110" t="str">
            <v>宗地形状</v>
          </cell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2">
          <cell r="B112" t="str">
            <v>宗地开发程度</v>
          </cell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4">
          <cell r="B114" t="str">
            <v>工程地质条件</v>
          </cell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</sheetData>
      <sheetData sheetId="31">
        <row r="5">
          <cell r="A5"/>
          <cell r="B5" t="str">
            <v>修正项2</v>
          </cell>
          <cell r="C5"/>
          <cell r="D5"/>
          <cell r="E5"/>
          <cell r="F5"/>
          <cell r="G5"/>
          <cell r="H5"/>
          <cell r="I5"/>
          <cell r="J5"/>
          <cell r="K5"/>
          <cell r="L5"/>
          <cell r="M5"/>
          <cell r="N5"/>
          <cell r="O5"/>
          <cell r="P5"/>
          <cell r="Q5"/>
          <cell r="R5"/>
          <cell r="S5"/>
          <cell r="T5"/>
          <cell r="U5"/>
          <cell r="V5"/>
          <cell r="W5"/>
          <cell r="X5"/>
          <cell r="Y5"/>
          <cell r="Z5"/>
          <cell r="AA5"/>
          <cell r="AB5"/>
          <cell r="AC5"/>
          <cell r="AD5"/>
          <cell r="AE5"/>
          <cell r="AF5"/>
          <cell r="AG5"/>
          <cell r="AH5"/>
          <cell r="AI5"/>
          <cell r="AJ5"/>
          <cell r="AK5"/>
          <cell r="AL5"/>
          <cell r="AM5"/>
          <cell r="AN5"/>
          <cell r="AO5"/>
          <cell r="AP5"/>
          <cell r="AQ5"/>
          <cell r="AR5"/>
          <cell r="AS5"/>
        </row>
        <row r="7">
          <cell r="A7"/>
          <cell r="B7" t="str">
            <v>修正项3</v>
          </cell>
          <cell r="C7"/>
          <cell r="D7"/>
          <cell r="E7"/>
          <cell r="F7"/>
          <cell r="G7"/>
          <cell r="H7"/>
          <cell r="I7"/>
          <cell r="J7"/>
          <cell r="K7"/>
          <cell r="L7"/>
          <cell r="M7"/>
          <cell r="N7"/>
          <cell r="O7"/>
          <cell r="P7"/>
          <cell r="Q7"/>
          <cell r="R7"/>
          <cell r="S7"/>
          <cell r="T7"/>
          <cell r="U7"/>
          <cell r="V7"/>
          <cell r="W7"/>
          <cell r="X7"/>
          <cell r="Y7"/>
          <cell r="Z7"/>
          <cell r="AA7"/>
          <cell r="AB7"/>
          <cell r="AC7"/>
          <cell r="AD7"/>
          <cell r="AE7"/>
          <cell r="AF7"/>
          <cell r="AG7"/>
          <cell r="AH7"/>
          <cell r="AI7"/>
          <cell r="AJ7"/>
          <cell r="AK7"/>
          <cell r="AL7"/>
          <cell r="AM7"/>
          <cell r="AN7"/>
          <cell r="AO7"/>
          <cell r="AP7"/>
          <cell r="AQ7"/>
          <cell r="AR7"/>
          <cell r="AS7"/>
        </row>
        <row r="9">
          <cell r="A9"/>
          <cell r="B9" t="str">
            <v>修正项4</v>
          </cell>
          <cell r="C9"/>
          <cell r="D9"/>
          <cell r="E9"/>
          <cell r="F9"/>
          <cell r="G9"/>
          <cell r="H9"/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/>
          <cell r="Y9"/>
          <cell r="Z9"/>
          <cell r="AA9"/>
          <cell r="AB9"/>
          <cell r="AC9"/>
          <cell r="AD9"/>
          <cell r="AE9"/>
          <cell r="AF9"/>
          <cell r="AG9"/>
          <cell r="AH9"/>
          <cell r="AI9"/>
          <cell r="AJ9"/>
          <cell r="AK9"/>
          <cell r="AL9"/>
          <cell r="AM9"/>
          <cell r="AN9"/>
          <cell r="AO9"/>
          <cell r="AP9"/>
          <cell r="AQ9"/>
          <cell r="AR9"/>
          <cell r="AS9"/>
        </row>
        <row r="11">
          <cell r="A11"/>
          <cell r="B11" t="str">
            <v>修正项5</v>
          </cell>
          <cell r="C11"/>
          <cell r="D11"/>
          <cell r="E11"/>
          <cell r="F11"/>
          <cell r="G11"/>
          <cell r="H11"/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/>
          <cell r="Y11"/>
          <cell r="Z11"/>
          <cell r="AA11"/>
          <cell r="AB11"/>
          <cell r="AC11"/>
          <cell r="AD11"/>
          <cell r="AE11"/>
          <cell r="AF11"/>
          <cell r="AG11"/>
          <cell r="AH11"/>
          <cell r="AI11"/>
          <cell r="AJ11"/>
          <cell r="AK11"/>
          <cell r="AL11"/>
          <cell r="AM11"/>
          <cell r="AN11"/>
          <cell r="AO11"/>
          <cell r="AP11"/>
          <cell r="AQ11"/>
          <cell r="AR11"/>
          <cell r="AS11"/>
        </row>
        <row r="13">
          <cell r="A13"/>
          <cell r="B13" t="str">
            <v>修正项6</v>
          </cell>
          <cell r="C13"/>
          <cell r="D13"/>
          <cell r="E13"/>
          <cell r="F13"/>
          <cell r="G13"/>
          <cell r="H13"/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/>
          <cell r="Y13"/>
          <cell r="Z13"/>
          <cell r="AA13"/>
          <cell r="AB13"/>
          <cell r="AC13"/>
          <cell r="AD13"/>
          <cell r="AE13"/>
          <cell r="AF13"/>
          <cell r="AG13"/>
          <cell r="AH13"/>
          <cell r="AI13"/>
          <cell r="AJ13"/>
          <cell r="AK13"/>
          <cell r="AL13"/>
          <cell r="AM13"/>
          <cell r="AN13"/>
          <cell r="AO13"/>
          <cell r="AP13"/>
          <cell r="AQ13"/>
          <cell r="AR13"/>
          <cell r="AS13"/>
        </row>
        <row r="15">
          <cell r="A15"/>
          <cell r="B15" t="str">
            <v>修正项7</v>
          </cell>
          <cell r="C15"/>
          <cell r="D15"/>
          <cell r="E15"/>
          <cell r="F15"/>
          <cell r="G15"/>
          <cell r="H15"/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/>
          <cell r="Y15"/>
          <cell r="Z15"/>
          <cell r="AA15"/>
          <cell r="AB15"/>
          <cell r="AC15"/>
          <cell r="AD15"/>
          <cell r="AE15"/>
          <cell r="AF15"/>
          <cell r="AG15"/>
          <cell r="AH15"/>
          <cell r="AI15"/>
          <cell r="AJ15"/>
          <cell r="AK15"/>
          <cell r="AL15"/>
          <cell r="AM15"/>
          <cell r="AN15"/>
          <cell r="AO15"/>
          <cell r="AP15"/>
          <cell r="AQ15"/>
          <cell r="AR15"/>
          <cell r="AS15"/>
        </row>
        <row r="17">
          <cell r="A17" t="str">
            <v>修正系数</v>
          </cell>
          <cell r="B17" t="str">
            <v>楼层</v>
          </cell>
          <cell r="C17">
            <v>1</v>
          </cell>
          <cell r="D17">
            <v>2</v>
          </cell>
          <cell r="E17">
            <v>3</v>
          </cell>
          <cell r="F17">
            <v>4</v>
          </cell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/>
          <cell r="Y17"/>
          <cell r="Z17"/>
          <cell r="AA17"/>
          <cell r="AB17"/>
          <cell r="AC17"/>
          <cell r="AD17"/>
          <cell r="AE17"/>
          <cell r="AF17"/>
          <cell r="AG17"/>
          <cell r="AH17"/>
          <cell r="AI17"/>
          <cell r="AJ17"/>
          <cell r="AK17"/>
          <cell r="AL17"/>
          <cell r="AM17"/>
          <cell r="AN17"/>
          <cell r="AO17"/>
          <cell r="AP17"/>
          <cell r="AQ17"/>
          <cell r="AR17"/>
          <cell r="AS17"/>
        </row>
      </sheetData>
      <sheetData sheetId="32"/>
      <sheetData sheetId="33"/>
      <sheetData sheetId="34">
        <row r="72">
          <cell r="A72" t="str">
            <v>交易情况</v>
          </cell>
          <cell r="B72"/>
          <cell r="C72" t="str">
            <v>正常</v>
          </cell>
          <cell r="D72"/>
          <cell r="E72"/>
          <cell r="F72"/>
          <cell r="G72"/>
          <cell r="H72"/>
          <cell r="I72"/>
          <cell r="J72"/>
          <cell r="K72"/>
          <cell r="L72"/>
          <cell r="M72"/>
        </row>
        <row r="74">
          <cell r="B74" t="str">
            <v>用途</v>
          </cell>
          <cell r="C74" t="str">
            <v>商业</v>
          </cell>
          <cell r="D74"/>
          <cell r="E74"/>
          <cell r="F74"/>
          <cell r="G74"/>
          <cell r="H74"/>
          <cell r="I74"/>
          <cell r="J74"/>
          <cell r="K74"/>
          <cell r="L74"/>
          <cell r="M74"/>
        </row>
        <row r="105">
          <cell r="B105" t="str">
            <v>毗邻道路的类型与等级</v>
          </cell>
          <cell r="C105" t="str">
            <v>快速路</v>
          </cell>
          <cell r="D105" t="str">
            <v>主干道</v>
          </cell>
          <cell r="E105" t="str">
            <v>次干道</v>
          </cell>
          <cell r="F105" t="str">
            <v>支路</v>
          </cell>
          <cell r="G105"/>
          <cell r="H105"/>
          <cell r="I105"/>
          <cell r="J105"/>
          <cell r="K105"/>
          <cell r="L105"/>
          <cell r="M105"/>
        </row>
        <row r="107">
          <cell r="B107" t="str">
            <v>土地级别</v>
          </cell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18">
          <cell r="B118" t="str">
            <v>宗地形状</v>
          </cell>
          <cell r="C118" t="str">
            <v>规则</v>
          </cell>
          <cell r="D118" t="str">
            <v>较规则</v>
          </cell>
          <cell r="E118" t="str">
            <v>较不规则</v>
          </cell>
          <cell r="F118" t="str">
            <v>不规则</v>
          </cell>
          <cell r="G118"/>
          <cell r="H118"/>
          <cell r="I118"/>
          <cell r="J118"/>
          <cell r="K118"/>
          <cell r="L118"/>
          <cell r="M118"/>
        </row>
        <row r="120">
          <cell r="B120" t="str">
            <v>临街宽度及深度</v>
          </cell>
          <cell r="C120" t="str">
            <v>好</v>
          </cell>
          <cell r="D120" t="str">
            <v>较好</v>
          </cell>
          <cell r="E120" t="str">
            <v>一般</v>
          </cell>
          <cell r="F120" t="str">
            <v>较差</v>
          </cell>
          <cell r="G120" t="str">
            <v>差</v>
          </cell>
          <cell r="H120"/>
          <cell r="I120"/>
          <cell r="J120"/>
          <cell r="K120"/>
          <cell r="L120"/>
          <cell r="M120"/>
        </row>
        <row r="122">
          <cell r="B122" t="str">
            <v>宗地开发程度</v>
          </cell>
          <cell r="C122" t="str">
            <v>七通</v>
          </cell>
          <cell r="D122" t="str">
            <v>六通</v>
          </cell>
          <cell r="E122" t="str">
            <v>五通</v>
          </cell>
          <cell r="F122" t="str">
            <v>四通</v>
          </cell>
          <cell r="G122" t="str">
            <v>三通</v>
          </cell>
          <cell r="H122"/>
          <cell r="I122"/>
          <cell r="J122"/>
          <cell r="K122"/>
          <cell r="L122"/>
          <cell r="M122"/>
        </row>
        <row r="124">
          <cell r="B124" t="str">
            <v>工程地质条件</v>
          </cell>
          <cell r="C124" t="str">
            <v>好</v>
          </cell>
          <cell r="D124" t="str">
            <v>较好</v>
          </cell>
          <cell r="E124" t="str">
            <v>一般</v>
          </cell>
          <cell r="F124" t="str">
            <v>较差</v>
          </cell>
          <cell r="G124" t="str">
            <v>差</v>
          </cell>
          <cell r="H124"/>
          <cell r="I124"/>
          <cell r="J124"/>
          <cell r="K124"/>
          <cell r="L124"/>
          <cell r="M124"/>
        </row>
      </sheetData>
      <sheetData sheetId="35"/>
      <sheetData sheetId="36"/>
      <sheetData sheetId="37">
        <row r="8">
          <cell r="A8" t="str">
            <v>通路</v>
          </cell>
        </row>
        <row r="9">
          <cell r="A9" t="str">
            <v>通电</v>
          </cell>
        </row>
        <row r="10">
          <cell r="A10" t="str">
            <v>通讯</v>
          </cell>
        </row>
        <row r="11">
          <cell r="A11" t="str">
            <v>通上水</v>
          </cell>
        </row>
        <row r="12">
          <cell r="A12" t="str">
            <v>通下水</v>
          </cell>
        </row>
        <row r="13">
          <cell r="A13" t="str">
            <v>通热</v>
          </cell>
        </row>
        <row r="14">
          <cell r="A14" t="str">
            <v>燃气</v>
          </cell>
        </row>
        <row r="15">
          <cell r="A15" t="str">
            <v>平整</v>
          </cell>
        </row>
        <row r="16">
          <cell r="A16" t="str">
            <v>——</v>
          </cell>
        </row>
        <row r="19">
          <cell r="C19" t="str">
            <v>二级分类</v>
          </cell>
        </row>
        <row r="20">
          <cell r="C20" t="str">
            <v>零售商业用地</v>
          </cell>
        </row>
        <row r="21">
          <cell r="C21" t="str">
            <v>批发市场用地</v>
          </cell>
        </row>
        <row r="22">
          <cell r="C22" t="str">
            <v>餐饮用地</v>
          </cell>
        </row>
        <row r="23">
          <cell r="C23" t="str">
            <v>旅馆用地</v>
          </cell>
        </row>
        <row r="24">
          <cell r="C24" t="str">
            <v>娱乐用地</v>
          </cell>
        </row>
        <row r="25">
          <cell r="C25" t="str">
            <v>其他商服用地</v>
          </cell>
        </row>
        <row r="26">
          <cell r="C26" t="str">
            <v>商务金融用地</v>
          </cell>
        </row>
        <row r="27">
          <cell r="C27" t="str">
            <v>机关团体用地</v>
          </cell>
        </row>
        <row r="28">
          <cell r="C28" t="str">
            <v>新闻出版用地</v>
          </cell>
        </row>
        <row r="29">
          <cell r="C29" t="str">
            <v>教育用地</v>
          </cell>
        </row>
        <row r="30">
          <cell r="C30" t="str">
            <v>科研用地</v>
          </cell>
        </row>
        <row r="31">
          <cell r="C31" t="str">
            <v>医疗卫生用地</v>
          </cell>
        </row>
        <row r="32">
          <cell r="C32" t="str">
            <v>社会福利用地</v>
          </cell>
        </row>
        <row r="33">
          <cell r="C33" t="str">
            <v>文化设施用地</v>
          </cell>
        </row>
        <row r="34">
          <cell r="C34" t="str">
            <v>体育用地</v>
          </cell>
        </row>
        <row r="35">
          <cell r="C35" t="str">
            <v>公用设施用地</v>
          </cell>
        </row>
        <row r="36">
          <cell r="C36" t="str">
            <v>公园与绿地</v>
          </cell>
        </row>
        <row r="37">
          <cell r="C37" t="str">
            <v>宗教用地</v>
          </cell>
        </row>
        <row r="38">
          <cell r="C38" t="str">
            <v>殡葬用地</v>
          </cell>
        </row>
        <row r="39">
          <cell r="C39" t="str">
            <v>风景名胜设施用地</v>
          </cell>
        </row>
        <row r="40">
          <cell r="C40" t="str">
            <v>城镇住宅用地</v>
          </cell>
        </row>
        <row r="41">
          <cell r="C41" t="str">
            <v>工业用地</v>
          </cell>
        </row>
        <row r="42">
          <cell r="C42" t="str">
            <v>采矿用地</v>
          </cell>
        </row>
        <row r="43">
          <cell r="C43" t="str">
            <v>仓储用地</v>
          </cell>
        </row>
        <row r="44">
          <cell r="C44" t="str">
            <v>M4科研用地</v>
          </cell>
        </row>
        <row r="45">
          <cell r="C45" t="str">
            <v>铁路用地</v>
          </cell>
        </row>
        <row r="46">
          <cell r="C46" t="str">
            <v>轨道交通用地</v>
          </cell>
        </row>
        <row r="47">
          <cell r="C47" t="str">
            <v>公路用地</v>
          </cell>
        </row>
        <row r="48">
          <cell r="C48" t="str">
            <v>城镇村道路用地</v>
          </cell>
        </row>
        <row r="49">
          <cell r="C49" t="str">
            <v>机场用地</v>
          </cell>
        </row>
        <row r="50">
          <cell r="C50" t="str">
            <v>管道运输用地</v>
          </cell>
        </row>
        <row r="51">
          <cell r="C51" t="str">
            <v>交通服务场站用地</v>
          </cell>
        </row>
        <row r="71">
          <cell r="C71" t="str">
            <v>商业街名称</v>
          </cell>
        </row>
        <row r="72">
          <cell r="C72" t="str">
            <v>不临65条商业街</v>
          </cell>
        </row>
        <row r="73">
          <cell r="C73" t="str">
            <v>东长安街</v>
          </cell>
        </row>
        <row r="74">
          <cell r="C74" t="str">
            <v>王府井商业街（王府井大街）</v>
          </cell>
        </row>
        <row r="75">
          <cell r="C75" t="str">
            <v>前门商业街（前门大街）</v>
          </cell>
        </row>
        <row r="76">
          <cell r="C76" t="str">
            <v>建国门内大街</v>
          </cell>
        </row>
        <row r="77">
          <cell r="C77" t="str">
            <v>王府井大街</v>
          </cell>
        </row>
        <row r="78">
          <cell r="C78" t="str">
            <v>东单北大街</v>
          </cell>
        </row>
        <row r="79">
          <cell r="C79" t="str">
            <v>南锣鼓巷</v>
          </cell>
        </row>
        <row r="80">
          <cell r="C80" t="str">
            <v>东四南大街</v>
          </cell>
        </row>
        <row r="81">
          <cell r="C81" t="str">
            <v>簋街（东直门内大街）</v>
          </cell>
        </row>
        <row r="82">
          <cell r="C82" t="str">
            <v>东四十条</v>
          </cell>
        </row>
        <row r="83">
          <cell r="C83" t="str">
            <v>张自忠路</v>
          </cell>
        </row>
        <row r="84">
          <cell r="C84" t="str">
            <v>地安门东大街</v>
          </cell>
        </row>
        <row r="85">
          <cell r="C85" t="str">
            <v>崇文门外大街</v>
          </cell>
        </row>
        <row r="86">
          <cell r="C86" t="str">
            <v>广渠门内大街</v>
          </cell>
        </row>
        <row r="87">
          <cell r="C87" t="str">
            <v>珠市口东大街</v>
          </cell>
        </row>
        <row r="88">
          <cell r="C88" t="str">
            <v>鲜鱼口老字号美食街</v>
          </cell>
        </row>
        <row r="89">
          <cell r="C89" t="str">
            <v>五道营胡同</v>
          </cell>
        </row>
        <row r="90">
          <cell r="C90" t="str">
            <v>西长安街</v>
          </cell>
        </row>
        <row r="91">
          <cell r="C91" t="str">
            <v>西单商业街（西单北大街）</v>
          </cell>
        </row>
        <row r="92">
          <cell r="C92" t="str">
            <v>复兴门内大街</v>
          </cell>
        </row>
        <row r="93">
          <cell r="C93" t="str">
            <v>西四大街</v>
          </cell>
        </row>
        <row r="94">
          <cell r="C94" t="str">
            <v>大栅栏商业街</v>
          </cell>
        </row>
        <row r="95">
          <cell r="C95" t="str">
            <v>琉璃厂古文化街（琉璃厂西街、琉璃厂东街）</v>
          </cell>
        </row>
        <row r="96">
          <cell r="C96" t="str">
            <v>复兴门外大街</v>
          </cell>
        </row>
        <row r="97">
          <cell r="C97" t="str">
            <v>新街口大街</v>
          </cell>
        </row>
        <row r="98">
          <cell r="C98" t="str">
            <v>地安门西大街</v>
          </cell>
        </row>
        <row r="99">
          <cell r="C99" t="str">
            <v>平安里西大街</v>
          </cell>
        </row>
        <row r="100">
          <cell r="C100" t="str">
            <v>珠市口西大街</v>
          </cell>
        </row>
        <row r="101">
          <cell r="C101" t="str">
            <v>骡马市大街</v>
          </cell>
        </row>
        <row r="102">
          <cell r="C102" t="str">
            <v>广安门内大街</v>
          </cell>
        </row>
        <row r="103">
          <cell r="C103" t="str">
            <v>马连道茶叶街（马连道路）</v>
          </cell>
        </row>
        <row r="104">
          <cell r="C104" t="str">
            <v>烟袋斜街</v>
          </cell>
        </row>
        <row r="105">
          <cell r="C105" t="str">
            <v>护国寺街</v>
          </cell>
        </row>
        <row r="106">
          <cell r="C106" t="str">
            <v>什刹海茶艺酒吧街</v>
          </cell>
        </row>
        <row r="107">
          <cell r="C107" t="str">
            <v>三里屯路</v>
          </cell>
        </row>
        <row r="108">
          <cell r="C108" t="str">
            <v>建国门外大街</v>
          </cell>
        </row>
        <row r="109">
          <cell r="C109" t="str">
            <v>建国路</v>
          </cell>
        </row>
        <row r="110">
          <cell r="C110" t="str">
            <v>朝阳门外大街</v>
          </cell>
        </row>
        <row r="111">
          <cell r="C111" t="str">
            <v>十里河家具大道</v>
          </cell>
        </row>
        <row r="112">
          <cell r="C112" t="str">
            <v xml:space="preserve">大羊坊路         </v>
          </cell>
        </row>
        <row r="113">
          <cell r="C113" t="str">
            <v>中关村大街</v>
          </cell>
        </row>
        <row r="114">
          <cell r="C114" t="str">
            <v>复兴路</v>
          </cell>
        </row>
        <row r="115">
          <cell r="C115" t="str">
            <v>丹棱街</v>
          </cell>
        </row>
        <row r="116">
          <cell r="C116" t="str">
            <v>丽泽路</v>
          </cell>
        </row>
        <row r="117">
          <cell r="C117" t="str">
            <v>方庄商业街（蒲芳路）</v>
          </cell>
        </row>
        <row r="118">
          <cell r="C118" t="str">
            <v>政达路</v>
          </cell>
        </row>
        <row r="119">
          <cell r="C119" t="str">
            <v>北京台湾街</v>
          </cell>
        </row>
        <row r="120">
          <cell r="C120" t="str">
            <v>新桥大街</v>
          </cell>
        </row>
        <row r="121">
          <cell r="C121" t="str">
            <v>金安路</v>
          </cell>
        </row>
        <row r="122">
          <cell r="C122" t="str">
            <v>南关大街</v>
          </cell>
        </row>
        <row r="123">
          <cell r="C123" t="str">
            <v>拱辰大街</v>
          </cell>
        </row>
        <row r="124">
          <cell r="C124" t="str">
            <v>新华大街</v>
          </cell>
        </row>
        <row r="125">
          <cell r="C125" t="str">
            <v>云景东路</v>
          </cell>
        </row>
        <row r="126">
          <cell r="C126" t="str">
            <v>新顺大街</v>
          </cell>
        </row>
        <row r="127">
          <cell r="C127" t="str">
            <v>鼓楼东、西街</v>
          </cell>
        </row>
        <row r="128">
          <cell r="C128" t="str">
            <v>鼓楼南、北街</v>
          </cell>
        </row>
        <row r="129">
          <cell r="C129" t="str">
            <v>回龙观西大街</v>
          </cell>
        </row>
        <row r="130">
          <cell r="C130" t="str">
            <v>兴华大街</v>
          </cell>
        </row>
        <row r="131">
          <cell r="C131" t="str">
            <v>新源大街</v>
          </cell>
        </row>
        <row r="132">
          <cell r="C132" t="str">
            <v>商业街</v>
          </cell>
        </row>
        <row r="133">
          <cell r="C133" t="str">
            <v>青春路</v>
          </cell>
        </row>
        <row r="134">
          <cell r="C134" t="str">
            <v>步行街</v>
          </cell>
        </row>
        <row r="135">
          <cell r="C135" t="str">
            <v>鼓楼东、西大街</v>
          </cell>
        </row>
        <row r="136">
          <cell r="C136" t="str">
            <v>鼓楼南北大街</v>
          </cell>
        </row>
        <row r="137">
          <cell r="C137" t="str">
            <v>东外大街</v>
          </cell>
        </row>
        <row r="138">
          <cell r="C138"/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26"/>
  <sheetViews>
    <sheetView tabSelected="1" view="pageBreakPreview" zoomScale="80" zoomScaleNormal="80" zoomScaleSheetLayoutView="80" workbookViewId="0">
      <selection activeCell="E14" sqref="E14"/>
    </sheetView>
  </sheetViews>
  <sheetFormatPr defaultColWidth="9" defaultRowHeight="13.5"/>
  <cols>
    <col min="1" max="1" width="25" style="29" customWidth="1"/>
    <col min="2" max="9" width="15.75" style="29" customWidth="1"/>
    <col min="10" max="16384" width="9" style="29"/>
  </cols>
  <sheetData>
    <row r="1" spans="1:11" ht="16.5">
      <c r="A1" s="25" t="s">
        <v>132</v>
      </c>
      <c r="B1" s="25">
        <f>SUM(B14:B23)</f>
        <v>195410.59000000003</v>
      </c>
      <c r="C1" s="26"/>
      <c r="D1" s="26"/>
      <c r="E1" s="26"/>
      <c r="F1" s="26"/>
      <c r="G1" s="27"/>
      <c r="H1" s="28"/>
      <c r="I1" s="28"/>
      <c r="J1" s="28"/>
      <c r="K1" s="28"/>
    </row>
    <row r="2" spans="1:11" ht="16.5">
      <c r="A2" s="25" t="s">
        <v>133</v>
      </c>
      <c r="B2" s="25">
        <f>SUM(C14:C23)</f>
        <v>0</v>
      </c>
      <c r="C2" s="26"/>
      <c r="D2" s="26"/>
      <c r="E2" s="26"/>
      <c r="F2" s="26"/>
      <c r="G2" s="27"/>
      <c r="H2" s="28"/>
      <c r="I2" s="28"/>
      <c r="J2" s="28"/>
      <c r="K2" s="28"/>
    </row>
    <row r="3" spans="1:11" ht="16.5">
      <c r="A3" s="25" t="s">
        <v>134</v>
      </c>
      <c r="B3" s="30">
        <f>[1]项目基本情况!D3</f>
        <v>45128</v>
      </c>
      <c r="C3" s="26"/>
      <c r="D3" s="26"/>
      <c r="E3" s="26"/>
      <c r="F3" s="26"/>
      <c r="G3" s="27"/>
      <c r="H3" s="28"/>
      <c r="I3" s="28"/>
      <c r="J3" s="28"/>
      <c r="K3" s="28"/>
    </row>
    <row r="4" spans="1:11" ht="33">
      <c r="A4" s="25" t="s">
        <v>135</v>
      </c>
      <c r="B4" s="25" t="s">
        <v>136</v>
      </c>
      <c r="C4" s="25" t="s">
        <v>137</v>
      </c>
      <c r="D4" s="25" t="s">
        <v>138</v>
      </c>
      <c r="E4" s="26"/>
      <c r="F4" s="27"/>
      <c r="G4" s="27"/>
      <c r="H4" s="28"/>
      <c r="I4" s="28"/>
      <c r="J4" s="28"/>
      <c r="K4" s="28"/>
    </row>
    <row r="5" spans="1:11" ht="16.5">
      <c r="A5" s="25" t="s">
        <v>139</v>
      </c>
      <c r="B5" s="25">
        <f>SUM(D14:D23)</f>
        <v>374787</v>
      </c>
      <c r="C5" s="25">
        <f>IF(B5=D14,[1]结果表!H102,ROUND(B5*10000/$B$1,0))</f>
        <v>37838</v>
      </c>
      <c r="D5" s="25" t="e">
        <f>ROUND(B5*10000/$B$2,0)</f>
        <v>#DIV/0!</v>
      </c>
      <c r="E5" s="26"/>
      <c r="F5" s="27"/>
      <c r="G5" s="27"/>
      <c r="H5" s="28"/>
      <c r="I5" s="28"/>
      <c r="J5" s="28"/>
      <c r="K5" s="28"/>
    </row>
    <row r="6" spans="1:11" ht="16.5">
      <c r="A6" s="25" t="s">
        <v>140</v>
      </c>
      <c r="B6" s="25">
        <f>SUM(G14:G23)</f>
        <v>374787</v>
      </c>
      <c r="C6" s="25">
        <f>IF(B6=G14,[1]结果表!H108,ROUND(B6*10000/$B$1,0))</f>
        <v>37838</v>
      </c>
      <c r="D6" s="25" t="e">
        <f>ROUND(B6*10000/$B$2,0)</f>
        <v>#DIV/0!</v>
      </c>
      <c r="E6" s="26"/>
      <c r="F6" s="27"/>
      <c r="G6" s="27"/>
      <c r="H6" s="28"/>
      <c r="I6" s="28"/>
      <c r="J6" s="28"/>
      <c r="K6" s="28"/>
    </row>
    <row r="7" spans="1:11" ht="16.5">
      <c r="A7" s="25" t="s">
        <v>141</v>
      </c>
      <c r="B7" s="25">
        <f>SUM(H14:H23)</f>
        <v>0</v>
      </c>
      <c r="C7" s="25" t="str">
        <f>IF(B7=H14,[1]结果表!H110,ROUND(B7*10000/$B$1,0))</f>
        <v>——</v>
      </c>
      <c r="D7" s="25" t="e">
        <f>ROUND(B7*10000/$B$2,0)</f>
        <v>#DIV/0!</v>
      </c>
      <c r="E7" s="26"/>
      <c r="F7" s="27"/>
      <c r="G7" s="27"/>
      <c r="H7" s="28"/>
      <c r="I7" s="28"/>
      <c r="J7" s="28"/>
      <c r="K7" s="28"/>
    </row>
    <row r="8" spans="1:11" ht="16.5">
      <c r="A8" s="25" t="s">
        <v>142</v>
      </c>
      <c r="B8" s="25">
        <f>SUM(I14:I23)</f>
        <v>10833</v>
      </c>
      <c r="C8" s="25">
        <f>IF(B8=I14,[1]结果表!H112,ROUND(B8*10000/$B$1,0))</f>
        <v>33665</v>
      </c>
      <c r="D8" s="25" t="e">
        <f>ROUND(B8*10000/$B$2,0)</f>
        <v>#DIV/0!</v>
      </c>
      <c r="E8" s="26"/>
      <c r="F8" s="27"/>
      <c r="G8" s="27"/>
      <c r="H8" s="28"/>
      <c r="I8" s="28"/>
      <c r="J8" s="28"/>
      <c r="K8" s="28"/>
    </row>
    <row r="9" spans="1:11" ht="16.5">
      <c r="A9" s="25" t="s">
        <v>143</v>
      </c>
      <c r="B9" s="31"/>
      <c r="C9" s="26"/>
      <c r="D9" s="26"/>
      <c r="E9" s="26"/>
      <c r="F9" s="27"/>
      <c r="G9" s="27"/>
      <c r="H9" s="28"/>
      <c r="I9" s="28"/>
      <c r="J9" s="28"/>
      <c r="K9" s="28"/>
    </row>
    <row r="10" spans="1:11" ht="16.5">
      <c r="A10" s="25" t="s">
        <v>144</v>
      </c>
      <c r="B10" s="25">
        <f>IF(E10="",0,ROUND(B1*(E10*365/G10)/10000,0))</f>
        <v>0</v>
      </c>
      <c r="C10" s="25" t="s">
        <v>145</v>
      </c>
      <c r="D10" s="25" t="s">
        <v>144</v>
      </c>
      <c r="E10" s="32"/>
      <c r="F10" s="33" t="s">
        <v>146</v>
      </c>
      <c r="G10" s="34"/>
      <c r="H10" s="28"/>
      <c r="I10" s="28"/>
      <c r="J10" s="28"/>
      <c r="K10" s="28"/>
    </row>
    <row r="11" spans="1:11" ht="16.5">
      <c r="A11" s="25" t="s">
        <v>147</v>
      </c>
      <c r="B11" s="31"/>
      <c r="C11" s="26"/>
      <c r="D11" s="26"/>
      <c r="E11" s="26"/>
      <c r="F11" s="27"/>
      <c r="G11" s="27"/>
      <c r="H11" s="28"/>
      <c r="I11" s="28"/>
      <c r="J11" s="28"/>
      <c r="K11" s="28"/>
    </row>
    <row r="12" spans="1:11" ht="16.5">
      <c r="A12" s="26"/>
      <c r="B12" s="26"/>
      <c r="C12" s="26"/>
      <c r="D12" s="26"/>
      <c r="E12" s="26"/>
      <c r="F12" s="27"/>
      <c r="G12" s="27"/>
      <c r="H12" s="28"/>
      <c r="I12" s="28"/>
      <c r="J12" s="28"/>
      <c r="K12" s="28"/>
    </row>
    <row r="13" spans="1:11" ht="33">
      <c r="A13" s="35" t="s">
        <v>148</v>
      </c>
      <c r="B13" s="36" t="s">
        <v>132</v>
      </c>
      <c r="C13" s="36" t="s">
        <v>133</v>
      </c>
      <c r="D13" s="36" t="s">
        <v>149</v>
      </c>
      <c r="E13" s="25" t="s">
        <v>137</v>
      </c>
      <c r="F13" s="25" t="s">
        <v>138</v>
      </c>
      <c r="G13" s="36" t="s">
        <v>150</v>
      </c>
      <c r="H13" s="36" t="s">
        <v>151</v>
      </c>
      <c r="I13" s="36" t="s">
        <v>152</v>
      </c>
      <c r="J13" s="27"/>
      <c r="K13" s="28"/>
    </row>
    <row r="14" spans="1:11" ht="16.5">
      <c r="A14" s="37" t="s">
        <v>153</v>
      </c>
      <c r="B14" s="38">
        <f>Sheet1!D44</f>
        <v>195410.59000000003</v>
      </c>
      <c r="C14" s="38">
        <f>[1]结果表!C118</f>
        <v>0</v>
      </c>
      <c r="D14" s="38">
        <f>Sheet1!M44</f>
        <v>374787</v>
      </c>
      <c r="E14" s="38">
        <f>ROUND(D14*10000/B14,0)</f>
        <v>19179</v>
      </c>
      <c r="F14" s="38" t="e">
        <f>ROUND(D14*10000/C14,0)</f>
        <v>#DIV/0!</v>
      </c>
      <c r="G14" s="38">
        <f>D14</f>
        <v>374787</v>
      </c>
      <c r="H14" s="38"/>
      <c r="I14" s="38">
        <f>[1]结果表!N59</f>
        <v>10833</v>
      </c>
      <c r="J14" s="27"/>
      <c r="K14" s="28"/>
    </row>
    <row r="15" spans="1:11" ht="16.5">
      <c r="A15" s="37" t="s">
        <v>154</v>
      </c>
      <c r="B15" s="39"/>
      <c r="C15" s="39"/>
      <c r="D15" s="39"/>
      <c r="E15" s="38" t="e">
        <f t="shared" ref="E15:E23" si="0">ROUND(D15*10000/B15,0)</f>
        <v>#DIV/0!</v>
      </c>
      <c r="F15" s="38" t="e">
        <f t="shared" ref="F15:F23" si="1">ROUND(D15*10000/C15,0)</f>
        <v>#DIV/0!</v>
      </c>
      <c r="G15" s="40"/>
      <c r="H15" s="40"/>
      <c r="I15" s="39"/>
      <c r="J15" s="27"/>
      <c r="K15" s="28"/>
    </row>
    <row r="16" spans="1:11" ht="16.5">
      <c r="A16" s="37" t="s">
        <v>155</v>
      </c>
      <c r="B16" s="39"/>
      <c r="C16" s="39"/>
      <c r="D16" s="39"/>
      <c r="E16" s="38" t="e">
        <f t="shared" si="0"/>
        <v>#DIV/0!</v>
      </c>
      <c r="F16" s="38" t="e">
        <f t="shared" si="1"/>
        <v>#DIV/0!</v>
      </c>
      <c r="G16" s="40"/>
      <c r="H16" s="40"/>
      <c r="I16" s="39"/>
      <c r="J16" s="28"/>
      <c r="K16" s="28"/>
    </row>
    <row r="17" spans="1:11" ht="16.5">
      <c r="A17" s="37" t="s">
        <v>156</v>
      </c>
      <c r="B17" s="39"/>
      <c r="C17" s="39"/>
      <c r="D17" s="39"/>
      <c r="E17" s="38" t="e">
        <f t="shared" si="0"/>
        <v>#DIV/0!</v>
      </c>
      <c r="F17" s="38" t="e">
        <f t="shared" si="1"/>
        <v>#DIV/0!</v>
      </c>
      <c r="G17" s="40"/>
      <c r="H17" s="40"/>
      <c r="I17" s="39"/>
      <c r="J17" s="28"/>
      <c r="K17" s="28"/>
    </row>
    <row r="18" spans="1:11" ht="16.5">
      <c r="A18" s="37" t="s">
        <v>157</v>
      </c>
      <c r="B18" s="39"/>
      <c r="C18" s="39"/>
      <c r="D18" s="39"/>
      <c r="E18" s="38" t="e">
        <f t="shared" si="0"/>
        <v>#DIV/0!</v>
      </c>
      <c r="F18" s="38" t="e">
        <f t="shared" si="1"/>
        <v>#DIV/0!</v>
      </c>
      <c r="G18" s="39"/>
      <c r="H18" s="39"/>
      <c r="I18" s="39"/>
      <c r="J18" s="28"/>
      <c r="K18" s="28"/>
    </row>
    <row r="19" spans="1:11" ht="16.5">
      <c r="A19" s="37" t="s">
        <v>158</v>
      </c>
      <c r="B19" s="39"/>
      <c r="C19" s="39"/>
      <c r="D19" s="39"/>
      <c r="E19" s="38" t="e">
        <f t="shared" si="0"/>
        <v>#DIV/0!</v>
      </c>
      <c r="F19" s="38" t="e">
        <f t="shared" si="1"/>
        <v>#DIV/0!</v>
      </c>
      <c r="G19" s="39"/>
      <c r="H19" s="39"/>
      <c r="I19" s="39"/>
      <c r="J19" s="28"/>
      <c r="K19" s="28"/>
    </row>
    <row r="20" spans="1:11" ht="16.5">
      <c r="A20" s="37" t="s">
        <v>159</v>
      </c>
      <c r="B20" s="39"/>
      <c r="C20" s="39"/>
      <c r="D20" s="39"/>
      <c r="E20" s="38" t="e">
        <f t="shared" si="0"/>
        <v>#DIV/0!</v>
      </c>
      <c r="F20" s="38" t="e">
        <f t="shared" si="1"/>
        <v>#DIV/0!</v>
      </c>
      <c r="G20" s="39"/>
      <c r="H20" s="39"/>
      <c r="I20" s="39"/>
      <c r="J20" s="28"/>
      <c r="K20" s="28"/>
    </row>
    <row r="21" spans="1:11" ht="16.5">
      <c r="A21" s="37" t="s">
        <v>160</v>
      </c>
      <c r="B21" s="39"/>
      <c r="C21" s="39"/>
      <c r="D21" s="39"/>
      <c r="E21" s="38" t="e">
        <f t="shared" si="0"/>
        <v>#DIV/0!</v>
      </c>
      <c r="F21" s="38" t="e">
        <f t="shared" si="1"/>
        <v>#DIV/0!</v>
      </c>
      <c r="G21" s="39"/>
      <c r="H21" s="39"/>
      <c r="I21" s="39"/>
      <c r="J21" s="28"/>
      <c r="K21" s="28"/>
    </row>
    <row r="22" spans="1:11" ht="16.5">
      <c r="A22" s="37" t="s">
        <v>161</v>
      </c>
      <c r="B22" s="39"/>
      <c r="C22" s="39"/>
      <c r="D22" s="39"/>
      <c r="E22" s="38" t="e">
        <f t="shared" si="0"/>
        <v>#DIV/0!</v>
      </c>
      <c r="F22" s="38" t="e">
        <f t="shared" si="1"/>
        <v>#DIV/0!</v>
      </c>
      <c r="G22" s="39"/>
      <c r="H22" s="39"/>
      <c r="I22" s="39"/>
      <c r="J22" s="28"/>
      <c r="K22" s="28"/>
    </row>
    <row r="23" spans="1:11" ht="16.5">
      <c r="A23" s="37" t="s">
        <v>162</v>
      </c>
      <c r="B23" s="39"/>
      <c r="C23" s="39"/>
      <c r="D23" s="39"/>
      <c r="E23" s="31" t="e">
        <f t="shared" si="0"/>
        <v>#DIV/0!</v>
      </c>
      <c r="F23" s="31" t="e">
        <f t="shared" si="1"/>
        <v>#DIV/0!</v>
      </c>
      <c r="G23" s="39"/>
      <c r="H23" s="39"/>
      <c r="I23" s="39"/>
      <c r="J23" s="28"/>
      <c r="K23" s="28"/>
    </row>
    <row r="24" spans="1:11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</row>
    <row r="25" spans="1:11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</row>
    <row r="26" spans="1:11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</row>
  </sheetData>
  <sheetProtection password="CEE9" sheet="1" objects="1" scenarios="1" formatCells="0" formatColumns="0" formatRows="0"/>
  <phoneticPr fontId="3" type="noConversion"/>
  <pageMargins left="0.7" right="0.7" top="0.75" bottom="0.75" header="0.3" footer="0.3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47"/>
  <sheetViews>
    <sheetView workbookViewId="0">
      <selection activeCell="M45" sqref="M45"/>
    </sheetView>
  </sheetViews>
  <sheetFormatPr defaultColWidth="9" defaultRowHeight="13.5"/>
  <cols>
    <col min="2" max="2" width="18.625" customWidth="1"/>
    <col min="3" max="3" width="21.625" customWidth="1"/>
    <col min="4" max="4" width="21.5" customWidth="1"/>
    <col min="5" max="5" width="17.375" customWidth="1"/>
    <col min="6" max="6" width="23.625" customWidth="1"/>
    <col min="8" max="8" width="1.75" customWidth="1"/>
    <col min="10" max="10" width="2.5" customWidth="1"/>
    <col min="12" max="12" width="11.375" customWidth="1"/>
  </cols>
  <sheetData>
    <row r="1" spans="1:13">
      <c r="A1" s="10" t="s">
        <v>90</v>
      </c>
      <c r="B1" s="1" t="s">
        <v>0</v>
      </c>
      <c r="C1" s="1" t="s">
        <v>1</v>
      </c>
      <c r="D1" s="1" t="s">
        <v>2</v>
      </c>
      <c r="E1" s="2" t="s">
        <v>3</v>
      </c>
      <c r="F1" s="1" t="s">
        <v>4</v>
      </c>
      <c r="I1" s="10" t="s">
        <v>112</v>
      </c>
      <c r="K1" t="s">
        <v>119</v>
      </c>
      <c r="L1" t="s">
        <v>120</v>
      </c>
      <c r="M1" t="s">
        <v>121</v>
      </c>
    </row>
    <row r="2" spans="1:13" s="13" customFormat="1" ht="40.5">
      <c r="A2" s="12">
        <v>1</v>
      </c>
      <c r="B2" s="3" t="s">
        <v>118</v>
      </c>
      <c r="C2" s="3" t="s">
        <v>131</v>
      </c>
      <c r="D2" s="3">
        <v>367.26</v>
      </c>
      <c r="E2" s="5">
        <v>91.26</v>
      </c>
      <c r="F2" s="6" t="s">
        <v>5</v>
      </c>
      <c r="G2" s="13" t="s">
        <v>6</v>
      </c>
      <c r="I2" s="23" t="s">
        <v>113</v>
      </c>
      <c r="K2" s="24">
        <f>E2*10000/365/D2</f>
        <v>6.8079125758392962</v>
      </c>
      <c r="L2" s="13">
        <v>37383</v>
      </c>
      <c r="M2" s="13">
        <f>ROUND(L2*D2/10000,0)</f>
        <v>1373</v>
      </c>
    </row>
    <row r="3" spans="1:13" hidden="1">
      <c r="A3" s="11">
        <v>2</v>
      </c>
      <c r="B3" s="3" t="s">
        <v>7</v>
      </c>
      <c r="C3" s="3" t="s">
        <v>109</v>
      </c>
      <c r="D3" s="4">
        <v>36336.92</v>
      </c>
      <c r="E3" s="5">
        <v>2720</v>
      </c>
      <c r="F3" s="6" t="s">
        <v>8</v>
      </c>
      <c r="G3" t="s">
        <v>9</v>
      </c>
      <c r="I3" t="s">
        <v>107</v>
      </c>
    </row>
    <row r="4" spans="1:13" ht="27" hidden="1">
      <c r="A4" s="11">
        <v>3</v>
      </c>
      <c r="B4" s="3" t="s">
        <v>10</v>
      </c>
      <c r="C4" s="3" t="s">
        <v>108</v>
      </c>
      <c r="D4" s="4">
        <v>12793.38</v>
      </c>
      <c r="E4" s="5">
        <v>790</v>
      </c>
      <c r="F4" s="6" t="s">
        <v>11</v>
      </c>
      <c r="G4" t="s">
        <v>6</v>
      </c>
      <c r="I4" t="s">
        <v>107</v>
      </c>
    </row>
    <row r="5" spans="1:13" hidden="1">
      <c r="A5" s="11">
        <v>4</v>
      </c>
      <c r="B5" s="3" t="s">
        <v>12</v>
      </c>
      <c r="C5" s="3" t="s">
        <v>13</v>
      </c>
      <c r="D5" s="4">
        <v>6006.94</v>
      </c>
      <c r="E5" s="5">
        <v>466.09</v>
      </c>
      <c r="F5" s="6" t="s">
        <v>14</v>
      </c>
      <c r="G5" t="s">
        <v>6</v>
      </c>
      <c r="I5" t="s">
        <v>107</v>
      </c>
    </row>
    <row r="6" spans="1:13" s="13" customFormat="1">
      <c r="A6" s="12">
        <v>5</v>
      </c>
      <c r="B6" s="15" t="s">
        <v>127</v>
      </c>
      <c r="C6" s="15" t="s">
        <v>111</v>
      </c>
      <c r="D6" s="3">
        <v>5686.83</v>
      </c>
      <c r="E6" s="7">
        <v>367.65</v>
      </c>
      <c r="F6" s="6" t="s">
        <v>16</v>
      </c>
      <c r="G6" s="13" t="s">
        <v>17</v>
      </c>
      <c r="I6" s="23" t="s">
        <v>113</v>
      </c>
      <c r="K6" s="24">
        <f t="shared" ref="K6:K12" si="0">E6*10000/365/D6</f>
        <v>1.7712157282222307</v>
      </c>
      <c r="L6" s="13">
        <v>15601</v>
      </c>
      <c r="M6" s="13">
        <f t="shared" ref="M6:M12" si="1">ROUND(L6*D6/10000,0)</f>
        <v>8872</v>
      </c>
    </row>
    <row r="7" spans="1:13" s="13" customFormat="1">
      <c r="A7" s="12">
        <v>6</v>
      </c>
      <c r="B7" s="3" t="s">
        <v>18</v>
      </c>
      <c r="C7" s="3" t="s">
        <v>15</v>
      </c>
      <c r="D7" s="3">
        <v>10430.469999999999</v>
      </c>
      <c r="E7" s="3">
        <v>1489.25</v>
      </c>
      <c r="F7" s="6" t="s">
        <v>19</v>
      </c>
      <c r="G7" s="13" t="s">
        <v>17</v>
      </c>
      <c r="I7" s="23" t="s">
        <v>113</v>
      </c>
      <c r="K7" s="24">
        <f t="shared" si="0"/>
        <v>3.9117479713774839</v>
      </c>
      <c r="L7" s="13">
        <v>15601</v>
      </c>
      <c r="M7" s="13">
        <f t="shared" si="1"/>
        <v>16273</v>
      </c>
    </row>
    <row r="8" spans="1:13" s="13" customFormat="1">
      <c r="A8" s="12">
        <v>7</v>
      </c>
      <c r="B8" s="3" t="s">
        <v>20</v>
      </c>
      <c r="C8" s="3" t="s">
        <v>15</v>
      </c>
      <c r="D8" s="3">
        <v>5185.51</v>
      </c>
      <c r="E8" s="3">
        <v>1103.6500000000001</v>
      </c>
      <c r="F8" s="6" t="s">
        <v>21</v>
      </c>
      <c r="G8" s="13" t="s">
        <v>17</v>
      </c>
      <c r="I8" s="23" t="s">
        <v>113</v>
      </c>
      <c r="K8" s="24">
        <f t="shared" si="0"/>
        <v>5.8310535128405618</v>
      </c>
      <c r="L8" s="13">
        <v>15601</v>
      </c>
      <c r="M8" s="13">
        <f t="shared" si="1"/>
        <v>8090</v>
      </c>
    </row>
    <row r="9" spans="1:13" s="13" customFormat="1">
      <c r="A9" s="12">
        <v>8</v>
      </c>
      <c r="B9" s="3" t="s">
        <v>22</v>
      </c>
      <c r="C9" s="3" t="s">
        <v>15</v>
      </c>
      <c r="D9" s="3">
        <v>3200.61</v>
      </c>
      <c r="E9" s="3">
        <v>764.46</v>
      </c>
      <c r="F9" s="6" t="s">
        <v>23</v>
      </c>
      <c r="G9" s="13" t="s">
        <v>17</v>
      </c>
      <c r="I9" s="23" t="s">
        <v>113</v>
      </c>
      <c r="K9" s="24">
        <f t="shared" si="0"/>
        <v>6.5437868372094989</v>
      </c>
      <c r="L9" s="13">
        <v>15601</v>
      </c>
      <c r="M9" s="13">
        <f t="shared" si="1"/>
        <v>4993</v>
      </c>
    </row>
    <row r="10" spans="1:13" s="13" customFormat="1">
      <c r="A10" s="12">
        <v>9</v>
      </c>
      <c r="B10" s="15" t="s">
        <v>124</v>
      </c>
      <c r="C10" s="3" t="s">
        <v>15</v>
      </c>
      <c r="D10" s="3">
        <v>3284.16</v>
      </c>
      <c r="E10" s="3">
        <v>670.08</v>
      </c>
      <c r="F10" s="6" t="s">
        <v>24</v>
      </c>
      <c r="G10" s="13" t="s">
        <v>17</v>
      </c>
      <c r="I10" s="23" t="s">
        <v>113</v>
      </c>
      <c r="K10" s="24">
        <f t="shared" si="0"/>
        <v>5.5899700880540415</v>
      </c>
      <c r="L10" s="13">
        <v>15601</v>
      </c>
      <c r="M10" s="13">
        <f t="shared" si="1"/>
        <v>5124</v>
      </c>
    </row>
    <row r="11" spans="1:13" s="13" customFormat="1">
      <c r="A11" s="12">
        <v>10</v>
      </c>
      <c r="B11" s="3" t="s">
        <v>25</v>
      </c>
      <c r="C11" s="3" t="s">
        <v>15</v>
      </c>
      <c r="D11" s="3">
        <v>4318.0600000000004</v>
      </c>
      <c r="E11" s="7">
        <v>759.90040214999999</v>
      </c>
      <c r="F11" s="6" t="s">
        <v>26</v>
      </c>
      <c r="G11" s="13" t="s">
        <v>17</v>
      </c>
      <c r="I11" s="23" t="s">
        <v>113</v>
      </c>
      <c r="K11" s="24">
        <f t="shared" si="0"/>
        <v>4.8214219116918242</v>
      </c>
      <c r="L11" s="13">
        <v>15601</v>
      </c>
      <c r="M11" s="13">
        <f t="shared" si="1"/>
        <v>6737</v>
      </c>
    </row>
    <row r="12" spans="1:13" s="13" customFormat="1">
      <c r="A12" s="12">
        <v>11</v>
      </c>
      <c r="B12" s="3" t="s">
        <v>27</v>
      </c>
      <c r="C12" s="3" t="s">
        <v>15</v>
      </c>
      <c r="D12" s="3">
        <v>16454.63</v>
      </c>
      <c r="E12" s="7">
        <v>799.06</v>
      </c>
      <c r="F12" s="6" t="s">
        <v>28</v>
      </c>
      <c r="G12" s="13" t="s">
        <v>17</v>
      </c>
      <c r="I12" s="23" t="s">
        <v>113</v>
      </c>
      <c r="K12" s="24">
        <f t="shared" si="0"/>
        <v>1.3304495327163568</v>
      </c>
      <c r="L12" s="13">
        <v>15601</v>
      </c>
      <c r="M12" s="13">
        <f t="shared" si="1"/>
        <v>25671</v>
      </c>
    </row>
    <row r="13" spans="1:13" ht="27" hidden="1">
      <c r="A13" s="11">
        <v>12</v>
      </c>
      <c r="B13" s="3" t="s">
        <v>29</v>
      </c>
      <c r="C13" s="3" t="s">
        <v>110</v>
      </c>
      <c r="D13" s="4">
        <v>1162.58</v>
      </c>
      <c r="E13" s="5">
        <v>78.44</v>
      </c>
      <c r="F13" s="6" t="s">
        <v>31</v>
      </c>
      <c r="G13" t="s">
        <v>9</v>
      </c>
      <c r="I13" t="s">
        <v>107</v>
      </c>
    </row>
    <row r="14" spans="1:13" ht="27" hidden="1">
      <c r="A14" s="11">
        <v>13</v>
      </c>
      <c r="B14" s="3" t="s">
        <v>32</v>
      </c>
      <c r="C14" s="3" t="s">
        <v>30</v>
      </c>
      <c r="D14" s="4">
        <v>621.92999999999995</v>
      </c>
      <c r="E14" s="5">
        <v>75.14</v>
      </c>
      <c r="F14" s="6" t="s">
        <v>33</v>
      </c>
      <c r="G14" t="s">
        <v>9</v>
      </c>
      <c r="I14" t="s">
        <v>107</v>
      </c>
    </row>
    <row r="15" spans="1:13" s="20" customFormat="1" ht="27">
      <c r="A15" s="16">
        <v>14</v>
      </c>
      <c r="B15" s="17" t="s">
        <v>34</v>
      </c>
      <c r="C15" s="18" t="s">
        <v>123</v>
      </c>
      <c r="D15" s="17">
        <v>48011.63</v>
      </c>
      <c r="E15" s="17">
        <v>2324.1799999999998</v>
      </c>
      <c r="F15" s="19" t="s">
        <v>35</v>
      </c>
      <c r="G15" s="20" t="s">
        <v>9</v>
      </c>
      <c r="I15" s="21" t="s">
        <v>113</v>
      </c>
      <c r="K15" s="22">
        <f t="shared" ref="K15:K18" si="2">E15*10000/365/D15</f>
        <v>1.3262654149330411</v>
      </c>
      <c r="L15" s="20">
        <v>20715</v>
      </c>
      <c r="M15" s="20">
        <f t="shared" ref="M15:M18" si="3">ROUND(L15*D15/10000,0)</f>
        <v>99456</v>
      </c>
    </row>
    <row r="16" spans="1:13" s="13" customFormat="1" ht="27">
      <c r="A16" s="12">
        <v>15</v>
      </c>
      <c r="B16" s="15" t="s">
        <v>122</v>
      </c>
      <c r="C16" s="15" t="s">
        <v>128</v>
      </c>
      <c r="D16" s="3">
        <v>7537.94</v>
      </c>
      <c r="E16" s="3">
        <v>853.7</v>
      </c>
      <c r="F16" s="6" t="s">
        <v>37</v>
      </c>
      <c r="G16" s="13" t="s">
        <v>6</v>
      </c>
      <c r="I16" s="23" t="s">
        <v>113</v>
      </c>
      <c r="K16" s="24">
        <f t="shared" si="2"/>
        <v>3.1028425665222077</v>
      </c>
      <c r="L16" s="13">
        <v>24015</v>
      </c>
      <c r="M16" s="13">
        <f t="shared" si="3"/>
        <v>18102</v>
      </c>
    </row>
    <row r="17" spans="1:13" s="13" customFormat="1" ht="27">
      <c r="A17" s="12">
        <v>16</v>
      </c>
      <c r="B17" s="3" t="s">
        <v>38</v>
      </c>
      <c r="C17" s="3" t="s">
        <v>36</v>
      </c>
      <c r="D17" s="3">
        <v>6979.08</v>
      </c>
      <c r="E17" s="3">
        <v>1234.8599999999999</v>
      </c>
      <c r="F17" s="6" t="s">
        <v>39</v>
      </c>
      <c r="G17" s="13" t="s">
        <v>6</v>
      </c>
      <c r="I17" s="23" t="s">
        <v>113</v>
      </c>
      <c r="K17" s="24">
        <f t="shared" si="2"/>
        <v>4.8475989416825431</v>
      </c>
      <c r="L17" s="13">
        <f>L16</f>
        <v>24015</v>
      </c>
      <c r="M17" s="13">
        <f t="shared" si="3"/>
        <v>16760</v>
      </c>
    </row>
    <row r="18" spans="1:13" s="13" customFormat="1" ht="27">
      <c r="A18" s="12">
        <v>17</v>
      </c>
      <c r="B18" s="3" t="s">
        <v>40</v>
      </c>
      <c r="C18" s="3" t="s">
        <v>36</v>
      </c>
      <c r="D18" s="3">
        <v>6012.78</v>
      </c>
      <c r="E18" s="3">
        <v>657.12</v>
      </c>
      <c r="F18" s="6" t="s">
        <v>41</v>
      </c>
      <c r="G18" s="13" t="s">
        <v>6</v>
      </c>
      <c r="I18" s="23" t="s">
        <v>113</v>
      </c>
      <c r="K18" s="24">
        <f t="shared" si="2"/>
        <v>2.9941703623337088</v>
      </c>
      <c r="L18" s="13">
        <f>L17</f>
        <v>24015</v>
      </c>
      <c r="M18" s="13">
        <f t="shared" si="3"/>
        <v>14440</v>
      </c>
    </row>
    <row r="19" spans="1:13" ht="27" hidden="1">
      <c r="A19" s="11">
        <v>18</v>
      </c>
      <c r="B19" s="3" t="s">
        <v>42</v>
      </c>
      <c r="C19" s="3" t="s">
        <v>43</v>
      </c>
      <c r="D19" s="4">
        <v>20237.330000000002</v>
      </c>
      <c r="E19" s="3">
        <v>2560.16</v>
      </c>
      <c r="F19" s="6" t="s">
        <v>44</v>
      </c>
      <c r="G19" t="s">
        <v>6</v>
      </c>
      <c r="I19" t="s">
        <v>107</v>
      </c>
    </row>
    <row r="20" spans="1:13" s="13" customFormat="1" ht="54.75" customHeight="1">
      <c r="A20" s="12">
        <v>19</v>
      </c>
      <c r="B20" s="3" t="s">
        <v>45</v>
      </c>
      <c r="C20" s="3" t="s">
        <v>129</v>
      </c>
      <c r="D20" s="3">
        <v>8096.25</v>
      </c>
      <c r="E20" s="3">
        <v>827.43</v>
      </c>
      <c r="F20" s="6" t="s">
        <v>46</v>
      </c>
      <c r="G20" s="13" t="s">
        <v>6</v>
      </c>
      <c r="I20" s="13" t="s">
        <v>106</v>
      </c>
      <c r="K20" s="24">
        <f t="shared" ref="K20" si="4">E20*10000/365/D20</f>
        <v>2.7999771583749453</v>
      </c>
      <c r="L20" s="13">
        <v>20685</v>
      </c>
      <c r="M20" s="13">
        <f t="shared" ref="M20:M21" si="5">ROUND(L20*D20/10000,0)</f>
        <v>16747</v>
      </c>
    </row>
    <row r="21" spans="1:13" s="20" customFormat="1" ht="27">
      <c r="A21" s="16">
        <v>20</v>
      </c>
      <c r="B21" s="17" t="s">
        <v>47</v>
      </c>
      <c r="C21" s="18" t="s">
        <v>130</v>
      </c>
      <c r="D21" s="17">
        <v>41290.870000000003</v>
      </c>
      <c r="E21" s="17">
        <v>556.66999999999996</v>
      </c>
      <c r="F21" s="19" t="s">
        <v>48</v>
      </c>
      <c r="G21" s="20" t="s">
        <v>9</v>
      </c>
      <c r="I21" s="21" t="s">
        <v>113</v>
      </c>
      <c r="K21" s="22">
        <f>E21*10000/365/D21</f>
        <v>0.36936089931532873</v>
      </c>
      <c r="L21" s="20">
        <v>18706</v>
      </c>
      <c r="M21" s="20">
        <f t="shared" si="5"/>
        <v>77239</v>
      </c>
    </row>
    <row r="22" spans="1:13" hidden="1">
      <c r="A22" s="11">
        <v>21</v>
      </c>
      <c r="B22" s="3" t="s">
        <v>49</v>
      </c>
      <c r="C22" s="3" t="s">
        <v>91</v>
      </c>
      <c r="D22" s="4">
        <v>1144.04</v>
      </c>
      <c r="E22" s="3">
        <v>155.36000000000001</v>
      </c>
      <c r="F22" s="6" t="s">
        <v>50</v>
      </c>
      <c r="G22" t="s">
        <v>6</v>
      </c>
    </row>
    <row r="23" spans="1:13" ht="27">
      <c r="A23" s="11">
        <v>22</v>
      </c>
      <c r="B23" s="8" t="s">
        <v>126</v>
      </c>
      <c r="C23" s="15" t="s">
        <v>125</v>
      </c>
      <c r="D23" s="4">
        <v>19432.43</v>
      </c>
      <c r="E23" s="9">
        <v>3454.94</v>
      </c>
      <c r="F23" s="6" t="s">
        <v>52</v>
      </c>
      <c r="G23" t="s">
        <v>17</v>
      </c>
      <c r="I23" s="10" t="s">
        <v>113</v>
      </c>
      <c r="K23" s="14">
        <f t="shared" ref="K23:K25" si="6">E23*10000/365/D23</f>
        <v>4.8710269591069624</v>
      </c>
      <c r="L23">
        <v>19230</v>
      </c>
      <c r="M23">
        <f t="shared" ref="M23:M25" si="7">ROUND(L23*D23/10000,0)</f>
        <v>37369</v>
      </c>
    </row>
    <row r="24" spans="1:13" ht="27">
      <c r="A24" s="11">
        <v>23</v>
      </c>
      <c r="B24" s="8" t="s">
        <v>53</v>
      </c>
      <c r="C24" s="3" t="s">
        <v>51</v>
      </c>
      <c r="D24" s="4">
        <v>4191.54</v>
      </c>
      <c r="E24" s="9">
        <v>492.76</v>
      </c>
      <c r="F24" s="6" t="s">
        <v>52</v>
      </c>
      <c r="G24" t="s">
        <v>17</v>
      </c>
      <c r="I24" s="10" t="s">
        <v>113</v>
      </c>
      <c r="K24" s="14">
        <f t="shared" si="6"/>
        <v>3.2208386351085139</v>
      </c>
      <c r="L24">
        <f>L23</f>
        <v>19230</v>
      </c>
      <c r="M24">
        <f t="shared" si="7"/>
        <v>8060</v>
      </c>
    </row>
    <row r="25" spans="1:13" ht="27">
      <c r="A25" s="11">
        <v>24</v>
      </c>
      <c r="B25" s="8" t="s">
        <v>54</v>
      </c>
      <c r="C25" s="3" t="s">
        <v>51</v>
      </c>
      <c r="D25" s="4">
        <v>4930.54</v>
      </c>
      <c r="E25" s="9">
        <v>1024.68</v>
      </c>
      <c r="F25" s="6" t="s">
        <v>52</v>
      </c>
      <c r="G25" t="s">
        <v>17</v>
      </c>
      <c r="I25" s="10" t="s">
        <v>113</v>
      </c>
      <c r="K25" s="14">
        <f t="shared" si="6"/>
        <v>5.6937829644489746</v>
      </c>
      <c r="L25">
        <f>L24</f>
        <v>19230</v>
      </c>
      <c r="M25">
        <f t="shared" si="7"/>
        <v>9481</v>
      </c>
    </row>
    <row r="26" spans="1:13" ht="27" hidden="1">
      <c r="A26" s="11">
        <v>25</v>
      </c>
      <c r="B26" s="8" t="s">
        <v>55</v>
      </c>
      <c r="C26" s="3" t="s">
        <v>51</v>
      </c>
      <c r="D26" s="4">
        <v>5910.8</v>
      </c>
      <c r="E26" s="9">
        <v>109.5</v>
      </c>
      <c r="F26" s="6" t="s">
        <v>52</v>
      </c>
      <c r="G26" t="s">
        <v>6</v>
      </c>
      <c r="I26" s="10" t="s">
        <v>114</v>
      </c>
    </row>
    <row r="27" spans="1:13" ht="27" hidden="1">
      <c r="A27" s="11">
        <v>26</v>
      </c>
      <c r="B27" s="3" t="s">
        <v>56</v>
      </c>
      <c r="C27" s="3" t="s">
        <v>92</v>
      </c>
      <c r="D27" s="4">
        <v>111.17</v>
      </c>
      <c r="E27" s="3">
        <v>15</v>
      </c>
      <c r="F27" s="6" t="s">
        <v>57</v>
      </c>
      <c r="G27" t="s">
        <v>17</v>
      </c>
      <c r="I27" s="10" t="s">
        <v>114</v>
      </c>
    </row>
    <row r="28" spans="1:13" ht="27" hidden="1">
      <c r="A28" s="11">
        <v>27</v>
      </c>
      <c r="B28" s="3" t="s">
        <v>94</v>
      </c>
      <c r="C28" s="3" t="s">
        <v>93</v>
      </c>
      <c r="D28" s="4">
        <v>3947.24</v>
      </c>
      <c r="E28" s="3">
        <v>595.79999999999995</v>
      </c>
      <c r="F28" s="6" t="s">
        <v>58</v>
      </c>
      <c r="G28" t="s">
        <v>9</v>
      </c>
      <c r="I28" s="10" t="s">
        <v>114</v>
      </c>
    </row>
    <row r="29" spans="1:13" ht="27" hidden="1">
      <c r="A29" s="11">
        <v>28</v>
      </c>
      <c r="B29" s="3" t="s">
        <v>59</v>
      </c>
      <c r="C29" s="3" t="s">
        <v>95</v>
      </c>
      <c r="D29" s="4">
        <v>1724.71</v>
      </c>
      <c r="E29" s="3">
        <v>216.6</v>
      </c>
      <c r="F29" s="6" t="s">
        <v>60</v>
      </c>
      <c r="G29" t="s">
        <v>6</v>
      </c>
      <c r="I29" s="10" t="s">
        <v>114</v>
      </c>
    </row>
    <row r="30" spans="1:13" s="13" customFormat="1" ht="81" hidden="1">
      <c r="A30" s="12">
        <v>29</v>
      </c>
      <c r="B30" s="3" t="s">
        <v>61</v>
      </c>
      <c r="C30" s="3" t="s">
        <v>61</v>
      </c>
      <c r="D30" s="4">
        <v>3626.87</v>
      </c>
      <c r="E30" s="3">
        <v>417.35</v>
      </c>
      <c r="F30" s="6" t="s">
        <v>62</v>
      </c>
      <c r="G30" s="13" t="s">
        <v>63</v>
      </c>
      <c r="I30" s="10"/>
    </row>
    <row r="31" spans="1:13" s="13" customFormat="1" ht="67.5" hidden="1">
      <c r="A31" s="12">
        <v>30</v>
      </c>
      <c r="B31" s="3" t="s">
        <v>64</v>
      </c>
      <c r="C31" s="3" t="s">
        <v>65</v>
      </c>
      <c r="D31" s="4">
        <v>418.79</v>
      </c>
      <c r="E31" s="3">
        <v>38.21</v>
      </c>
      <c r="F31" s="6" t="s">
        <v>66</v>
      </c>
      <c r="G31" s="13" t="s">
        <v>63</v>
      </c>
    </row>
    <row r="32" spans="1:13" ht="135.94999999999999" hidden="1" customHeight="1">
      <c r="A32" s="11">
        <v>31</v>
      </c>
      <c r="B32" s="3" t="s">
        <v>67</v>
      </c>
      <c r="C32" s="3" t="s">
        <v>96</v>
      </c>
      <c r="D32" s="4">
        <v>111195.23</v>
      </c>
      <c r="E32" s="3">
        <v>11649.07</v>
      </c>
      <c r="F32" s="6" t="s">
        <v>68</v>
      </c>
      <c r="G32" t="s">
        <v>17</v>
      </c>
      <c r="I32" s="10" t="s">
        <v>114</v>
      </c>
    </row>
    <row r="33" spans="1:13" ht="27" hidden="1">
      <c r="A33" s="11">
        <v>32</v>
      </c>
      <c r="B33" s="3" t="s">
        <v>69</v>
      </c>
      <c r="C33" s="3" t="s">
        <v>70</v>
      </c>
      <c r="D33" s="4">
        <v>11011.81</v>
      </c>
      <c r="E33" s="3">
        <v>485</v>
      </c>
      <c r="F33" s="6" t="s">
        <v>71</v>
      </c>
      <c r="G33" t="s">
        <v>6</v>
      </c>
      <c r="I33" s="10" t="s">
        <v>114</v>
      </c>
    </row>
    <row r="34" spans="1:13" hidden="1">
      <c r="A34" s="11">
        <v>33</v>
      </c>
      <c r="B34" s="3" t="s">
        <v>72</v>
      </c>
      <c r="C34" s="3" t="s">
        <v>73</v>
      </c>
      <c r="D34" s="4">
        <v>211.11</v>
      </c>
      <c r="E34" s="3"/>
      <c r="F34" s="6" t="s">
        <v>74</v>
      </c>
    </row>
    <row r="35" spans="1:13" ht="27" hidden="1">
      <c r="A35" s="11">
        <v>34</v>
      </c>
      <c r="B35" s="3" t="s">
        <v>75</v>
      </c>
      <c r="C35" s="3" t="s">
        <v>76</v>
      </c>
      <c r="D35" s="4">
        <v>469.27</v>
      </c>
      <c r="E35" s="3">
        <v>56.52</v>
      </c>
      <c r="F35" s="6" t="s">
        <v>77</v>
      </c>
      <c r="I35" s="10" t="s">
        <v>114</v>
      </c>
    </row>
    <row r="36" spans="1:13" ht="81" hidden="1">
      <c r="A36" s="11">
        <v>35</v>
      </c>
      <c r="B36" s="3" t="s">
        <v>97</v>
      </c>
      <c r="C36" s="3"/>
      <c r="D36" s="4">
        <v>678.81</v>
      </c>
      <c r="E36" s="3">
        <v>43.26</v>
      </c>
      <c r="F36" s="6" t="s">
        <v>78</v>
      </c>
      <c r="G36" t="s">
        <v>9</v>
      </c>
      <c r="I36" s="10" t="s">
        <v>115</v>
      </c>
    </row>
    <row r="37" spans="1:13" ht="54" hidden="1">
      <c r="A37" s="11">
        <v>36</v>
      </c>
      <c r="B37" s="3" t="s">
        <v>79</v>
      </c>
      <c r="C37" s="3"/>
      <c r="D37" s="4">
        <v>2937.54</v>
      </c>
      <c r="E37" s="3">
        <v>123.62</v>
      </c>
      <c r="F37" s="6" t="s">
        <v>80</v>
      </c>
      <c r="G37" t="s">
        <v>9</v>
      </c>
      <c r="I37" s="10" t="s">
        <v>115</v>
      </c>
    </row>
    <row r="38" spans="1:13" ht="189" hidden="1">
      <c r="A38" s="11">
        <v>37</v>
      </c>
      <c r="B38" s="3" t="s">
        <v>81</v>
      </c>
      <c r="C38" s="3" t="s">
        <v>82</v>
      </c>
      <c r="D38" s="4">
        <v>1059.92</v>
      </c>
      <c r="E38" s="3">
        <v>76.64</v>
      </c>
      <c r="F38" s="6" t="s">
        <v>83</v>
      </c>
      <c r="G38" t="s">
        <v>9</v>
      </c>
      <c r="I38" s="10" t="s">
        <v>115</v>
      </c>
    </row>
    <row r="39" spans="1:13" ht="27" hidden="1">
      <c r="A39" s="11">
        <v>38</v>
      </c>
      <c r="B39" s="3" t="s">
        <v>98</v>
      </c>
      <c r="C39" s="3"/>
      <c r="D39" s="4">
        <v>25.78</v>
      </c>
      <c r="E39" s="3">
        <v>1.2</v>
      </c>
      <c r="F39" s="6" t="s">
        <v>84</v>
      </c>
      <c r="G39" t="s">
        <v>6</v>
      </c>
      <c r="I39" s="10" t="s">
        <v>115</v>
      </c>
    </row>
    <row r="40" spans="1:13" ht="40.5" hidden="1">
      <c r="A40" s="11">
        <v>39</v>
      </c>
      <c r="B40" s="3" t="s">
        <v>85</v>
      </c>
      <c r="C40" s="3" t="s">
        <v>99</v>
      </c>
      <c r="D40" s="4">
        <v>28870.79</v>
      </c>
      <c r="E40" s="3">
        <v>2279</v>
      </c>
      <c r="F40" s="6" t="s">
        <v>86</v>
      </c>
      <c r="G40" t="s">
        <v>9</v>
      </c>
      <c r="H40" t="s">
        <v>100</v>
      </c>
      <c r="I40" s="10" t="s">
        <v>116</v>
      </c>
      <c r="J40" t="s">
        <v>101</v>
      </c>
    </row>
    <row r="41" spans="1:13" ht="27" hidden="1">
      <c r="A41" s="11">
        <v>40</v>
      </c>
      <c r="B41" s="3" t="s">
        <v>102</v>
      </c>
      <c r="C41" s="3"/>
      <c r="D41" s="4">
        <v>731.48</v>
      </c>
      <c r="E41" s="3">
        <v>53.4</v>
      </c>
      <c r="F41" s="6" t="s">
        <v>87</v>
      </c>
      <c r="G41" t="s">
        <v>6</v>
      </c>
      <c r="I41" s="10" t="s">
        <v>115</v>
      </c>
    </row>
    <row r="42" spans="1:13" ht="216" hidden="1">
      <c r="A42" s="11">
        <v>41</v>
      </c>
      <c r="B42" s="3" t="s">
        <v>103</v>
      </c>
      <c r="C42" s="3"/>
      <c r="D42" s="4">
        <v>3511.96</v>
      </c>
      <c r="E42" s="3">
        <v>228.35</v>
      </c>
      <c r="F42" s="6" t="s">
        <v>88</v>
      </c>
      <c r="G42" t="s">
        <v>9</v>
      </c>
      <c r="I42" s="10" t="s">
        <v>117</v>
      </c>
    </row>
    <row r="43" spans="1:13" ht="27" hidden="1">
      <c r="A43" s="11">
        <v>42</v>
      </c>
      <c r="B43" s="3" t="s">
        <v>104</v>
      </c>
      <c r="C43" s="3" t="s">
        <v>105</v>
      </c>
      <c r="D43" s="4">
        <v>12800.34</v>
      </c>
      <c r="E43" s="3">
        <v>1144.1600000000001</v>
      </c>
      <c r="F43" s="6" t="s">
        <v>89</v>
      </c>
      <c r="G43" t="s">
        <v>9</v>
      </c>
      <c r="I43" s="10" t="s">
        <v>117</v>
      </c>
    </row>
    <row r="44" spans="1:13">
      <c r="D44">
        <f>SUBTOTAL(9,D2:D43)</f>
        <v>195410.59000000003</v>
      </c>
      <c r="M44">
        <f>SUBTOTAL(9,M2:M25)</f>
        <v>374787</v>
      </c>
    </row>
    <row r="45" spans="1:13">
      <c r="D45">
        <f>SUBTOTAL(9,D16:D18)</f>
        <v>20529.8</v>
      </c>
      <c r="E45">
        <f>SUBTOTAL(9,E16:E18)</f>
        <v>2745.68</v>
      </c>
      <c r="F45" s="14">
        <f>E45/D45/365*10000</f>
        <v>3.6641423486366693</v>
      </c>
    </row>
    <row r="46" spans="1:13">
      <c r="D46">
        <f>SUBTOTAL(9,D6:D12)</f>
        <v>48560.270000000004</v>
      </c>
      <c r="E46">
        <f>SUBTOTAL(9,E6:E12)</f>
        <v>5954.0504021500001</v>
      </c>
      <c r="F46" s="14">
        <f>E46/D46/365*10000</f>
        <v>3.3592207900008546</v>
      </c>
    </row>
    <row r="47" spans="1:13">
      <c r="D47">
        <f>SUBTOTAL(9,D23:D25)</f>
        <v>28554.510000000002</v>
      </c>
      <c r="E47">
        <f>SUBTOTAL(9,E23:E25)</f>
        <v>4972.38</v>
      </c>
      <c r="F47" s="14">
        <f>E47/D47/365*10000</f>
        <v>4.7708606815909604</v>
      </c>
    </row>
  </sheetData>
  <autoFilter ref="A1:J43">
    <filterColumn colId="8">
      <filters>
        <filter val="周彤"/>
      </filters>
    </filterColumn>
  </autoFilter>
  <phoneticPr fontId="3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3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3" type="noConversion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系统读取表</vt:lpstr>
      <vt:lpstr>Sheet1</vt:lpstr>
      <vt:lpstr>Sheet2</vt:lpstr>
      <vt:lpstr>Sheet3</vt:lpstr>
      <vt:lpstr>系统读取表!Print_Area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汪正航</dc:creator>
  <cp:lastModifiedBy>Windows User</cp:lastModifiedBy>
  <dcterms:created xsi:type="dcterms:W3CDTF">2023-06-29T15:15:00Z</dcterms:created>
  <dcterms:modified xsi:type="dcterms:W3CDTF">2023-07-28T07:40:21Z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5A4562F842D74A1E82DE8F4CA50029FF</vt:lpwstr>
  </property>
  <property fmtid="{D5CDD505-2E9C-101B-9397-08002B2CF9AE}" pid="3" name="KSOProductBuildVer">
    <vt:lpwstr>2052-11.8.2.11062</vt:lpwstr>
  </property>
</Properties>
</file>