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6495" yWindow="-150" windowWidth="14805" windowHeight="10005" tabRatio="914"/>
  </bookViews>
  <sheets>
    <sheet name="比较法" sheetId="1" r:id="rId1"/>
    <sheet name="成本（静态）" sheetId="5" r:id="rId2"/>
    <sheet name="系统读取表" sheetId="4" r:id="rId3"/>
    <sheet name="悦廷" sheetId="6" state="hidden" r:id="rId4"/>
    <sheet name="新康家园" sheetId="10" state="hidden" r:id="rId5"/>
    <sheet name="泰河园三里" sheetId="11" state="hidden" r:id="rId6"/>
    <sheet name="城研数据" sheetId="8" state="hidden" r:id="rId7"/>
    <sheet name="中指数据" sheetId="9" state="hidden" r:id="rId8"/>
    <sheet name="位置图（中指）" sheetId="3" state="hidden" r:id="rId9"/>
    <sheet name="房屋明细" sheetId="13" state="hidden" r:id="rId10"/>
    <sheet name="Sheet1" sheetId="14" state="hidden" r:id="rId11"/>
    <sheet name="Sheet2" sheetId="15" state="hidden" r:id="rId12"/>
    <sheet name="Sheet3" sheetId="16" state="hidden" r:id="rId13"/>
    <sheet name="案例数据" sheetId="17" r:id="rId14"/>
    <sheet name="链家数据" sheetId="19" r:id="rId15"/>
    <sheet name="城研数据 " sheetId="24" r:id="rId16"/>
    <sheet name="估价对象及案例小区概况" sheetId="18" r:id="rId17"/>
    <sheet name="中骏四季家园房源表（已更新为实测）" sheetId="22" r:id="rId18"/>
    <sheet name="标准房" sheetId="23" r:id="rId19"/>
    <sheet name="Sheet1 (2)" sheetId="26" r:id="rId20"/>
    <sheet name="Sheet4" sheetId="25" r:id="rId21"/>
  </sheets>
  <externalReferences>
    <externalReference r:id="rId22"/>
    <externalReference r:id="rId23"/>
    <externalReference r:id="rId24"/>
  </externalReferences>
  <definedNames>
    <definedName name="_xlnm._FilterDatabase" localSheetId="10" hidden="1">Sheet1!$A$1:$M$1072</definedName>
    <definedName name="_xlnm._FilterDatabase" localSheetId="9" hidden="1">房屋明细!$A$1:$L$1479</definedName>
    <definedName name="_xlnm._FilterDatabase" localSheetId="14" hidden="1">链家数据!$A$1:$AV$234</definedName>
    <definedName name="_xlnm._FilterDatabase" localSheetId="17" hidden="1">'中骏四季家园房源表（已更新为实测）'!$A$3:$WZX$3</definedName>
    <definedName name="_Hlk79351650" localSheetId="18">标准房!$A$1</definedName>
    <definedName name="_xlnm.Print_Area" localSheetId="17">'中骏四季家园房源表（已更新为实测）'!$A$1:$P$325</definedName>
    <definedName name="_xlnm.Print_Titles" localSheetId="17">'中骏四季家园房源表（已更新为实测）'!$1:$3</definedName>
    <definedName name="单元" localSheetId="19">#REF!</definedName>
    <definedName name="单元">#REF!</definedName>
    <definedName name="房号" localSheetId="19">#REF!</definedName>
    <definedName name="房号">#REF!</definedName>
    <definedName name="房间" localSheetId="19">#REF!</definedName>
    <definedName name="房间">#REF!</definedName>
    <definedName name="房间号" localSheetId="19">#REF!</definedName>
    <definedName name="房间号">#REF!</definedName>
    <definedName name="房屋产权性质">[1]楼层测算!$N$2:$N$9</definedName>
    <definedName name="房屋朝向">[1]楼层测算!$A$117:$A$126</definedName>
    <definedName name="房屋装修">[1]楼层测算!$K$2:$K$5</definedName>
    <definedName name="教委" localSheetId="19">#REF!</definedName>
    <definedName name="教委">#REF!</definedName>
    <definedName name="扣缴日期" localSheetId="19">#REF!</definedName>
    <definedName name="扣缴日期">#REF!</definedName>
    <definedName name="楼栋" localSheetId="19">#REF!</definedName>
    <definedName name="楼栋">#REF!</definedName>
    <definedName name="楼号" localSheetId="19">#REF!</definedName>
    <definedName name="楼号">#REF!</definedName>
    <definedName name="区域成熟度" localSheetId="19">#REF!</definedName>
    <definedName name="区域成熟度" localSheetId="1">#REF!</definedName>
    <definedName name="区域成熟度" localSheetId="5">#REF!</definedName>
    <definedName name="区域成熟度" localSheetId="4">#REF!</definedName>
    <definedName name="区域成熟度" localSheetId="3">#REF!</definedName>
    <definedName name="区域成熟度">#REF!</definedName>
    <definedName name="身份证号码" localSheetId="19">#REF!</definedName>
    <definedName name="身份证号码">#REF!</definedName>
    <definedName name="所在楼层">[1]楼层测算!$L$2:$L$6</definedName>
    <definedName name="租户名称" localSheetId="19">#REF!</definedName>
    <definedName name="租户名称">#REF!</definedName>
    <definedName name="租户银行账户" localSheetId="19">#REF!</definedName>
    <definedName name="租户银行账户">#REF!</definedName>
  </definedNames>
  <calcPr calcId="162913"/>
</workbook>
</file>

<file path=xl/calcChain.xml><?xml version="1.0" encoding="utf-8"?>
<calcChain xmlns="http://schemas.openxmlformats.org/spreadsheetml/2006/main">
  <c r="E33" i="1" l="1"/>
  <c r="E34" i="1"/>
  <c r="E35" i="1"/>
  <c r="E36" i="1"/>
  <c r="E37" i="1"/>
  <c r="E38" i="1"/>
  <c r="E39" i="1"/>
  <c r="E40" i="1"/>
  <c r="E41" i="1"/>
  <c r="E42" i="1"/>
  <c r="E43" i="1"/>
  <c r="E44" i="1"/>
  <c r="E45" i="1"/>
  <c r="E46" i="1"/>
  <c r="E47" i="1"/>
  <c r="E32" i="1"/>
  <c r="E49" i="1" l="1"/>
  <c r="I33" i="1"/>
  <c r="I34" i="1"/>
  <c r="I36" i="1"/>
  <c r="I37" i="1"/>
  <c r="I39" i="1"/>
  <c r="I40" i="1"/>
  <c r="I41" i="1"/>
  <c r="I42" i="1"/>
  <c r="I43" i="1"/>
  <c r="I44" i="1"/>
  <c r="I45" i="1"/>
  <c r="I46" i="1"/>
  <c r="I47" i="1"/>
  <c r="I32" i="1"/>
  <c r="G33" i="1"/>
  <c r="G34" i="1"/>
  <c r="G35" i="1"/>
  <c r="G36" i="1"/>
  <c r="G37" i="1"/>
  <c r="G39" i="1"/>
  <c r="G40" i="1"/>
  <c r="G41" i="1"/>
  <c r="G42" i="1"/>
  <c r="G43" i="1"/>
  <c r="G44" i="1"/>
  <c r="G45" i="1"/>
  <c r="G46" i="1"/>
  <c r="G47" i="1"/>
  <c r="G32" i="1"/>
  <c r="E25" i="1"/>
  <c r="K98" i="17"/>
  <c r="K95" i="17"/>
  <c r="K92" i="17"/>
  <c r="K89" i="17"/>
  <c r="L90" i="17"/>
  <c r="L91" i="17"/>
  <c r="L92" i="17"/>
  <c r="L93" i="17"/>
  <c r="L94" i="17"/>
  <c r="L95" i="17"/>
  <c r="L96" i="17"/>
  <c r="L97" i="17"/>
  <c r="L98" i="17"/>
  <c r="L99" i="17"/>
  <c r="L89" i="17"/>
  <c r="D41" i="26" l="1"/>
  <c r="C41" i="26"/>
  <c r="B41" i="26"/>
  <c r="M32" i="26"/>
  <c r="N32" i="26" s="1"/>
  <c r="I32" i="26"/>
  <c r="D32" i="26"/>
  <c r="M31" i="26"/>
  <c r="N31" i="26" s="1"/>
  <c r="I31" i="26"/>
  <c r="D31" i="26"/>
  <c r="M30" i="26"/>
  <c r="N30" i="26" s="1"/>
  <c r="I30" i="26"/>
  <c r="D30" i="26"/>
  <c r="M29" i="26"/>
  <c r="N29" i="26" s="1"/>
  <c r="N33" i="26" s="1"/>
  <c r="I29" i="26"/>
  <c r="D29" i="26"/>
  <c r="I28" i="26"/>
  <c r="I33" i="26" s="1"/>
  <c r="D28" i="26"/>
  <c r="D33" i="26" s="1"/>
  <c r="N21" i="26"/>
  <c r="I21" i="26"/>
  <c r="D21" i="26"/>
  <c r="N9" i="26"/>
  <c r="I9" i="26"/>
  <c r="D9" i="26"/>
  <c r="L2" i="25" l="1"/>
  <c r="K2" i="25"/>
  <c r="J2" i="25"/>
  <c r="R86" i="17" l="1"/>
  <c r="R85" i="17"/>
  <c r="Q85" i="17" s="1"/>
  <c r="R84" i="17"/>
  <c r="R83" i="17"/>
  <c r="R82" i="17"/>
  <c r="Q82" i="17" s="1"/>
  <c r="R81" i="17"/>
  <c r="R80" i="17"/>
  <c r="R79" i="17"/>
  <c r="Q79" i="17" s="1"/>
  <c r="R78" i="17"/>
  <c r="R77" i="17"/>
  <c r="R76" i="17"/>
  <c r="Q76" i="17" s="1"/>
  <c r="R75" i="17"/>
  <c r="Q75" i="17" s="1"/>
  <c r="R74" i="17"/>
  <c r="R73" i="17"/>
  <c r="Q73" i="17" s="1"/>
  <c r="R71" i="17"/>
  <c r="R70" i="17"/>
  <c r="Q70" i="17" s="1"/>
  <c r="R69" i="17"/>
  <c r="Q67" i="17" s="1"/>
  <c r="R67" i="17"/>
  <c r="R66" i="17"/>
  <c r="R65" i="17"/>
  <c r="Q64" i="17" s="1"/>
  <c r="R14" i="17"/>
  <c r="R13" i="17"/>
  <c r="R12" i="17"/>
  <c r="R11" i="17"/>
  <c r="R10" i="17"/>
  <c r="Q10" i="17" s="1"/>
  <c r="R9" i="17"/>
  <c r="R8" i="17"/>
  <c r="R7" i="17"/>
  <c r="R6" i="17"/>
  <c r="R5" i="17"/>
  <c r="R4" i="17"/>
  <c r="Q4" i="17" s="1"/>
  <c r="R3" i="17"/>
  <c r="Q3" i="17" s="1"/>
  <c r="D15" i="23"/>
  <c r="E15" i="23"/>
  <c r="E13" i="23"/>
  <c r="D13" i="23"/>
  <c r="E10" i="23"/>
  <c r="D10" i="23"/>
  <c r="E7" i="23"/>
  <c r="D7" i="23"/>
  <c r="D16" i="23" s="1"/>
  <c r="D4" i="23"/>
  <c r="E4" i="23"/>
  <c r="AU13" i="19"/>
  <c r="K85" i="17"/>
  <c r="K82" i="17"/>
  <c r="K79" i="17"/>
  <c r="K76" i="17"/>
  <c r="E85" i="17"/>
  <c r="E82" i="17"/>
  <c r="E79" i="17"/>
  <c r="E76" i="17"/>
  <c r="E75" i="17"/>
  <c r="D75" i="17" s="1"/>
  <c r="T75" i="17" s="1"/>
  <c r="AU3" i="19"/>
  <c r="L65" i="17" s="1"/>
  <c r="AU4" i="19"/>
  <c r="L66" i="17" s="1"/>
  <c r="AU5" i="19"/>
  <c r="L67" i="17" s="1"/>
  <c r="AU6" i="19"/>
  <c r="L68" i="17" s="1"/>
  <c r="AU7" i="19"/>
  <c r="L69" i="17" s="1"/>
  <c r="AU8" i="19"/>
  <c r="L72" i="17" s="1"/>
  <c r="K70" i="17" s="1"/>
  <c r="AU9" i="19"/>
  <c r="AU10" i="19"/>
  <c r="AU11" i="19"/>
  <c r="AU12" i="19"/>
  <c r="AU14" i="19"/>
  <c r="AU2" i="19"/>
  <c r="L63" i="17" s="1"/>
  <c r="K63" i="17" s="1"/>
  <c r="E73" i="17"/>
  <c r="E70" i="17"/>
  <c r="E67" i="17"/>
  <c r="E64" i="17"/>
  <c r="J12" i="1"/>
  <c r="I38" i="1" s="1"/>
  <c r="H12" i="1"/>
  <c r="J9" i="1"/>
  <c r="I35" i="1" s="1"/>
  <c r="I49" i="1" s="1"/>
  <c r="G38" i="1" l="1"/>
  <c r="G49" i="1" s="1"/>
  <c r="P63" i="17"/>
  <c r="T71" i="17" s="1"/>
  <c r="P75" i="17"/>
  <c r="T83" i="17" s="1"/>
  <c r="J75" i="17"/>
  <c r="O75" i="17" s="1"/>
  <c r="T79" i="17" s="1"/>
  <c r="Q7" i="17"/>
  <c r="Q13" i="17"/>
  <c r="P3" i="17" s="1"/>
  <c r="T11" i="17" s="1"/>
  <c r="E16" i="23"/>
  <c r="U75" i="17"/>
  <c r="I25" i="1" s="1"/>
  <c r="AV9" i="19"/>
  <c r="L73" i="17" s="1"/>
  <c r="K64" i="17"/>
  <c r="AV11" i="19"/>
  <c r="L74" i="17" s="1"/>
  <c r="K73" i="17" s="1"/>
  <c r="K67" i="17"/>
  <c r="I5" i="1"/>
  <c r="D63" i="17"/>
  <c r="T63" i="17" s="1"/>
  <c r="E4" i="1"/>
  <c r="N325" i="22"/>
  <c r="U325" i="22" s="1"/>
  <c r="M325" i="22"/>
  <c r="S325" i="22" s="1"/>
  <c r="L325" i="22"/>
  <c r="F325" i="22"/>
  <c r="U324" i="22"/>
  <c r="O324" i="22"/>
  <c r="P324" i="22" s="1"/>
  <c r="F324" i="22"/>
  <c r="E324" i="22"/>
  <c r="H324" i="22" s="1"/>
  <c r="U323" i="22"/>
  <c r="O323" i="22"/>
  <c r="P323" i="22" s="1"/>
  <c r="F323" i="22"/>
  <c r="E323" i="22"/>
  <c r="H323" i="22" s="1"/>
  <c r="U322" i="22"/>
  <c r="O322" i="22"/>
  <c r="P322" i="22" s="1"/>
  <c r="S322" i="22" s="1"/>
  <c r="T322" i="22" s="1"/>
  <c r="F322" i="22"/>
  <c r="E322" i="22"/>
  <c r="H322" i="22" s="1"/>
  <c r="U321" i="22"/>
  <c r="O321" i="22"/>
  <c r="P321" i="22" s="1"/>
  <c r="F321" i="22"/>
  <c r="E321" i="22"/>
  <c r="H321" i="22" s="1"/>
  <c r="U320" i="22"/>
  <c r="O320" i="22"/>
  <c r="P320" i="22" s="1"/>
  <c r="S320" i="22" s="1"/>
  <c r="T320" i="22" s="1"/>
  <c r="F320" i="22"/>
  <c r="E320" i="22"/>
  <c r="H320" i="22" s="1"/>
  <c r="U319" i="22"/>
  <c r="O319" i="22"/>
  <c r="P319" i="22" s="1"/>
  <c r="F319" i="22"/>
  <c r="E319" i="22"/>
  <c r="H319" i="22" s="1"/>
  <c r="U318" i="22"/>
  <c r="O318" i="22"/>
  <c r="P318" i="22" s="1"/>
  <c r="S318" i="22" s="1"/>
  <c r="T318" i="22" s="1"/>
  <c r="F318" i="22"/>
  <c r="E318" i="22"/>
  <c r="H318" i="22" s="1"/>
  <c r="U317" i="22"/>
  <c r="O317" i="22"/>
  <c r="P317" i="22" s="1"/>
  <c r="F317" i="22"/>
  <c r="E317" i="22"/>
  <c r="H317" i="22" s="1"/>
  <c r="U316" i="22"/>
  <c r="O316" i="22"/>
  <c r="P316" i="22" s="1"/>
  <c r="S316" i="22" s="1"/>
  <c r="T316" i="22" s="1"/>
  <c r="F316" i="22"/>
  <c r="E316" i="22"/>
  <c r="H316" i="22" s="1"/>
  <c r="U315" i="22"/>
  <c r="O315" i="22"/>
  <c r="P315" i="22" s="1"/>
  <c r="F315" i="22"/>
  <c r="E315" i="22"/>
  <c r="H315" i="22" s="1"/>
  <c r="U314" i="22"/>
  <c r="O314" i="22"/>
  <c r="P314" i="22" s="1"/>
  <c r="S314" i="22" s="1"/>
  <c r="T314" i="22" s="1"/>
  <c r="F314" i="22"/>
  <c r="E314" i="22"/>
  <c r="H314" i="22" s="1"/>
  <c r="U313" i="22"/>
  <c r="O313" i="22"/>
  <c r="P313" i="22" s="1"/>
  <c r="F313" i="22"/>
  <c r="E313" i="22"/>
  <c r="H313" i="22" s="1"/>
  <c r="U312" i="22"/>
  <c r="O312" i="22"/>
  <c r="P312" i="22" s="1"/>
  <c r="S312" i="22" s="1"/>
  <c r="T312" i="22" s="1"/>
  <c r="F312" i="22"/>
  <c r="E312" i="22"/>
  <c r="H312" i="22" s="1"/>
  <c r="U311" i="22"/>
  <c r="O311" i="22"/>
  <c r="P311" i="22" s="1"/>
  <c r="F311" i="22"/>
  <c r="E311" i="22"/>
  <c r="H311" i="22" s="1"/>
  <c r="U310" i="22"/>
  <c r="O310" i="22"/>
  <c r="P310" i="22" s="1"/>
  <c r="S310" i="22" s="1"/>
  <c r="T310" i="22" s="1"/>
  <c r="F310" i="22"/>
  <c r="E310" i="22"/>
  <c r="H310" i="22" s="1"/>
  <c r="U309" i="22"/>
  <c r="O309" i="22"/>
  <c r="P309" i="22" s="1"/>
  <c r="F309" i="22"/>
  <c r="E309" i="22"/>
  <c r="H309" i="22" s="1"/>
  <c r="U308" i="22"/>
  <c r="O308" i="22"/>
  <c r="P308" i="22" s="1"/>
  <c r="S308" i="22" s="1"/>
  <c r="T308" i="22" s="1"/>
  <c r="F308" i="22"/>
  <c r="E308" i="22"/>
  <c r="H308" i="22" s="1"/>
  <c r="U307" i="22"/>
  <c r="O307" i="22"/>
  <c r="P307" i="22" s="1"/>
  <c r="F307" i="22"/>
  <c r="E307" i="22"/>
  <c r="H307" i="22" s="1"/>
  <c r="U306" i="22"/>
  <c r="O306" i="22"/>
  <c r="P306" i="22" s="1"/>
  <c r="S306" i="22" s="1"/>
  <c r="T306" i="22" s="1"/>
  <c r="F306" i="22"/>
  <c r="E306" i="22"/>
  <c r="H306" i="22" s="1"/>
  <c r="U305" i="22"/>
  <c r="O305" i="22"/>
  <c r="P305" i="22" s="1"/>
  <c r="F305" i="22"/>
  <c r="E305" i="22"/>
  <c r="H305" i="22" s="1"/>
  <c r="U304" i="22"/>
  <c r="O304" i="22"/>
  <c r="P304" i="22" s="1"/>
  <c r="S304" i="22" s="1"/>
  <c r="T304" i="22" s="1"/>
  <c r="F304" i="22"/>
  <c r="E304" i="22"/>
  <c r="H304" i="22" s="1"/>
  <c r="U303" i="22"/>
  <c r="O303" i="22"/>
  <c r="P303" i="22" s="1"/>
  <c r="F303" i="22"/>
  <c r="E303" i="22"/>
  <c r="H303" i="22" s="1"/>
  <c r="U302" i="22"/>
  <c r="O302" i="22"/>
  <c r="P302" i="22" s="1"/>
  <c r="S302" i="22" s="1"/>
  <c r="T302" i="22" s="1"/>
  <c r="F302" i="22"/>
  <c r="E302" i="22"/>
  <c r="H302" i="22" s="1"/>
  <c r="U301" i="22"/>
  <c r="O301" i="22"/>
  <c r="P301" i="22" s="1"/>
  <c r="F301" i="22"/>
  <c r="E301" i="22"/>
  <c r="H301" i="22" s="1"/>
  <c r="U300" i="22"/>
  <c r="O300" i="22"/>
  <c r="P300" i="22" s="1"/>
  <c r="S300" i="22" s="1"/>
  <c r="T300" i="22" s="1"/>
  <c r="F300" i="22"/>
  <c r="E300" i="22"/>
  <c r="H300" i="22" s="1"/>
  <c r="U299" i="22"/>
  <c r="O299" i="22"/>
  <c r="P299" i="22" s="1"/>
  <c r="F299" i="22"/>
  <c r="E299" i="22"/>
  <c r="H299" i="22" s="1"/>
  <c r="U298" i="22"/>
  <c r="O298" i="22"/>
  <c r="P298" i="22" s="1"/>
  <c r="S298" i="22" s="1"/>
  <c r="T298" i="22" s="1"/>
  <c r="F298" i="22"/>
  <c r="E298" i="22"/>
  <c r="H298" i="22" s="1"/>
  <c r="U297" i="22"/>
  <c r="O297" i="22"/>
  <c r="P297" i="22" s="1"/>
  <c r="S297" i="22" s="1"/>
  <c r="T297" i="22" s="1"/>
  <c r="F297" i="22"/>
  <c r="E297" i="22"/>
  <c r="H297" i="22" s="1"/>
  <c r="U296" i="22"/>
  <c r="O296" i="22"/>
  <c r="P296" i="22" s="1"/>
  <c r="Q296" i="22" s="1"/>
  <c r="F296" i="22"/>
  <c r="E296" i="22"/>
  <c r="H296" i="22" s="1"/>
  <c r="U295" i="22"/>
  <c r="O295" i="22"/>
  <c r="P295" i="22" s="1"/>
  <c r="S295" i="22" s="1"/>
  <c r="T295" i="22" s="1"/>
  <c r="F295" i="22"/>
  <c r="E295" i="22"/>
  <c r="H295" i="22" s="1"/>
  <c r="U294" i="22"/>
  <c r="O294" i="22"/>
  <c r="P294" i="22" s="1"/>
  <c r="Q294" i="22" s="1"/>
  <c r="F294" i="22"/>
  <c r="E294" i="22"/>
  <c r="H294" i="22" s="1"/>
  <c r="U293" i="22"/>
  <c r="O293" i="22"/>
  <c r="P293" i="22" s="1"/>
  <c r="S293" i="22" s="1"/>
  <c r="T293" i="22" s="1"/>
  <c r="F293" i="22"/>
  <c r="E293" i="22"/>
  <c r="H293" i="22" s="1"/>
  <c r="U292" i="22"/>
  <c r="O292" i="22"/>
  <c r="P292" i="22" s="1"/>
  <c r="F292" i="22"/>
  <c r="E292" i="22"/>
  <c r="H292" i="22" s="1"/>
  <c r="U291" i="22"/>
  <c r="O291" i="22"/>
  <c r="P291" i="22" s="1"/>
  <c r="Q291" i="22" s="1"/>
  <c r="F291" i="22"/>
  <c r="E291" i="22"/>
  <c r="H291" i="22" s="1"/>
  <c r="U290" i="22"/>
  <c r="O290" i="22"/>
  <c r="P290" i="22" s="1"/>
  <c r="F290" i="22"/>
  <c r="E290" i="22"/>
  <c r="H290" i="22" s="1"/>
  <c r="U289" i="22"/>
  <c r="O289" i="22"/>
  <c r="P289" i="22" s="1"/>
  <c r="Q289" i="22" s="1"/>
  <c r="F289" i="22"/>
  <c r="E289" i="22"/>
  <c r="H289" i="22" s="1"/>
  <c r="U288" i="22"/>
  <c r="O288" i="22"/>
  <c r="P288" i="22" s="1"/>
  <c r="F288" i="22"/>
  <c r="E288" i="22"/>
  <c r="H288" i="22" s="1"/>
  <c r="U287" i="22"/>
  <c r="O287" i="22"/>
  <c r="P287" i="22" s="1"/>
  <c r="Q287" i="22" s="1"/>
  <c r="F287" i="22"/>
  <c r="E287" i="22"/>
  <c r="H287" i="22" s="1"/>
  <c r="U286" i="22"/>
  <c r="O286" i="22"/>
  <c r="P286" i="22" s="1"/>
  <c r="F286" i="22"/>
  <c r="E286" i="22"/>
  <c r="H286" i="22" s="1"/>
  <c r="U285" i="22"/>
  <c r="O285" i="22"/>
  <c r="P285" i="22" s="1"/>
  <c r="Q285" i="22" s="1"/>
  <c r="F285" i="22"/>
  <c r="E285" i="22"/>
  <c r="H285" i="22" s="1"/>
  <c r="U284" i="22"/>
  <c r="O284" i="22"/>
  <c r="P284" i="22" s="1"/>
  <c r="F284" i="22"/>
  <c r="E284" i="22"/>
  <c r="H284" i="22" s="1"/>
  <c r="U283" i="22"/>
  <c r="O283" i="22"/>
  <c r="P283" i="22" s="1"/>
  <c r="Q283" i="22" s="1"/>
  <c r="F283" i="22"/>
  <c r="E283" i="22"/>
  <c r="H283" i="22" s="1"/>
  <c r="U282" i="22"/>
  <c r="O282" i="22"/>
  <c r="P282" i="22" s="1"/>
  <c r="F282" i="22"/>
  <c r="E282" i="22"/>
  <c r="H282" i="22" s="1"/>
  <c r="U281" i="22"/>
  <c r="O281" i="22"/>
  <c r="P281" i="22" s="1"/>
  <c r="Q281" i="22" s="1"/>
  <c r="F281" i="22"/>
  <c r="E281" i="22"/>
  <c r="H281" i="22" s="1"/>
  <c r="U280" i="22"/>
  <c r="O280" i="22"/>
  <c r="P280" i="22" s="1"/>
  <c r="F280" i="22"/>
  <c r="E280" i="22"/>
  <c r="H280" i="22" s="1"/>
  <c r="U279" i="22"/>
  <c r="O279" i="22"/>
  <c r="P279" i="22" s="1"/>
  <c r="Q279" i="22" s="1"/>
  <c r="F279" i="22"/>
  <c r="E279" i="22"/>
  <c r="H279" i="22" s="1"/>
  <c r="U278" i="22"/>
  <c r="O278" i="22"/>
  <c r="P278" i="22" s="1"/>
  <c r="F278" i="22"/>
  <c r="E278" i="22"/>
  <c r="H278" i="22" s="1"/>
  <c r="U277" i="22"/>
  <c r="O277" i="22"/>
  <c r="P277" i="22" s="1"/>
  <c r="Q277" i="22" s="1"/>
  <c r="F277" i="22"/>
  <c r="E277" i="22"/>
  <c r="H277" i="22" s="1"/>
  <c r="U276" i="22"/>
  <c r="O276" i="22"/>
  <c r="P276" i="22" s="1"/>
  <c r="F276" i="22"/>
  <c r="E276" i="22"/>
  <c r="H276" i="22" s="1"/>
  <c r="U275" i="22"/>
  <c r="O275" i="22"/>
  <c r="P275" i="22" s="1"/>
  <c r="Q275" i="22" s="1"/>
  <c r="F275" i="22"/>
  <c r="E275" i="22"/>
  <c r="H275" i="22" s="1"/>
  <c r="U274" i="22"/>
  <c r="O274" i="22"/>
  <c r="P274" i="22" s="1"/>
  <c r="F274" i="22"/>
  <c r="E274" i="22"/>
  <c r="H274" i="22" s="1"/>
  <c r="U273" i="22"/>
  <c r="O273" i="22"/>
  <c r="P273" i="22" s="1"/>
  <c r="Q273" i="22" s="1"/>
  <c r="F273" i="22"/>
  <c r="E273" i="22"/>
  <c r="H273" i="22" s="1"/>
  <c r="U272" i="22"/>
  <c r="O272" i="22"/>
  <c r="P272" i="22" s="1"/>
  <c r="F272" i="22"/>
  <c r="E272" i="22"/>
  <c r="H272" i="22" s="1"/>
  <c r="U271" i="22"/>
  <c r="O271" i="22"/>
  <c r="P271" i="22" s="1"/>
  <c r="Q271" i="22" s="1"/>
  <c r="F271" i="22"/>
  <c r="E271" i="22"/>
  <c r="H271" i="22" s="1"/>
  <c r="U270" i="22"/>
  <c r="O270" i="22"/>
  <c r="P270" i="22" s="1"/>
  <c r="F270" i="22"/>
  <c r="E270" i="22"/>
  <c r="H270" i="22" s="1"/>
  <c r="U269" i="22"/>
  <c r="O269" i="22"/>
  <c r="P269" i="22" s="1"/>
  <c r="F269" i="22"/>
  <c r="E269" i="22"/>
  <c r="H269" i="22" s="1"/>
  <c r="U268" i="22"/>
  <c r="O268" i="22"/>
  <c r="P268" i="22" s="1"/>
  <c r="S268" i="22" s="1"/>
  <c r="T268" i="22" s="1"/>
  <c r="F268" i="22"/>
  <c r="E268" i="22"/>
  <c r="H268" i="22" s="1"/>
  <c r="U267" i="22"/>
  <c r="O267" i="22"/>
  <c r="P267" i="22" s="1"/>
  <c r="Q267" i="22" s="1"/>
  <c r="F267" i="22"/>
  <c r="E267" i="22"/>
  <c r="H267" i="22" s="1"/>
  <c r="U266" i="22"/>
  <c r="O266" i="22"/>
  <c r="P266" i="22" s="1"/>
  <c r="S266" i="22" s="1"/>
  <c r="T266" i="22" s="1"/>
  <c r="F266" i="22"/>
  <c r="E266" i="22"/>
  <c r="H266" i="22" s="1"/>
  <c r="U265" i="22"/>
  <c r="O265" i="22"/>
  <c r="P265" i="22" s="1"/>
  <c r="F265" i="22"/>
  <c r="E265" i="22"/>
  <c r="H265" i="22" s="1"/>
  <c r="U264" i="22"/>
  <c r="Q264" i="22"/>
  <c r="O264" i="22"/>
  <c r="P264" i="22" s="1"/>
  <c r="S264" i="22" s="1"/>
  <c r="T264" i="22" s="1"/>
  <c r="F264" i="22"/>
  <c r="E264" i="22"/>
  <c r="H264" i="22" s="1"/>
  <c r="U263" i="22"/>
  <c r="O263" i="22"/>
  <c r="P263" i="22" s="1"/>
  <c r="Q263" i="22" s="1"/>
  <c r="F263" i="22"/>
  <c r="E263" i="22"/>
  <c r="H263" i="22" s="1"/>
  <c r="U262" i="22"/>
  <c r="O262" i="22"/>
  <c r="P262" i="22" s="1"/>
  <c r="S262" i="22" s="1"/>
  <c r="T262" i="22" s="1"/>
  <c r="F262" i="22"/>
  <c r="E262" i="22"/>
  <c r="H262" i="22" s="1"/>
  <c r="U261" i="22"/>
  <c r="O261" i="22"/>
  <c r="P261" i="22" s="1"/>
  <c r="Q261" i="22" s="1"/>
  <c r="F261" i="22"/>
  <c r="E261" i="22"/>
  <c r="H261" i="22" s="1"/>
  <c r="U260" i="22"/>
  <c r="O260" i="22"/>
  <c r="P260" i="22" s="1"/>
  <c r="F260" i="22"/>
  <c r="E260" i="22"/>
  <c r="H260" i="22" s="1"/>
  <c r="U259" i="22"/>
  <c r="O259" i="22"/>
  <c r="P259" i="22" s="1"/>
  <c r="Q259" i="22" s="1"/>
  <c r="F259" i="22"/>
  <c r="E259" i="22"/>
  <c r="H259" i="22" s="1"/>
  <c r="U258" i="22"/>
  <c r="O258" i="22"/>
  <c r="P258" i="22" s="1"/>
  <c r="F258" i="22"/>
  <c r="E258" i="22"/>
  <c r="H258" i="22" s="1"/>
  <c r="U257" i="22"/>
  <c r="O257" i="22"/>
  <c r="P257" i="22" s="1"/>
  <c r="Q257" i="22" s="1"/>
  <c r="F257" i="22"/>
  <c r="E257" i="22"/>
  <c r="H257" i="22" s="1"/>
  <c r="U256" i="22"/>
  <c r="O256" i="22"/>
  <c r="P256" i="22" s="1"/>
  <c r="F256" i="22"/>
  <c r="E256" i="22"/>
  <c r="H256" i="22" s="1"/>
  <c r="U255" i="22"/>
  <c r="O255" i="22"/>
  <c r="P255" i="22" s="1"/>
  <c r="Q255" i="22" s="1"/>
  <c r="F255" i="22"/>
  <c r="E255" i="22"/>
  <c r="H255" i="22" s="1"/>
  <c r="U254" i="22"/>
  <c r="O254" i="22"/>
  <c r="P254" i="22" s="1"/>
  <c r="F254" i="22"/>
  <c r="E254" i="22"/>
  <c r="H254" i="22" s="1"/>
  <c r="U253" i="22"/>
  <c r="O253" i="22"/>
  <c r="P253" i="22" s="1"/>
  <c r="Q253" i="22" s="1"/>
  <c r="F253" i="22"/>
  <c r="E253" i="22"/>
  <c r="H253" i="22" s="1"/>
  <c r="U252" i="22"/>
  <c r="O252" i="22"/>
  <c r="P252" i="22" s="1"/>
  <c r="F252" i="22"/>
  <c r="E252" i="22"/>
  <c r="H252" i="22" s="1"/>
  <c r="U251" i="22"/>
  <c r="O251" i="22"/>
  <c r="P251" i="22" s="1"/>
  <c r="Q251" i="22" s="1"/>
  <c r="F251" i="22"/>
  <c r="E251" i="22"/>
  <c r="H251" i="22" s="1"/>
  <c r="U250" i="22"/>
  <c r="O250" i="22"/>
  <c r="P250" i="22" s="1"/>
  <c r="F250" i="22"/>
  <c r="E250" i="22"/>
  <c r="H250" i="22" s="1"/>
  <c r="U249" i="22"/>
  <c r="O249" i="22"/>
  <c r="P249" i="22" s="1"/>
  <c r="Q249" i="22" s="1"/>
  <c r="F249" i="22"/>
  <c r="E249" i="22"/>
  <c r="H249" i="22" s="1"/>
  <c r="U248" i="22"/>
  <c r="O248" i="22"/>
  <c r="P248" i="22" s="1"/>
  <c r="F248" i="22"/>
  <c r="E248" i="22"/>
  <c r="H248" i="22" s="1"/>
  <c r="U247" i="22"/>
  <c r="O247" i="22"/>
  <c r="P247" i="22" s="1"/>
  <c r="Q247" i="22" s="1"/>
  <c r="F247" i="22"/>
  <c r="E247" i="22"/>
  <c r="H247" i="22" s="1"/>
  <c r="U246" i="22"/>
  <c r="O246" i="22"/>
  <c r="P246" i="22" s="1"/>
  <c r="F246" i="22"/>
  <c r="E246" i="22"/>
  <c r="H246" i="22" s="1"/>
  <c r="U245" i="22"/>
  <c r="O245" i="22"/>
  <c r="P245" i="22" s="1"/>
  <c r="Q245" i="22" s="1"/>
  <c r="F245" i="22"/>
  <c r="E245" i="22"/>
  <c r="H245" i="22" s="1"/>
  <c r="U244" i="22"/>
  <c r="O244" i="22"/>
  <c r="P244" i="22" s="1"/>
  <c r="F244" i="22"/>
  <c r="E244" i="22"/>
  <c r="H244" i="22" s="1"/>
  <c r="U243" i="22"/>
  <c r="O243" i="22"/>
  <c r="P243" i="22" s="1"/>
  <c r="Q243" i="22" s="1"/>
  <c r="F243" i="22"/>
  <c r="E243" i="22"/>
  <c r="H243" i="22" s="1"/>
  <c r="U242" i="22"/>
  <c r="O242" i="22"/>
  <c r="P242" i="22" s="1"/>
  <c r="F242" i="22"/>
  <c r="E242" i="22"/>
  <c r="H242" i="22" s="1"/>
  <c r="U241" i="22"/>
  <c r="O241" i="22"/>
  <c r="P241" i="22" s="1"/>
  <c r="Q241" i="22" s="1"/>
  <c r="F241" i="22"/>
  <c r="E241" i="22"/>
  <c r="H241" i="22" s="1"/>
  <c r="U240" i="22"/>
  <c r="O240" i="22"/>
  <c r="P240" i="22" s="1"/>
  <c r="F240" i="22"/>
  <c r="E240" i="22"/>
  <c r="H240" i="22" s="1"/>
  <c r="U239" i="22"/>
  <c r="O239" i="22"/>
  <c r="P239" i="22" s="1"/>
  <c r="Q239" i="22" s="1"/>
  <c r="F239" i="22"/>
  <c r="E239" i="22"/>
  <c r="H239" i="22" s="1"/>
  <c r="U238" i="22"/>
  <c r="O238" i="22"/>
  <c r="P238" i="22" s="1"/>
  <c r="F238" i="22"/>
  <c r="E238" i="22"/>
  <c r="H238" i="22" s="1"/>
  <c r="U237" i="22"/>
  <c r="O237" i="22"/>
  <c r="P237" i="22" s="1"/>
  <c r="Q237" i="22" s="1"/>
  <c r="F237" i="22"/>
  <c r="E237" i="22"/>
  <c r="H237" i="22" s="1"/>
  <c r="U236" i="22"/>
  <c r="O236" i="22"/>
  <c r="P236" i="22" s="1"/>
  <c r="F236" i="22"/>
  <c r="E236" i="22"/>
  <c r="H236" i="22" s="1"/>
  <c r="U235" i="22"/>
  <c r="O235" i="22"/>
  <c r="P235" i="22" s="1"/>
  <c r="Q235" i="22" s="1"/>
  <c r="F235" i="22"/>
  <c r="E235" i="22"/>
  <c r="H235" i="22" s="1"/>
  <c r="U234" i="22"/>
  <c r="O234" i="22"/>
  <c r="P234" i="22" s="1"/>
  <c r="F234" i="22"/>
  <c r="E234" i="22"/>
  <c r="H234" i="22" s="1"/>
  <c r="U233" i="22"/>
  <c r="O233" i="22"/>
  <c r="P233" i="22" s="1"/>
  <c r="Q233" i="22" s="1"/>
  <c r="F233" i="22"/>
  <c r="E233" i="22"/>
  <c r="H233" i="22" s="1"/>
  <c r="U232" i="22"/>
  <c r="O232" i="22"/>
  <c r="P232" i="22" s="1"/>
  <c r="F232" i="22"/>
  <c r="E232" i="22"/>
  <c r="H232" i="22" s="1"/>
  <c r="U231" i="22"/>
  <c r="O231" i="22"/>
  <c r="P231" i="22" s="1"/>
  <c r="Q231" i="22" s="1"/>
  <c r="F231" i="22"/>
  <c r="E231" i="22"/>
  <c r="H231" i="22" s="1"/>
  <c r="U230" i="22"/>
  <c r="O230" i="22"/>
  <c r="P230" i="22" s="1"/>
  <c r="F230" i="22"/>
  <c r="E230" i="22"/>
  <c r="H230" i="22" s="1"/>
  <c r="U229" i="22"/>
  <c r="O229" i="22"/>
  <c r="P229" i="22" s="1"/>
  <c r="Q229" i="22" s="1"/>
  <c r="F229" i="22"/>
  <c r="E229" i="22"/>
  <c r="H229" i="22" s="1"/>
  <c r="U228" i="22"/>
  <c r="O228" i="22"/>
  <c r="P228" i="22" s="1"/>
  <c r="F228" i="22"/>
  <c r="E228" i="22"/>
  <c r="H228" i="22" s="1"/>
  <c r="U227" i="22"/>
  <c r="O227" i="22"/>
  <c r="P227" i="22" s="1"/>
  <c r="Q227" i="22" s="1"/>
  <c r="F227" i="22"/>
  <c r="E227" i="22"/>
  <c r="H227" i="22" s="1"/>
  <c r="U226" i="22"/>
  <c r="O226" i="22"/>
  <c r="P226" i="22" s="1"/>
  <c r="F226" i="22"/>
  <c r="E226" i="22"/>
  <c r="H226" i="22" s="1"/>
  <c r="U225" i="22"/>
  <c r="O225" i="22"/>
  <c r="P225" i="22" s="1"/>
  <c r="Q225" i="22" s="1"/>
  <c r="F225" i="22"/>
  <c r="E225" i="22"/>
  <c r="H225" i="22" s="1"/>
  <c r="U224" i="22"/>
  <c r="O224" i="22"/>
  <c r="P224" i="22" s="1"/>
  <c r="F224" i="22"/>
  <c r="E224" i="22"/>
  <c r="H224" i="22" s="1"/>
  <c r="U223" i="22"/>
  <c r="O223" i="22"/>
  <c r="P223" i="22" s="1"/>
  <c r="Q223" i="22" s="1"/>
  <c r="F223" i="22"/>
  <c r="E223" i="22"/>
  <c r="H223" i="22" s="1"/>
  <c r="U222" i="22"/>
  <c r="O222" i="22"/>
  <c r="P222" i="22" s="1"/>
  <c r="F222" i="22"/>
  <c r="E222" i="22"/>
  <c r="H222" i="22" s="1"/>
  <c r="U221" i="22"/>
  <c r="O221" i="22"/>
  <c r="P221" i="22" s="1"/>
  <c r="Q221" i="22" s="1"/>
  <c r="F221" i="22"/>
  <c r="E221" i="22"/>
  <c r="H221" i="22" s="1"/>
  <c r="U220" i="22"/>
  <c r="O220" i="22"/>
  <c r="P220" i="22" s="1"/>
  <c r="F220" i="22"/>
  <c r="E220" i="22"/>
  <c r="H220" i="22" s="1"/>
  <c r="U219" i="22"/>
  <c r="O219" i="22"/>
  <c r="P219" i="22" s="1"/>
  <c r="Q219" i="22" s="1"/>
  <c r="F219" i="22"/>
  <c r="E219" i="22"/>
  <c r="H219" i="22" s="1"/>
  <c r="U218" i="22"/>
  <c r="O218" i="22"/>
  <c r="P218" i="22" s="1"/>
  <c r="F218" i="22"/>
  <c r="E218" i="22"/>
  <c r="H218" i="22" s="1"/>
  <c r="U217" i="22"/>
  <c r="O217" i="22"/>
  <c r="P217" i="22" s="1"/>
  <c r="Q217" i="22" s="1"/>
  <c r="F217" i="22"/>
  <c r="E217" i="22"/>
  <c r="H217" i="22" s="1"/>
  <c r="U216" i="22"/>
  <c r="O216" i="22"/>
  <c r="P216" i="22" s="1"/>
  <c r="F216" i="22"/>
  <c r="E216" i="22"/>
  <c r="H216" i="22" s="1"/>
  <c r="U215" i="22"/>
  <c r="O215" i="22"/>
  <c r="P215" i="22" s="1"/>
  <c r="Q215" i="22" s="1"/>
  <c r="F215" i="22"/>
  <c r="E215" i="22"/>
  <c r="H215" i="22" s="1"/>
  <c r="U214" i="22"/>
  <c r="O214" i="22"/>
  <c r="P214" i="22" s="1"/>
  <c r="F214" i="22"/>
  <c r="E214" i="22"/>
  <c r="H214" i="22" s="1"/>
  <c r="U213" i="22"/>
  <c r="O213" i="22"/>
  <c r="P213" i="22" s="1"/>
  <c r="Q213" i="22" s="1"/>
  <c r="F213" i="22"/>
  <c r="E213" i="22"/>
  <c r="H213" i="22" s="1"/>
  <c r="U212" i="22"/>
  <c r="O212" i="22"/>
  <c r="P212" i="22" s="1"/>
  <c r="F212" i="22"/>
  <c r="E212" i="22"/>
  <c r="H212" i="22" s="1"/>
  <c r="U211" i="22"/>
  <c r="O211" i="22"/>
  <c r="P211" i="22" s="1"/>
  <c r="Q211" i="22" s="1"/>
  <c r="F211" i="22"/>
  <c r="E211" i="22"/>
  <c r="H211" i="22" s="1"/>
  <c r="U210" i="22"/>
  <c r="O210" i="22"/>
  <c r="P210" i="22" s="1"/>
  <c r="F210" i="22"/>
  <c r="E210" i="22"/>
  <c r="H210" i="22" s="1"/>
  <c r="U209" i="22"/>
  <c r="O209" i="22"/>
  <c r="P209" i="22" s="1"/>
  <c r="Q209" i="22" s="1"/>
  <c r="F209" i="22"/>
  <c r="E209" i="22"/>
  <c r="H209" i="22" s="1"/>
  <c r="U208" i="22"/>
  <c r="O208" i="22"/>
  <c r="P208" i="22" s="1"/>
  <c r="F208" i="22"/>
  <c r="E208" i="22"/>
  <c r="H208" i="22" s="1"/>
  <c r="U207" i="22"/>
  <c r="O207" i="22"/>
  <c r="P207" i="22" s="1"/>
  <c r="Q207" i="22" s="1"/>
  <c r="F207" i="22"/>
  <c r="E207" i="22"/>
  <c r="H207" i="22" s="1"/>
  <c r="U206" i="22"/>
  <c r="O206" i="22"/>
  <c r="P206" i="22" s="1"/>
  <c r="S206" i="22" s="1"/>
  <c r="T206" i="22" s="1"/>
  <c r="F206" i="22"/>
  <c r="E206" i="22"/>
  <c r="H206" i="22" s="1"/>
  <c r="U205" i="22"/>
  <c r="O205" i="22"/>
  <c r="P205" i="22" s="1"/>
  <c r="F205" i="22"/>
  <c r="E205" i="22"/>
  <c r="H205" i="22" s="1"/>
  <c r="U204" i="22"/>
  <c r="O204" i="22"/>
  <c r="P204" i="22" s="1"/>
  <c r="F204" i="22"/>
  <c r="E204" i="22"/>
  <c r="H204" i="22" s="1"/>
  <c r="U203" i="22"/>
  <c r="O203" i="22"/>
  <c r="P203" i="22" s="1"/>
  <c r="Q203" i="22" s="1"/>
  <c r="F203" i="22"/>
  <c r="E203" i="22"/>
  <c r="H203" i="22" s="1"/>
  <c r="U202" i="22"/>
  <c r="O202" i="22"/>
  <c r="P202" i="22" s="1"/>
  <c r="S202" i="22" s="1"/>
  <c r="T202" i="22" s="1"/>
  <c r="F202" i="22"/>
  <c r="E202" i="22"/>
  <c r="H202" i="22" s="1"/>
  <c r="U201" i="22"/>
  <c r="O201" i="22"/>
  <c r="P201" i="22" s="1"/>
  <c r="F201" i="22"/>
  <c r="E201" i="22"/>
  <c r="H201" i="22" s="1"/>
  <c r="U200" i="22"/>
  <c r="O200" i="22"/>
  <c r="P200" i="22" s="1"/>
  <c r="F200" i="22"/>
  <c r="E200" i="22"/>
  <c r="H200" i="22" s="1"/>
  <c r="U199" i="22"/>
  <c r="O199" i="22"/>
  <c r="P199" i="22" s="1"/>
  <c r="Q199" i="22" s="1"/>
  <c r="F199" i="22"/>
  <c r="E199" i="22"/>
  <c r="H199" i="22" s="1"/>
  <c r="U198" i="22"/>
  <c r="O198" i="22"/>
  <c r="P198" i="22" s="1"/>
  <c r="S198" i="22" s="1"/>
  <c r="T198" i="22" s="1"/>
  <c r="F198" i="22"/>
  <c r="E198" i="22"/>
  <c r="H198" i="22" s="1"/>
  <c r="U197" i="22"/>
  <c r="O197" i="22"/>
  <c r="P197" i="22" s="1"/>
  <c r="S197" i="22" s="1"/>
  <c r="T197" i="22" s="1"/>
  <c r="F197" i="22"/>
  <c r="E197" i="22"/>
  <c r="H197" i="22" s="1"/>
  <c r="U196" i="22"/>
  <c r="O196" i="22"/>
  <c r="P196" i="22" s="1"/>
  <c r="Q196" i="22" s="1"/>
  <c r="F196" i="22"/>
  <c r="E196" i="22"/>
  <c r="H196" i="22" s="1"/>
  <c r="U195" i="22"/>
  <c r="O195" i="22"/>
  <c r="P195" i="22" s="1"/>
  <c r="S195" i="22" s="1"/>
  <c r="T195" i="22" s="1"/>
  <c r="F195" i="22"/>
  <c r="E195" i="22"/>
  <c r="H195" i="22" s="1"/>
  <c r="U194" i="22"/>
  <c r="O194" i="22"/>
  <c r="P194" i="22" s="1"/>
  <c r="F194" i="22"/>
  <c r="E194" i="22"/>
  <c r="H194" i="22" s="1"/>
  <c r="U193" i="22"/>
  <c r="O193" i="22"/>
  <c r="P193" i="22" s="1"/>
  <c r="S193" i="22" s="1"/>
  <c r="T193" i="22" s="1"/>
  <c r="F193" i="22"/>
  <c r="E193" i="22"/>
  <c r="H193" i="22" s="1"/>
  <c r="U192" i="22"/>
  <c r="O192" i="22"/>
  <c r="P192" i="22" s="1"/>
  <c r="Q192" i="22" s="1"/>
  <c r="F192" i="22"/>
  <c r="E192" i="22"/>
  <c r="H192" i="22" s="1"/>
  <c r="U191" i="22"/>
  <c r="O191" i="22"/>
  <c r="P191" i="22" s="1"/>
  <c r="S191" i="22" s="1"/>
  <c r="T191" i="22" s="1"/>
  <c r="F191" i="22"/>
  <c r="E191" i="22"/>
  <c r="H191" i="22" s="1"/>
  <c r="U190" i="22"/>
  <c r="O190" i="22"/>
  <c r="P190" i="22" s="1"/>
  <c r="F190" i="22"/>
  <c r="E190" i="22"/>
  <c r="H190" i="22" s="1"/>
  <c r="U189" i="22"/>
  <c r="O189" i="22"/>
  <c r="P189" i="22" s="1"/>
  <c r="S189" i="22" s="1"/>
  <c r="T189" i="22" s="1"/>
  <c r="F189" i="22"/>
  <c r="E189" i="22"/>
  <c r="H189" i="22" s="1"/>
  <c r="U188" i="22"/>
  <c r="O188" i="22"/>
  <c r="P188" i="22" s="1"/>
  <c r="Q188" i="22" s="1"/>
  <c r="F188" i="22"/>
  <c r="E188" i="22"/>
  <c r="H188" i="22" s="1"/>
  <c r="U187" i="22"/>
  <c r="O187" i="22"/>
  <c r="P187" i="22" s="1"/>
  <c r="S187" i="22" s="1"/>
  <c r="T187" i="22" s="1"/>
  <c r="F187" i="22"/>
  <c r="E187" i="22"/>
  <c r="H187" i="22" s="1"/>
  <c r="U186" i="22"/>
  <c r="O186" i="22"/>
  <c r="P186" i="22" s="1"/>
  <c r="F186" i="22"/>
  <c r="E186" i="22"/>
  <c r="H186" i="22" s="1"/>
  <c r="U185" i="22"/>
  <c r="O185" i="22"/>
  <c r="P185" i="22" s="1"/>
  <c r="S185" i="22" s="1"/>
  <c r="T185" i="22" s="1"/>
  <c r="F185" i="22"/>
  <c r="E185" i="22"/>
  <c r="H185" i="22" s="1"/>
  <c r="U184" i="22"/>
  <c r="O184" i="22"/>
  <c r="P184" i="22" s="1"/>
  <c r="Q184" i="22" s="1"/>
  <c r="F184" i="22"/>
  <c r="E184" i="22"/>
  <c r="H184" i="22" s="1"/>
  <c r="U183" i="22"/>
  <c r="O183" i="22"/>
  <c r="P183" i="22" s="1"/>
  <c r="S183" i="22" s="1"/>
  <c r="T183" i="22" s="1"/>
  <c r="F183" i="22"/>
  <c r="E183" i="22"/>
  <c r="H183" i="22" s="1"/>
  <c r="U182" i="22"/>
  <c r="O182" i="22"/>
  <c r="P182" i="22" s="1"/>
  <c r="F182" i="22"/>
  <c r="E182" i="22"/>
  <c r="H182" i="22" s="1"/>
  <c r="U181" i="22"/>
  <c r="O181" i="22"/>
  <c r="P181" i="22" s="1"/>
  <c r="S181" i="22" s="1"/>
  <c r="T181" i="22" s="1"/>
  <c r="F181" i="22"/>
  <c r="E181" i="22"/>
  <c r="H181" i="22" s="1"/>
  <c r="U180" i="22"/>
  <c r="O180" i="22"/>
  <c r="P180" i="22" s="1"/>
  <c r="Q180" i="22" s="1"/>
  <c r="F180" i="22"/>
  <c r="E180" i="22"/>
  <c r="H180" i="22" s="1"/>
  <c r="U179" i="22"/>
  <c r="O179" i="22"/>
  <c r="P179" i="22" s="1"/>
  <c r="S179" i="22" s="1"/>
  <c r="T179" i="22" s="1"/>
  <c r="F179" i="22"/>
  <c r="E179" i="22"/>
  <c r="H179" i="22" s="1"/>
  <c r="U178" i="22"/>
  <c r="O178" i="22"/>
  <c r="P178" i="22" s="1"/>
  <c r="F178" i="22"/>
  <c r="E178" i="22"/>
  <c r="H178" i="22" s="1"/>
  <c r="U177" i="22"/>
  <c r="O177" i="22"/>
  <c r="P177" i="22" s="1"/>
  <c r="S177" i="22" s="1"/>
  <c r="T177" i="22" s="1"/>
  <c r="F177" i="22"/>
  <c r="E177" i="22"/>
  <c r="H177" i="22" s="1"/>
  <c r="U176" i="22"/>
  <c r="O176" i="22"/>
  <c r="P176" i="22" s="1"/>
  <c r="Q176" i="22" s="1"/>
  <c r="F176" i="22"/>
  <c r="E176" i="22"/>
  <c r="H176" i="22" s="1"/>
  <c r="U175" i="22"/>
  <c r="O175" i="22"/>
  <c r="P175" i="22" s="1"/>
  <c r="S175" i="22" s="1"/>
  <c r="T175" i="22" s="1"/>
  <c r="F175" i="22"/>
  <c r="E175" i="22"/>
  <c r="H175" i="22" s="1"/>
  <c r="U174" i="22"/>
  <c r="O174" i="22"/>
  <c r="P174" i="22" s="1"/>
  <c r="F174" i="22"/>
  <c r="E174" i="22"/>
  <c r="H174" i="22" s="1"/>
  <c r="U173" i="22"/>
  <c r="O173" i="22"/>
  <c r="P173" i="22" s="1"/>
  <c r="S173" i="22" s="1"/>
  <c r="T173" i="22" s="1"/>
  <c r="F173" i="22"/>
  <c r="E173" i="22"/>
  <c r="H173" i="22" s="1"/>
  <c r="U172" i="22"/>
  <c r="O172" i="22"/>
  <c r="P172" i="22" s="1"/>
  <c r="Q172" i="22" s="1"/>
  <c r="F172" i="22"/>
  <c r="E172" i="22"/>
  <c r="H172" i="22" s="1"/>
  <c r="U171" i="22"/>
  <c r="O171" i="22"/>
  <c r="P171" i="22" s="1"/>
  <c r="S171" i="22" s="1"/>
  <c r="T171" i="22" s="1"/>
  <c r="F171" i="22"/>
  <c r="E171" i="22"/>
  <c r="H171" i="22" s="1"/>
  <c r="U170" i="22"/>
  <c r="O170" i="22"/>
  <c r="P170" i="22" s="1"/>
  <c r="F170" i="22"/>
  <c r="E170" i="22"/>
  <c r="H170" i="22" s="1"/>
  <c r="U169" i="22"/>
  <c r="O169" i="22"/>
  <c r="P169" i="22" s="1"/>
  <c r="S169" i="22" s="1"/>
  <c r="T169" i="22" s="1"/>
  <c r="F169" i="22"/>
  <c r="E169" i="22"/>
  <c r="H169" i="22" s="1"/>
  <c r="U168" i="22"/>
  <c r="O168" i="22"/>
  <c r="P168" i="22" s="1"/>
  <c r="Q168" i="22" s="1"/>
  <c r="F168" i="22"/>
  <c r="E168" i="22"/>
  <c r="H168" i="22" s="1"/>
  <c r="U167" i="22"/>
  <c r="O167" i="22"/>
  <c r="P167" i="22" s="1"/>
  <c r="S167" i="22" s="1"/>
  <c r="T167" i="22" s="1"/>
  <c r="F167" i="22"/>
  <c r="E167" i="22"/>
  <c r="H167" i="22" s="1"/>
  <c r="U166" i="22"/>
  <c r="O166" i="22"/>
  <c r="P166" i="22" s="1"/>
  <c r="F166" i="22"/>
  <c r="E166" i="22"/>
  <c r="H166" i="22" s="1"/>
  <c r="U165" i="22"/>
  <c r="O165" i="22"/>
  <c r="P165" i="22" s="1"/>
  <c r="S165" i="22" s="1"/>
  <c r="T165" i="22" s="1"/>
  <c r="F165" i="22"/>
  <c r="E165" i="22"/>
  <c r="H165" i="22" s="1"/>
  <c r="U164" i="22"/>
  <c r="O164" i="22"/>
  <c r="P164" i="22" s="1"/>
  <c r="Q164" i="22" s="1"/>
  <c r="F164" i="22"/>
  <c r="E164" i="22"/>
  <c r="H164" i="22" s="1"/>
  <c r="U163" i="22"/>
  <c r="O163" i="22"/>
  <c r="P163" i="22" s="1"/>
  <c r="S163" i="22" s="1"/>
  <c r="T163" i="22" s="1"/>
  <c r="F163" i="22"/>
  <c r="E163" i="22"/>
  <c r="H163" i="22" s="1"/>
  <c r="U162" i="22"/>
  <c r="O162" i="22"/>
  <c r="P162" i="22" s="1"/>
  <c r="F162" i="22"/>
  <c r="E162" i="22"/>
  <c r="H162" i="22" s="1"/>
  <c r="U161" i="22"/>
  <c r="O161" i="22"/>
  <c r="P161" i="22" s="1"/>
  <c r="S161" i="22" s="1"/>
  <c r="T161" i="22" s="1"/>
  <c r="F161" i="22"/>
  <c r="E161" i="22"/>
  <c r="H161" i="22" s="1"/>
  <c r="U160" i="22"/>
  <c r="O160" i="22"/>
  <c r="P160" i="22" s="1"/>
  <c r="Q160" i="22" s="1"/>
  <c r="F160" i="22"/>
  <c r="E160" i="22"/>
  <c r="H160" i="22" s="1"/>
  <c r="U159" i="22"/>
  <c r="O159" i="22"/>
  <c r="P159" i="22" s="1"/>
  <c r="S159" i="22" s="1"/>
  <c r="T159" i="22" s="1"/>
  <c r="F159" i="22"/>
  <c r="E159" i="22"/>
  <c r="H159" i="22" s="1"/>
  <c r="U158" i="22"/>
  <c r="O158" i="22"/>
  <c r="P158" i="22" s="1"/>
  <c r="F158" i="22"/>
  <c r="E158" i="22"/>
  <c r="H158" i="22" s="1"/>
  <c r="U157" i="22"/>
  <c r="O157" i="22"/>
  <c r="P157" i="22" s="1"/>
  <c r="S157" i="22" s="1"/>
  <c r="T157" i="22" s="1"/>
  <c r="F157" i="22"/>
  <c r="E157" i="22"/>
  <c r="H157" i="22" s="1"/>
  <c r="U156" i="22"/>
  <c r="O156" i="22"/>
  <c r="P156" i="22" s="1"/>
  <c r="Q156" i="22" s="1"/>
  <c r="F156" i="22"/>
  <c r="E156" i="22"/>
  <c r="H156" i="22" s="1"/>
  <c r="U155" i="22"/>
  <c r="O155" i="22"/>
  <c r="P155" i="22" s="1"/>
  <c r="S155" i="22" s="1"/>
  <c r="T155" i="22" s="1"/>
  <c r="F155" i="22"/>
  <c r="E155" i="22"/>
  <c r="H155" i="22" s="1"/>
  <c r="U154" i="22"/>
  <c r="O154" i="22"/>
  <c r="P154" i="22" s="1"/>
  <c r="F154" i="22"/>
  <c r="E154" i="22"/>
  <c r="H154" i="22" s="1"/>
  <c r="U153" i="22"/>
  <c r="O153" i="22"/>
  <c r="P153" i="22" s="1"/>
  <c r="S153" i="22" s="1"/>
  <c r="T153" i="22" s="1"/>
  <c r="F153" i="22"/>
  <c r="E153" i="22"/>
  <c r="H153" i="22" s="1"/>
  <c r="U152" i="22"/>
  <c r="O152" i="22"/>
  <c r="P152" i="22" s="1"/>
  <c r="Q152" i="22" s="1"/>
  <c r="F152" i="22"/>
  <c r="E152" i="22"/>
  <c r="H152" i="22" s="1"/>
  <c r="U151" i="22"/>
  <c r="O151" i="22"/>
  <c r="P151" i="22" s="1"/>
  <c r="S151" i="22" s="1"/>
  <c r="T151" i="22" s="1"/>
  <c r="F151" i="22"/>
  <c r="E151" i="22"/>
  <c r="H151" i="22" s="1"/>
  <c r="U150" i="22"/>
  <c r="O150" i="22"/>
  <c r="P150" i="22" s="1"/>
  <c r="F150" i="22"/>
  <c r="E150" i="22"/>
  <c r="H150" i="22" s="1"/>
  <c r="U149" i="22"/>
  <c r="O149" i="22"/>
  <c r="P149" i="22" s="1"/>
  <c r="S149" i="22" s="1"/>
  <c r="T149" i="22" s="1"/>
  <c r="F149" i="22"/>
  <c r="E149" i="22"/>
  <c r="H149" i="22" s="1"/>
  <c r="U148" i="22"/>
  <c r="O148" i="22"/>
  <c r="P148" i="22" s="1"/>
  <c r="Q148" i="22" s="1"/>
  <c r="F148" i="22"/>
  <c r="E148" i="22"/>
  <c r="H148" i="22" s="1"/>
  <c r="U147" i="22"/>
  <c r="O147" i="22"/>
  <c r="P147" i="22" s="1"/>
  <c r="S147" i="22" s="1"/>
  <c r="T147" i="22" s="1"/>
  <c r="F147" i="22"/>
  <c r="E147" i="22"/>
  <c r="H147" i="22" s="1"/>
  <c r="U146" i="22"/>
  <c r="O146" i="22"/>
  <c r="P146" i="22" s="1"/>
  <c r="F146" i="22"/>
  <c r="E146" i="22"/>
  <c r="H146" i="22" s="1"/>
  <c r="U145" i="22"/>
  <c r="O145" i="22"/>
  <c r="P145" i="22" s="1"/>
  <c r="S145" i="22" s="1"/>
  <c r="T145" i="22" s="1"/>
  <c r="F145" i="22"/>
  <c r="E145" i="22"/>
  <c r="H145" i="22" s="1"/>
  <c r="U144" i="22"/>
  <c r="O144" i="22"/>
  <c r="P144" i="22" s="1"/>
  <c r="Q144" i="22" s="1"/>
  <c r="F144" i="22"/>
  <c r="E144" i="22"/>
  <c r="H144" i="22" s="1"/>
  <c r="U143" i="22"/>
  <c r="O143" i="22"/>
  <c r="P143" i="22" s="1"/>
  <c r="S143" i="22" s="1"/>
  <c r="T143" i="22" s="1"/>
  <c r="F143" i="22"/>
  <c r="E143" i="22"/>
  <c r="H143" i="22" s="1"/>
  <c r="U142" i="22"/>
  <c r="O142" i="22"/>
  <c r="P142" i="22" s="1"/>
  <c r="F142" i="22"/>
  <c r="E142" i="22"/>
  <c r="H142" i="22" s="1"/>
  <c r="U141" i="22"/>
  <c r="O141" i="22"/>
  <c r="P141" i="22" s="1"/>
  <c r="S141" i="22" s="1"/>
  <c r="T141" i="22" s="1"/>
  <c r="F141" i="22"/>
  <c r="E141" i="22"/>
  <c r="H141" i="22" s="1"/>
  <c r="U140" i="22"/>
  <c r="O140" i="22"/>
  <c r="P140" i="22" s="1"/>
  <c r="Q140" i="22" s="1"/>
  <c r="F140" i="22"/>
  <c r="E140" i="22"/>
  <c r="H140" i="22" s="1"/>
  <c r="U139" i="22"/>
  <c r="O139" i="22"/>
  <c r="P139" i="22" s="1"/>
  <c r="S139" i="22" s="1"/>
  <c r="T139" i="22" s="1"/>
  <c r="F139" i="22"/>
  <c r="E139" i="22"/>
  <c r="H139" i="22" s="1"/>
  <c r="U138" i="22"/>
  <c r="O138" i="22"/>
  <c r="P138" i="22" s="1"/>
  <c r="F138" i="22"/>
  <c r="E138" i="22"/>
  <c r="H138" i="22" s="1"/>
  <c r="U137" i="22"/>
  <c r="O137" i="22"/>
  <c r="P137" i="22" s="1"/>
  <c r="S137" i="22" s="1"/>
  <c r="T137" i="22" s="1"/>
  <c r="F137" i="22"/>
  <c r="E137" i="22"/>
  <c r="H137" i="22" s="1"/>
  <c r="U136" i="22"/>
  <c r="O136" i="22"/>
  <c r="P136" i="22" s="1"/>
  <c r="Q136" i="22" s="1"/>
  <c r="F136" i="22"/>
  <c r="E136" i="22"/>
  <c r="H136" i="22" s="1"/>
  <c r="U135" i="22"/>
  <c r="O135" i="22"/>
  <c r="P135" i="22" s="1"/>
  <c r="F135" i="22"/>
  <c r="E135" i="22"/>
  <c r="H135" i="22" s="1"/>
  <c r="U134" i="22"/>
  <c r="O134" i="22"/>
  <c r="P134" i="22" s="1"/>
  <c r="S134" i="22" s="1"/>
  <c r="T134" i="22" s="1"/>
  <c r="F134" i="22"/>
  <c r="E134" i="22"/>
  <c r="H134" i="22" s="1"/>
  <c r="U133" i="22"/>
  <c r="O133" i="22"/>
  <c r="P133" i="22" s="1"/>
  <c r="F133" i="22"/>
  <c r="E133" i="22"/>
  <c r="H133" i="22" s="1"/>
  <c r="U132" i="22"/>
  <c r="O132" i="22"/>
  <c r="P132" i="22" s="1"/>
  <c r="S132" i="22" s="1"/>
  <c r="T132" i="22" s="1"/>
  <c r="F132" i="22"/>
  <c r="E132" i="22"/>
  <c r="H132" i="22" s="1"/>
  <c r="U131" i="22"/>
  <c r="O131" i="22"/>
  <c r="P131" i="22" s="1"/>
  <c r="F131" i="22"/>
  <c r="E131" i="22"/>
  <c r="H131" i="22" s="1"/>
  <c r="U130" i="22"/>
  <c r="O130" i="22"/>
  <c r="P130" i="22" s="1"/>
  <c r="S130" i="22" s="1"/>
  <c r="T130" i="22" s="1"/>
  <c r="F130" i="22"/>
  <c r="E130" i="22"/>
  <c r="H130" i="22" s="1"/>
  <c r="U129" i="22"/>
  <c r="O129" i="22"/>
  <c r="P129" i="22" s="1"/>
  <c r="F129" i="22"/>
  <c r="E129" i="22"/>
  <c r="H129" i="22" s="1"/>
  <c r="U128" i="22"/>
  <c r="O128" i="22"/>
  <c r="P128" i="22" s="1"/>
  <c r="S128" i="22" s="1"/>
  <c r="T128" i="22" s="1"/>
  <c r="F128" i="22"/>
  <c r="E128" i="22"/>
  <c r="H128" i="22" s="1"/>
  <c r="U127" i="22"/>
  <c r="O127" i="22"/>
  <c r="P127" i="22" s="1"/>
  <c r="F127" i="22"/>
  <c r="E127" i="22"/>
  <c r="H127" i="22" s="1"/>
  <c r="U126" i="22"/>
  <c r="O126" i="22"/>
  <c r="P126" i="22" s="1"/>
  <c r="S126" i="22" s="1"/>
  <c r="T126" i="22" s="1"/>
  <c r="F126" i="22"/>
  <c r="E126" i="22"/>
  <c r="H126" i="22" s="1"/>
  <c r="U125" i="22"/>
  <c r="O125" i="22"/>
  <c r="P125" i="22" s="1"/>
  <c r="F125" i="22"/>
  <c r="E125" i="22"/>
  <c r="H125" i="22" s="1"/>
  <c r="U124" i="22"/>
  <c r="O124" i="22"/>
  <c r="P124" i="22" s="1"/>
  <c r="S124" i="22" s="1"/>
  <c r="T124" i="22" s="1"/>
  <c r="F124" i="22"/>
  <c r="E124" i="22"/>
  <c r="H124" i="22" s="1"/>
  <c r="U123" i="22"/>
  <c r="O123" i="22"/>
  <c r="P123" i="22" s="1"/>
  <c r="F123" i="22"/>
  <c r="E123" i="22"/>
  <c r="H123" i="22" s="1"/>
  <c r="U122" i="22"/>
  <c r="O122" i="22"/>
  <c r="P122" i="22" s="1"/>
  <c r="S122" i="22" s="1"/>
  <c r="T122" i="22" s="1"/>
  <c r="F122" i="22"/>
  <c r="E122" i="22"/>
  <c r="H122" i="22" s="1"/>
  <c r="U121" i="22"/>
  <c r="O121" i="22"/>
  <c r="P121" i="22" s="1"/>
  <c r="F121" i="22"/>
  <c r="E121" i="22"/>
  <c r="H121" i="22" s="1"/>
  <c r="U120" i="22"/>
  <c r="O120" i="22"/>
  <c r="P120" i="22" s="1"/>
  <c r="S120" i="22" s="1"/>
  <c r="T120" i="22" s="1"/>
  <c r="F120" i="22"/>
  <c r="E120" i="22"/>
  <c r="H120" i="22" s="1"/>
  <c r="U119" i="22"/>
  <c r="O119" i="22"/>
  <c r="P119" i="22" s="1"/>
  <c r="F119" i="22"/>
  <c r="E119" i="22"/>
  <c r="H119" i="22" s="1"/>
  <c r="U118" i="22"/>
  <c r="O118" i="22"/>
  <c r="P118" i="22" s="1"/>
  <c r="S118" i="22" s="1"/>
  <c r="T118" i="22" s="1"/>
  <c r="F118" i="22"/>
  <c r="E118" i="22"/>
  <c r="H118" i="22" s="1"/>
  <c r="U117" i="22"/>
  <c r="O117" i="22"/>
  <c r="P117" i="22" s="1"/>
  <c r="F117" i="22"/>
  <c r="E117" i="22"/>
  <c r="H117" i="22" s="1"/>
  <c r="U116" i="22"/>
  <c r="O116" i="22"/>
  <c r="P116" i="22" s="1"/>
  <c r="S116" i="22" s="1"/>
  <c r="T116" i="22" s="1"/>
  <c r="F116" i="22"/>
  <c r="E116" i="22"/>
  <c r="H116" i="22" s="1"/>
  <c r="U115" i="22"/>
  <c r="O115" i="22"/>
  <c r="P115" i="22" s="1"/>
  <c r="F115" i="22"/>
  <c r="E115" i="22"/>
  <c r="H115" i="22" s="1"/>
  <c r="U114" i="22"/>
  <c r="O114" i="22"/>
  <c r="P114" i="22" s="1"/>
  <c r="S114" i="22" s="1"/>
  <c r="T114" i="22" s="1"/>
  <c r="F114" i="22"/>
  <c r="E114" i="22"/>
  <c r="H114" i="22" s="1"/>
  <c r="U113" i="22"/>
  <c r="O113" i="22"/>
  <c r="P113" i="22" s="1"/>
  <c r="F113" i="22"/>
  <c r="E113" i="22"/>
  <c r="H113" i="22" s="1"/>
  <c r="U112" i="22"/>
  <c r="O112" i="22"/>
  <c r="P112" i="22" s="1"/>
  <c r="S112" i="22" s="1"/>
  <c r="T112" i="22" s="1"/>
  <c r="F112" i="22"/>
  <c r="E112" i="22"/>
  <c r="H112" i="22" s="1"/>
  <c r="U111" i="22"/>
  <c r="O111" i="22"/>
  <c r="P111" i="22" s="1"/>
  <c r="F111" i="22"/>
  <c r="E111" i="22"/>
  <c r="H111" i="22" s="1"/>
  <c r="U110" i="22"/>
  <c r="O110" i="22"/>
  <c r="P110" i="22" s="1"/>
  <c r="S110" i="22" s="1"/>
  <c r="T110" i="22" s="1"/>
  <c r="F110" i="22"/>
  <c r="E110" i="22"/>
  <c r="H110" i="22" s="1"/>
  <c r="U109" i="22"/>
  <c r="O109" i="22"/>
  <c r="P109" i="22" s="1"/>
  <c r="F109" i="22"/>
  <c r="E109" i="22"/>
  <c r="H109" i="22" s="1"/>
  <c r="U108" i="22"/>
  <c r="O108" i="22"/>
  <c r="P108" i="22" s="1"/>
  <c r="S108" i="22" s="1"/>
  <c r="T108" i="22" s="1"/>
  <c r="F108" i="22"/>
  <c r="E108" i="22"/>
  <c r="H108" i="22" s="1"/>
  <c r="U107" i="22"/>
  <c r="O107" i="22"/>
  <c r="P107" i="22" s="1"/>
  <c r="F107" i="22"/>
  <c r="E107" i="22"/>
  <c r="H107" i="22" s="1"/>
  <c r="U106" i="22"/>
  <c r="O106" i="22"/>
  <c r="P106" i="22" s="1"/>
  <c r="S106" i="22" s="1"/>
  <c r="T106" i="22" s="1"/>
  <c r="F106" i="22"/>
  <c r="E106" i="22"/>
  <c r="H106" i="22" s="1"/>
  <c r="U105" i="22"/>
  <c r="O105" i="22"/>
  <c r="P105" i="22" s="1"/>
  <c r="F105" i="22"/>
  <c r="E105" i="22"/>
  <c r="H105" i="22" s="1"/>
  <c r="U104" i="22"/>
  <c r="O104" i="22"/>
  <c r="P104" i="22" s="1"/>
  <c r="S104" i="22" s="1"/>
  <c r="T104" i="22" s="1"/>
  <c r="F104" i="22"/>
  <c r="E104" i="22"/>
  <c r="H104" i="22" s="1"/>
  <c r="U103" i="22"/>
  <c r="O103" i="22"/>
  <c r="P103" i="22" s="1"/>
  <c r="F103" i="22"/>
  <c r="E103" i="22"/>
  <c r="H103" i="22" s="1"/>
  <c r="U102" i="22"/>
  <c r="O102" i="22"/>
  <c r="P102" i="22" s="1"/>
  <c r="S102" i="22" s="1"/>
  <c r="T102" i="22" s="1"/>
  <c r="F102" i="22"/>
  <c r="E102" i="22"/>
  <c r="H102" i="22" s="1"/>
  <c r="U101" i="22"/>
  <c r="O101" i="22"/>
  <c r="P101" i="22" s="1"/>
  <c r="F101" i="22"/>
  <c r="E101" i="22"/>
  <c r="H101" i="22" s="1"/>
  <c r="U100" i="22"/>
  <c r="O100" i="22"/>
  <c r="P100" i="22" s="1"/>
  <c r="S100" i="22" s="1"/>
  <c r="T100" i="22" s="1"/>
  <c r="F100" i="22"/>
  <c r="E100" i="22"/>
  <c r="H100" i="22" s="1"/>
  <c r="U99" i="22"/>
  <c r="O99" i="22"/>
  <c r="P99" i="22" s="1"/>
  <c r="F99" i="22"/>
  <c r="E99" i="22"/>
  <c r="H99" i="22" s="1"/>
  <c r="U98" i="22"/>
  <c r="O98" i="22"/>
  <c r="P98" i="22" s="1"/>
  <c r="S98" i="22" s="1"/>
  <c r="T98" i="22" s="1"/>
  <c r="F98" i="22"/>
  <c r="E98" i="22"/>
  <c r="H98" i="22" s="1"/>
  <c r="U97" i="22"/>
  <c r="O97" i="22"/>
  <c r="P97" i="22" s="1"/>
  <c r="F97" i="22"/>
  <c r="E97" i="22"/>
  <c r="H97" i="22" s="1"/>
  <c r="U96" i="22"/>
  <c r="O96" i="22"/>
  <c r="P96" i="22" s="1"/>
  <c r="S96" i="22" s="1"/>
  <c r="T96" i="22" s="1"/>
  <c r="F96" i="22"/>
  <c r="E96" i="22"/>
  <c r="H96" i="22" s="1"/>
  <c r="U95" i="22"/>
  <c r="O95" i="22"/>
  <c r="P95" i="22" s="1"/>
  <c r="F95" i="22"/>
  <c r="E95" i="22"/>
  <c r="H95" i="22" s="1"/>
  <c r="U94" i="22"/>
  <c r="O94" i="22"/>
  <c r="P94" i="22" s="1"/>
  <c r="S94" i="22" s="1"/>
  <c r="T94" i="22" s="1"/>
  <c r="F94" i="22"/>
  <c r="E94" i="22"/>
  <c r="H94" i="22" s="1"/>
  <c r="U93" i="22"/>
  <c r="O93" i="22"/>
  <c r="P93" i="22" s="1"/>
  <c r="F93" i="22"/>
  <c r="E93" i="22"/>
  <c r="H93" i="22" s="1"/>
  <c r="U92" i="22"/>
  <c r="O92" i="22"/>
  <c r="P92" i="22" s="1"/>
  <c r="S92" i="22" s="1"/>
  <c r="T92" i="22" s="1"/>
  <c r="F92" i="22"/>
  <c r="E92" i="22"/>
  <c r="H92" i="22" s="1"/>
  <c r="U91" i="22"/>
  <c r="O91" i="22"/>
  <c r="P91" i="22" s="1"/>
  <c r="F91" i="22"/>
  <c r="E91" i="22"/>
  <c r="H91" i="22" s="1"/>
  <c r="U90" i="22"/>
  <c r="O90" i="22"/>
  <c r="P90" i="22" s="1"/>
  <c r="S90" i="22" s="1"/>
  <c r="T90" i="22" s="1"/>
  <c r="F90" i="22"/>
  <c r="E90" i="22"/>
  <c r="H90" i="22" s="1"/>
  <c r="U89" i="22"/>
  <c r="O89" i="22"/>
  <c r="P89" i="22" s="1"/>
  <c r="F89" i="22"/>
  <c r="E89" i="22"/>
  <c r="H89" i="22" s="1"/>
  <c r="U88" i="22"/>
  <c r="O88" i="22"/>
  <c r="P88" i="22" s="1"/>
  <c r="S88" i="22" s="1"/>
  <c r="T88" i="22" s="1"/>
  <c r="F88" i="22"/>
  <c r="E88" i="22"/>
  <c r="H88" i="22" s="1"/>
  <c r="U87" i="22"/>
  <c r="O87" i="22"/>
  <c r="P87" i="22" s="1"/>
  <c r="F87" i="22"/>
  <c r="E87" i="22"/>
  <c r="H87" i="22" s="1"/>
  <c r="U86" i="22"/>
  <c r="O86" i="22"/>
  <c r="P86" i="22" s="1"/>
  <c r="S86" i="22" s="1"/>
  <c r="T86" i="22" s="1"/>
  <c r="F86" i="22"/>
  <c r="E86" i="22"/>
  <c r="H86" i="22" s="1"/>
  <c r="U85" i="22"/>
  <c r="O85" i="22"/>
  <c r="P85" i="22" s="1"/>
  <c r="F85" i="22"/>
  <c r="E85" i="22"/>
  <c r="H85" i="22" s="1"/>
  <c r="U84" i="22"/>
  <c r="O84" i="22"/>
  <c r="P84" i="22" s="1"/>
  <c r="S84" i="22" s="1"/>
  <c r="T84" i="22" s="1"/>
  <c r="F84" i="22"/>
  <c r="E84" i="22"/>
  <c r="H84" i="22" s="1"/>
  <c r="U83" i="22"/>
  <c r="O83" i="22"/>
  <c r="P83" i="22" s="1"/>
  <c r="F83" i="22"/>
  <c r="E83" i="22"/>
  <c r="H83" i="22" s="1"/>
  <c r="U82" i="22"/>
  <c r="O82" i="22"/>
  <c r="P82" i="22" s="1"/>
  <c r="S82" i="22" s="1"/>
  <c r="T82" i="22" s="1"/>
  <c r="F82" i="22"/>
  <c r="E82" i="22"/>
  <c r="H82" i="22" s="1"/>
  <c r="U81" i="22"/>
  <c r="O81" i="22"/>
  <c r="P81" i="22" s="1"/>
  <c r="F81" i="22"/>
  <c r="E81" i="22"/>
  <c r="H81" i="22" s="1"/>
  <c r="U80" i="22"/>
  <c r="O80" i="22"/>
  <c r="P80" i="22" s="1"/>
  <c r="S80" i="22" s="1"/>
  <c r="T80" i="22" s="1"/>
  <c r="F80" i="22"/>
  <c r="E80" i="22"/>
  <c r="H80" i="22" s="1"/>
  <c r="U79" i="22"/>
  <c r="O79" i="22"/>
  <c r="P79" i="22" s="1"/>
  <c r="F79" i="22"/>
  <c r="E79" i="22"/>
  <c r="H79" i="22" s="1"/>
  <c r="U78" i="22"/>
  <c r="O78" i="22"/>
  <c r="P78" i="22" s="1"/>
  <c r="S78" i="22" s="1"/>
  <c r="T78" i="22" s="1"/>
  <c r="F78" i="22"/>
  <c r="E78" i="22"/>
  <c r="H78" i="22" s="1"/>
  <c r="U77" i="22"/>
  <c r="O77" i="22"/>
  <c r="P77" i="22" s="1"/>
  <c r="F77" i="22"/>
  <c r="E77" i="22"/>
  <c r="H77" i="22" s="1"/>
  <c r="U76" i="22"/>
  <c r="O76" i="22"/>
  <c r="P76" i="22" s="1"/>
  <c r="S76" i="22" s="1"/>
  <c r="T76" i="22" s="1"/>
  <c r="F76" i="22"/>
  <c r="E76" i="22"/>
  <c r="H76" i="22" s="1"/>
  <c r="U75" i="22"/>
  <c r="O75" i="22"/>
  <c r="P75" i="22" s="1"/>
  <c r="F75" i="22"/>
  <c r="E75" i="22"/>
  <c r="H75" i="22" s="1"/>
  <c r="U74" i="22"/>
  <c r="O74" i="22"/>
  <c r="P74" i="22" s="1"/>
  <c r="S74" i="22" s="1"/>
  <c r="T74" i="22" s="1"/>
  <c r="F74" i="22"/>
  <c r="E74" i="22"/>
  <c r="H74" i="22" s="1"/>
  <c r="U73" i="22"/>
  <c r="O73" i="22"/>
  <c r="P73" i="22" s="1"/>
  <c r="F73" i="22"/>
  <c r="E73" i="22"/>
  <c r="H73" i="22" s="1"/>
  <c r="U72" i="22"/>
  <c r="O72" i="22"/>
  <c r="P72" i="22" s="1"/>
  <c r="S72" i="22" s="1"/>
  <c r="T72" i="22" s="1"/>
  <c r="F72" i="22"/>
  <c r="E72" i="22"/>
  <c r="H72" i="22" s="1"/>
  <c r="U71" i="22"/>
  <c r="O71" i="22"/>
  <c r="P71" i="22" s="1"/>
  <c r="F71" i="22"/>
  <c r="E71" i="22"/>
  <c r="H71" i="22" s="1"/>
  <c r="U70" i="22"/>
  <c r="O70" i="22"/>
  <c r="P70" i="22" s="1"/>
  <c r="S70" i="22" s="1"/>
  <c r="T70" i="22" s="1"/>
  <c r="F70" i="22"/>
  <c r="E70" i="22"/>
  <c r="H70" i="22" s="1"/>
  <c r="U69" i="22"/>
  <c r="O69" i="22"/>
  <c r="P69" i="22" s="1"/>
  <c r="F69" i="22"/>
  <c r="E69" i="22"/>
  <c r="H69" i="22" s="1"/>
  <c r="U68" i="22"/>
  <c r="O68" i="22"/>
  <c r="P68" i="22" s="1"/>
  <c r="S68" i="22" s="1"/>
  <c r="T68" i="22" s="1"/>
  <c r="F68" i="22"/>
  <c r="E68" i="22"/>
  <c r="H68" i="22" s="1"/>
  <c r="U67" i="22"/>
  <c r="O67" i="22"/>
  <c r="P67" i="22" s="1"/>
  <c r="S67" i="22" s="1"/>
  <c r="T67" i="22" s="1"/>
  <c r="F67" i="22"/>
  <c r="E67" i="22"/>
  <c r="H67" i="22" s="1"/>
  <c r="U66" i="22"/>
  <c r="O66" i="22"/>
  <c r="P66" i="22" s="1"/>
  <c r="Q66" i="22" s="1"/>
  <c r="F66" i="22"/>
  <c r="E66" i="22"/>
  <c r="H66" i="22" s="1"/>
  <c r="U65" i="22"/>
  <c r="O65" i="22"/>
  <c r="P65" i="22" s="1"/>
  <c r="S65" i="22" s="1"/>
  <c r="T65" i="22" s="1"/>
  <c r="F65" i="22"/>
  <c r="E65" i="22"/>
  <c r="H65" i="22" s="1"/>
  <c r="U64" i="22"/>
  <c r="O64" i="22"/>
  <c r="P64" i="22" s="1"/>
  <c r="F64" i="22"/>
  <c r="E64" i="22"/>
  <c r="H64" i="22" s="1"/>
  <c r="U63" i="22"/>
  <c r="O63" i="22"/>
  <c r="P63" i="22" s="1"/>
  <c r="S63" i="22" s="1"/>
  <c r="T63" i="22" s="1"/>
  <c r="F63" i="22"/>
  <c r="E63" i="22"/>
  <c r="H63" i="22" s="1"/>
  <c r="U62" i="22"/>
  <c r="O62" i="22"/>
  <c r="P62" i="22" s="1"/>
  <c r="Q62" i="22" s="1"/>
  <c r="F62" i="22"/>
  <c r="E62" i="22"/>
  <c r="H62" i="22" s="1"/>
  <c r="U61" i="22"/>
  <c r="O61" i="22"/>
  <c r="P61" i="22" s="1"/>
  <c r="S61" i="22" s="1"/>
  <c r="T61" i="22" s="1"/>
  <c r="F61" i="22"/>
  <c r="E61" i="22"/>
  <c r="H61" i="22" s="1"/>
  <c r="U60" i="22"/>
  <c r="O60" i="22"/>
  <c r="P60" i="22" s="1"/>
  <c r="F60" i="22"/>
  <c r="E60" i="22"/>
  <c r="H60" i="22" s="1"/>
  <c r="U59" i="22"/>
  <c r="O59" i="22"/>
  <c r="P59" i="22" s="1"/>
  <c r="S59" i="22" s="1"/>
  <c r="T59" i="22" s="1"/>
  <c r="F59" i="22"/>
  <c r="E59" i="22"/>
  <c r="H59" i="22" s="1"/>
  <c r="U58" i="22"/>
  <c r="O58" i="22"/>
  <c r="P58" i="22" s="1"/>
  <c r="Q58" i="22" s="1"/>
  <c r="F58" i="22"/>
  <c r="E58" i="22"/>
  <c r="H58" i="22" s="1"/>
  <c r="U57" i="22"/>
  <c r="O57" i="22"/>
  <c r="P57" i="22" s="1"/>
  <c r="S57" i="22" s="1"/>
  <c r="T57" i="22" s="1"/>
  <c r="F57" i="22"/>
  <c r="E57" i="22"/>
  <c r="H57" i="22" s="1"/>
  <c r="U56" i="22"/>
  <c r="O56" i="22"/>
  <c r="P56" i="22" s="1"/>
  <c r="F56" i="22"/>
  <c r="E56" i="22"/>
  <c r="H56" i="22" s="1"/>
  <c r="U55" i="22"/>
  <c r="O55" i="22"/>
  <c r="P55" i="22" s="1"/>
  <c r="S55" i="22" s="1"/>
  <c r="T55" i="22" s="1"/>
  <c r="F55" i="22"/>
  <c r="E55" i="22"/>
  <c r="H55" i="22" s="1"/>
  <c r="U54" i="22"/>
  <c r="O54" i="22"/>
  <c r="P54" i="22" s="1"/>
  <c r="Q54" i="22" s="1"/>
  <c r="F54" i="22"/>
  <c r="E54" i="22"/>
  <c r="H54" i="22" s="1"/>
  <c r="U53" i="22"/>
  <c r="O53" i="22"/>
  <c r="P53" i="22" s="1"/>
  <c r="S53" i="22" s="1"/>
  <c r="T53" i="22" s="1"/>
  <c r="F53" i="22"/>
  <c r="E53" i="22"/>
  <c r="H53" i="22" s="1"/>
  <c r="U52" i="22"/>
  <c r="O52" i="22"/>
  <c r="P52" i="22" s="1"/>
  <c r="F52" i="22"/>
  <c r="E52" i="22"/>
  <c r="H52" i="22" s="1"/>
  <c r="U51" i="22"/>
  <c r="O51" i="22"/>
  <c r="P51" i="22" s="1"/>
  <c r="S51" i="22" s="1"/>
  <c r="T51" i="22" s="1"/>
  <c r="F51" i="22"/>
  <c r="E51" i="22"/>
  <c r="H51" i="22" s="1"/>
  <c r="U50" i="22"/>
  <c r="O50" i="22"/>
  <c r="P50" i="22" s="1"/>
  <c r="Q50" i="22" s="1"/>
  <c r="F50" i="22"/>
  <c r="E50" i="22"/>
  <c r="H50" i="22" s="1"/>
  <c r="U49" i="22"/>
  <c r="O49" i="22"/>
  <c r="P49" i="22" s="1"/>
  <c r="S49" i="22" s="1"/>
  <c r="T49" i="22" s="1"/>
  <c r="F49" i="22"/>
  <c r="E49" i="22"/>
  <c r="H49" i="22" s="1"/>
  <c r="U48" i="22"/>
  <c r="O48" i="22"/>
  <c r="P48" i="22" s="1"/>
  <c r="F48" i="22"/>
  <c r="E48" i="22"/>
  <c r="H48" i="22" s="1"/>
  <c r="U47" i="22"/>
  <c r="O47" i="22"/>
  <c r="P47" i="22" s="1"/>
  <c r="S47" i="22" s="1"/>
  <c r="T47" i="22" s="1"/>
  <c r="F47" i="22"/>
  <c r="E47" i="22"/>
  <c r="H47" i="22" s="1"/>
  <c r="U46" i="22"/>
  <c r="O46" i="22"/>
  <c r="P46" i="22" s="1"/>
  <c r="Q46" i="22" s="1"/>
  <c r="F46" i="22"/>
  <c r="E46" i="22"/>
  <c r="H46" i="22" s="1"/>
  <c r="U45" i="22"/>
  <c r="O45" i="22"/>
  <c r="P45" i="22" s="1"/>
  <c r="S45" i="22" s="1"/>
  <c r="T45" i="22" s="1"/>
  <c r="F45" i="22"/>
  <c r="E45" i="22"/>
  <c r="H45" i="22" s="1"/>
  <c r="U44" i="22"/>
  <c r="O44" i="22"/>
  <c r="P44" i="22" s="1"/>
  <c r="F44" i="22"/>
  <c r="E44" i="22"/>
  <c r="H44" i="22" s="1"/>
  <c r="U43" i="22"/>
  <c r="O43" i="22"/>
  <c r="P43" i="22" s="1"/>
  <c r="S43" i="22" s="1"/>
  <c r="T43" i="22" s="1"/>
  <c r="F43" i="22"/>
  <c r="E43" i="22"/>
  <c r="H43" i="22" s="1"/>
  <c r="U42" i="22"/>
  <c r="O42" i="22"/>
  <c r="P42" i="22" s="1"/>
  <c r="Q42" i="22" s="1"/>
  <c r="F42" i="22"/>
  <c r="E42" i="22"/>
  <c r="H42" i="22" s="1"/>
  <c r="U41" i="22"/>
  <c r="O41" i="22"/>
  <c r="P41" i="22" s="1"/>
  <c r="S41" i="22" s="1"/>
  <c r="T41" i="22" s="1"/>
  <c r="F41" i="22"/>
  <c r="E41" i="22"/>
  <c r="H41" i="22" s="1"/>
  <c r="U40" i="22"/>
  <c r="O40" i="22"/>
  <c r="P40" i="22" s="1"/>
  <c r="F40" i="22"/>
  <c r="E40" i="22"/>
  <c r="H40" i="22" s="1"/>
  <c r="U39" i="22"/>
  <c r="O39" i="22"/>
  <c r="P39" i="22" s="1"/>
  <c r="S39" i="22" s="1"/>
  <c r="T39" i="22" s="1"/>
  <c r="F39" i="22"/>
  <c r="E39" i="22"/>
  <c r="H39" i="22" s="1"/>
  <c r="U38" i="22"/>
  <c r="O38" i="22"/>
  <c r="P38" i="22" s="1"/>
  <c r="Q38" i="22" s="1"/>
  <c r="F38" i="22"/>
  <c r="E38" i="22"/>
  <c r="H38" i="22" s="1"/>
  <c r="U37" i="22"/>
  <c r="O37" i="22"/>
  <c r="P37" i="22" s="1"/>
  <c r="S37" i="22" s="1"/>
  <c r="T37" i="22" s="1"/>
  <c r="F37" i="22"/>
  <c r="E37" i="22"/>
  <c r="H37" i="22" s="1"/>
  <c r="U36" i="22"/>
  <c r="O36" i="22"/>
  <c r="P36" i="22" s="1"/>
  <c r="F36" i="22"/>
  <c r="E36" i="22"/>
  <c r="H36" i="22" s="1"/>
  <c r="U35" i="22"/>
  <c r="O35" i="22"/>
  <c r="P35" i="22" s="1"/>
  <c r="S35" i="22" s="1"/>
  <c r="T35" i="22" s="1"/>
  <c r="F35" i="22"/>
  <c r="E35" i="22"/>
  <c r="H35" i="22" s="1"/>
  <c r="U34" i="22"/>
  <c r="O34" i="22"/>
  <c r="P34" i="22" s="1"/>
  <c r="Q34" i="22" s="1"/>
  <c r="F34" i="22"/>
  <c r="E34" i="22"/>
  <c r="H34" i="22" s="1"/>
  <c r="U33" i="22"/>
  <c r="O33" i="22"/>
  <c r="P33" i="22" s="1"/>
  <c r="S33" i="22" s="1"/>
  <c r="T33" i="22" s="1"/>
  <c r="F33" i="22"/>
  <c r="E33" i="22"/>
  <c r="H33" i="22" s="1"/>
  <c r="U32" i="22"/>
  <c r="O32" i="22"/>
  <c r="P32" i="22" s="1"/>
  <c r="F32" i="22"/>
  <c r="E32" i="22"/>
  <c r="H32" i="22" s="1"/>
  <c r="U31" i="22"/>
  <c r="O31" i="22"/>
  <c r="P31" i="22" s="1"/>
  <c r="S31" i="22" s="1"/>
  <c r="T31" i="22" s="1"/>
  <c r="F31" i="22"/>
  <c r="E31" i="22"/>
  <c r="H31" i="22" s="1"/>
  <c r="U30" i="22"/>
  <c r="O30" i="22"/>
  <c r="P30" i="22" s="1"/>
  <c r="Q30" i="22" s="1"/>
  <c r="F30" i="22"/>
  <c r="E30" i="22"/>
  <c r="H30" i="22" s="1"/>
  <c r="U29" i="22"/>
  <c r="O29" i="22"/>
  <c r="P29" i="22" s="1"/>
  <c r="S29" i="22" s="1"/>
  <c r="T29" i="22" s="1"/>
  <c r="F29" i="22"/>
  <c r="E29" i="22"/>
  <c r="H29" i="22" s="1"/>
  <c r="U28" i="22"/>
  <c r="O28" i="22"/>
  <c r="P28" i="22" s="1"/>
  <c r="F28" i="22"/>
  <c r="E28" i="22"/>
  <c r="H28" i="22" s="1"/>
  <c r="U27" i="22"/>
  <c r="O27" i="22"/>
  <c r="P27" i="22" s="1"/>
  <c r="S27" i="22" s="1"/>
  <c r="T27" i="22" s="1"/>
  <c r="F27" i="22"/>
  <c r="E27" i="22"/>
  <c r="H27" i="22" s="1"/>
  <c r="U26" i="22"/>
  <c r="O26" i="22"/>
  <c r="P26" i="22" s="1"/>
  <c r="Q26" i="22" s="1"/>
  <c r="F26" i="22"/>
  <c r="E26" i="22"/>
  <c r="H26" i="22" s="1"/>
  <c r="U25" i="22"/>
  <c r="O25" i="22"/>
  <c r="P25" i="22" s="1"/>
  <c r="S25" i="22" s="1"/>
  <c r="T25" i="22" s="1"/>
  <c r="F25" i="22"/>
  <c r="E25" i="22"/>
  <c r="H25" i="22" s="1"/>
  <c r="U24" i="22"/>
  <c r="O24" i="22"/>
  <c r="P24" i="22" s="1"/>
  <c r="S24" i="22" s="1"/>
  <c r="T24" i="22" s="1"/>
  <c r="F24" i="22"/>
  <c r="E24" i="22"/>
  <c r="H24" i="22" s="1"/>
  <c r="U23" i="22"/>
  <c r="O23" i="22"/>
  <c r="P23" i="22" s="1"/>
  <c r="F23" i="22"/>
  <c r="E23" i="22"/>
  <c r="H23" i="22" s="1"/>
  <c r="U22" i="22"/>
  <c r="O22" i="22"/>
  <c r="P22" i="22" s="1"/>
  <c r="S22" i="22" s="1"/>
  <c r="T22" i="22" s="1"/>
  <c r="F22" i="22"/>
  <c r="E22" i="22"/>
  <c r="H22" i="22" s="1"/>
  <c r="U21" i="22"/>
  <c r="O21" i="22"/>
  <c r="P21" i="22" s="1"/>
  <c r="F21" i="22"/>
  <c r="E21" i="22"/>
  <c r="H21" i="22" s="1"/>
  <c r="U20" i="22"/>
  <c r="O20" i="22"/>
  <c r="P20" i="22" s="1"/>
  <c r="S20" i="22" s="1"/>
  <c r="T20" i="22" s="1"/>
  <c r="F20" i="22"/>
  <c r="E20" i="22"/>
  <c r="U19" i="22"/>
  <c r="O19" i="22"/>
  <c r="P19" i="22" s="1"/>
  <c r="S19" i="22" s="1"/>
  <c r="T19" i="22" s="1"/>
  <c r="F19" i="22"/>
  <c r="E19" i="22"/>
  <c r="U18" i="22"/>
  <c r="O18" i="22"/>
  <c r="P18" i="22" s="1"/>
  <c r="S18" i="22" s="1"/>
  <c r="T18" i="22" s="1"/>
  <c r="F18" i="22"/>
  <c r="E18" i="22"/>
  <c r="U17" i="22"/>
  <c r="O17" i="22"/>
  <c r="P17" i="22" s="1"/>
  <c r="Q17" i="22" s="1"/>
  <c r="F17" i="22"/>
  <c r="E17" i="22"/>
  <c r="U16" i="22"/>
  <c r="O16" i="22"/>
  <c r="P16" i="22" s="1"/>
  <c r="Q16" i="22" s="1"/>
  <c r="F16" i="22"/>
  <c r="E16" i="22"/>
  <c r="U15" i="22"/>
  <c r="O15" i="22"/>
  <c r="P15" i="22" s="1"/>
  <c r="Q15" i="22" s="1"/>
  <c r="F15" i="22"/>
  <c r="E15" i="22"/>
  <c r="U14" i="22"/>
  <c r="O14" i="22"/>
  <c r="P14" i="22" s="1"/>
  <c r="S14" i="22" s="1"/>
  <c r="T14" i="22" s="1"/>
  <c r="F14" i="22"/>
  <c r="E14" i="22"/>
  <c r="U13" i="22"/>
  <c r="O13" i="22"/>
  <c r="P13" i="22" s="1"/>
  <c r="Q13" i="22" s="1"/>
  <c r="F13" i="22"/>
  <c r="E13" i="22"/>
  <c r="U12" i="22"/>
  <c r="O12" i="22"/>
  <c r="P12" i="22" s="1"/>
  <c r="Q12" i="22" s="1"/>
  <c r="F12" i="22"/>
  <c r="E12" i="22"/>
  <c r="U11" i="22"/>
  <c r="O11" i="22"/>
  <c r="P11" i="22" s="1"/>
  <c r="S11" i="22" s="1"/>
  <c r="T11" i="22" s="1"/>
  <c r="F11" i="22"/>
  <c r="E11" i="22"/>
  <c r="U10" i="22"/>
  <c r="O10" i="22"/>
  <c r="P10" i="22" s="1"/>
  <c r="S10" i="22" s="1"/>
  <c r="T10" i="22" s="1"/>
  <c r="F10" i="22"/>
  <c r="E10" i="22"/>
  <c r="U9" i="22"/>
  <c r="O9" i="22"/>
  <c r="P9" i="22" s="1"/>
  <c r="Q9" i="22" s="1"/>
  <c r="F9" i="22"/>
  <c r="E9" i="22"/>
  <c r="U8" i="22"/>
  <c r="O8" i="22"/>
  <c r="P8" i="22" s="1"/>
  <c r="S8" i="22" s="1"/>
  <c r="T8" i="22" s="1"/>
  <c r="F8" i="22"/>
  <c r="E8" i="22"/>
  <c r="U7" i="22"/>
  <c r="O7" i="22"/>
  <c r="P7" i="22" s="1"/>
  <c r="Q7" i="22" s="1"/>
  <c r="F7" i="22"/>
  <c r="E7" i="22"/>
  <c r="U6" i="22"/>
  <c r="O6" i="22"/>
  <c r="P6" i="22" s="1"/>
  <c r="S6" i="22" s="1"/>
  <c r="T6" i="22" s="1"/>
  <c r="F6" i="22"/>
  <c r="E6" i="22"/>
  <c r="U5" i="22"/>
  <c r="O5" i="22"/>
  <c r="P5" i="22" s="1"/>
  <c r="Q5" i="22" s="1"/>
  <c r="F5" i="22"/>
  <c r="E5" i="22"/>
  <c r="U4" i="22"/>
  <c r="O4" i="22"/>
  <c r="P4" i="22" s="1"/>
  <c r="S4" i="22" s="1"/>
  <c r="T4" i="22" s="1"/>
  <c r="F4" i="22"/>
  <c r="E4" i="22"/>
  <c r="V234" i="19"/>
  <c r="V233" i="19"/>
  <c r="V232" i="19"/>
  <c r="V231" i="19"/>
  <c r="V230" i="19"/>
  <c r="V229" i="19"/>
  <c r="V228" i="19"/>
  <c r="V227" i="19"/>
  <c r="V226" i="19"/>
  <c r="V225" i="19"/>
  <c r="V224" i="19"/>
  <c r="V223" i="19"/>
  <c r="V222" i="19"/>
  <c r="V221" i="19"/>
  <c r="AD220" i="19"/>
  <c r="V220" i="19"/>
  <c r="V219" i="19"/>
  <c r="V218" i="19"/>
  <c r="AD217" i="19"/>
  <c r="V217" i="19"/>
  <c r="AD216" i="19"/>
  <c r="V216" i="19"/>
  <c r="AD215" i="19"/>
  <c r="V215" i="19"/>
  <c r="AD214" i="19"/>
  <c r="V214" i="19"/>
  <c r="V213" i="19"/>
  <c r="V212" i="19"/>
  <c r="V211" i="19"/>
  <c r="V210" i="19"/>
  <c r="AD209" i="19"/>
  <c r="V209" i="19"/>
  <c r="AD208" i="19"/>
  <c r="V208" i="19"/>
  <c r="AD207" i="19"/>
  <c r="V207" i="19"/>
  <c r="AD206" i="19"/>
  <c r="V206" i="19"/>
  <c r="AD205" i="19"/>
  <c r="V205" i="19"/>
  <c r="AD204" i="19"/>
  <c r="V204" i="19"/>
  <c r="AD203" i="19"/>
  <c r="V203" i="19"/>
  <c r="V202" i="19"/>
  <c r="AD201" i="19"/>
  <c r="V201" i="19"/>
  <c r="V200" i="19"/>
  <c r="AD199" i="19"/>
  <c r="V199" i="19"/>
  <c r="V198" i="19"/>
  <c r="AD197" i="19"/>
  <c r="V197" i="19"/>
  <c r="AD196" i="19"/>
  <c r="V196" i="19"/>
  <c r="AD195" i="19"/>
  <c r="V195" i="19"/>
  <c r="AD194" i="19"/>
  <c r="V194" i="19"/>
  <c r="AD193" i="19"/>
  <c r="V193" i="19"/>
  <c r="AD192" i="19"/>
  <c r="V192" i="19"/>
  <c r="AD191" i="19"/>
  <c r="V191" i="19"/>
  <c r="AD190" i="19"/>
  <c r="V190" i="19"/>
  <c r="V189" i="19"/>
  <c r="V188" i="19"/>
  <c r="AD187" i="19"/>
  <c r="V187" i="19"/>
  <c r="AD186" i="19"/>
  <c r="V186" i="19"/>
  <c r="AD185" i="19"/>
  <c r="V185" i="19"/>
  <c r="AD184" i="19"/>
  <c r="V184" i="19"/>
  <c r="V183" i="19"/>
  <c r="V182" i="19"/>
  <c r="V181" i="19"/>
  <c r="AD180" i="19"/>
  <c r="V180" i="19"/>
  <c r="V179" i="19"/>
  <c r="AD178" i="19"/>
  <c r="V178" i="19"/>
  <c r="AD177" i="19"/>
  <c r="V177" i="19"/>
  <c r="AD176" i="19"/>
  <c r="V176" i="19"/>
  <c r="V175" i="19"/>
  <c r="AD174" i="19"/>
  <c r="V174" i="19"/>
  <c r="AD173" i="19"/>
  <c r="V173" i="19"/>
  <c r="AD172" i="19"/>
  <c r="V172" i="19"/>
  <c r="AD171" i="19"/>
  <c r="V171" i="19"/>
  <c r="AD170" i="19"/>
  <c r="V170" i="19"/>
  <c r="V169" i="19"/>
  <c r="V168" i="19"/>
  <c r="V167" i="19"/>
  <c r="AD166" i="19"/>
  <c r="V166" i="19"/>
  <c r="V165" i="19"/>
  <c r="AD164" i="19"/>
  <c r="V164" i="19"/>
  <c r="AD163" i="19"/>
  <c r="V163" i="19"/>
  <c r="AD162" i="19"/>
  <c r="V162" i="19"/>
  <c r="AD161" i="19"/>
  <c r="V161" i="19"/>
  <c r="AD160" i="19"/>
  <c r="V160" i="19"/>
  <c r="AD159" i="19"/>
  <c r="V159" i="19"/>
  <c r="V158" i="19"/>
  <c r="V157" i="19"/>
  <c r="V156" i="19"/>
  <c r="AD155" i="19"/>
  <c r="V155" i="19"/>
  <c r="V154" i="19"/>
  <c r="V153" i="19"/>
  <c r="AD151" i="19"/>
  <c r="V151" i="19"/>
  <c r="AD150" i="19"/>
  <c r="V150" i="19"/>
  <c r="V149" i="19"/>
  <c r="AD148" i="19"/>
  <c r="V148" i="19"/>
  <c r="V147" i="19"/>
  <c r="V146" i="19"/>
  <c r="V145" i="19"/>
  <c r="V144" i="19"/>
  <c r="AD143" i="19"/>
  <c r="V143" i="19"/>
  <c r="V142" i="19"/>
  <c r="V141" i="19"/>
  <c r="AD140" i="19"/>
  <c r="V140" i="19"/>
  <c r="V139" i="19"/>
  <c r="AD138" i="19"/>
  <c r="V138" i="19"/>
  <c r="V137" i="19"/>
  <c r="AD136" i="19"/>
  <c r="V136" i="19"/>
  <c r="AD135" i="19"/>
  <c r="V135" i="19"/>
  <c r="AD134" i="19"/>
  <c r="V134" i="19"/>
  <c r="AD133" i="19"/>
  <c r="V133" i="19"/>
  <c r="V132" i="19"/>
  <c r="AD131" i="19"/>
  <c r="V131" i="19"/>
  <c r="V130" i="19"/>
  <c r="V129" i="19"/>
  <c r="V127" i="19"/>
  <c r="AD126" i="19"/>
  <c r="V126" i="19"/>
  <c r="V125" i="19"/>
  <c r="V124" i="19"/>
  <c r="AD123" i="19"/>
  <c r="V123" i="19"/>
  <c r="AD122" i="19"/>
  <c r="V122" i="19"/>
  <c r="V121" i="19"/>
  <c r="V120" i="19"/>
  <c r="AD119" i="19"/>
  <c r="V119" i="19"/>
  <c r="V118" i="19"/>
  <c r="AD117" i="19"/>
  <c r="V117" i="19"/>
  <c r="AD116" i="19"/>
  <c r="V116" i="19"/>
  <c r="AD115" i="19"/>
  <c r="V115" i="19"/>
  <c r="AD114" i="19"/>
  <c r="V114" i="19"/>
  <c r="V113" i="19"/>
  <c r="V112" i="19"/>
  <c r="V111" i="19"/>
  <c r="AD110" i="19"/>
  <c r="V110" i="19"/>
  <c r="V109" i="19"/>
  <c r="V108" i="19"/>
  <c r="V107" i="19"/>
  <c r="V106" i="19"/>
  <c r="V105" i="19"/>
  <c r="AD104" i="19"/>
  <c r="V104" i="19"/>
  <c r="AD103" i="19"/>
  <c r="V103" i="19"/>
  <c r="AD102" i="19"/>
  <c r="V102" i="19"/>
  <c r="V101" i="19"/>
  <c r="V100" i="19"/>
  <c r="V99" i="19"/>
  <c r="V98" i="19"/>
  <c r="V97" i="19"/>
  <c r="V96" i="19"/>
  <c r="V95" i="19"/>
  <c r="AD94" i="19"/>
  <c r="V94" i="19"/>
  <c r="V93" i="19"/>
  <c r="AD92" i="19"/>
  <c r="V92" i="19"/>
  <c r="AD91" i="19"/>
  <c r="V91" i="19"/>
  <c r="AD90" i="19"/>
  <c r="V90" i="19"/>
  <c r="AD89" i="19"/>
  <c r="V89" i="19"/>
  <c r="V88" i="19"/>
  <c r="V87" i="19"/>
  <c r="AD86" i="19"/>
  <c r="V86" i="19"/>
  <c r="AD85" i="19"/>
  <c r="V85" i="19"/>
  <c r="AD84" i="19"/>
  <c r="V84" i="19"/>
  <c r="AD83" i="19"/>
  <c r="V83" i="19"/>
  <c r="AD82" i="19"/>
  <c r="V82" i="19"/>
  <c r="V81" i="19"/>
  <c r="AD80" i="19"/>
  <c r="V80" i="19"/>
  <c r="V79" i="19"/>
  <c r="V78" i="19"/>
  <c r="AD77" i="19"/>
  <c r="V77" i="19"/>
  <c r="V76" i="19"/>
  <c r="AD75" i="19"/>
  <c r="V75" i="19"/>
  <c r="AD74" i="19"/>
  <c r="V74" i="19"/>
  <c r="AD73" i="19"/>
  <c r="V73" i="19"/>
  <c r="AD72" i="19"/>
  <c r="V72" i="19"/>
  <c r="V71" i="19"/>
  <c r="V70" i="19"/>
  <c r="V69" i="19"/>
  <c r="V68" i="19"/>
  <c r="AD67" i="19"/>
  <c r="V67" i="19"/>
  <c r="V66" i="19"/>
  <c r="AD65" i="19"/>
  <c r="V65" i="19"/>
  <c r="V64" i="19"/>
  <c r="AD63" i="19"/>
  <c r="V63" i="19"/>
  <c r="AL61" i="19"/>
  <c r="V61" i="19"/>
  <c r="AL60" i="19"/>
  <c r="AM60" i="19" s="1"/>
  <c r="AD60" i="19"/>
  <c r="V60" i="19"/>
  <c r="AL59" i="19"/>
  <c r="V59" i="19"/>
  <c r="AL58" i="19"/>
  <c r="AD58" i="19"/>
  <c r="V58" i="19"/>
  <c r="AL57" i="19"/>
  <c r="AL56" i="19"/>
  <c r="AD56" i="19"/>
  <c r="V56" i="19"/>
  <c r="AL55" i="19"/>
  <c r="V55" i="19"/>
  <c r="V54" i="19"/>
  <c r="AL53" i="19"/>
  <c r="V53" i="19"/>
  <c r="AL52" i="19"/>
  <c r="AM52" i="19" s="1"/>
  <c r="AD52" i="19"/>
  <c r="V52" i="19"/>
  <c r="AL51" i="19"/>
  <c r="AD51" i="19"/>
  <c r="V51" i="19"/>
  <c r="AL50" i="19"/>
  <c r="AD50" i="19"/>
  <c r="V50" i="19"/>
  <c r="AL49" i="19"/>
  <c r="AD49" i="19"/>
  <c r="V49" i="19"/>
  <c r="AL48" i="19"/>
  <c r="AD48" i="19"/>
  <c r="V48" i="19"/>
  <c r="AL47" i="19"/>
  <c r="V47" i="19"/>
  <c r="AL46" i="19"/>
  <c r="V46" i="19"/>
  <c r="AL45" i="19"/>
  <c r="V45" i="19"/>
  <c r="AL44" i="19"/>
  <c r="AD44" i="19"/>
  <c r="V44" i="19"/>
  <c r="AL43" i="19"/>
  <c r="AD43" i="19"/>
  <c r="V43" i="19"/>
  <c r="AL42" i="19"/>
  <c r="V42" i="19"/>
  <c r="AL41" i="19"/>
  <c r="V41" i="19"/>
  <c r="AL40" i="19"/>
  <c r="V40" i="19"/>
  <c r="AL39" i="19"/>
  <c r="AD39" i="19"/>
  <c r="V39" i="19"/>
  <c r="AL38" i="19"/>
  <c r="AD38" i="19"/>
  <c r="AL37" i="19"/>
  <c r="V37" i="19"/>
  <c r="AL36" i="19"/>
  <c r="AD36" i="19"/>
  <c r="V36" i="19"/>
  <c r="AL35" i="19"/>
  <c r="AD35" i="19"/>
  <c r="V35" i="19"/>
  <c r="AL34" i="19"/>
  <c r="AD34" i="19"/>
  <c r="V34" i="19"/>
  <c r="AL33" i="19"/>
  <c r="V33" i="19"/>
  <c r="AL32" i="19"/>
  <c r="V32" i="19"/>
  <c r="AL31" i="19"/>
  <c r="V31" i="19"/>
  <c r="AL30" i="19"/>
  <c r="AD30" i="19"/>
  <c r="V30" i="19"/>
  <c r="AL29" i="19"/>
  <c r="V29" i="19"/>
  <c r="AL28" i="19"/>
  <c r="AD28" i="19"/>
  <c r="V28" i="19"/>
  <c r="AL27" i="19"/>
  <c r="AD27" i="19"/>
  <c r="V27" i="19"/>
  <c r="AL26" i="19"/>
  <c r="AD26" i="19"/>
  <c r="AL25" i="19"/>
  <c r="V25" i="19"/>
  <c r="AL24" i="19"/>
  <c r="AD24" i="19"/>
  <c r="V24" i="19"/>
  <c r="AL23" i="19"/>
  <c r="V23" i="19"/>
  <c r="AL22" i="19"/>
  <c r="V22" i="19"/>
  <c r="AL21" i="19"/>
  <c r="AD21" i="19"/>
  <c r="V21" i="19"/>
  <c r="N21" i="19"/>
  <c r="F21" i="19"/>
  <c r="AL20" i="19"/>
  <c r="V20" i="19"/>
  <c r="N20" i="19"/>
  <c r="O20" i="19" s="1"/>
  <c r="F20" i="19"/>
  <c r="AL19" i="19"/>
  <c r="V19" i="19"/>
  <c r="N19" i="19"/>
  <c r="F19" i="19"/>
  <c r="G19" i="19" s="1"/>
  <c r="AL18" i="19"/>
  <c r="V18" i="19"/>
  <c r="N18" i="19"/>
  <c r="F18" i="19"/>
  <c r="G18" i="19" s="1"/>
  <c r="AL17" i="19"/>
  <c r="AM17" i="19" s="1"/>
  <c r="V17" i="19"/>
  <c r="N17" i="19"/>
  <c r="O17" i="19" s="1"/>
  <c r="F17" i="19"/>
  <c r="AL16" i="19"/>
  <c r="V16" i="19"/>
  <c r="N16" i="19"/>
  <c r="O16" i="19" s="1"/>
  <c r="F16" i="19"/>
  <c r="G16" i="19" s="1"/>
  <c r="AL15" i="19"/>
  <c r="AD15" i="19"/>
  <c r="V15" i="19"/>
  <c r="N15" i="19"/>
  <c r="O15" i="19" s="1"/>
  <c r="F15" i="19"/>
  <c r="AL14" i="19"/>
  <c r="V14" i="19"/>
  <c r="N14" i="19"/>
  <c r="F14" i="19"/>
  <c r="G14" i="19" s="1"/>
  <c r="AL13" i="19"/>
  <c r="V13" i="19"/>
  <c r="N13" i="19"/>
  <c r="F13" i="19"/>
  <c r="AL12" i="19"/>
  <c r="AD12" i="19"/>
  <c r="V12" i="19"/>
  <c r="N12" i="19"/>
  <c r="AL11" i="19"/>
  <c r="V11" i="19"/>
  <c r="N11" i="19"/>
  <c r="F11" i="19"/>
  <c r="AL10" i="19"/>
  <c r="AD10" i="19"/>
  <c r="V10" i="19"/>
  <c r="N10" i="19"/>
  <c r="F10" i="19"/>
  <c r="AL9" i="19"/>
  <c r="V9" i="19"/>
  <c r="N9" i="19"/>
  <c r="F9" i="19"/>
  <c r="G9" i="19" s="1"/>
  <c r="AL8" i="19"/>
  <c r="AD8" i="19"/>
  <c r="V8" i="19"/>
  <c r="N8" i="19"/>
  <c r="F8" i="19"/>
  <c r="AL7" i="19"/>
  <c r="V7" i="19"/>
  <c r="N7" i="19"/>
  <c r="F7" i="19"/>
  <c r="G8" i="19" s="1"/>
  <c r="AL6" i="19"/>
  <c r="V6" i="19"/>
  <c r="N6" i="19"/>
  <c r="O6" i="19" s="1"/>
  <c r="F6" i="19"/>
  <c r="AL5" i="19"/>
  <c r="V5" i="19"/>
  <c r="N5" i="19"/>
  <c r="O5" i="19" s="1"/>
  <c r="F5" i="19"/>
  <c r="AL4" i="19"/>
  <c r="AD4" i="19"/>
  <c r="V4" i="19"/>
  <c r="N4" i="19"/>
  <c r="F4" i="19"/>
  <c r="AL3" i="19"/>
  <c r="V3" i="19"/>
  <c r="N3" i="19"/>
  <c r="F3" i="19"/>
  <c r="AL2" i="19"/>
  <c r="AD2" i="19"/>
  <c r="V2" i="19"/>
  <c r="N2" i="19"/>
  <c r="F2" i="19"/>
  <c r="G2" i="19" s="1"/>
  <c r="E3" i="17"/>
  <c r="L3" i="17"/>
  <c r="K3" i="17" s="1"/>
  <c r="E4" i="17"/>
  <c r="L4" i="17"/>
  <c r="L5" i="17"/>
  <c r="L6" i="17"/>
  <c r="E7" i="17"/>
  <c r="L7" i="17"/>
  <c r="L8" i="17"/>
  <c r="L9" i="17"/>
  <c r="E10" i="17"/>
  <c r="L10" i="17"/>
  <c r="L11" i="17"/>
  <c r="L12" i="17"/>
  <c r="E13" i="17"/>
  <c r="L13" i="17"/>
  <c r="L14" i="17"/>
  <c r="E15" i="17"/>
  <c r="L15" i="17"/>
  <c r="K15" i="17" s="1"/>
  <c r="E16" i="17"/>
  <c r="L16" i="17"/>
  <c r="L17" i="17"/>
  <c r="L18" i="17"/>
  <c r="E19" i="17"/>
  <c r="L19" i="17"/>
  <c r="L20" i="17"/>
  <c r="L21" i="17"/>
  <c r="E22" i="17"/>
  <c r="L22" i="17"/>
  <c r="L23" i="17"/>
  <c r="L24" i="17"/>
  <c r="E25" i="17"/>
  <c r="L25" i="17"/>
  <c r="L26" i="17"/>
  <c r="E27" i="17"/>
  <c r="K27" i="17"/>
  <c r="E28" i="17"/>
  <c r="K28" i="17"/>
  <c r="E31" i="17"/>
  <c r="K31" i="17"/>
  <c r="E34" i="17"/>
  <c r="K34" i="17"/>
  <c r="E37" i="17"/>
  <c r="K37" i="17"/>
  <c r="E39" i="17"/>
  <c r="K39" i="17"/>
  <c r="E40" i="17"/>
  <c r="K40" i="17"/>
  <c r="E43" i="17"/>
  <c r="K43" i="17"/>
  <c r="E46" i="17"/>
  <c r="K46" i="17"/>
  <c r="E49" i="17"/>
  <c r="E51" i="17"/>
  <c r="K51" i="17"/>
  <c r="E52" i="17"/>
  <c r="K52" i="17"/>
  <c r="E55" i="17"/>
  <c r="K55" i="17"/>
  <c r="E58" i="17"/>
  <c r="K58" i="17"/>
  <c r="E61" i="17"/>
  <c r="K61" i="17"/>
  <c r="Q149" i="22" l="1"/>
  <c r="K16" i="17"/>
  <c r="K13" i="17"/>
  <c r="AM2" i="19"/>
  <c r="AE113" i="19"/>
  <c r="J63" i="17"/>
  <c r="O63" i="17" s="1"/>
  <c r="T67" i="17" s="1"/>
  <c r="U63" i="17" s="1"/>
  <c r="G5" i="1" s="1"/>
  <c r="D51" i="17"/>
  <c r="T51" i="17" s="1"/>
  <c r="J39" i="17"/>
  <c r="O39" i="17" s="1"/>
  <c r="T43" i="17" s="1"/>
  <c r="J27" i="17"/>
  <c r="O27" i="17" s="1"/>
  <c r="T31" i="17" s="1"/>
  <c r="K4" i="17"/>
  <c r="J51" i="17"/>
  <c r="O51" i="17" s="1"/>
  <c r="T55" i="17" s="1"/>
  <c r="D39" i="17"/>
  <c r="T39" i="17" s="1"/>
  <c r="U39" i="17" s="1"/>
  <c r="D27" i="17"/>
  <c r="T27" i="17" s="1"/>
  <c r="U27" i="17" s="1"/>
  <c r="D15" i="17"/>
  <c r="T15" i="17" s="1"/>
  <c r="D3" i="17"/>
  <c r="T3" i="17" s="1"/>
  <c r="Q55" i="22"/>
  <c r="Q173" i="22"/>
  <c r="Q39" i="22"/>
  <c r="Q157" i="22"/>
  <c r="Q189" i="22"/>
  <c r="Q63" i="22"/>
  <c r="Q141" i="22"/>
  <c r="Q165" i="22"/>
  <c r="Q181" i="22"/>
  <c r="Q197" i="22"/>
  <c r="Q31" i="22"/>
  <c r="Q47" i="22"/>
  <c r="B1" i="4"/>
  <c r="K19" i="17"/>
  <c r="K10" i="17"/>
  <c r="K7" i="17"/>
  <c r="K22" i="17"/>
  <c r="K25" i="17"/>
  <c r="W2" i="19"/>
  <c r="O2" i="19"/>
  <c r="AE2" i="19"/>
  <c r="G3" i="19"/>
  <c r="F22" i="19"/>
  <c r="O7" i="19"/>
  <c r="AM12" i="19"/>
  <c r="AM27" i="19"/>
  <c r="AE55" i="19"/>
  <c r="W45" i="19"/>
  <c r="W85" i="19"/>
  <c r="W130" i="19"/>
  <c r="W170" i="19"/>
  <c r="AE176" i="19"/>
  <c r="AE201" i="19"/>
  <c r="G11" i="19"/>
  <c r="AM18" i="19"/>
  <c r="AE20" i="19"/>
  <c r="W23" i="19"/>
  <c r="AM30" i="19"/>
  <c r="AM40" i="19"/>
  <c r="AE43" i="19"/>
  <c r="AM45" i="19"/>
  <c r="W65" i="19"/>
  <c r="AE75" i="19"/>
  <c r="AE100" i="19"/>
  <c r="W106" i="19"/>
  <c r="W118" i="19"/>
  <c r="AE144" i="19"/>
  <c r="W150" i="19"/>
  <c r="W212" i="19"/>
  <c r="AM24" i="19"/>
  <c r="N22" i="19"/>
  <c r="G7" i="19"/>
  <c r="AM7" i="19"/>
  <c r="O11" i="19"/>
  <c r="AM37" i="19"/>
  <c r="AM53" i="19"/>
  <c r="AE122" i="19"/>
  <c r="AE160" i="19"/>
  <c r="W189" i="19"/>
  <c r="Q27" i="22"/>
  <c r="Q35" i="22"/>
  <c r="Q43" i="22"/>
  <c r="Q51" i="22"/>
  <c r="Q59" i="22"/>
  <c r="Q67" i="22"/>
  <c r="Q137" i="22"/>
  <c r="Q145" i="22"/>
  <c r="Q153" i="22"/>
  <c r="Q161" i="22"/>
  <c r="Q169" i="22"/>
  <c r="Q177" i="22"/>
  <c r="Q185" i="22"/>
  <c r="Q193" i="22"/>
  <c r="Q268" i="22"/>
  <c r="Q28" i="22"/>
  <c r="S28" i="22"/>
  <c r="T28" i="22" s="1"/>
  <c r="Q60" i="22"/>
  <c r="S60" i="22"/>
  <c r="T60" i="22" s="1"/>
  <c r="Q36" i="22"/>
  <c r="S36" i="22"/>
  <c r="T36" i="22" s="1"/>
  <c r="Q44" i="22"/>
  <c r="S44" i="22"/>
  <c r="T44" i="22" s="1"/>
  <c r="Q52" i="22"/>
  <c r="S52" i="22"/>
  <c r="T52" i="22" s="1"/>
  <c r="Q32" i="22"/>
  <c r="S32" i="22"/>
  <c r="T32" i="22" s="1"/>
  <c r="Q40" i="22"/>
  <c r="S40" i="22"/>
  <c r="T40" i="22" s="1"/>
  <c r="Q48" i="22"/>
  <c r="S48" i="22"/>
  <c r="T48" i="22" s="1"/>
  <c r="Q56" i="22"/>
  <c r="S56" i="22"/>
  <c r="T56" i="22" s="1"/>
  <c r="Q64" i="22"/>
  <c r="S64" i="22"/>
  <c r="T64" i="22" s="1"/>
  <c r="Q138" i="22"/>
  <c r="S138" i="22"/>
  <c r="T138" i="22" s="1"/>
  <c r="Q146" i="22"/>
  <c r="S146" i="22"/>
  <c r="T146" i="22" s="1"/>
  <c r="Q154" i="22"/>
  <c r="S154" i="22"/>
  <c r="T154" i="22" s="1"/>
  <c r="Q162" i="22"/>
  <c r="S162" i="22"/>
  <c r="T162" i="22" s="1"/>
  <c r="Q170" i="22"/>
  <c r="S170" i="22"/>
  <c r="T170" i="22" s="1"/>
  <c r="Q178" i="22"/>
  <c r="S178" i="22"/>
  <c r="T178" i="22" s="1"/>
  <c r="Q186" i="22"/>
  <c r="S186" i="22"/>
  <c r="T186" i="22" s="1"/>
  <c r="Q194" i="22"/>
  <c r="S194" i="22"/>
  <c r="T194" i="22" s="1"/>
  <c r="Q269" i="22"/>
  <c r="S269" i="22"/>
  <c r="T269" i="22" s="1"/>
  <c r="Q142" i="22"/>
  <c r="S142" i="22"/>
  <c r="T142" i="22" s="1"/>
  <c r="Q150" i="22"/>
  <c r="S150" i="22"/>
  <c r="T150" i="22" s="1"/>
  <c r="Q158" i="22"/>
  <c r="S158" i="22"/>
  <c r="T158" i="22" s="1"/>
  <c r="Q166" i="22"/>
  <c r="S166" i="22"/>
  <c r="T166" i="22" s="1"/>
  <c r="Q174" i="22"/>
  <c r="S174" i="22"/>
  <c r="T174" i="22" s="1"/>
  <c r="Q182" i="22"/>
  <c r="S182" i="22"/>
  <c r="T182" i="22" s="1"/>
  <c r="Q190" i="22"/>
  <c r="S190" i="22"/>
  <c r="T190" i="22" s="1"/>
  <c r="Q265" i="22"/>
  <c r="S265" i="22"/>
  <c r="T265" i="22" s="1"/>
  <c r="Q198" i="22"/>
  <c r="S199" i="22"/>
  <c r="T199" i="22" s="1"/>
  <c r="Q202" i="22"/>
  <c r="S203" i="22"/>
  <c r="T203" i="22" s="1"/>
  <c r="Q206" i="22"/>
  <c r="S207" i="22"/>
  <c r="T207" i="22" s="1"/>
  <c r="Q295" i="22"/>
  <c r="S296" i="22"/>
  <c r="T296" i="22" s="1"/>
  <c r="Q21" i="22"/>
  <c r="S21" i="22"/>
  <c r="T21" i="22" s="1"/>
  <c r="Q23" i="22"/>
  <c r="S23" i="22"/>
  <c r="T23" i="22" s="1"/>
  <c r="S5" i="22"/>
  <c r="T5" i="22" s="1"/>
  <c r="S7" i="22"/>
  <c r="T7" i="22" s="1"/>
  <c r="S9" i="22"/>
  <c r="T9" i="22" s="1"/>
  <c r="S12" i="22"/>
  <c r="T12" i="22" s="1"/>
  <c r="S13" i="22"/>
  <c r="T13" i="22" s="1"/>
  <c r="S15" i="22"/>
  <c r="T15" i="22" s="1"/>
  <c r="S16" i="22"/>
  <c r="T16" i="22" s="1"/>
  <c r="S17" i="22"/>
  <c r="T17" i="22" s="1"/>
  <c r="Q4" i="22"/>
  <c r="Q6" i="22"/>
  <c r="Q8" i="22"/>
  <c r="Q10" i="22"/>
  <c r="Q11" i="22"/>
  <c r="Q14" i="22"/>
  <c r="Q18" i="22"/>
  <c r="Q19" i="22"/>
  <c r="Q20" i="22"/>
  <c r="Q22" i="22"/>
  <c r="Q24" i="22"/>
  <c r="Q25" i="22"/>
  <c r="S26" i="22"/>
  <c r="T26" i="22" s="1"/>
  <c r="Q29" i="22"/>
  <c r="S30" i="22"/>
  <c r="T30" i="22" s="1"/>
  <c r="Q33" i="22"/>
  <c r="S34" i="22"/>
  <c r="T34" i="22" s="1"/>
  <c r="Q37" i="22"/>
  <c r="S38" i="22"/>
  <c r="T38" i="22" s="1"/>
  <c r="Q41" i="22"/>
  <c r="S42" i="22"/>
  <c r="T42" i="22" s="1"/>
  <c r="Q45" i="22"/>
  <c r="S46" i="22"/>
  <c r="T46" i="22" s="1"/>
  <c r="Q49" i="22"/>
  <c r="S50" i="22"/>
  <c r="T50" i="22" s="1"/>
  <c r="Q53" i="22"/>
  <c r="S54" i="22"/>
  <c r="T54" i="22" s="1"/>
  <c r="Q57" i="22"/>
  <c r="S58" i="22"/>
  <c r="T58" i="22" s="1"/>
  <c r="Q61" i="22"/>
  <c r="S62" i="22"/>
  <c r="T62" i="22" s="1"/>
  <c r="Q65" i="22"/>
  <c r="S66" i="22"/>
  <c r="T66" i="22" s="1"/>
  <c r="Q71" i="22"/>
  <c r="S71" i="22"/>
  <c r="T71" i="22" s="1"/>
  <c r="Q75" i="22"/>
  <c r="S75" i="22"/>
  <c r="T75" i="22" s="1"/>
  <c r="Q79" i="22"/>
  <c r="S79" i="22"/>
  <c r="T79" i="22" s="1"/>
  <c r="Q83" i="22"/>
  <c r="S83" i="22"/>
  <c r="T83" i="22" s="1"/>
  <c r="Q87" i="22"/>
  <c r="S87" i="22"/>
  <c r="T87" i="22" s="1"/>
  <c r="Q91" i="22"/>
  <c r="S91" i="22"/>
  <c r="T91" i="22" s="1"/>
  <c r="Q95" i="22"/>
  <c r="S95" i="22"/>
  <c r="T95" i="22" s="1"/>
  <c r="Q99" i="22"/>
  <c r="S99" i="22"/>
  <c r="T99" i="22" s="1"/>
  <c r="Q103" i="22"/>
  <c r="S103" i="22"/>
  <c r="T103" i="22" s="1"/>
  <c r="Q107" i="22"/>
  <c r="S107" i="22"/>
  <c r="T107" i="22" s="1"/>
  <c r="Q111" i="22"/>
  <c r="S111" i="22"/>
  <c r="T111" i="22" s="1"/>
  <c r="Q115" i="22"/>
  <c r="S115" i="22"/>
  <c r="T115" i="22" s="1"/>
  <c r="Q119" i="22"/>
  <c r="S119" i="22"/>
  <c r="T119" i="22" s="1"/>
  <c r="Q123" i="22"/>
  <c r="S123" i="22"/>
  <c r="T123" i="22" s="1"/>
  <c r="Q127" i="22"/>
  <c r="S127" i="22"/>
  <c r="T127" i="22" s="1"/>
  <c r="Q131" i="22"/>
  <c r="S131" i="22"/>
  <c r="T131" i="22" s="1"/>
  <c r="Q135" i="22"/>
  <c r="S135" i="22"/>
  <c r="T135" i="22" s="1"/>
  <c r="Q69" i="22"/>
  <c r="S69" i="22"/>
  <c r="T69" i="22" s="1"/>
  <c r="Q73" i="22"/>
  <c r="S73" i="22"/>
  <c r="T73" i="22" s="1"/>
  <c r="Q77" i="22"/>
  <c r="S77" i="22"/>
  <c r="T77" i="22" s="1"/>
  <c r="Q81" i="22"/>
  <c r="S81" i="22"/>
  <c r="T81" i="22" s="1"/>
  <c r="Q85" i="22"/>
  <c r="S85" i="22"/>
  <c r="T85" i="22" s="1"/>
  <c r="Q89" i="22"/>
  <c r="S89" i="22"/>
  <c r="T89" i="22" s="1"/>
  <c r="Q93" i="22"/>
  <c r="S93" i="22"/>
  <c r="T93" i="22" s="1"/>
  <c r="Q97" i="22"/>
  <c r="S97" i="22"/>
  <c r="T97" i="22" s="1"/>
  <c r="Q101" i="22"/>
  <c r="S101" i="22"/>
  <c r="T101" i="22" s="1"/>
  <c r="Q105" i="22"/>
  <c r="S105" i="22"/>
  <c r="T105" i="22" s="1"/>
  <c r="Q109" i="22"/>
  <c r="S109" i="22"/>
  <c r="T109" i="22" s="1"/>
  <c r="Q113" i="22"/>
  <c r="S113" i="22"/>
  <c r="T113" i="22" s="1"/>
  <c r="Q117" i="22"/>
  <c r="S117" i="22"/>
  <c r="T117" i="22" s="1"/>
  <c r="Q121" i="22"/>
  <c r="S121" i="22"/>
  <c r="T121" i="22" s="1"/>
  <c r="Q125" i="22"/>
  <c r="S125" i="22"/>
  <c r="T125" i="22" s="1"/>
  <c r="Q129" i="22"/>
  <c r="S129" i="22"/>
  <c r="T129" i="22" s="1"/>
  <c r="Q133" i="22"/>
  <c r="S133" i="22"/>
  <c r="T133" i="22" s="1"/>
  <c r="Q68" i="22"/>
  <c r="Q70" i="22"/>
  <c r="Q72" i="22"/>
  <c r="Q74" i="22"/>
  <c r="Q76" i="22"/>
  <c r="Q78" i="22"/>
  <c r="Q80" i="22"/>
  <c r="Q82" i="22"/>
  <c r="Q84" i="22"/>
  <c r="Q86" i="22"/>
  <c r="Q88" i="22"/>
  <c r="Q90" i="22"/>
  <c r="Q92" i="22"/>
  <c r="Q94" i="22"/>
  <c r="Q96" i="22"/>
  <c r="Q98" i="22"/>
  <c r="Q100" i="22"/>
  <c r="Q102" i="22"/>
  <c r="Q104" i="22"/>
  <c r="Q106" i="22"/>
  <c r="Q108" i="22"/>
  <c r="Q110" i="22"/>
  <c r="Q112" i="22"/>
  <c r="Q114" i="22"/>
  <c r="Q116" i="22"/>
  <c r="Q118" i="22"/>
  <c r="Q120" i="22"/>
  <c r="Q122" i="22"/>
  <c r="Q124" i="22"/>
  <c r="Q126" i="22"/>
  <c r="Q128" i="22"/>
  <c r="Q130" i="22"/>
  <c r="Q132" i="22"/>
  <c r="Q134" i="22"/>
  <c r="S136" i="22"/>
  <c r="T136" i="22" s="1"/>
  <c r="Q139" i="22"/>
  <c r="S140" i="22"/>
  <c r="T140" i="22" s="1"/>
  <c r="Q143" i="22"/>
  <c r="S144" i="22"/>
  <c r="T144" i="22" s="1"/>
  <c r="Q147" i="22"/>
  <c r="S148" i="22"/>
  <c r="T148" i="22" s="1"/>
  <c r="Q151" i="22"/>
  <c r="S152" i="22"/>
  <c r="T152" i="22" s="1"/>
  <c r="Q155" i="22"/>
  <c r="S156" i="22"/>
  <c r="T156" i="22" s="1"/>
  <c r="Q159" i="22"/>
  <c r="S160" i="22"/>
  <c r="T160" i="22" s="1"/>
  <c r="Q163" i="22"/>
  <c r="S164" i="22"/>
  <c r="T164" i="22" s="1"/>
  <c r="Q167" i="22"/>
  <c r="S168" i="22"/>
  <c r="T168" i="22" s="1"/>
  <c r="Q171" i="22"/>
  <c r="S172" i="22"/>
  <c r="T172" i="22" s="1"/>
  <c r="Q175" i="22"/>
  <c r="S176" i="22"/>
  <c r="T176" i="22" s="1"/>
  <c r="Q179" i="22"/>
  <c r="S180" i="22"/>
  <c r="T180" i="22" s="1"/>
  <c r="Q183" i="22"/>
  <c r="S184" i="22"/>
  <c r="T184" i="22" s="1"/>
  <c r="Q187" i="22"/>
  <c r="S188" i="22"/>
  <c r="T188" i="22" s="1"/>
  <c r="Q191" i="22"/>
  <c r="S192" i="22"/>
  <c r="T192" i="22" s="1"/>
  <c r="Q195" i="22"/>
  <c r="S196" i="22"/>
  <c r="T196" i="22" s="1"/>
  <c r="S200" i="22"/>
  <c r="T200" i="22" s="1"/>
  <c r="Q200" i="22"/>
  <c r="S204" i="22"/>
  <c r="T204" i="22" s="1"/>
  <c r="Q204" i="22"/>
  <c r="S208" i="22"/>
  <c r="T208" i="22" s="1"/>
  <c r="Q208" i="22"/>
  <c r="Q201" i="22"/>
  <c r="S201" i="22"/>
  <c r="T201" i="22" s="1"/>
  <c r="Q205" i="22"/>
  <c r="S205" i="22"/>
  <c r="T205" i="22" s="1"/>
  <c r="S212" i="22"/>
  <c r="T212" i="22" s="1"/>
  <c r="Q212" i="22"/>
  <c r="S216" i="22"/>
  <c r="T216" i="22" s="1"/>
  <c r="Q216" i="22"/>
  <c r="S220" i="22"/>
  <c r="T220" i="22" s="1"/>
  <c r="Q220" i="22"/>
  <c r="S224" i="22"/>
  <c r="T224" i="22" s="1"/>
  <c r="Q224" i="22"/>
  <c r="S228" i="22"/>
  <c r="T228" i="22" s="1"/>
  <c r="Q228" i="22"/>
  <c r="S232" i="22"/>
  <c r="T232" i="22" s="1"/>
  <c r="Q232" i="22"/>
  <c r="S236" i="22"/>
  <c r="T236" i="22" s="1"/>
  <c r="Q236" i="22"/>
  <c r="S240" i="22"/>
  <c r="T240" i="22" s="1"/>
  <c r="Q240" i="22"/>
  <c r="S244" i="22"/>
  <c r="T244" i="22" s="1"/>
  <c r="Q244" i="22"/>
  <c r="S248" i="22"/>
  <c r="T248" i="22" s="1"/>
  <c r="Q248" i="22"/>
  <c r="S252" i="22"/>
  <c r="T252" i="22" s="1"/>
  <c r="Q252" i="22"/>
  <c r="S256" i="22"/>
  <c r="T256" i="22" s="1"/>
  <c r="Q256" i="22"/>
  <c r="S210" i="22"/>
  <c r="T210" i="22" s="1"/>
  <c r="Q210" i="22"/>
  <c r="S214" i="22"/>
  <c r="T214" i="22" s="1"/>
  <c r="Q214" i="22"/>
  <c r="S218" i="22"/>
  <c r="T218" i="22" s="1"/>
  <c r="Q218" i="22"/>
  <c r="S222" i="22"/>
  <c r="T222" i="22" s="1"/>
  <c r="Q222" i="22"/>
  <c r="S226" i="22"/>
  <c r="T226" i="22" s="1"/>
  <c r="Q226" i="22"/>
  <c r="S230" i="22"/>
  <c r="T230" i="22" s="1"/>
  <c r="Q230" i="22"/>
  <c r="S234" i="22"/>
  <c r="T234" i="22" s="1"/>
  <c r="Q234" i="22"/>
  <c r="S238" i="22"/>
  <c r="T238" i="22" s="1"/>
  <c r="Q238" i="22"/>
  <c r="S242" i="22"/>
  <c r="T242" i="22" s="1"/>
  <c r="Q242" i="22"/>
  <c r="S246" i="22"/>
  <c r="T246" i="22" s="1"/>
  <c r="Q246" i="22"/>
  <c r="S250" i="22"/>
  <c r="T250" i="22" s="1"/>
  <c r="Q250" i="22"/>
  <c r="S254" i="22"/>
  <c r="T254" i="22" s="1"/>
  <c r="Q254" i="22"/>
  <c r="S258" i="22"/>
  <c r="T258" i="22" s="1"/>
  <c r="Q258" i="22"/>
  <c r="S260" i="22"/>
  <c r="T260" i="22" s="1"/>
  <c r="Q260" i="22"/>
  <c r="S209" i="22"/>
  <c r="T209" i="22" s="1"/>
  <c r="S211" i="22"/>
  <c r="T211" i="22" s="1"/>
  <c r="S213" i="22"/>
  <c r="T213" i="22" s="1"/>
  <c r="S215" i="22"/>
  <c r="T215" i="22" s="1"/>
  <c r="S217" i="22"/>
  <c r="T217" i="22" s="1"/>
  <c r="S219" i="22"/>
  <c r="T219" i="22" s="1"/>
  <c r="S221" i="22"/>
  <c r="T221" i="22" s="1"/>
  <c r="S223" i="22"/>
  <c r="T223" i="22" s="1"/>
  <c r="S225" i="22"/>
  <c r="T225" i="22" s="1"/>
  <c r="S227" i="22"/>
  <c r="T227" i="22" s="1"/>
  <c r="S229" i="22"/>
  <c r="T229" i="22" s="1"/>
  <c r="S231" i="22"/>
  <c r="T231" i="22" s="1"/>
  <c r="S233" i="22"/>
  <c r="T233" i="22" s="1"/>
  <c r="S235" i="22"/>
  <c r="T235" i="22" s="1"/>
  <c r="S237" i="22"/>
  <c r="T237" i="22" s="1"/>
  <c r="S239" i="22"/>
  <c r="T239" i="22" s="1"/>
  <c r="S241" i="22"/>
  <c r="T241" i="22" s="1"/>
  <c r="S243" i="22"/>
  <c r="T243" i="22" s="1"/>
  <c r="S245" i="22"/>
  <c r="T245" i="22" s="1"/>
  <c r="S247" i="22"/>
  <c r="T247" i="22" s="1"/>
  <c r="S249" i="22"/>
  <c r="T249" i="22" s="1"/>
  <c r="S251" i="22"/>
  <c r="T251" i="22" s="1"/>
  <c r="S253" i="22"/>
  <c r="T253" i="22" s="1"/>
  <c r="S255" i="22"/>
  <c r="T255" i="22" s="1"/>
  <c r="S257" i="22"/>
  <c r="T257" i="22" s="1"/>
  <c r="S259" i="22"/>
  <c r="T259" i="22" s="1"/>
  <c r="S261" i="22"/>
  <c r="T261" i="22" s="1"/>
  <c r="S270" i="22"/>
  <c r="T270" i="22" s="1"/>
  <c r="Q270" i="22"/>
  <c r="S274" i="22"/>
  <c r="T274" i="22" s="1"/>
  <c r="Q274" i="22"/>
  <c r="S278" i="22"/>
  <c r="T278" i="22" s="1"/>
  <c r="Q278" i="22"/>
  <c r="S282" i="22"/>
  <c r="T282" i="22" s="1"/>
  <c r="Q282" i="22"/>
  <c r="S286" i="22"/>
  <c r="T286" i="22" s="1"/>
  <c r="Q286" i="22"/>
  <c r="S290" i="22"/>
  <c r="T290" i="22" s="1"/>
  <c r="Q290" i="22"/>
  <c r="Q262" i="22"/>
  <c r="S263" i="22"/>
  <c r="T263" i="22" s="1"/>
  <c r="Q266" i="22"/>
  <c r="S267" i="22"/>
  <c r="T267" i="22" s="1"/>
  <c r="S272" i="22"/>
  <c r="T272" i="22" s="1"/>
  <c r="Q272" i="22"/>
  <c r="S276" i="22"/>
  <c r="T276" i="22" s="1"/>
  <c r="Q276" i="22"/>
  <c r="S280" i="22"/>
  <c r="T280" i="22" s="1"/>
  <c r="Q280" i="22"/>
  <c r="S284" i="22"/>
  <c r="T284" i="22" s="1"/>
  <c r="Q284" i="22"/>
  <c r="S288" i="22"/>
  <c r="T288" i="22" s="1"/>
  <c r="Q288" i="22"/>
  <c r="Q292" i="22"/>
  <c r="S292" i="22"/>
  <c r="T292" i="22" s="1"/>
  <c r="S271" i="22"/>
  <c r="T271" i="22" s="1"/>
  <c r="S273" i="22"/>
  <c r="T273" i="22" s="1"/>
  <c r="S275" i="22"/>
  <c r="T275" i="22" s="1"/>
  <c r="S277" i="22"/>
  <c r="T277" i="22" s="1"/>
  <c r="S279" i="22"/>
  <c r="T279" i="22" s="1"/>
  <c r="S281" i="22"/>
  <c r="T281" i="22" s="1"/>
  <c r="S283" i="22"/>
  <c r="T283" i="22" s="1"/>
  <c r="S285" i="22"/>
  <c r="T285" i="22" s="1"/>
  <c r="S287" i="22"/>
  <c r="T287" i="22" s="1"/>
  <c r="S289" i="22"/>
  <c r="T289" i="22" s="1"/>
  <c r="S291" i="22"/>
  <c r="T291" i="22" s="1"/>
  <c r="Q299" i="22"/>
  <c r="S299" i="22"/>
  <c r="T299" i="22" s="1"/>
  <c r="Q303" i="22"/>
  <c r="S303" i="22"/>
  <c r="T303" i="22" s="1"/>
  <c r="Q307" i="22"/>
  <c r="S307" i="22"/>
  <c r="T307" i="22" s="1"/>
  <c r="Q311" i="22"/>
  <c r="S311" i="22"/>
  <c r="T311" i="22" s="1"/>
  <c r="Q315" i="22"/>
  <c r="S315" i="22"/>
  <c r="T315" i="22" s="1"/>
  <c r="Q319" i="22"/>
  <c r="S319" i="22"/>
  <c r="T319" i="22" s="1"/>
  <c r="Q323" i="22"/>
  <c r="S323" i="22"/>
  <c r="T323" i="22" s="1"/>
  <c r="S324" i="22"/>
  <c r="T324" i="22" s="1"/>
  <c r="Q324" i="22"/>
  <c r="Q293" i="22"/>
  <c r="S294" i="22"/>
  <c r="T294" i="22" s="1"/>
  <c r="Q297" i="22"/>
  <c r="Q301" i="22"/>
  <c r="S301" i="22"/>
  <c r="T301" i="22" s="1"/>
  <c r="Q305" i="22"/>
  <c r="S305" i="22"/>
  <c r="T305" i="22" s="1"/>
  <c r="Q309" i="22"/>
  <c r="S309" i="22"/>
  <c r="T309" i="22" s="1"/>
  <c r="Q313" i="22"/>
  <c r="S313" i="22"/>
  <c r="T313" i="22" s="1"/>
  <c r="Q317" i="22"/>
  <c r="S317" i="22"/>
  <c r="T317" i="22" s="1"/>
  <c r="Q321" i="22"/>
  <c r="S321" i="22"/>
  <c r="T321" i="22" s="1"/>
  <c r="Q298" i="22"/>
  <c r="Q300" i="22"/>
  <c r="Q302" i="22"/>
  <c r="Q304" i="22"/>
  <c r="Q306" i="22"/>
  <c r="Q308" i="22"/>
  <c r="Q310" i="22"/>
  <c r="Q312" i="22"/>
  <c r="Q314" i="22"/>
  <c r="Q316" i="22"/>
  <c r="Q318" i="22"/>
  <c r="Q320" i="22"/>
  <c r="Q322" i="22"/>
  <c r="O325" i="22"/>
  <c r="T325" i="22" s="1"/>
  <c r="U51" i="17"/>
  <c r="J3" i="17" l="1"/>
  <c r="O3" i="17" s="1"/>
  <c r="T7" i="17" s="1"/>
  <c r="U3" i="17" s="1"/>
  <c r="E5" i="1" s="1"/>
  <c r="G25" i="1"/>
  <c r="J15" i="17"/>
  <c r="O15" i="17" s="1"/>
  <c r="T19" i="17" s="1"/>
  <c r="U15" i="17" s="1"/>
  <c r="Q325" i="22"/>
  <c r="D33" i="10" l="1"/>
  <c r="F33" i="10" s="1"/>
  <c r="D32" i="10"/>
  <c r="D31" i="10"/>
  <c r="D30" i="10"/>
  <c r="F30" i="10" s="1"/>
  <c r="D29" i="10"/>
  <c r="D28" i="10"/>
  <c r="G27" i="10" s="1"/>
  <c r="D27" i="10"/>
  <c r="F27" i="10" s="1"/>
  <c r="D26" i="10"/>
  <c r="G24" i="10" s="1"/>
  <c r="D25" i="10"/>
  <c r="D23" i="10"/>
  <c r="G21" i="10" s="1"/>
  <c r="D22" i="10"/>
  <c r="G33" i="10"/>
  <c r="G30" i="10"/>
  <c r="F33" i="11"/>
  <c r="D33" i="11"/>
  <c r="G33" i="11" s="1"/>
  <c r="D32" i="11"/>
  <c r="D31" i="11"/>
  <c r="D30" i="11"/>
  <c r="F30" i="11" s="1"/>
  <c r="D29" i="11"/>
  <c r="D28" i="11"/>
  <c r="F27" i="11" s="1"/>
  <c r="D27" i="11"/>
  <c r="G27" i="11" s="1"/>
  <c r="D26" i="11"/>
  <c r="F24" i="11" s="1"/>
  <c r="D23" i="11"/>
  <c r="D22" i="11"/>
  <c r="G21" i="11" s="1"/>
  <c r="G20" i="10"/>
  <c r="F21" i="11" l="1"/>
  <c r="G30" i="11"/>
  <c r="G24" i="11"/>
  <c r="G34" i="11" s="1"/>
  <c r="F24" i="10"/>
  <c r="F21" i="10"/>
  <c r="F9" i="5"/>
  <c r="F50" i="10" l="1"/>
  <c r="I49" i="6"/>
  <c r="I47" i="10"/>
  <c r="K45" i="11"/>
  <c r="E16" i="1"/>
  <c r="G16" i="1" s="1"/>
  <c r="I16" i="1" s="1"/>
  <c r="G34" i="10" l="1"/>
  <c r="F34" i="10" l="1"/>
  <c r="E30" i="11" l="1"/>
  <c r="E27" i="11"/>
  <c r="E24" i="11"/>
  <c r="E21" i="11"/>
  <c r="E47" i="11"/>
  <c r="E44" i="11"/>
  <c r="E41" i="11"/>
  <c r="E38" i="11"/>
  <c r="E50" i="11"/>
  <c r="D113" i="11"/>
  <c r="D112" i="11"/>
  <c r="E50" i="10"/>
  <c r="E47" i="10"/>
  <c r="E44" i="10"/>
  <c r="E41" i="10"/>
  <c r="E38" i="10"/>
  <c r="D45" i="10"/>
  <c r="D104" i="10"/>
  <c r="D45" i="6"/>
  <c r="D107" i="6"/>
  <c r="D106" i="6"/>
  <c r="E106" i="6" s="1"/>
  <c r="D105" i="6"/>
  <c r="D104" i="6"/>
  <c r="E103" i="6" s="1"/>
  <c r="D39" i="6" s="1"/>
  <c r="D103" i="6"/>
  <c r="D102" i="6"/>
  <c r="E102" i="6" s="1"/>
  <c r="D40" i="6" s="1"/>
  <c r="D101" i="6"/>
  <c r="D100" i="6"/>
  <c r="E100" i="6" s="1"/>
  <c r="D41" i="6" s="1"/>
  <c r="D99" i="6"/>
  <c r="D98" i="6"/>
  <c r="D97" i="6"/>
  <c r="D89" i="6"/>
  <c r="E89" i="6" s="1"/>
  <c r="D44" i="6" s="1"/>
  <c r="D90" i="6"/>
  <c r="D91" i="6"/>
  <c r="D92" i="6"/>
  <c r="D93" i="6"/>
  <c r="D94" i="6"/>
  <c r="D95" i="6"/>
  <c r="E94" i="6" s="1"/>
  <c r="D43" i="6" s="1"/>
  <c r="D96" i="6"/>
  <c r="E96" i="6" s="1"/>
  <c r="D42" i="6" s="1"/>
  <c r="F16" i="10"/>
  <c r="D15" i="10"/>
  <c r="D14" i="10"/>
  <c r="D13" i="10"/>
  <c r="D12" i="10"/>
  <c r="D11" i="10"/>
  <c r="D10" i="10"/>
  <c r="D9" i="10"/>
  <c r="D8" i="10"/>
  <c r="D7" i="10"/>
  <c r="D6" i="10"/>
  <c r="D5" i="10"/>
  <c r="D15" i="6"/>
  <c r="D14" i="6"/>
  <c r="D13" i="6"/>
  <c r="D12" i="6"/>
  <c r="D11" i="6"/>
  <c r="D10" i="6"/>
  <c r="D9" i="6"/>
  <c r="D8" i="6"/>
  <c r="D7" i="6"/>
  <c r="D6" i="6"/>
  <c r="D5" i="6"/>
  <c r="D4" i="6"/>
  <c r="D31" i="6"/>
  <c r="D32" i="6"/>
  <c r="D33" i="6"/>
  <c r="F33" i="6" s="1"/>
  <c r="G33" i="6" s="1"/>
  <c r="D30" i="6"/>
  <c r="D24" i="6"/>
  <c r="D25" i="6"/>
  <c r="D26" i="6"/>
  <c r="D27" i="6"/>
  <c r="D28" i="6"/>
  <c r="D23" i="6"/>
  <c r="D15" i="11"/>
  <c r="D14" i="11"/>
  <c r="D13" i="11"/>
  <c r="D12" i="11"/>
  <c r="D11" i="11"/>
  <c r="D10" i="11"/>
  <c r="D9" i="11"/>
  <c r="D8" i="11"/>
  <c r="D7" i="11"/>
  <c r="D6" i="11"/>
  <c r="D5" i="11"/>
  <c r="F41" i="6" l="1"/>
  <c r="G41" i="6" s="1"/>
  <c r="F38" i="6"/>
  <c r="F4" i="11"/>
  <c r="G4" i="11"/>
  <c r="G17" i="11" s="1"/>
  <c r="G7" i="11"/>
  <c r="F7" i="11"/>
  <c r="F17" i="11" s="1"/>
  <c r="G13" i="11"/>
  <c r="F13" i="11"/>
  <c r="F24" i="6"/>
  <c r="G24" i="6"/>
  <c r="G7" i="6"/>
  <c r="F7" i="6"/>
  <c r="F13" i="6"/>
  <c r="G13" i="6"/>
  <c r="G10" i="10"/>
  <c r="F10" i="10"/>
  <c r="G10" i="11"/>
  <c r="F10" i="11"/>
  <c r="F21" i="6"/>
  <c r="G21" i="6"/>
  <c r="F27" i="6"/>
  <c r="G27" i="6"/>
  <c r="F30" i="6"/>
  <c r="G30" i="6"/>
  <c r="G4" i="6"/>
  <c r="F4" i="6"/>
  <c r="G10" i="6"/>
  <c r="F10" i="6"/>
  <c r="F4" i="10"/>
  <c r="G4" i="10"/>
  <c r="G17" i="10" s="1"/>
  <c r="G7" i="10"/>
  <c r="F7" i="10"/>
  <c r="G13" i="10"/>
  <c r="F13" i="10"/>
  <c r="F34" i="6"/>
  <c r="I3" i="15"/>
  <c r="I2" i="15"/>
  <c r="I2" i="14"/>
  <c r="I4" i="13"/>
  <c r="I3" i="13"/>
  <c r="F1479" i="13"/>
  <c r="E4" i="5" s="1"/>
  <c r="E6" i="5" l="1"/>
  <c r="F2" i="5"/>
  <c r="G2" i="5" s="1"/>
  <c r="F4" i="5"/>
  <c r="F17" i="6"/>
  <c r="G34" i="6"/>
  <c r="G38" i="6"/>
  <c r="G17" i="6"/>
  <c r="F17" i="10"/>
  <c r="C6" i="5"/>
  <c r="C4" i="5"/>
  <c r="D111" i="11"/>
  <c r="E111" i="11" s="1"/>
  <c r="D110" i="11"/>
  <c r="D109" i="11"/>
  <c r="D108" i="11"/>
  <c r="E108" i="11" s="1"/>
  <c r="D39" i="11" s="1"/>
  <c r="F38" i="11" s="1"/>
  <c r="D107" i="11"/>
  <c r="D106" i="11"/>
  <c r="D105" i="11"/>
  <c r="D104" i="11"/>
  <c r="D103" i="11"/>
  <c r="D102" i="11"/>
  <c r="E102" i="11" s="1"/>
  <c r="D42" i="11" s="1"/>
  <c r="F41" i="11" s="1"/>
  <c r="G41" i="11" s="1"/>
  <c r="D103" i="10"/>
  <c r="E102" i="10" s="1"/>
  <c r="D39" i="10" s="1"/>
  <c r="D102" i="10"/>
  <c r="D101" i="10"/>
  <c r="D100" i="10"/>
  <c r="C2" i="11"/>
  <c r="C2" i="6"/>
  <c r="C2" i="10"/>
  <c r="K18" i="6"/>
  <c r="K33" i="6"/>
  <c r="D101" i="11"/>
  <c r="D100" i="11"/>
  <c r="D99" i="11"/>
  <c r="D98" i="11"/>
  <c r="E98" i="11" s="1"/>
  <c r="D43" i="11" s="1"/>
  <c r="D97" i="11"/>
  <c r="E96" i="11" s="1"/>
  <c r="D44" i="11" s="1"/>
  <c r="D96" i="11"/>
  <c r="D95" i="11"/>
  <c r="D94" i="11"/>
  <c r="D93" i="11"/>
  <c r="E93" i="11" s="1"/>
  <c r="D45" i="11" s="1"/>
  <c r="D92" i="11"/>
  <c r="D91" i="11"/>
  <c r="E91" i="11" s="1"/>
  <c r="D46" i="11" s="1"/>
  <c r="D90" i="11"/>
  <c r="D89" i="11"/>
  <c r="E89" i="11" s="1"/>
  <c r="D47" i="11" s="1"/>
  <c r="E47" i="6"/>
  <c r="E44" i="6"/>
  <c r="E41" i="6"/>
  <c r="E38" i="6"/>
  <c r="D87" i="6"/>
  <c r="D88" i="6"/>
  <c r="E88" i="6" s="1"/>
  <c r="D46" i="6" s="1"/>
  <c r="F44" i="6" s="1"/>
  <c r="G44" i="6" s="1"/>
  <c r="D85" i="6"/>
  <c r="E85" i="6" s="1"/>
  <c r="D48" i="6" s="1"/>
  <c r="D86" i="6"/>
  <c r="E86" i="6" s="1"/>
  <c r="D47" i="6" s="1"/>
  <c r="F44" i="11" l="1"/>
  <c r="G44" i="11" s="1"/>
  <c r="G38" i="11"/>
  <c r="C2" i="5"/>
  <c r="F5" i="5"/>
  <c r="C5" i="5" s="1"/>
  <c r="F23" i="1"/>
  <c r="J22" i="1"/>
  <c r="H22" i="1"/>
  <c r="F22" i="1"/>
  <c r="E13" i="1"/>
  <c r="G13" i="1" s="1"/>
  <c r="I13" i="1" s="1"/>
  <c r="E26" i="1" l="1"/>
  <c r="E29" i="1" s="1"/>
  <c r="E30" i="1" s="1"/>
  <c r="E9" i="5"/>
  <c r="G9" i="5" s="1"/>
  <c r="C3" i="5"/>
  <c r="J23" i="1"/>
  <c r="H23" i="1"/>
  <c r="G26" i="1" s="1"/>
  <c r="G29" i="1" s="1"/>
  <c r="D78" i="11"/>
  <c r="D88" i="11"/>
  <c r="D87" i="11"/>
  <c r="D86" i="11"/>
  <c r="D85" i="11"/>
  <c r="D84" i="11"/>
  <c r="D83" i="11"/>
  <c r="E83" i="11" s="1"/>
  <c r="D49" i="11" s="1"/>
  <c r="D82" i="11"/>
  <c r="D81" i="11"/>
  <c r="E81" i="11" s="1"/>
  <c r="D50" i="11" s="1"/>
  <c r="F50" i="11" s="1"/>
  <c r="G50" i="11" s="1"/>
  <c r="D80" i="11"/>
  <c r="D79" i="11"/>
  <c r="F74" i="11"/>
  <c r="E74" i="11"/>
  <c r="F73" i="11"/>
  <c r="E73" i="11"/>
  <c r="F72" i="11"/>
  <c r="E72" i="11"/>
  <c r="F71" i="11"/>
  <c r="E71" i="11"/>
  <c r="E66" i="11"/>
  <c r="E65" i="11"/>
  <c r="E64" i="11"/>
  <c r="F63" i="11"/>
  <c r="E63" i="11"/>
  <c r="A58" i="11"/>
  <c r="A57" i="11"/>
  <c r="A56" i="11"/>
  <c r="A55" i="11"/>
  <c r="A54" i="11"/>
  <c r="E70" i="11"/>
  <c r="E33" i="11"/>
  <c r="E62" i="11"/>
  <c r="E58" i="11"/>
  <c r="F58" i="11"/>
  <c r="E57" i="11"/>
  <c r="E56" i="11"/>
  <c r="F56" i="11"/>
  <c r="E55" i="11"/>
  <c r="F55" i="11"/>
  <c r="E54" i="11"/>
  <c r="F37" i="11"/>
  <c r="E3" i="11"/>
  <c r="E37" i="11" s="1"/>
  <c r="D3" i="11"/>
  <c r="A3" i="11"/>
  <c r="A37" i="11" s="1"/>
  <c r="D99" i="10"/>
  <c r="D98" i="10"/>
  <c r="D97" i="10"/>
  <c r="D96" i="10"/>
  <c r="D95" i="10"/>
  <c r="D94" i="10"/>
  <c r="D93" i="10"/>
  <c r="D92" i="10"/>
  <c r="D91" i="10"/>
  <c r="D90" i="10"/>
  <c r="D89" i="10"/>
  <c r="D88" i="10"/>
  <c r="D87" i="10"/>
  <c r="E87" i="10" s="1"/>
  <c r="D44" i="10" s="1"/>
  <c r="D86" i="10"/>
  <c r="E86" i="10" s="1"/>
  <c r="D46" i="10" s="1"/>
  <c r="D85" i="10"/>
  <c r="D84" i="10"/>
  <c r="D83" i="10"/>
  <c r="D82" i="10"/>
  <c r="D81" i="10"/>
  <c r="D80" i="10"/>
  <c r="D79" i="10"/>
  <c r="F75" i="10"/>
  <c r="E75" i="10"/>
  <c r="F74" i="10"/>
  <c r="E74" i="10"/>
  <c r="F73" i="10"/>
  <c r="E73" i="10"/>
  <c r="F72" i="10"/>
  <c r="E72" i="10"/>
  <c r="E67" i="10"/>
  <c r="E66" i="10"/>
  <c r="E65" i="10"/>
  <c r="F64" i="10"/>
  <c r="E64" i="10"/>
  <c r="A59" i="10"/>
  <c r="A58" i="10"/>
  <c r="A57" i="10"/>
  <c r="A56" i="10"/>
  <c r="A55" i="10"/>
  <c r="E71" i="10"/>
  <c r="E33" i="10"/>
  <c r="E27" i="10"/>
  <c r="E24" i="10"/>
  <c r="E21" i="10"/>
  <c r="E63" i="10" s="1"/>
  <c r="E59" i="10"/>
  <c r="F59" i="10"/>
  <c r="E58" i="10"/>
  <c r="E7" i="10"/>
  <c r="E57" i="10" s="1"/>
  <c r="E56" i="10"/>
  <c r="E4" i="10"/>
  <c r="E55" i="10" s="1"/>
  <c r="F37" i="10"/>
  <c r="E3" i="10"/>
  <c r="E37" i="10" s="1"/>
  <c r="D3" i="10"/>
  <c r="A3" i="10"/>
  <c r="A37" i="10" s="1"/>
  <c r="D79" i="6"/>
  <c r="E79" i="6" s="1"/>
  <c r="D80" i="6"/>
  <c r="D81" i="6"/>
  <c r="D82" i="6"/>
  <c r="D83" i="6"/>
  <c r="D84" i="6"/>
  <c r="E84" i="6" s="1"/>
  <c r="D49" i="6" s="1"/>
  <c r="F47" i="6" s="1"/>
  <c r="E78" i="11" l="1"/>
  <c r="G47" i="6"/>
  <c r="E80" i="6"/>
  <c r="D50" i="6" s="1"/>
  <c r="F50" i="6" s="1"/>
  <c r="G50" i="6" s="1"/>
  <c r="E88" i="10"/>
  <c r="D43" i="10" s="1"/>
  <c r="E91" i="10"/>
  <c r="D41" i="10"/>
  <c r="E96" i="10"/>
  <c r="E98" i="10"/>
  <c r="D40" i="10" s="1"/>
  <c r="F38" i="10" s="1"/>
  <c r="G38" i="10" s="1"/>
  <c r="E79" i="10"/>
  <c r="D49" i="10" s="1"/>
  <c r="E81" i="10"/>
  <c r="D48" i="10" s="1"/>
  <c r="E83" i="10"/>
  <c r="D47" i="10" s="1"/>
  <c r="F44" i="10"/>
  <c r="G44" i="10" s="1"/>
  <c r="D42" i="10"/>
  <c r="F66" i="11"/>
  <c r="F57" i="10"/>
  <c r="E87" i="11"/>
  <c r="D48" i="11" s="1"/>
  <c r="F47" i="11" s="1"/>
  <c r="F58" i="10"/>
  <c r="F56" i="10"/>
  <c r="F57" i="11"/>
  <c r="F65" i="11"/>
  <c r="F64" i="11"/>
  <c r="F66" i="10"/>
  <c r="F63" i="10"/>
  <c r="F65" i="10"/>
  <c r="F67" i="10"/>
  <c r="F62" i="11"/>
  <c r="F54" i="11"/>
  <c r="F70" i="11"/>
  <c r="F75" i="11" s="1"/>
  <c r="A20" i="11"/>
  <c r="F20" i="11"/>
  <c r="E20" i="11"/>
  <c r="F55" i="10"/>
  <c r="A20" i="10"/>
  <c r="F20" i="10"/>
  <c r="E20" i="10"/>
  <c r="E33" i="6"/>
  <c r="E27" i="6"/>
  <c r="E24" i="6"/>
  <c r="E21" i="6"/>
  <c r="G47" i="11" l="1"/>
  <c r="G51" i="11" s="1"/>
  <c r="F51" i="11"/>
  <c r="I9" i="11" s="1"/>
  <c r="G51" i="6"/>
  <c r="F71" i="10"/>
  <c r="F76" i="10" s="1"/>
  <c r="F41" i="10"/>
  <c r="F47" i="10"/>
  <c r="G47" i="10" s="1"/>
  <c r="F51" i="6"/>
  <c r="G51" i="10"/>
  <c r="G41" i="10"/>
  <c r="F51" i="10"/>
  <c r="I9" i="10" s="1"/>
  <c r="I7" i="10"/>
  <c r="I7" i="11"/>
  <c r="F60" i="10"/>
  <c r="F67" i="11"/>
  <c r="F59" i="11"/>
  <c r="F68" i="10"/>
  <c r="I8" i="10"/>
  <c r="F34" i="11"/>
  <c r="I8" i="11" s="1"/>
  <c r="I8" i="6" l="1"/>
  <c r="K7" i="10"/>
  <c r="K7" i="11"/>
  <c r="I26" i="1" s="1"/>
  <c r="E71" i="6"/>
  <c r="A59" i="6"/>
  <c r="A58" i="6"/>
  <c r="A57" i="6"/>
  <c r="A56" i="6"/>
  <c r="A55" i="6"/>
  <c r="F59" i="6"/>
  <c r="E55" i="6"/>
  <c r="F56" i="6"/>
  <c r="F57" i="6"/>
  <c r="F58" i="6"/>
  <c r="F63" i="6"/>
  <c r="E75" i="6"/>
  <c r="F75" i="6"/>
  <c r="F74" i="6"/>
  <c r="E74" i="6"/>
  <c r="F73" i="6"/>
  <c r="E73" i="6"/>
  <c r="E72" i="6"/>
  <c r="F67" i="6"/>
  <c r="E67" i="6"/>
  <c r="F66" i="6"/>
  <c r="E66" i="6"/>
  <c r="F65" i="6"/>
  <c r="E65" i="6"/>
  <c r="F64" i="6"/>
  <c r="E64" i="6"/>
  <c r="E63" i="6"/>
  <c r="E59" i="6"/>
  <c r="E58" i="6"/>
  <c r="E57" i="6"/>
  <c r="E56" i="6"/>
  <c r="F20" i="6"/>
  <c r="E3" i="6"/>
  <c r="E37" i="6" s="1"/>
  <c r="D3" i="6"/>
  <c r="A3" i="6"/>
  <c r="A20" i="6" s="1"/>
  <c r="F72" i="6"/>
  <c r="F23" i="4"/>
  <c r="E23" i="4"/>
  <c r="F22" i="4"/>
  <c r="E22" i="4"/>
  <c r="F21" i="4"/>
  <c r="E21" i="4"/>
  <c r="F20" i="4"/>
  <c r="E20" i="4"/>
  <c r="F19" i="4"/>
  <c r="E19" i="4"/>
  <c r="F18" i="4"/>
  <c r="E18" i="4"/>
  <c r="F17" i="4"/>
  <c r="E17" i="4"/>
  <c r="F16" i="4"/>
  <c r="E16" i="4"/>
  <c r="F15" i="4"/>
  <c r="E15" i="4"/>
  <c r="B2" i="4"/>
  <c r="B14" i="4"/>
  <c r="I29" i="1" l="1"/>
  <c r="I30" i="1" s="1"/>
  <c r="E20" i="6"/>
  <c r="F37" i="6"/>
  <c r="I9" i="6"/>
  <c r="F71" i="6"/>
  <c r="F76" i="6" s="1"/>
  <c r="F68" i="6"/>
  <c r="I7" i="6"/>
  <c r="A37" i="6"/>
  <c r="F55" i="6"/>
  <c r="F60" i="6" s="1"/>
  <c r="K7" i="6" l="1"/>
  <c r="A27" i="1" l="1"/>
  <c r="G30" i="1"/>
  <c r="C29" i="1"/>
  <c r="E8" i="5" l="1"/>
  <c r="F8" i="5" s="1"/>
  <c r="C8" i="5" s="1"/>
  <c r="E14" i="4"/>
  <c r="D14" i="4" s="1"/>
  <c r="B6" i="4" s="1"/>
  <c r="D6" i="4" s="1"/>
  <c r="E10" i="5" l="1"/>
  <c r="C10" i="5"/>
  <c r="C6" i="4"/>
  <c r="B5" i="4"/>
  <c r="B11" i="4" s="1"/>
  <c r="F14" i="4"/>
  <c r="C5" i="4" l="1"/>
  <c r="B8" i="4"/>
  <c r="C8" i="4" s="1"/>
  <c r="B10" i="4"/>
  <c r="D5" i="4"/>
  <c r="B7" i="4"/>
  <c r="C7" i="4" s="1"/>
  <c r="B9" i="4"/>
  <c r="D8" i="4" l="1"/>
  <c r="D7" i="4"/>
  <c r="C7" i="5"/>
  <c r="G10" i="5" s="1"/>
  <c r="C11" i="5" l="1"/>
  <c r="C12" i="5" s="1"/>
</calcChain>
</file>

<file path=xl/sharedStrings.xml><?xml version="1.0" encoding="utf-8"?>
<sst xmlns="http://schemas.openxmlformats.org/spreadsheetml/2006/main" count="19031" uniqueCount="2390">
  <si>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</si>
  <si>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</si>
  <si>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</si>
  <si>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</si>
  <si>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</si>
  <si>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</si>
  <si>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</si>
  <si>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</si>
  <si>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</si>
  <si>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</si>
  <si>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</si>
  <si>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</si>
  <si>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</si>
  <si>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</si>
  <si>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</si>
  <si>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</si>
  <si>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</si>
  <si>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</si>
  <si>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</si>
  <si>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</si>
  <si>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</si>
  <si>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</si>
  <si>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</si>
  <si>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</si>
  <si>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</si>
  <si>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</si>
  <si>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</si>
  <si>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</si>
  <si>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</si>
  <si>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</si>
  <si>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t>居住区成熟度</t>
    <phoneticPr fontId="1" type="noConversion"/>
  </si>
  <si>
    <t>交通条件</t>
    <phoneticPr fontId="1" type="noConversion"/>
  </si>
  <si>
    <t>自然环境</t>
    <phoneticPr fontId="1" type="noConversion"/>
  </si>
  <si>
    <t>公共配套</t>
    <phoneticPr fontId="1" type="noConversion"/>
  </si>
  <si>
    <t>物业服务</t>
    <phoneticPr fontId="1" type="noConversion"/>
  </si>
  <si>
    <t>小区环境</t>
    <phoneticPr fontId="1" type="noConversion"/>
  </si>
  <si>
    <t>居住管理</t>
    <phoneticPr fontId="9" type="noConversion"/>
  </si>
  <si>
    <t>装修</t>
    <phoneticPr fontId="1" type="noConversion"/>
  </si>
  <si>
    <t>设备</t>
    <phoneticPr fontId="1" type="noConversion"/>
  </si>
  <si>
    <t>配备家具、家电；程度较新；功能正常，质量有保证，较好</t>
    <phoneticPr fontId="1" type="noConversion"/>
  </si>
  <si>
    <t>_____</t>
  </si>
  <si>
    <t>序号</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</si>
  <si>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</si>
  <si>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</si>
  <si>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</si>
  <si>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</si>
  <si>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</si>
  <si>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</si>
  <si>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</si>
  <si>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</si>
  <si>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</si>
  <si>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3=3.1+3.2+3.3</t>
  </si>
  <si>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</si>
  <si>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</si>
  <si>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</si>
  <si>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t>年成本收益（元）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</si>
  <si>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</si>
  <si>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</si>
  <si>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</si>
  <si>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</si>
  <si>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</si>
  <si>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</si>
  <si>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</si>
  <si>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</si>
  <si>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</si>
  <si>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</si>
  <si>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</si>
  <si>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</si>
  <si>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rFont val="宋体"/>
        <family val="3"/>
        <charset val="134"/>
      </rPr>
      <t>平均月租金</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</si>
  <si>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</si>
  <si>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</si>
  <si>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</si>
  <si>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</si>
  <si>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</si>
  <si>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</si>
  <si>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</si>
  <si>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</si>
  <si>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</si>
  <si>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</si>
  <si>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</si>
  <si>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</si>
  <si>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</si>
  <si>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</si>
  <si>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</si>
  <si>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 xml:space="preserve">                    </t>
  </si>
  <si>
    <t/>
  </si>
  <si>
    <t>2020-09</t>
  </si>
  <si>
    <t>2020-08</t>
  </si>
  <si>
    <t>2020-07</t>
  </si>
  <si>
    <t>2020-06</t>
  </si>
  <si>
    <t>2020-05</t>
  </si>
  <si>
    <t>2020-04</t>
  </si>
  <si>
    <t xml:space="preserve">                </t>
  </si>
  <si>
    <t>小区</t>
  </si>
  <si>
    <t>区县</t>
  </si>
  <si>
    <t>板块</t>
  </si>
  <si>
    <t xml:space="preserve">                            平米租金(元/㎡·月)                                                                                                                                    </t>
  </si>
  <si>
    <t xml:space="preserve">                            套均租金(元/套·月)                                                                                                                                    </t>
  </si>
  <si>
    <t xml:space="preserve">                            参考售价(元/㎡)                                                                                                                                    </t>
  </si>
  <si>
    <t xml:space="preserve">                            租售比                                                                                                                                    </t>
  </si>
  <si>
    <t>海淀区</t>
  </si>
  <si>
    <t>日期</t>
    <phoneticPr fontId="1" type="noConversion"/>
  </si>
  <si>
    <t>面积</t>
    <phoneticPr fontId="1" type="noConversion"/>
  </si>
  <si>
    <t>价格</t>
    <phoneticPr fontId="1" type="noConversion"/>
  </si>
  <si>
    <t>单价</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</si>
  <si>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</si>
  <si>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</si>
  <si>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</si>
  <si>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</si>
  <si>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</si>
  <si>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</si>
  <si>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</si>
  <si>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</si>
  <si>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</si>
  <si>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</si>
  <si>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</si>
  <si>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</si>
  <si>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</si>
  <si>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</si>
  <si>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</si>
  <si>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</si>
  <si>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顺义区</t>
  </si>
  <si>
    <t>昌平区</t>
  </si>
  <si>
    <t>1:740</t>
  </si>
  <si>
    <t>1:733</t>
  </si>
  <si>
    <t>1:809</t>
  </si>
  <si>
    <t>1:805</t>
  </si>
  <si>
    <t>1:845</t>
  </si>
  <si>
    <t>1:703</t>
  </si>
  <si>
    <t>1:786</t>
  </si>
  <si>
    <t>1:747</t>
  </si>
  <si>
    <t>1:752</t>
  </si>
  <si>
    <t>2020-10</t>
  </si>
  <si>
    <t>1:835</t>
  </si>
  <si>
    <t>1:777</t>
  </si>
  <si>
    <t>1:824</t>
  </si>
  <si>
    <t>1:827</t>
  </si>
  <si>
    <t>1:800</t>
  </si>
  <si>
    <t>1:893</t>
  </si>
  <si>
    <t>1:862</t>
  </si>
  <si>
    <t>1:768</t>
  </si>
  <si>
    <t>1:714</t>
  </si>
  <si>
    <t>1:707</t>
  </si>
  <si>
    <t>1:718</t>
  </si>
  <si>
    <t>1:677</t>
  </si>
  <si>
    <t>1:730</t>
  </si>
  <si>
    <t>1:712</t>
  </si>
  <si>
    <t>月均</t>
    <phoneticPr fontId="1" type="noConversion"/>
  </si>
  <si>
    <t>出租稳定性一般</t>
    <phoneticPr fontId="1" type="noConversion"/>
  </si>
  <si>
    <t>物业费</t>
    <phoneticPr fontId="1" type="noConversion"/>
  </si>
  <si>
    <r>
      <t>2021</t>
    </r>
    <r>
      <rPr>
        <sz val="11"/>
        <color theme="1"/>
        <rFont val="宋体"/>
        <family val="3"/>
        <charset val="134"/>
      </rPr>
      <t>年一季度</t>
    </r>
    <phoneticPr fontId="1" type="noConversion"/>
  </si>
  <si>
    <t>2020-12</t>
  </si>
  <si>
    <t>2020-11</t>
  </si>
  <si>
    <t>大兴区</t>
  </si>
  <si>
    <t>亦庄</t>
  </si>
  <si>
    <t>--</t>
  </si>
  <si>
    <t>瀛景园</t>
  </si>
  <si>
    <t>浉城百丽</t>
  </si>
  <si>
    <t>1:532</t>
  </si>
  <si>
    <t>1:576</t>
  </si>
  <si>
    <t>1:521</t>
  </si>
  <si>
    <t>1:665</t>
  </si>
  <si>
    <t>1:623</t>
  </si>
  <si>
    <t>1:639</t>
  </si>
  <si>
    <t>1:611</t>
  </si>
  <si>
    <t>1:741</t>
  </si>
  <si>
    <t>1:900</t>
  </si>
  <si>
    <t>1:839</t>
  </si>
  <si>
    <t>1:775</t>
  </si>
  <si>
    <t>1:584</t>
  </si>
  <si>
    <t>1:859</t>
  </si>
  <si>
    <t>1:750</t>
  </si>
  <si>
    <t>1:759</t>
  </si>
  <si>
    <t>1:808</t>
  </si>
  <si>
    <t>1:804</t>
  </si>
  <si>
    <t>1:792</t>
  </si>
  <si>
    <t>1:898</t>
  </si>
  <si>
    <t>1:779</t>
  </si>
  <si>
    <t>1:680</t>
  </si>
  <si>
    <t>居室</t>
  </si>
  <si>
    <t>户型</t>
  </si>
  <si>
    <t>朝向</t>
  </si>
  <si>
    <t>套型</t>
  </si>
  <si>
    <t>B</t>
  </si>
  <si>
    <t>B反</t>
  </si>
  <si>
    <t>南</t>
  </si>
  <si>
    <t>A反</t>
  </si>
  <si>
    <t>西</t>
  </si>
  <si>
    <t>A</t>
  </si>
  <si>
    <t>A1</t>
  </si>
  <si>
    <t>东西+北</t>
  </si>
  <si>
    <t>A1反</t>
  </si>
  <si>
    <t>房间号</t>
  </si>
  <si>
    <t>面积
（㎡）</t>
  </si>
  <si>
    <t>怡景名苑</t>
  </si>
  <si>
    <t>4-1-101</t>
  </si>
  <si>
    <t>B1反</t>
  </si>
  <si>
    <t>东西+南</t>
  </si>
  <si>
    <t>大</t>
  </si>
  <si>
    <t>4-1-102</t>
  </si>
  <si>
    <t>小</t>
  </si>
  <si>
    <t>4-1-103</t>
  </si>
  <si>
    <t xml:space="preserve">A1 </t>
  </si>
  <si>
    <t>4-1-104</t>
  </si>
  <si>
    <t>4-1-105</t>
  </si>
  <si>
    <t>4-1-106</t>
  </si>
  <si>
    <t xml:space="preserve">B1 </t>
  </si>
  <si>
    <t>东西</t>
  </si>
  <si>
    <t>4-1-201</t>
  </si>
  <si>
    <t>4-1-202</t>
  </si>
  <si>
    <t>4-1-203</t>
  </si>
  <si>
    <t>4-1-204</t>
  </si>
  <si>
    <t>4-1-205</t>
  </si>
  <si>
    <t>4-1-206</t>
  </si>
  <si>
    <t>4-1-301</t>
  </si>
  <si>
    <t>4-1-302</t>
  </si>
  <si>
    <t>4-1-303</t>
  </si>
  <si>
    <t>4-1-304</t>
  </si>
  <si>
    <t>4-1-305</t>
  </si>
  <si>
    <t>4-1-306</t>
  </si>
  <si>
    <t>4-1-401</t>
  </si>
  <si>
    <t>4-1-402</t>
  </si>
  <si>
    <t>4-1-403</t>
  </si>
  <si>
    <t>4-1-404</t>
  </si>
  <si>
    <t>4-1-405</t>
  </si>
  <si>
    <t>4-1-406</t>
  </si>
  <si>
    <t>4-1-501</t>
  </si>
  <si>
    <t>4-1-502</t>
  </si>
  <si>
    <t>4-1-503</t>
  </si>
  <si>
    <t>4-1-504</t>
  </si>
  <si>
    <t>4-1-505</t>
  </si>
  <si>
    <t>4-1-506</t>
  </si>
  <si>
    <t>4-1-601</t>
  </si>
  <si>
    <t>4-1-602</t>
  </si>
  <si>
    <t>4-1-603</t>
  </si>
  <si>
    <t>4-1-604</t>
  </si>
  <si>
    <t>4-1-605</t>
  </si>
  <si>
    <t>4-1-606</t>
  </si>
  <si>
    <t>4-1-701</t>
  </si>
  <si>
    <t>4-1-702</t>
  </si>
  <si>
    <t>4-1-703</t>
  </si>
  <si>
    <t>4-1-704</t>
  </si>
  <si>
    <t>4-1-705</t>
  </si>
  <si>
    <t>4-1-706</t>
  </si>
  <si>
    <t>4-1-801</t>
  </si>
  <si>
    <t>4-1-802</t>
  </si>
  <si>
    <t>4-1-803</t>
  </si>
  <si>
    <t>4-1-804</t>
  </si>
  <si>
    <t>4-1-805</t>
  </si>
  <si>
    <t>4-1-806</t>
  </si>
  <si>
    <t>4-1-901</t>
  </si>
  <si>
    <t>4-1-902</t>
  </si>
  <si>
    <t>4-1-903</t>
  </si>
  <si>
    <t>4-1-904</t>
  </si>
  <si>
    <t>4-1-905</t>
  </si>
  <si>
    <t>4-1-906</t>
  </si>
  <si>
    <t>4-1-1001</t>
  </si>
  <si>
    <t>4-1-1002</t>
  </si>
  <si>
    <t>4-1-1003</t>
  </si>
  <si>
    <t>4-1-1004</t>
  </si>
  <si>
    <t>4-1-1005</t>
  </si>
  <si>
    <t>4-1-1006</t>
  </si>
  <si>
    <t>4-1-1101</t>
  </si>
  <si>
    <t>4-1-1102</t>
  </si>
  <si>
    <t>4-1-1103</t>
  </si>
  <si>
    <t>4-1-1104</t>
  </si>
  <si>
    <t>4-1-1105</t>
  </si>
  <si>
    <t>4-1-1106</t>
  </si>
  <si>
    <t>4-1-1201</t>
  </si>
  <si>
    <t>4-1-1202</t>
  </si>
  <si>
    <t>4-1-1203</t>
  </si>
  <si>
    <t>4-1-1204</t>
  </si>
  <si>
    <t>4-1-1205</t>
  </si>
  <si>
    <t>4-1-1206</t>
  </si>
  <si>
    <t>4-1-1301</t>
  </si>
  <si>
    <t>4-1-1302</t>
  </si>
  <si>
    <t>4-1-1303</t>
  </si>
  <si>
    <t>4-1-1304</t>
  </si>
  <si>
    <t>4-1-1305</t>
  </si>
  <si>
    <t>4-1-1306</t>
  </si>
  <si>
    <t>4-1-1401</t>
  </si>
  <si>
    <t>4-1-1402</t>
  </si>
  <si>
    <t>4-1-1403</t>
  </si>
  <si>
    <t>4-1-1404</t>
  </si>
  <si>
    <t>4-1-1405</t>
  </si>
  <si>
    <t>4-1-1406</t>
  </si>
  <si>
    <t>4-1-1501</t>
  </si>
  <si>
    <t>4-1-1502</t>
  </si>
  <si>
    <t>4-1-1503</t>
  </si>
  <si>
    <t>4-1-1504</t>
  </si>
  <si>
    <t>4-1-1505</t>
  </si>
  <si>
    <t>4-1-1506</t>
  </si>
  <si>
    <t>4-1-1601</t>
  </si>
  <si>
    <t>4-1-1602</t>
  </si>
  <si>
    <t>4-1-1603</t>
  </si>
  <si>
    <t>4-1-1604</t>
  </si>
  <si>
    <t>4-1-1605</t>
  </si>
  <si>
    <t>4-1-1606</t>
  </si>
  <si>
    <t>4-1-1701</t>
  </si>
  <si>
    <t>4-1-1702</t>
  </si>
  <si>
    <t>4-1-1703</t>
  </si>
  <si>
    <t>4-1-1704</t>
  </si>
  <si>
    <t>4-1-1705</t>
  </si>
  <si>
    <t>4-1-1706</t>
  </si>
  <si>
    <t>4-1-1801</t>
  </si>
  <si>
    <t>4-1-1802</t>
  </si>
  <si>
    <t>4-1-1803</t>
  </si>
  <si>
    <t>4-1-1804</t>
  </si>
  <si>
    <t>4-1-1805</t>
  </si>
  <si>
    <t>4-1-1806</t>
  </si>
  <si>
    <t>4-1-1901</t>
  </si>
  <si>
    <t>4-1-1902</t>
  </si>
  <si>
    <t>4-1-1903</t>
  </si>
  <si>
    <t>4-1-1904</t>
  </si>
  <si>
    <t>4-1-1905</t>
  </si>
  <si>
    <t>4-1-1906</t>
  </si>
  <si>
    <t>4-1-2001</t>
  </si>
  <si>
    <t>4-1-2002</t>
  </si>
  <si>
    <t>4-1-2003</t>
  </si>
  <si>
    <t>4-1-2004</t>
  </si>
  <si>
    <t>4-1-2005</t>
  </si>
  <si>
    <t>4-1-2006</t>
  </si>
  <si>
    <t>4-1-2101</t>
  </si>
  <si>
    <t>4-1-2102</t>
  </si>
  <si>
    <t>4-1-2103</t>
  </si>
  <si>
    <t>4-1-2104</t>
  </si>
  <si>
    <t>4-1-2105</t>
  </si>
  <si>
    <t>4-1-2106</t>
  </si>
  <si>
    <t>4-1-2201</t>
  </si>
  <si>
    <t>4-1-2202</t>
  </si>
  <si>
    <t>4-1-2203</t>
  </si>
  <si>
    <t>4-1-2204</t>
  </si>
  <si>
    <t>4-1-2205</t>
  </si>
  <si>
    <t>4-1-2206</t>
  </si>
  <si>
    <t>4-1-2301</t>
  </si>
  <si>
    <t>4-1-2302</t>
  </si>
  <si>
    <t>4-1-2303</t>
  </si>
  <si>
    <t>4-1-2304</t>
  </si>
  <si>
    <t>4-1-2305</t>
  </si>
  <si>
    <t>4-1-2306</t>
  </si>
  <si>
    <t>4-1-2401</t>
  </si>
  <si>
    <t>4-1-2402</t>
  </si>
  <si>
    <t>4-1-2403</t>
  </si>
  <si>
    <t>4-1-2404</t>
  </si>
  <si>
    <t>4-1-2405</t>
  </si>
  <si>
    <t>4-1-2406</t>
  </si>
  <si>
    <t>4-1-2501</t>
  </si>
  <si>
    <t>4-1-2502</t>
  </si>
  <si>
    <t>4-1-2503</t>
  </si>
  <si>
    <t>4-1-2504</t>
  </si>
  <si>
    <t>4-1-2505</t>
  </si>
  <si>
    <t>4-1-2506</t>
  </si>
  <si>
    <t>4-1-2601</t>
  </si>
  <si>
    <t>4-1-2602</t>
  </si>
  <si>
    <t>4-1-2603</t>
  </si>
  <si>
    <t>4-1-2604</t>
  </si>
  <si>
    <t>4-1-2605</t>
  </si>
  <si>
    <t>4-1-2606</t>
  </si>
  <si>
    <t>4-1-2701</t>
  </si>
  <si>
    <t>4-1-2702</t>
  </si>
  <si>
    <t>4-1-2703</t>
  </si>
  <si>
    <t>4-1-2704</t>
  </si>
  <si>
    <t>4-1-2705</t>
  </si>
  <si>
    <t>4-1-2706</t>
  </si>
  <si>
    <t>4-1-2801</t>
  </si>
  <si>
    <t>4-1-2802</t>
  </si>
  <si>
    <t>4-1-2803</t>
  </si>
  <si>
    <t>4-1-2804</t>
  </si>
  <si>
    <t>4-1-2805</t>
  </si>
  <si>
    <t>4-1-2806</t>
  </si>
  <si>
    <t>4-1-2901</t>
  </si>
  <si>
    <t>4-1-2902</t>
  </si>
  <si>
    <t>4-1-2903</t>
  </si>
  <si>
    <t>4-1-2904</t>
  </si>
  <si>
    <t>4-1-2905</t>
  </si>
  <si>
    <t>4-1-2906</t>
  </si>
  <si>
    <t>4-2-101</t>
  </si>
  <si>
    <t>4-2-102</t>
  </si>
  <si>
    <t>4-2-103</t>
  </si>
  <si>
    <t>4-2-104</t>
  </si>
  <si>
    <t>4-2-105</t>
  </si>
  <si>
    <t>4-2-106</t>
  </si>
  <si>
    <t>E</t>
  </si>
  <si>
    <t>4-2-201</t>
  </si>
  <si>
    <t>4-2-202</t>
  </si>
  <si>
    <t>4-2-203</t>
  </si>
  <si>
    <t>4-2-204</t>
  </si>
  <si>
    <t>4-2-205</t>
  </si>
  <si>
    <t>4-2-206</t>
  </si>
  <si>
    <t>4-2-301</t>
  </si>
  <si>
    <t>4-2-302</t>
  </si>
  <si>
    <t>4-2-303</t>
  </si>
  <si>
    <t>4-2-304</t>
  </si>
  <si>
    <t>4-2-305</t>
  </si>
  <si>
    <t>4-2-306</t>
  </si>
  <si>
    <t>4-2-401</t>
  </si>
  <si>
    <t>4-2-402</t>
  </si>
  <si>
    <t>4-2-403</t>
  </si>
  <si>
    <t>4-2-404</t>
  </si>
  <si>
    <t>4-2-405</t>
  </si>
  <si>
    <t>4-2-406</t>
  </si>
  <si>
    <t>4-2-501</t>
  </si>
  <si>
    <t>4-2-502</t>
  </si>
  <si>
    <t>4-2-503</t>
  </si>
  <si>
    <t>4-2-504</t>
  </si>
  <si>
    <t>4-2-505</t>
  </si>
  <si>
    <t>4-2-506</t>
  </si>
  <si>
    <t>4-2-601</t>
  </si>
  <si>
    <t>4-2-602</t>
  </si>
  <si>
    <t>4-2-603</t>
  </si>
  <si>
    <t>4-2-604</t>
  </si>
  <si>
    <t>4-2-605</t>
  </si>
  <si>
    <t>4-2-606</t>
  </si>
  <si>
    <t>4-2-701</t>
  </si>
  <si>
    <t>4-2-702</t>
  </si>
  <si>
    <t>4-2-703</t>
  </si>
  <si>
    <t>4-2-704</t>
  </si>
  <si>
    <t>4-2-705</t>
  </si>
  <si>
    <t>4-2-706</t>
  </si>
  <si>
    <t>4-2-801</t>
  </si>
  <si>
    <t>4-2-802</t>
  </si>
  <si>
    <t>4-2-803</t>
  </si>
  <si>
    <t>4-2-804</t>
  </si>
  <si>
    <t>4-2-805</t>
  </si>
  <si>
    <t>4-2-806</t>
  </si>
  <si>
    <t>4-2-901</t>
  </si>
  <si>
    <t>4-2-902</t>
  </si>
  <si>
    <t>4-2-903</t>
  </si>
  <si>
    <t>4-2-904</t>
  </si>
  <si>
    <t>4-2-905</t>
  </si>
  <si>
    <t>4-2-906</t>
  </si>
  <si>
    <t>4-2-1001</t>
  </si>
  <si>
    <t>4-2-1002</t>
  </si>
  <si>
    <t>4-2-1003</t>
  </si>
  <si>
    <t>4-2-1004</t>
  </si>
  <si>
    <t>4-2-1005</t>
  </si>
  <si>
    <t>4-2-1006</t>
  </si>
  <si>
    <t>4-2-1101</t>
  </si>
  <si>
    <t>4-2-1102</t>
  </si>
  <si>
    <t>4-2-1103</t>
  </si>
  <si>
    <t>4-2-1104</t>
  </si>
  <si>
    <t>4-2-1105</t>
  </si>
  <si>
    <t>4-2-1106</t>
  </si>
  <si>
    <t>4-2-1201</t>
  </si>
  <si>
    <t>4-2-1202</t>
  </si>
  <si>
    <t>4-2-1203</t>
  </si>
  <si>
    <t>4-2-1204</t>
  </si>
  <si>
    <t>4-2-1205</t>
  </si>
  <si>
    <t>4-2-1206</t>
  </si>
  <si>
    <t>4-2-1301</t>
  </si>
  <si>
    <t>4-2-1302</t>
  </si>
  <si>
    <t>4-2-1303</t>
  </si>
  <si>
    <t>4-2-1304</t>
  </si>
  <si>
    <t>4-2-1305</t>
  </si>
  <si>
    <t>4-2-1306</t>
  </si>
  <si>
    <t>4-2-1401</t>
  </si>
  <si>
    <t>4-2-1402</t>
  </si>
  <si>
    <t>4-2-1403</t>
  </si>
  <si>
    <t>4-2-1404</t>
  </si>
  <si>
    <t>4-2-1405</t>
  </si>
  <si>
    <t>4-2-1406</t>
  </si>
  <si>
    <t>4-2-1501</t>
  </si>
  <si>
    <t>4-2-1502</t>
  </si>
  <si>
    <t>4-2-1503</t>
  </si>
  <si>
    <t>4-2-1504</t>
  </si>
  <si>
    <t>4-2-1505</t>
  </si>
  <si>
    <t>4-2-1506</t>
  </si>
  <si>
    <t>4-2-1601</t>
  </si>
  <si>
    <t>4-2-1602</t>
  </si>
  <si>
    <t>4-2-1603</t>
  </si>
  <si>
    <t>4-2-1604</t>
  </si>
  <si>
    <t>4-2-1605</t>
  </si>
  <si>
    <t>4-2-1606</t>
  </si>
  <si>
    <t>4-2-1701</t>
  </si>
  <si>
    <t>4-2-1702</t>
  </si>
  <si>
    <t>4-2-1703</t>
  </si>
  <si>
    <t>4-2-1704</t>
  </si>
  <si>
    <t>4-2-1705</t>
  </si>
  <si>
    <t>4-2-1706</t>
  </si>
  <si>
    <t>4-2-1801</t>
  </si>
  <si>
    <t>4-2-1802</t>
  </si>
  <si>
    <t>4-2-1803</t>
  </si>
  <si>
    <t>4-2-1804</t>
  </si>
  <si>
    <t>4-2-1805</t>
  </si>
  <si>
    <t>4-2-1806</t>
  </si>
  <si>
    <t>4-2-1901</t>
  </si>
  <si>
    <t>4-2-1902</t>
  </si>
  <si>
    <t>4-2-1903</t>
  </si>
  <si>
    <t>4-2-1904</t>
  </si>
  <si>
    <t>4-2-1905</t>
  </si>
  <si>
    <t>4-2-1906</t>
  </si>
  <si>
    <t>4-2-2001</t>
  </si>
  <si>
    <t>4-2-2002</t>
  </si>
  <si>
    <t>4-2-2003</t>
  </si>
  <si>
    <t>4-2-2004</t>
  </si>
  <si>
    <t>4-2-2005</t>
  </si>
  <si>
    <t>4-2-2006</t>
  </si>
  <si>
    <t>4-2-2101</t>
  </si>
  <si>
    <t>4-2-2102</t>
  </si>
  <si>
    <t>4-2-2103</t>
  </si>
  <si>
    <t>4-2-2104</t>
  </si>
  <si>
    <t>4-2-2105</t>
  </si>
  <si>
    <t>4-2-2106</t>
  </si>
  <si>
    <t>4-2-2201</t>
  </si>
  <si>
    <t>4-2-2202</t>
  </si>
  <si>
    <t>4-2-2203</t>
  </si>
  <si>
    <t>4-2-2204</t>
  </si>
  <si>
    <t>4-2-2205</t>
  </si>
  <si>
    <t>4-2-2206</t>
  </si>
  <si>
    <t>4-2-2301</t>
  </si>
  <si>
    <t>4-2-2302</t>
  </si>
  <si>
    <t>4-2-2303</t>
  </si>
  <si>
    <t>4-2-2304</t>
  </si>
  <si>
    <t>4-2-2305</t>
  </si>
  <si>
    <t>4-2-2306</t>
  </si>
  <si>
    <t>4-2-2401</t>
  </si>
  <si>
    <t>4-2-2402</t>
  </si>
  <si>
    <t>4-2-2403</t>
  </si>
  <si>
    <t>4-2-2404</t>
  </si>
  <si>
    <t>4-2-2405</t>
  </si>
  <si>
    <t>4-2-2406</t>
  </si>
  <si>
    <t>4-2-2501</t>
  </si>
  <si>
    <t>4-2-2502</t>
  </si>
  <si>
    <t>4-2-2503</t>
  </si>
  <si>
    <t>4-2-2504</t>
  </si>
  <si>
    <t>4-2-2505</t>
  </si>
  <si>
    <t>4-2-2506</t>
  </si>
  <si>
    <t>4-2-2601</t>
  </si>
  <si>
    <t>4-2-2602</t>
  </si>
  <si>
    <t>4-2-2603</t>
  </si>
  <si>
    <t>4-2-2604</t>
  </si>
  <si>
    <t>4-2-2605</t>
  </si>
  <si>
    <t>4-2-2606</t>
  </si>
  <si>
    <t>4-2-2701</t>
  </si>
  <si>
    <t>4-2-2702</t>
  </si>
  <si>
    <t>4-2-2703</t>
  </si>
  <si>
    <t>4-2-2704</t>
  </si>
  <si>
    <t>4-2-2705</t>
  </si>
  <si>
    <t>4-2-2706</t>
  </si>
  <si>
    <t>4-2-2801</t>
  </si>
  <si>
    <t>4-2-2802</t>
  </si>
  <si>
    <t>4-2-2803</t>
  </si>
  <si>
    <t>4-2-2804</t>
  </si>
  <si>
    <t>4-2-2805</t>
  </si>
  <si>
    <t>4-2-2806</t>
  </si>
  <si>
    <t>4-2-2901</t>
  </si>
  <si>
    <t>4-2-2902</t>
  </si>
  <si>
    <t>4-2-2903</t>
  </si>
  <si>
    <t>4-2-2904</t>
  </si>
  <si>
    <t>4-2-2905</t>
  </si>
  <si>
    <t>4-2-2906</t>
  </si>
  <si>
    <t>4-3-101</t>
  </si>
  <si>
    <t xml:space="preserve">B </t>
  </si>
  <si>
    <t>南北</t>
  </si>
  <si>
    <t>4-3-102</t>
  </si>
  <si>
    <t>4-3-103</t>
  </si>
  <si>
    <t>4-3-104</t>
  </si>
  <si>
    <t>4-3-105</t>
  </si>
  <si>
    <t>4-3-201</t>
  </si>
  <si>
    <t>4-3-202</t>
  </si>
  <si>
    <t>4-3-203</t>
  </si>
  <si>
    <t>4-3-204</t>
  </si>
  <si>
    <t>4-3-205</t>
  </si>
  <si>
    <t>4-3-206</t>
  </si>
  <si>
    <t>4-3-301</t>
  </si>
  <si>
    <t>4-3-302</t>
  </si>
  <si>
    <t>4-3-303</t>
  </si>
  <si>
    <t>4-3-304</t>
  </si>
  <si>
    <t>4-3-305</t>
  </si>
  <si>
    <t>4-3-306</t>
  </si>
  <si>
    <t>4-3-401</t>
  </si>
  <si>
    <t>4-3-402</t>
  </si>
  <si>
    <t>4-3-403</t>
  </si>
  <si>
    <t>4-3-404</t>
  </si>
  <si>
    <t>4-3-405</t>
  </si>
  <si>
    <t>4-3-406</t>
  </si>
  <si>
    <t>4-3-501</t>
  </si>
  <si>
    <t>4-3-502</t>
  </si>
  <si>
    <t>4-3-503</t>
  </si>
  <si>
    <t>4-3-504</t>
  </si>
  <si>
    <t>4-3-505</t>
  </si>
  <si>
    <t>4-3-506</t>
  </si>
  <si>
    <t>4-3-601</t>
  </si>
  <si>
    <t>4-3-602</t>
  </si>
  <si>
    <t>4-3-603</t>
  </si>
  <si>
    <t>4-3-604</t>
  </si>
  <si>
    <t>4-3-605</t>
  </si>
  <si>
    <t>4-3-606</t>
  </si>
  <si>
    <t>4-3-701</t>
  </si>
  <si>
    <t>4-3-702</t>
  </si>
  <si>
    <t>4-3-703</t>
  </si>
  <si>
    <t>4-3-704</t>
  </si>
  <si>
    <t>4-3-705</t>
  </si>
  <si>
    <t>4-3-706</t>
  </si>
  <si>
    <t>4-3-801</t>
  </si>
  <si>
    <t>4-3-802</t>
  </si>
  <si>
    <t>4-3-803</t>
  </si>
  <si>
    <t>4-3-804</t>
  </si>
  <si>
    <t>4-3-805</t>
  </si>
  <si>
    <t>4-3-806</t>
  </si>
  <si>
    <t>4-3-901</t>
  </si>
  <si>
    <t>4-3-902</t>
  </si>
  <si>
    <t>4-3-903</t>
  </si>
  <si>
    <t>4-3-904</t>
  </si>
  <si>
    <t>4-3-905</t>
  </si>
  <si>
    <t>4-3-906</t>
  </si>
  <si>
    <t>4-3-1001</t>
  </si>
  <si>
    <t>4-3-1002</t>
  </si>
  <si>
    <t>4-3-1003</t>
  </si>
  <si>
    <t>4-3-1004</t>
  </si>
  <si>
    <t>4-3-1005</t>
  </si>
  <si>
    <t>4-3-1006</t>
  </si>
  <si>
    <t>4-3-1101</t>
  </si>
  <si>
    <t>4-3-1102</t>
  </si>
  <si>
    <t>4-3-1103</t>
  </si>
  <si>
    <t>4-3-1104</t>
  </si>
  <si>
    <t>4-3-1105</t>
  </si>
  <si>
    <t>4-3-1106</t>
  </si>
  <si>
    <t>4-3-1201</t>
  </si>
  <si>
    <t>4-3-1202</t>
  </si>
  <si>
    <t>4-3-1203</t>
  </si>
  <si>
    <t>4-3-1204</t>
  </si>
  <si>
    <t>4-3-1205</t>
  </si>
  <si>
    <t>4-3-1206</t>
  </si>
  <si>
    <t>4-3-1301</t>
  </si>
  <si>
    <t>4-3-1302</t>
  </si>
  <si>
    <t>4-3-1303</t>
  </si>
  <si>
    <t>4-3-1304</t>
  </si>
  <si>
    <t>4-3-1305</t>
  </si>
  <si>
    <t>4-3-1306</t>
  </si>
  <si>
    <t>4-3-1401</t>
  </si>
  <si>
    <t>4-3-1402</t>
  </si>
  <si>
    <t>4-3-1403</t>
  </si>
  <si>
    <t>4-3-1404</t>
  </si>
  <si>
    <t>4-3-1405</t>
  </si>
  <si>
    <t>4-3-1406</t>
  </si>
  <si>
    <t>4-3-1501</t>
  </si>
  <si>
    <t>4-3-1502</t>
  </si>
  <si>
    <t>4-3-1503</t>
  </si>
  <si>
    <t>4-3-1504</t>
  </si>
  <si>
    <t>4-3-1505</t>
  </si>
  <si>
    <t>4-3-1506</t>
  </si>
  <si>
    <t>4-3-1601</t>
  </si>
  <si>
    <t>4-3-1602</t>
  </si>
  <si>
    <t>4-3-1603</t>
  </si>
  <si>
    <t>4-3-1604</t>
  </si>
  <si>
    <t>4-3-1605</t>
  </si>
  <si>
    <t>4-3-1606</t>
  </si>
  <si>
    <t>4-3-1701</t>
  </si>
  <si>
    <t>4-3-1702</t>
  </si>
  <si>
    <t>4-3-1703</t>
  </si>
  <si>
    <t>4-3-1704</t>
  </si>
  <si>
    <t>4-3-1705</t>
  </si>
  <si>
    <t>4-3-1706</t>
  </si>
  <si>
    <t>4-3-1801</t>
  </si>
  <si>
    <t>4-3-1802</t>
  </si>
  <si>
    <t>4-3-1803</t>
  </si>
  <si>
    <t>4-3-1804</t>
  </si>
  <si>
    <t>4-3-1805</t>
  </si>
  <si>
    <t>4-3-1806</t>
  </si>
  <si>
    <t>4-3-1901</t>
  </si>
  <si>
    <t>4-3-1902</t>
  </si>
  <si>
    <t>4-3-1903</t>
  </si>
  <si>
    <t>4-3-1904</t>
  </si>
  <si>
    <t>4-3-1905</t>
  </si>
  <si>
    <t>4-3-1906</t>
  </si>
  <si>
    <t>4-3-2001</t>
  </si>
  <si>
    <t>4-3-2002</t>
  </si>
  <si>
    <t>4-3-2003</t>
  </si>
  <si>
    <t>4-3-2004</t>
  </si>
  <si>
    <t>4-3-2005</t>
  </si>
  <si>
    <t>4-3-2006</t>
  </si>
  <si>
    <t>4-3-2101</t>
  </si>
  <si>
    <t>4-3-2102</t>
  </si>
  <si>
    <t>4-3-2103</t>
  </si>
  <si>
    <t>4-3-2104</t>
  </si>
  <si>
    <t>4-3-2105</t>
  </si>
  <si>
    <t>4-3-2106</t>
  </si>
  <si>
    <t>4-3-2201</t>
  </si>
  <si>
    <t>4-3-2202</t>
  </si>
  <si>
    <t>4-3-2203</t>
  </si>
  <si>
    <t>4-3-2204</t>
  </si>
  <si>
    <t>4-3-2205</t>
  </si>
  <si>
    <t>4-3-2206</t>
  </si>
  <si>
    <t>4-3-2301</t>
  </si>
  <si>
    <t>4-3-2302</t>
  </si>
  <si>
    <t>4-3-2303</t>
  </si>
  <si>
    <t>4-3-2304</t>
  </si>
  <si>
    <t>4-3-2305</t>
  </si>
  <si>
    <t>4-3-2306</t>
  </si>
  <si>
    <t>4-3-2401</t>
  </si>
  <si>
    <t>4-3-2402</t>
  </si>
  <si>
    <t>4-3-2403</t>
  </si>
  <si>
    <t>4-3-2404</t>
  </si>
  <si>
    <t>4-3-2405</t>
  </si>
  <si>
    <t>4-3-2406</t>
  </si>
  <si>
    <t>4-3-2501</t>
  </si>
  <si>
    <t>4-3-2502</t>
  </si>
  <si>
    <t>4-3-2503</t>
  </si>
  <si>
    <t>4-3-2504</t>
  </si>
  <si>
    <t>4-3-2505</t>
  </si>
  <si>
    <t>4-3-2506</t>
  </si>
  <si>
    <t>4-3-2601</t>
  </si>
  <si>
    <t>4-3-2602</t>
  </si>
  <si>
    <t>4-3-2603</t>
  </si>
  <si>
    <t>4-3-2604</t>
  </si>
  <si>
    <t>4-3-2605</t>
  </si>
  <si>
    <t>4-3-2606</t>
  </si>
  <si>
    <t>4-3-2701</t>
  </si>
  <si>
    <t>4-3-2702</t>
  </si>
  <si>
    <t>4-3-2703</t>
  </si>
  <si>
    <t>4-3-2704</t>
  </si>
  <si>
    <t>4-3-2705</t>
  </si>
  <si>
    <t>4-3-2706</t>
  </si>
  <si>
    <t>4-3-2801</t>
  </si>
  <si>
    <t>4-3-2802</t>
  </si>
  <si>
    <t>4-3-2803</t>
  </si>
  <si>
    <t>4-3-2804</t>
  </si>
  <si>
    <t>4-3-2805</t>
  </si>
  <si>
    <t>4-3-2806</t>
  </si>
  <si>
    <t>4-3-2901</t>
  </si>
  <si>
    <t>4-3-2902</t>
  </si>
  <si>
    <t>4-3-2903</t>
  </si>
  <si>
    <t>4-3-2904</t>
  </si>
  <si>
    <t>4-3-2905</t>
  </si>
  <si>
    <t>4-3-2906</t>
  </si>
  <si>
    <t>4-4-101</t>
  </si>
  <si>
    <t>4-4-102</t>
  </si>
  <si>
    <t>4-4-103</t>
  </si>
  <si>
    <t>4-4-104</t>
  </si>
  <si>
    <t>4-4-105</t>
  </si>
  <si>
    <t>4-4-106</t>
  </si>
  <si>
    <t>4-4-201</t>
  </si>
  <si>
    <t>4-4-202</t>
  </si>
  <si>
    <t>4-4-203</t>
  </si>
  <si>
    <t>4-4-204</t>
  </si>
  <si>
    <t>4-4-205</t>
  </si>
  <si>
    <t>4-4-206</t>
  </si>
  <si>
    <t>4-4-207</t>
  </si>
  <si>
    <t>南北+东</t>
  </si>
  <si>
    <t>4-4-301</t>
  </si>
  <si>
    <t>4-4-302</t>
  </si>
  <si>
    <t>4-4-303</t>
  </si>
  <si>
    <t>4-4-304</t>
  </si>
  <si>
    <t>4-4-305</t>
  </si>
  <si>
    <t>4-4-306</t>
  </si>
  <si>
    <t>4-4-307</t>
  </si>
  <si>
    <t>4-4-401</t>
  </si>
  <si>
    <t>4-4-402</t>
  </si>
  <si>
    <t>4-4-403</t>
  </si>
  <si>
    <t>4-4-404</t>
  </si>
  <si>
    <t>4-4-405</t>
  </si>
  <si>
    <t>4-4-406</t>
  </si>
  <si>
    <t>4-4-407</t>
  </si>
  <si>
    <t>4-4-501</t>
  </si>
  <si>
    <t>4-4-502</t>
  </si>
  <si>
    <t>4-4-503</t>
  </si>
  <si>
    <t>4-4-504</t>
  </si>
  <si>
    <t>4-4-505</t>
  </si>
  <si>
    <t>4-4-506</t>
  </si>
  <si>
    <t>4-4-507</t>
  </si>
  <si>
    <t>4-4-601</t>
  </si>
  <si>
    <t>4-4-602</t>
  </si>
  <si>
    <t>4-4-603</t>
  </si>
  <si>
    <t>4-4-604</t>
  </si>
  <si>
    <t>4-4-605</t>
  </si>
  <si>
    <t>4-4-606</t>
  </si>
  <si>
    <t>4-4-607</t>
  </si>
  <si>
    <t>4-4-701</t>
  </si>
  <si>
    <t>4-4-702</t>
  </si>
  <si>
    <t>4-4-703</t>
  </si>
  <si>
    <t>4-4-704</t>
  </si>
  <si>
    <t>4-4-705</t>
  </si>
  <si>
    <t>4-4-706</t>
  </si>
  <si>
    <t>4-4-707</t>
  </si>
  <si>
    <t>4-4-801</t>
  </si>
  <si>
    <t>4-4-802</t>
  </si>
  <si>
    <t>4-4-803</t>
  </si>
  <si>
    <t>4-4-804</t>
  </si>
  <si>
    <t>4-4-805</t>
  </si>
  <si>
    <t>4-4-806</t>
  </si>
  <si>
    <t>4-4-807</t>
  </si>
  <si>
    <t>4-4-901</t>
  </si>
  <si>
    <t>4-4-902</t>
  </si>
  <si>
    <t>4-4-903</t>
  </si>
  <si>
    <t>4-4-904</t>
  </si>
  <si>
    <t>4-4-905</t>
  </si>
  <si>
    <t>4-4-906</t>
  </si>
  <si>
    <t>4-4-907</t>
  </si>
  <si>
    <t>4-4-1001</t>
  </si>
  <si>
    <t>4-4-1002</t>
  </si>
  <si>
    <t>4-4-1003</t>
  </si>
  <si>
    <t>4-4-1004</t>
  </si>
  <si>
    <t>4-4-1005</t>
  </si>
  <si>
    <t>4-4-1006</t>
  </si>
  <si>
    <t>4-4-1007</t>
  </si>
  <si>
    <t>4-4-1101</t>
  </si>
  <si>
    <t>4-4-1102</t>
  </si>
  <si>
    <t>4-4-1103</t>
  </si>
  <si>
    <t>4-4-1104</t>
  </si>
  <si>
    <t>4-4-1105</t>
  </si>
  <si>
    <t>4-4-1106</t>
  </si>
  <si>
    <t>4-4-1107</t>
  </si>
  <si>
    <t>4-4-1201</t>
  </si>
  <si>
    <t>4-4-1202</t>
  </si>
  <si>
    <t>4-4-1203</t>
  </si>
  <si>
    <t>4-4-1204</t>
  </si>
  <si>
    <t>4-4-1205</t>
  </si>
  <si>
    <t>4-4-1206</t>
  </si>
  <si>
    <t>4-4-1207</t>
  </si>
  <si>
    <t>4-4-1301</t>
  </si>
  <si>
    <t>4-4-1302</t>
  </si>
  <si>
    <t>4-4-1303</t>
  </si>
  <si>
    <t>4-4-1304</t>
  </si>
  <si>
    <t>4-4-1305</t>
  </si>
  <si>
    <t>4-4-1306</t>
  </si>
  <si>
    <t>4-4-1307</t>
  </si>
  <si>
    <t>4-4-1401</t>
  </si>
  <si>
    <t>4-4-1402</t>
  </si>
  <si>
    <t>4-4-1403</t>
  </si>
  <si>
    <t>4-4-1404</t>
  </si>
  <si>
    <t>4-4-1405</t>
  </si>
  <si>
    <t>4-4-1406</t>
  </si>
  <si>
    <t>4-4-1407</t>
  </si>
  <si>
    <t>4-4-1501</t>
  </si>
  <si>
    <t>4-4-1502</t>
  </si>
  <si>
    <t>4-4-1503</t>
  </si>
  <si>
    <t>4-4-1504</t>
  </si>
  <si>
    <t>4-4-1505</t>
  </si>
  <si>
    <t>4-4-1506</t>
  </si>
  <si>
    <t>4-4-1507</t>
  </si>
  <si>
    <t>4-4-1601</t>
  </si>
  <si>
    <t>4-4-1602</t>
  </si>
  <si>
    <t>4-4-1603</t>
  </si>
  <si>
    <t>4-4-1604</t>
  </si>
  <si>
    <t>4-4-1605</t>
  </si>
  <si>
    <t>4-4-1606</t>
  </si>
  <si>
    <t>4-4-1607</t>
  </si>
  <si>
    <t>4-4-1701</t>
  </si>
  <si>
    <t>4-4-1702</t>
  </si>
  <si>
    <t>4-4-1703</t>
  </si>
  <si>
    <t>4-4-1704</t>
  </si>
  <si>
    <t>4-4-1705</t>
  </si>
  <si>
    <t>4-4-1706</t>
  </si>
  <si>
    <t>4-4-1707</t>
  </si>
  <si>
    <t>4-4-1801</t>
  </si>
  <si>
    <t>4-4-1802</t>
  </si>
  <si>
    <t>4-4-1803</t>
  </si>
  <si>
    <t>4-4-1804</t>
  </si>
  <si>
    <t>4-4-1805</t>
  </si>
  <si>
    <t>4-4-1806</t>
  </si>
  <si>
    <t>4-4-1807</t>
  </si>
  <si>
    <t>4-4-1901</t>
  </si>
  <si>
    <t>4-4-1902</t>
  </si>
  <si>
    <t>4-4-1903</t>
  </si>
  <si>
    <t>4-4-1904</t>
  </si>
  <si>
    <t>4-4-1905</t>
  </si>
  <si>
    <t>4-4-1906</t>
  </si>
  <si>
    <t>4-4-1907</t>
  </si>
  <si>
    <t>4-4-2001</t>
  </si>
  <si>
    <t>4-4-2002</t>
  </si>
  <si>
    <t>4-4-2003</t>
  </si>
  <si>
    <t>4-4-2004</t>
  </si>
  <si>
    <t>4-4-2005</t>
  </si>
  <si>
    <t>4-4-2006</t>
  </si>
  <si>
    <t>4-4-2007</t>
  </si>
  <si>
    <t>4-4-2101</t>
  </si>
  <si>
    <t>4-4-2102</t>
  </si>
  <si>
    <t>4-4-2103</t>
  </si>
  <si>
    <t>4-4-2104</t>
  </si>
  <si>
    <t>4-4-2105</t>
  </si>
  <si>
    <t>4-4-2106</t>
  </si>
  <si>
    <t>4-4-2107</t>
  </si>
  <si>
    <t>4-4-2201</t>
  </si>
  <si>
    <t>4-4-2202</t>
  </si>
  <si>
    <t>4-4-2203</t>
  </si>
  <si>
    <t>4-4-2204</t>
  </si>
  <si>
    <t>4-4-2205</t>
  </si>
  <si>
    <t>4-4-2206</t>
  </si>
  <si>
    <t>4-4-2207</t>
  </si>
  <si>
    <t>4-4-2301</t>
  </si>
  <si>
    <t>4-4-2302</t>
  </si>
  <si>
    <t>4-4-2303</t>
  </si>
  <si>
    <t>4-4-2304</t>
  </si>
  <si>
    <t>4-4-2305</t>
  </si>
  <si>
    <t>4-4-2306</t>
  </si>
  <si>
    <t>4-4-2307</t>
  </si>
  <si>
    <t>4-4-2401</t>
  </si>
  <si>
    <t>4-4-2402</t>
  </si>
  <si>
    <t>4-4-2403</t>
  </si>
  <si>
    <t>4-4-2404</t>
  </si>
  <si>
    <t>4-4-2405</t>
  </si>
  <si>
    <t>4-4-2406</t>
  </si>
  <si>
    <t>4-4-2407</t>
  </si>
  <si>
    <t>4-4-2501</t>
  </si>
  <si>
    <t>4-4-2502</t>
  </si>
  <si>
    <t>4-4-2503</t>
  </si>
  <si>
    <t>4-4-2504</t>
  </si>
  <si>
    <t>4-4-2505</t>
  </si>
  <si>
    <t>4-4-2506</t>
  </si>
  <si>
    <t>4-4-2507</t>
  </si>
  <si>
    <t>4-4-2601</t>
  </si>
  <si>
    <t>4-4-2602</t>
  </si>
  <si>
    <t>4-4-2603</t>
  </si>
  <si>
    <t>4-4-2604</t>
  </si>
  <si>
    <t>4-4-2605</t>
  </si>
  <si>
    <t>4-4-2606</t>
  </si>
  <si>
    <t>4-4-2607</t>
  </si>
  <si>
    <t>4-4-2701</t>
  </si>
  <si>
    <t>4-4-2702</t>
  </si>
  <si>
    <t>4-4-2703</t>
  </si>
  <si>
    <t>4-4-2704</t>
  </si>
  <si>
    <t>4-4-2705</t>
  </si>
  <si>
    <t>4-4-2706</t>
  </si>
  <si>
    <t>4-4-2707</t>
  </si>
  <si>
    <t>4-4-2801</t>
  </si>
  <si>
    <t>4-4-2802</t>
  </si>
  <si>
    <t>4-4-2803</t>
  </si>
  <si>
    <t>4-4-2804</t>
  </si>
  <si>
    <t>4-4-2805</t>
  </si>
  <si>
    <t>4-4-2806</t>
  </si>
  <si>
    <t>4-4-2807</t>
  </si>
  <si>
    <t>4-4-2901</t>
  </si>
  <si>
    <t>4-4-2902</t>
  </si>
  <si>
    <t>4-4-2903</t>
  </si>
  <si>
    <t>4-4-2904</t>
  </si>
  <si>
    <t>4-4-2905</t>
  </si>
  <si>
    <t>4-4-2906</t>
  </si>
  <si>
    <t>4-4-2907</t>
  </si>
  <si>
    <t>14-1-101</t>
  </si>
  <si>
    <t>14-1-102</t>
  </si>
  <si>
    <t>14-1-103</t>
  </si>
  <si>
    <t>14-1-104</t>
  </si>
  <si>
    <t>14-1-105</t>
  </si>
  <si>
    <t>14-1-106</t>
  </si>
  <si>
    <t>14-1-201</t>
  </si>
  <si>
    <t>14-1-202</t>
  </si>
  <si>
    <t>14-1-203</t>
  </si>
  <si>
    <t>14-1-204</t>
  </si>
  <si>
    <t>14-1-205</t>
  </si>
  <si>
    <t>14-1-206</t>
  </si>
  <si>
    <t>14-1-301</t>
  </si>
  <si>
    <t>14-1-302</t>
  </si>
  <si>
    <t>14-1-303</t>
  </si>
  <si>
    <t>14-1-304</t>
  </si>
  <si>
    <t>14-1-305</t>
  </si>
  <si>
    <t>14-1-306</t>
  </si>
  <si>
    <t>14-1-401</t>
  </si>
  <si>
    <t>14-1-402</t>
  </si>
  <si>
    <t>14-1-403</t>
  </si>
  <si>
    <t>14-1-404</t>
  </si>
  <si>
    <t>14-1-405</t>
  </si>
  <si>
    <t>14-1-406</t>
  </si>
  <si>
    <t>14-1-501</t>
  </si>
  <si>
    <t>14-1-502</t>
  </si>
  <si>
    <t>14-1-503</t>
  </si>
  <si>
    <t>14-1-504</t>
  </si>
  <si>
    <t>14-1-505</t>
  </si>
  <si>
    <t>14-1-506</t>
  </si>
  <si>
    <t>14-1-601</t>
  </si>
  <si>
    <t>14-1-602</t>
  </si>
  <si>
    <t>14-1-603</t>
  </si>
  <si>
    <t>14-1-604</t>
  </si>
  <si>
    <t>14-1-605</t>
  </si>
  <si>
    <t>14-1-606</t>
  </si>
  <si>
    <t>14-1-701</t>
  </si>
  <si>
    <t>14-1-702</t>
  </si>
  <si>
    <t>14-1-703</t>
  </si>
  <si>
    <t>14-1-704</t>
  </si>
  <si>
    <t>14-1-705</t>
  </si>
  <si>
    <t>14-1-706</t>
  </si>
  <si>
    <t>14-1-801</t>
  </si>
  <si>
    <t>14-1-802</t>
  </si>
  <si>
    <t>14-1-803</t>
  </si>
  <si>
    <t>14-1-804</t>
  </si>
  <si>
    <t>14-1-805</t>
  </si>
  <si>
    <t>14-1-806</t>
  </si>
  <si>
    <t>14-1-901</t>
  </si>
  <si>
    <t>14-1-902</t>
  </si>
  <si>
    <t>14-1-903</t>
  </si>
  <si>
    <t>14-1-904</t>
  </si>
  <si>
    <t>14-1-905</t>
  </si>
  <si>
    <t>14-1-906</t>
  </si>
  <si>
    <t>14-1-1001</t>
  </si>
  <si>
    <t>14-1-1002</t>
  </si>
  <si>
    <t>14-1-1003</t>
  </si>
  <si>
    <t>14-1-1004</t>
  </si>
  <si>
    <t>14-1-1005</t>
  </si>
  <si>
    <t>14-1-1006</t>
  </si>
  <si>
    <t>14-1-1101</t>
  </si>
  <si>
    <t>14-1-1102</t>
  </si>
  <si>
    <t>14-1-1103</t>
  </si>
  <si>
    <t>14-1-1104</t>
  </si>
  <si>
    <t>14-1-1105</t>
  </si>
  <si>
    <t>14-1-1106</t>
  </si>
  <si>
    <t>14-1-1201</t>
  </si>
  <si>
    <t>14-1-1202</t>
  </si>
  <si>
    <t>14-1-1203</t>
  </si>
  <si>
    <t>14-1-1204</t>
  </si>
  <si>
    <t>14-1-1205</t>
  </si>
  <si>
    <t>14-1-1206</t>
  </si>
  <si>
    <t>14-1-1301</t>
  </si>
  <si>
    <t>14-1-1302</t>
  </si>
  <si>
    <t>14-1-1303</t>
  </si>
  <si>
    <t>14-1-1304</t>
  </si>
  <si>
    <t>14-1-1305</t>
  </si>
  <si>
    <t>14-1-1306</t>
  </si>
  <si>
    <t>14-1-1401</t>
  </si>
  <si>
    <t>14-1-1402</t>
  </si>
  <si>
    <t>14-1-1403</t>
  </si>
  <si>
    <t>14-1-1404</t>
  </si>
  <si>
    <t>14-1-1405</t>
  </si>
  <si>
    <t>14-1-1406</t>
  </si>
  <si>
    <t>14-1-1501</t>
  </si>
  <si>
    <t>14-1-1502</t>
  </si>
  <si>
    <t>14-1-1503</t>
  </si>
  <si>
    <t>14-1-1504</t>
  </si>
  <si>
    <t>14-1-1505</t>
  </si>
  <si>
    <t>14-1-1506</t>
  </si>
  <si>
    <t>14-1-1601</t>
  </si>
  <si>
    <t>14-1-1602</t>
  </si>
  <si>
    <t>14-1-1603</t>
  </si>
  <si>
    <t>14-1-1604</t>
  </si>
  <si>
    <t>14-1-1605</t>
  </si>
  <si>
    <t>14-1-1606</t>
  </si>
  <si>
    <t>14-1-1701</t>
  </si>
  <si>
    <t>14-1-1702</t>
  </si>
  <si>
    <t>14-1-1703</t>
  </si>
  <si>
    <t>14-1-1704</t>
  </si>
  <si>
    <t>14-1-1705</t>
  </si>
  <si>
    <t>14-1-1706</t>
  </si>
  <si>
    <t>14-1-1801</t>
  </si>
  <si>
    <t>14-1-1802</t>
  </si>
  <si>
    <t>14-1-1803</t>
  </si>
  <si>
    <t>14-1-1804</t>
  </si>
  <si>
    <t>14-1-1805</t>
  </si>
  <si>
    <t>14-1-1806</t>
  </si>
  <si>
    <t>14-1-1901</t>
  </si>
  <si>
    <t>14-1-1902</t>
  </si>
  <si>
    <t>14-1-1903</t>
  </si>
  <si>
    <t>14-1-1904</t>
  </si>
  <si>
    <t>14-1-1905</t>
  </si>
  <si>
    <t>14-1-1906</t>
  </si>
  <si>
    <t>14-1-2001</t>
  </si>
  <si>
    <t>14-1-2002</t>
  </si>
  <si>
    <t>14-1-2003</t>
  </si>
  <si>
    <t>14-1-2004</t>
  </si>
  <si>
    <t>14-1-2005</t>
  </si>
  <si>
    <t>14-1-2006</t>
  </si>
  <si>
    <t>14-1-2101</t>
  </si>
  <si>
    <t>14-1-2102</t>
  </si>
  <si>
    <t>14-1-2103</t>
  </si>
  <si>
    <t>14-1-2104</t>
  </si>
  <si>
    <t>14-1-2105</t>
  </si>
  <si>
    <t>14-1-2106</t>
  </si>
  <si>
    <t>14-1-2201</t>
  </si>
  <si>
    <t>14-1-2202</t>
  </si>
  <si>
    <t>14-1-2203</t>
  </si>
  <si>
    <t>14-1-2204</t>
  </si>
  <si>
    <t>14-1-2205</t>
  </si>
  <si>
    <t>14-1-2206</t>
  </si>
  <si>
    <t>14-1-2301</t>
  </si>
  <si>
    <t>14-1-2302</t>
  </si>
  <si>
    <t>14-1-2303</t>
  </si>
  <si>
    <t>14-1-2304</t>
  </si>
  <si>
    <t>14-1-2305</t>
  </si>
  <si>
    <t>14-1-2306</t>
  </si>
  <si>
    <t>14-1-2401</t>
  </si>
  <si>
    <t>14-1-2402</t>
  </si>
  <si>
    <t>14-1-2403</t>
  </si>
  <si>
    <t>14-1-2404</t>
  </si>
  <si>
    <t>14-1-2405</t>
  </si>
  <si>
    <t>14-1-2406</t>
  </si>
  <si>
    <t>14-1-2501</t>
  </si>
  <si>
    <t>14-1-2502</t>
  </si>
  <si>
    <t>14-1-2503</t>
  </si>
  <si>
    <t>14-1-2504</t>
  </si>
  <si>
    <t>14-1-2505</t>
  </si>
  <si>
    <t>14-1-2506</t>
  </si>
  <si>
    <t>14-1-2601</t>
  </si>
  <si>
    <t>14-1-2602</t>
  </si>
  <si>
    <t>14-1-2603</t>
  </si>
  <si>
    <t>14-1-2604</t>
  </si>
  <si>
    <t>14-1-2605</t>
  </si>
  <si>
    <t>14-1-2606</t>
  </si>
  <si>
    <t>14-1-2701</t>
  </si>
  <si>
    <t>14-1-2702</t>
  </si>
  <si>
    <t>14-1-2703</t>
  </si>
  <si>
    <t>14-1-2704</t>
  </si>
  <si>
    <t>14-1-2705</t>
  </si>
  <si>
    <t>14-1-2706</t>
  </si>
  <si>
    <t>14-1-2801</t>
  </si>
  <si>
    <t>14-1-2802</t>
  </si>
  <si>
    <t>14-1-2803</t>
  </si>
  <si>
    <t>14-1-2804</t>
  </si>
  <si>
    <t>14-1-2805</t>
  </si>
  <si>
    <t>14-1-2806</t>
  </si>
  <si>
    <t>14-1-2901</t>
  </si>
  <si>
    <t>14-1-2902</t>
  </si>
  <si>
    <t>14-1-2903</t>
  </si>
  <si>
    <t>14-1-2904</t>
  </si>
  <si>
    <t>14-1-2905</t>
  </si>
  <si>
    <t>14-1-2906</t>
  </si>
  <si>
    <t>14-2-101</t>
  </si>
  <si>
    <t>14-2-102</t>
  </si>
  <si>
    <t>14-2-103</t>
  </si>
  <si>
    <t>14-2-104</t>
  </si>
  <si>
    <t>14-2-105</t>
  </si>
  <si>
    <t>14-2-106</t>
  </si>
  <si>
    <t>14-2-201</t>
  </si>
  <si>
    <t>14-2-202</t>
  </si>
  <si>
    <t>14-2-203</t>
  </si>
  <si>
    <t>14-2-204</t>
  </si>
  <si>
    <t>14-2-205</t>
  </si>
  <si>
    <t>14-2-206</t>
  </si>
  <si>
    <t>14-2-301</t>
  </si>
  <si>
    <t>14-2-302</t>
  </si>
  <si>
    <t>14-2-303</t>
  </si>
  <si>
    <t>14-2-304</t>
  </si>
  <si>
    <t>14-2-305</t>
  </si>
  <si>
    <t>14-2-306</t>
  </si>
  <si>
    <t>14-2-401</t>
  </si>
  <si>
    <t>14-2-402</t>
  </si>
  <si>
    <t>14-2-403</t>
  </si>
  <si>
    <t>14-2-404</t>
  </si>
  <si>
    <t>14-2-405</t>
  </si>
  <si>
    <t>14-2-406</t>
  </si>
  <si>
    <t>14-2-501</t>
  </si>
  <si>
    <t>14-2-502</t>
  </si>
  <si>
    <t>14-2-503</t>
  </si>
  <si>
    <t>14-2-504</t>
  </si>
  <si>
    <t>14-2-505</t>
  </si>
  <si>
    <t>14-2-506</t>
  </si>
  <si>
    <t>14-2-601</t>
  </si>
  <si>
    <t>14-2-602</t>
  </si>
  <si>
    <t>14-2-603</t>
  </si>
  <si>
    <t>14-2-604</t>
  </si>
  <si>
    <t>14-2-605</t>
  </si>
  <si>
    <t>14-2-606</t>
  </si>
  <si>
    <t>14-2-701</t>
  </si>
  <si>
    <t>14-2-702</t>
  </si>
  <si>
    <t>14-2-703</t>
  </si>
  <si>
    <t>14-2-704</t>
  </si>
  <si>
    <t>14-2-705</t>
  </si>
  <si>
    <t>14-2-706</t>
  </si>
  <si>
    <t>14-2-801</t>
  </si>
  <si>
    <t>14-2-802</t>
  </si>
  <si>
    <t>14-2-803</t>
  </si>
  <si>
    <t>14-2-804</t>
  </si>
  <si>
    <t>14-2-805</t>
  </si>
  <si>
    <t>14-2-806</t>
  </si>
  <si>
    <t>14-2-901</t>
  </si>
  <si>
    <t>14-2-902</t>
  </si>
  <si>
    <t>14-2-903</t>
  </si>
  <si>
    <t>14-2-904</t>
  </si>
  <si>
    <t>14-2-905</t>
  </si>
  <si>
    <t>14-2-906</t>
  </si>
  <si>
    <t>14-2-1001</t>
  </si>
  <si>
    <t>14-2-1002</t>
  </si>
  <si>
    <t>14-2-1003</t>
  </si>
  <si>
    <t>14-2-1004</t>
  </si>
  <si>
    <t>14-2-1005</t>
  </si>
  <si>
    <t>14-2-1006</t>
  </si>
  <si>
    <t>14-2-1101</t>
  </si>
  <si>
    <t>14-2-1102</t>
  </si>
  <si>
    <t>14-2-1103</t>
  </si>
  <si>
    <t>14-2-1104</t>
  </si>
  <si>
    <t>14-2-1105</t>
  </si>
  <si>
    <t>14-2-1106</t>
  </si>
  <si>
    <t>14-2-1201</t>
  </si>
  <si>
    <t>14-2-1202</t>
  </si>
  <si>
    <t>14-2-1203</t>
  </si>
  <si>
    <t>14-2-1204</t>
  </si>
  <si>
    <t>14-2-1205</t>
  </si>
  <si>
    <t>14-2-1206</t>
  </si>
  <si>
    <t>14-2-1301</t>
  </si>
  <si>
    <t>14-2-1302</t>
  </si>
  <si>
    <t>14-2-1303</t>
  </si>
  <si>
    <t>14-2-1304</t>
  </si>
  <si>
    <t>14-2-1305</t>
  </si>
  <si>
    <t>14-2-1306</t>
  </si>
  <si>
    <t>14-2-1401</t>
  </si>
  <si>
    <t>14-2-1402</t>
  </si>
  <si>
    <t>14-2-1403</t>
  </si>
  <si>
    <t>14-2-1404</t>
  </si>
  <si>
    <t>14-2-1405</t>
  </si>
  <si>
    <t>14-2-1406</t>
  </si>
  <si>
    <t>14-2-1501</t>
  </si>
  <si>
    <t>14-2-1502</t>
  </si>
  <si>
    <t>14-2-1503</t>
  </si>
  <si>
    <t>14-2-1504</t>
  </si>
  <si>
    <t>14-2-1505</t>
  </si>
  <si>
    <t>14-2-1506</t>
  </si>
  <si>
    <t>14-2-1601</t>
  </si>
  <si>
    <t>14-2-1602</t>
  </si>
  <si>
    <t>14-2-1603</t>
  </si>
  <si>
    <t>14-2-1604</t>
  </si>
  <si>
    <t>14-2-1605</t>
  </si>
  <si>
    <t>14-2-1606</t>
  </si>
  <si>
    <t>14-2-1701</t>
  </si>
  <si>
    <t>14-2-1702</t>
  </si>
  <si>
    <t>14-2-1703</t>
  </si>
  <si>
    <t>14-2-1704</t>
  </si>
  <si>
    <t>14-2-1705</t>
  </si>
  <si>
    <t>14-2-1706</t>
  </si>
  <si>
    <t>14-2-1801</t>
  </si>
  <si>
    <t>14-2-1802</t>
  </si>
  <si>
    <t>14-2-1803</t>
  </si>
  <si>
    <t>14-2-1804</t>
  </si>
  <si>
    <t>14-2-1805</t>
  </si>
  <si>
    <t>14-2-1806</t>
  </si>
  <si>
    <t>14-2-1901</t>
  </si>
  <si>
    <t>14-2-1902</t>
  </si>
  <si>
    <t>14-2-1903</t>
  </si>
  <si>
    <t>14-2-1904</t>
  </si>
  <si>
    <t>14-2-1905</t>
  </si>
  <si>
    <t>14-2-1906</t>
  </si>
  <si>
    <t>14-2-2001</t>
  </si>
  <si>
    <t>14-2-2002</t>
  </si>
  <si>
    <t>14-2-2003</t>
  </si>
  <si>
    <t>14-2-2004</t>
  </si>
  <si>
    <t>14-2-2005</t>
  </si>
  <si>
    <t>14-2-2006</t>
  </si>
  <si>
    <t>14-2-2101</t>
  </si>
  <si>
    <t>14-2-2102</t>
  </si>
  <si>
    <t>14-2-2103</t>
  </si>
  <si>
    <t>14-2-2104</t>
  </si>
  <si>
    <t>14-2-2105</t>
  </si>
  <si>
    <t>14-2-2106</t>
  </si>
  <si>
    <t>14-2-2201</t>
  </si>
  <si>
    <t>14-2-2202</t>
  </si>
  <si>
    <t>14-2-2203</t>
  </si>
  <si>
    <t>14-2-2204</t>
  </si>
  <si>
    <t>14-2-2205</t>
  </si>
  <si>
    <t>14-2-2206</t>
  </si>
  <si>
    <t>14-2-2301</t>
  </si>
  <si>
    <t>14-2-2302</t>
  </si>
  <si>
    <t>14-2-2303</t>
  </si>
  <si>
    <t>14-2-2304</t>
  </si>
  <si>
    <t>14-2-2305</t>
  </si>
  <si>
    <t>14-2-2306</t>
  </si>
  <si>
    <t>14-2-2401</t>
  </si>
  <si>
    <t>14-2-2402</t>
  </si>
  <si>
    <t>14-2-2403</t>
  </si>
  <si>
    <t>14-2-2404</t>
  </si>
  <si>
    <t>14-2-2405</t>
  </si>
  <si>
    <t>14-2-2406</t>
  </si>
  <si>
    <t>14-2-2501</t>
  </si>
  <si>
    <t>14-2-2502</t>
  </si>
  <si>
    <t>14-2-2503</t>
  </si>
  <si>
    <t>14-2-2504</t>
  </si>
  <si>
    <t>14-2-2505</t>
  </si>
  <si>
    <t>14-2-2506</t>
  </si>
  <si>
    <t>14-2-2601</t>
  </si>
  <si>
    <t>14-2-2602</t>
  </si>
  <si>
    <t>14-2-2603</t>
  </si>
  <si>
    <t>14-2-2604</t>
  </si>
  <si>
    <t>14-2-2605</t>
  </si>
  <si>
    <t>14-2-2606</t>
  </si>
  <si>
    <t>14-2-2701</t>
  </si>
  <si>
    <t>14-2-2702</t>
  </si>
  <si>
    <t>14-2-2703</t>
  </si>
  <si>
    <t>14-2-2704</t>
  </si>
  <si>
    <t>14-2-2705</t>
  </si>
  <si>
    <t>14-2-2706</t>
  </si>
  <si>
    <t>14-2-2801</t>
  </si>
  <si>
    <t>14-2-2802</t>
  </si>
  <si>
    <t>14-2-2803</t>
  </si>
  <si>
    <t>14-2-2804</t>
  </si>
  <si>
    <t>14-2-2805</t>
  </si>
  <si>
    <t>14-2-2806</t>
  </si>
  <si>
    <t>14-2-2901</t>
  </si>
  <si>
    <t>14-2-2902</t>
  </si>
  <si>
    <t>14-2-2903</t>
  </si>
  <si>
    <t>14-2-2904</t>
  </si>
  <si>
    <t>14-2-2905</t>
  </si>
  <si>
    <t>14-2-2906</t>
  </si>
  <si>
    <t>14-3-101</t>
  </si>
  <si>
    <t>14-3-102</t>
  </si>
  <si>
    <t>14-3-103</t>
  </si>
  <si>
    <t>14-3-104</t>
  </si>
  <si>
    <t>14-3-105</t>
  </si>
  <si>
    <t>14-3-106</t>
  </si>
  <si>
    <t>14-3-107</t>
  </si>
  <si>
    <t>14-3-108</t>
  </si>
  <si>
    <t>14-3-201</t>
  </si>
  <si>
    <t>14-3-202</t>
  </si>
  <si>
    <t>14-3-203</t>
  </si>
  <si>
    <t>14-3-204</t>
  </si>
  <si>
    <t>14-3-205</t>
  </si>
  <si>
    <t>14-3-206</t>
  </si>
  <si>
    <t>14-3-207</t>
  </si>
  <si>
    <t>14-3-208</t>
  </si>
  <si>
    <t>14-3-301</t>
  </si>
  <si>
    <t>14-3-302</t>
  </si>
  <si>
    <t>14-3-303</t>
  </si>
  <si>
    <t>14-3-304</t>
  </si>
  <si>
    <t>14-3-305</t>
  </si>
  <si>
    <t>14-3-306</t>
  </si>
  <si>
    <t>14-3-307</t>
  </si>
  <si>
    <t>14-3-308</t>
  </si>
  <si>
    <t>14-3-401</t>
  </si>
  <si>
    <t>14-3-402</t>
  </si>
  <si>
    <t>14-3-403</t>
  </si>
  <si>
    <t>14-3-404</t>
  </si>
  <si>
    <t>14-3-405</t>
  </si>
  <si>
    <t>14-3-406</t>
  </si>
  <si>
    <t>14-3-407</t>
  </si>
  <si>
    <t>14-3-408</t>
  </si>
  <si>
    <t>14-3-501</t>
  </si>
  <si>
    <t>14-3-502</t>
  </si>
  <si>
    <t>14-3-503</t>
  </si>
  <si>
    <t>14-3-504</t>
  </si>
  <si>
    <t>14-3-505</t>
  </si>
  <si>
    <t>14-3-506</t>
  </si>
  <si>
    <t>14-3-507</t>
  </si>
  <si>
    <t>14-3-508</t>
  </si>
  <si>
    <t>14-3-601</t>
  </si>
  <si>
    <t>14-3-602</t>
  </si>
  <si>
    <t>14-3-603</t>
  </si>
  <si>
    <t>14-3-604</t>
  </si>
  <si>
    <t>14-3-605</t>
  </si>
  <si>
    <t>14-3-606</t>
  </si>
  <si>
    <t>14-3-607</t>
  </si>
  <si>
    <t>14-3-608</t>
  </si>
  <si>
    <t>14-3-701</t>
  </si>
  <si>
    <t>14-3-702</t>
  </si>
  <si>
    <t>14-3-703</t>
  </si>
  <si>
    <t>14-3-704</t>
  </si>
  <si>
    <t>14-3-705</t>
  </si>
  <si>
    <t>14-3-706</t>
  </si>
  <si>
    <t>14-3-707</t>
  </si>
  <si>
    <t>14-3-708</t>
  </si>
  <si>
    <t>14-3-801</t>
  </si>
  <si>
    <t>14-3-802</t>
  </si>
  <si>
    <t>14-3-803</t>
  </si>
  <si>
    <t>14-3-804</t>
  </si>
  <si>
    <t>14-3-805</t>
  </si>
  <si>
    <t>14-3-806</t>
  </si>
  <si>
    <t>14-3-807</t>
  </si>
  <si>
    <t>14-3-808</t>
  </si>
  <si>
    <t>14-3-901</t>
  </si>
  <si>
    <t>14-3-902</t>
  </si>
  <si>
    <t>14-3-903</t>
  </si>
  <si>
    <t>14-3-904</t>
  </si>
  <si>
    <t>14-3-905</t>
  </si>
  <si>
    <t>14-3-906</t>
  </si>
  <si>
    <t>14-3-907</t>
  </si>
  <si>
    <t>14-3-908</t>
  </si>
  <si>
    <t>14-3-1001</t>
  </si>
  <si>
    <t>14-3-1002</t>
  </si>
  <si>
    <t>14-3-1003</t>
  </si>
  <si>
    <t>14-3-1004</t>
  </si>
  <si>
    <t>14-3-1005</t>
  </si>
  <si>
    <t>14-3-1006</t>
  </si>
  <si>
    <t>14-3-1007</t>
  </si>
  <si>
    <t>14-3-1008</t>
  </si>
  <si>
    <t>14-3-1101</t>
  </si>
  <si>
    <t>14-3-1102</t>
  </si>
  <si>
    <t>14-3-1103</t>
  </si>
  <si>
    <t>14-3-1104</t>
  </si>
  <si>
    <t>14-3-1105</t>
  </si>
  <si>
    <t>14-3-1106</t>
  </si>
  <si>
    <t>14-3-1107</t>
  </si>
  <si>
    <t>14-3-1108</t>
  </si>
  <si>
    <t>14-3-1201</t>
  </si>
  <si>
    <t>14-3-1202</t>
  </si>
  <si>
    <t>14-3-1203</t>
  </si>
  <si>
    <t>14-3-1204</t>
  </si>
  <si>
    <t>14-3-1205</t>
  </si>
  <si>
    <t>14-3-1206</t>
  </si>
  <si>
    <t>14-3-1207</t>
  </si>
  <si>
    <t>14-3-1208</t>
  </si>
  <si>
    <t>14-3-1301</t>
  </si>
  <si>
    <t>14-3-1302</t>
  </si>
  <si>
    <t>14-3-1303</t>
  </si>
  <si>
    <t>14-3-1304</t>
  </si>
  <si>
    <t>14-3-1305</t>
  </si>
  <si>
    <t>14-3-1306</t>
  </si>
  <si>
    <t>14-3-1307</t>
  </si>
  <si>
    <t>14-3-1308</t>
  </si>
  <si>
    <t>14-3-1401</t>
  </si>
  <si>
    <t>14-3-1402</t>
  </si>
  <si>
    <t>14-3-1403</t>
  </si>
  <si>
    <t>14-3-1404</t>
  </si>
  <si>
    <t>14-3-1405</t>
  </si>
  <si>
    <t>14-3-1406</t>
  </si>
  <si>
    <t>14-3-1407</t>
  </si>
  <si>
    <t>14-3-1408</t>
  </si>
  <si>
    <t>14-3-1501</t>
  </si>
  <si>
    <t>14-3-1502</t>
  </si>
  <si>
    <t>14-3-1503</t>
  </si>
  <si>
    <t>14-3-1504</t>
  </si>
  <si>
    <t>14-3-1505</t>
  </si>
  <si>
    <t>14-3-1506</t>
  </si>
  <si>
    <t>14-3-1507</t>
  </si>
  <si>
    <t>14-3-1508</t>
  </si>
  <si>
    <t>14-3-1601</t>
  </si>
  <si>
    <t>14-3-1602</t>
  </si>
  <si>
    <t>14-3-1603</t>
  </si>
  <si>
    <t>14-3-1604</t>
  </si>
  <si>
    <t>14-3-1605</t>
  </si>
  <si>
    <t>14-3-1606</t>
  </si>
  <si>
    <t>14-3-1607</t>
  </si>
  <si>
    <t>14-3-1608</t>
  </si>
  <si>
    <t>14-3-1701</t>
  </si>
  <si>
    <t>14-3-1702</t>
  </si>
  <si>
    <t>14-3-1703</t>
  </si>
  <si>
    <t>14-3-1704</t>
  </si>
  <si>
    <t>14-3-1705</t>
  </si>
  <si>
    <t>14-3-1706</t>
  </si>
  <si>
    <t>14-3-1707</t>
  </si>
  <si>
    <t>14-3-1708</t>
  </si>
  <si>
    <t>14-3-1801</t>
  </si>
  <si>
    <t>14-3-1802</t>
  </si>
  <si>
    <t>14-3-1803</t>
  </si>
  <si>
    <t>14-3-1804</t>
  </si>
  <si>
    <t>14-3-1805</t>
  </si>
  <si>
    <t>14-3-1806</t>
  </si>
  <si>
    <t>14-3-1807</t>
  </si>
  <si>
    <t>14-3-1808</t>
  </si>
  <si>
    <t>14-3-1901</t>
  </si>
  <si>
    <t>14-3-1902</t>
  </si>
  <si>
    <t>14-3-1903</t>
  </si>
  <si>
    <t>14-3-1904</t>
  </si>
  <si>
    <t>14-3-1905</t>
  </si>
  <si>
    <t>14-3-1906</t>
  </si>
  <si>
    <t>14-3-1907</t>
  </si>
  <si>
    <t>14-3-1908</t>
  </si>
  <si>
    <t>14-3-2001</t>
  </si>
  <si>
    <t>14-3-2002</t>
  </si>
  <si>
    <t>14-3-2003</t>
  </si>
  <si>
    <t>14-3-2004</t>
  </si>
  <si>
    <t>14-3-2005</t>
  </si>
  <si>
    <t>14-3-2006</t>
  </si>
  <si>
    <t>14-3-2007</t>
  </si>
  <si>
    <t>14-3-2008</t>
  </si>
  <si>
    <t>14-3-2101</t>
  </si>
  <si>
    <t>14-3-2102</t>
  </si>
  <si>
    <t>14-3-2103</t>
  </si>
  <si>
    <t>14-3-2104</t>
  </si>
  <si>
    <t>14-3-2105</t>
  </si>
  <si>
    <t>14-3-2106</t>
  </si>
  <si>
    <t>14-3-2107</t>
  </si>
  <si>
    <t>14-3-2108</t>
  </si>
  <si>
    <t>14-3-2201</t>
  </si>
  <si>
    <t>14-3-2202</t>
  </si>
  <si>
    <t>14-3-2203</t>
  </si>
  <si>
    <t>14-3-2204</t>
  </si>
  <si>
    <t>14-3-2205</t>
  </si>
  <si>
    <t>14-3-2206</t>
  </si>
  <si>
    <t>14-3-2207</t>
  </si>
  <si>
    <t>14-3-2208</t>
  </si>
  <si>
    <t>14-3-2301</t>
  </si>
  <si>
    <t>14-3-2302</t>
  </si>
  <si>
    <t>14-3-2303</t>
  </si>
  <si>
    <t>14-3-2304</t>
  </si>
  <si>
    <t>14-3-2305</t>
  </si>
  <si>
    <t>14-3-2306</t>
  </si>
  <si>
    <t>14-3-2307</t>
  </si>
  <si>
    <t>14-3-2308</t>
  </si>
  <si>
    <t>14-3-2401</t>
  </si>
  <si>
    <t>14-3-2402</t>
  </si>
  <si>
    <t>14-3-2403</t>
  </si>
  <si>
    <t>14-3-2404</t>
  </si>
  <si>
    <t>14-3-2405</t>
  </si>
  <si>
    <t>14-3-2406</t>
  </si>
  <si>
    <t>14-3-2407</t>
  </si>
  <si>
    <t>14-3-2408</t>
  </si>
  <si>
    <t>14-3-2501</t>
  </si>
  <si>
    <t>14-3-2502</t>
  </si>
  <si>
    <t>14-3-2503</t>
  </si>
  <si>
    <t>14-3-2504</t>
  </si>
  <si>
    <t>14-3-2505</t>
  </si>
  <si>
    <t>14-3-2506</t>
  </si>
  <si>
    <t>14-3-2507</t>
  </si>
  <si>
    <t>14-3-2508</t>
  </si>
  <si>
    <t>14-3-2601</t>
  </si>
  <si>
    <t>14-3-2602</t>
  </si>
  <si>
    <t>14-3-2603</t>
  </si>
  <si>
    <t>14-3-2604</t>
  </si>
  <si>
    <t>14-3-2605</t>
  </si>
  <si>
    <t>14-3-2606</t>
  </si>
  <si>
    <t>14-3-2607</t>
  </si>
  <si>
    <t>14-3-2608</t>
  </si>
  <si>
    <t>14-3-2701</t>
  </si>
  <si>
    <t>14-3-2702</t>
  </si>
  <si>
    <t>14-3-2703</t>
  </si>
  <si>
    <t>14-3-2704</t>
  </si>
  <si>
    <t>14-3-2705</t>
  </si>
  <si>
    <t>14-3-2706</t>
  </si>
  <si>
    <t>14-3-2707</t>
  </si>
  <si>
    <t>14-3-2708</t>
  </si>
  <si>
    <t>14-3-2801</t>
  </si>
  <si>
    <t>14-3-2802</t>
  </si>
  <si>
    <t>14-3-2803</t>
  </si>
  <si>
    <t>14-3-2804</t>
  </si>
  <si>
    <t>14-3-2805</t>
  </si>
  <si>
    <t>14-3-2806</t>
  </si>
  <si>
    <t>14-3-2807</t>
  </si>
  <si>
    <t>14-3-2808</t>
  </si>
  <si>
    <t>14-3-2901</t>
  </si>
  <si>
    <t>14-3-2902</t>
  </si>
  <si>
    <t>14-3-2903</t>
  </si>
  <si>
    <t>14-3-2904</t>
  </si>
  <si>
    <t>14-3-2905</t>
  </si>
  <si>
    <t>14-3-2906</t>
  </si>
  <si>
    <t>14-3-2907</t>
  </si>
  <si>
    <t>14-3-2908</t>
  </si>
  <si>
    <t>14-4-101</t>
  </si>
  <si>
    <t>14-4-102</t>
  </si>
  <si>
    <t>14-4-103</t>
  </si>
  <si>
    <t>14-4-104</t>
  </si>
  <si>
    <t>14-4-105</t>
  </si>
  <si>
    <t>14-4-106</t>
  </si>
  <si>
    <t>B1</t>
  </si>
  <si>
    <t>14-4-201</t>
  </si>
  <si>
    <t>14-4-202</t>
  </si>
  <si>
    <t>14-4-203</t>
  </si>
  <si>
    <t>14-4-204</t>
  </si>
  <si>
    <t>14-4-205</t>
  </si>
  <si>
    <t>14-4-206</t>
  </si>
  <si>
    <t>14-4-301</t>
  </si>
  <si>
    <t>14-4-302</t>
  </si>
  <si>
    <t>14-4-303</t>
  </si>
  <si>
    <t>14-4-304</t>
  </si>
  <si>
    <t>14-4-305</t>
  </si>
  <si>
    <t>14-4-306</t>
  </si>
  <si>
    <t>14-4-401</t>
  </si>
  <si>
    <t>14-4-402</t>
  </si>
  <si>
    <t>14-4-403</t>
  </si>
  <si>
    <t>14-4-404</t>
  </si>
  <si>
    <t>14-4-405</t>
  </si>
  <si>
    <t>14-4-406</t>
  </si>
  <si>
    <t>14-4-501</t>
  </si>
  <si>
    <t>14-4-502</t>
  </si>
  <si>
    <t>14-4-503</t>
  </si>
  <si>
    <t>14-4-504</t>
  </si>
  <si>
    <t>14-4-505</t>
  </si>
  <si>
    <t>14-4-506</t>
  </si>
  <si>
    <t>14-4-601</t>
  </si>
  <si>
    <t>14-4-602</t>
  </si>
  <si>
    <t>14-4-603</t>
  </si>
  <si>
    <t>14-4-604</t>
  </si>
  <si>
    <t>14-4-605</t>
  </si>
  <si>
    <t>14-4-606</t>
  </si>
  <si>
    <t>14-4-701</t>
  </si>
  <si>
    <t>14-4-702</t>
  </si>
  <si>
    <t>14-4-703</t>
  </si>
  <si>
    <t>14-4-704</t>
  </si>
  <si>
    <t>14-4-705</t>
  </si>
  <si>
    <t>14-4-706</t>
  </si>
  <si>
    <t>14-4-801</t>
  </si>
  <si>
    <t>14-4-802</t>
  </si>
  <si>
    <t>14-4-803</t>
  </si>
  <si>
    <t>14-4-804</t>
  </si>
  <si>
    <t>14-4-805</t>
  </si>
  <si>
    <t>14-4-806</t>
  </si>
  <si>
    <t>14-4-901</t>
  </si>
  <si>
    <t>14-4-902</t>
  </si>
  <si>
    <t>14-4-903</t>
  </si>
  <si>
    <t>14-4-904</t>
  </si>
  <si>
    <t>14-4-905</t>
  </si>
  <si>
    <t>14-4-906</t>
  </si>
  <si>
    <t>14-4-1001</t>
  </si>
  <si>
    <t>14-4-1002</t>
  </si>
  <si>
    <t>14-4-1003</t>
  </si>
  <si>
    <t>14-4-1004</t>
  </si>
  <si>
    <t>14-4-1005</t>
  </si>
  <si>
    <t>14-4-1006</t>
  </si>
  <si>
    <t>14-4-1101</t>
  </si>
  <si>
    <t>14-4-1102</t>
  </si>
  <si>
    <t>14-4-1103</t>
  </si>
  <si>
    <t>14-4-1104</t>
  </si>
  <si>
    <t>14-4-1105</t>
  </si>
  <si>
    <t>14-4-1106</t>
  </si>
  <si>
    <t>14-4-1201</t>
  </si>
  <si>
    <t>14-4-1202</t>
  </si>
  <si>
    <t>14-4-1203</t>
  </si>
  <si>
    <t>14-4-1204</t>
  </si>
  <si>
    <t>14-4-1205</t>
  </si>
  <si>
    <t>14-4-1206</t>
  </si>
  <si>
    <t>14-4-1301</t>
  </si>
  <si>
    <t>14-4-1302</t>
  </si>
  <si>
    <t>14-4-1303</t>
  </si>
  <si>
    <t>14-4-1304</t>
  </si>
  <si>
    <t>14-4-1305</t>
  </si>
  <si>
    <t>14-4-1306</t>
  </si>
  <si>
    <t>14-4-1401</t>
  </si>
  <si>
    <t>14-4-1402</t>
  </si>
  <si>
    <t>14-4-1403</t>
  </si>
  <si>
    <t>14-4-1404</t>
  </si>
  <si>
    <t>14-4-1405</t>
  </si>
  <si>
    <t>14-4-1406</t>
  </si>
  <si>
    <t>14-4-1501</t>
  </si>
  <si>
    <t>14-4-1502</t>
  </si>
  <si>
    <t>14-4-1503</t>
  </si>
  <si>
    <t>14-4-1504</t>
  </si>
  <si>
    <t>14-4-1505</t>
  </si>
  <si>
    <t>14-4-1506</t>
  </si>
  <si>
    <t>14-4-1601</t>
  </si>
  <si>
    <t>14-4-1602</t>
  </si>
  <si>
    <t>14-4-1603</t>
  </si>
  <si>
    <t>14-4-1604</t>
  </si>
  <si>
    <t>14-4-1605</t>
  </si>
  <si>
    <t>14-4-1606</t>
  </si>
  <si>
    <t>14-4-1701</t>
  </si>
  <si>
    <t>14-4-1702</t>
  </si>
  <si>
    <t>14-4-1703</t>
  </si>
  <si>
    <t>14-4-1704</t>
  </si>
  <si>
    <t>14-4-1705</t>
  </si>
  <si>
    <t>14-4-1706</t>
  </si>
  <si>
    <t>14-4-1801</t>
  </si>
  <si>
    <t>14-4-1802</t>
  </si>
  <si>
    <t>14-4-1803</t>
  </si>
  <si>
    <t>14-4-1804</t>
  </si>
  <si>
    <t>14-4-1805</t>
  </si>
  <si>
    <t>14-4-1806</t>
  </si>
  <si>
    <t>14-4-1901</t>
  </si>
  <si>
    <t>14-4-1902</t>
  </si>
  <si>
    <t>14-4-1903</t>
  </si>
  <si>
    <t>14-4-1904</t>
  </si>
  <si>
    <t>14-4-1905</t>
  </si>
  <si>
    <t>14-4-1906</t>
  </si>
  <si>
    <t>14-4-2001</t>
  </si>
  <si>
    <t>14-4-2002</t>
  </si>
  <si>
    <t>14-4-2003</t>
  </si>
  <si>
    <t>14-4-2004</t>
  </si>
  <si>
    <t>14-4-2005</t>
  </si>
  <si>
    <t>14-4-2006</t>
  </si>
  <si>
    <t>14-4-2101</t>
  </si>
  <si>
    <t>14-4-2102</t>
  </si>
  <si>
    <t>14-4-2103</t>
  </si>
  <si>
    <t>14-4-2104</t>
  </si>
  <si>
    <t>14-4-2105</t>
  </si>
  <si>
    <t>14-4-2106</t>
  </si>
  <si>
    <t>14-4-2201</t>
  </si>
  <si>
    <t>14-4-2202</t>
  </si>
  <si>
    <t>14-4-2203</t>
  </si>
  <si>
    <t>14-4-2204</t>
  </si>
  <si>
    <t>14-4-2205</t>
  </si>
  <si>
    <t>14-4-2206</t>
  </si>
  <si>
    <t>14-4-2301</t>
  </si>
  <si>
    <t>14-4-2302</t>
  </si>
  <si>
    <t>14-4-2303</t>
  </si>
  <si>
    <t>14-4-2304</t>
  </si>
  <si>
    <t>14-4-2305</t>
  </si>
  <si>
    <t>14-4-2306</t>
  </si>
  <si>
    <t>14-4-2401</t>
  </si>
  <si>
    <t>14-4-2402</t>
  </si>
  <si>
    <t>14-4-2403</t>
  </si>
  <si>
    <t>14-4-2404</t>
  </si>
  <si>
    <t>14-4-2405</t>
  </si>
  <si>
    <t>14-4-2406</t>
  </si>
  <si>
    <t>14-4-2501</t>
  </si>
  <si>
    <t>14-4-2502</t>
  </si>
  <si>
    <t>14-4-2503</t>
  </si>
  <si>
    <t>14-4-2504</t>
  </si>
  <si>
    <t>14-4-2505</t>
  </si>
  <si>
    <t>14-4-2506</t>
  </si>
  <si>
    <t>14-4-2601</t>
  </si>
  <si>
    <t>14-4-2602</t>
  </si>
  <si>
    <t>14-4-2603</t>
  </si>
  <si>
    <t>14-4-2604</t>
  </si>
  <si>
    <t>14-4-2605</t>
  </si>
  <si>
    <t>14-4-2606</t>
  </si>
  <si>
    <t>14-4-2701</t>
  </si>
  <si>
    <t>14-4-2702</t>
  </si>
  <si>
    <t>14-4-2703</t>
  </si>
  <si>
    <t>14-4-2704</t>
  </si>
  <si>
    <t>14-4-2705</t>
  </si>
  <si>
    <t>14-4-2706</t>
  </si>
  <si>
    <t>14-4-2801</t>
  </si>
  <si>
    <t>14-4-2802</t>
  </si>
  <si>
    <t>14-4-2803</t>
  </si>
  <si>
    <t>14-4-2804</t>
  </si>
  <si>
    <t>14-4-2805</t>
  </si>
  <si>
    <t>14-4-2806</t>
  </si>
  <si>
    <t>14-4-2901</t>
  </si>
  <si>
    <t>14-4-2902</t>
  </si>
  <si>
    <t>14-4-2903</t>
  </si>
  <si>
    <t>14-4-2904</t>
  </si>
  <si>
    <t>14-4-2905</t>
  </si>
  <si>
    <t>14-4-2906</t>
  </si>
  <si>
    <t>2021-03</t>
  </si>
  <si>
    <t>2021-02</t>
  </si>
  <si>
    <t>2021-01</t>
  </si>
  <si>
    <t>紫禁壹号院</t>
  </si>
  <si>
    <t>1:667</t>
  </si>
  <si>
    <t>1:628</t>
  </si>
  <si>
    <t>1:647</t>
  </si>
  <si>
    <t>1:578</t>
  </si>
  <si>
    <t>1:601</t>
  </si>
  <si>
    <t>1:686</t>
  </si>
  <si>
    <t>1:711</t>
  </si>
  <si>
    <t>1:669</t>
  </si>
  <si>
    <t>1:737</t>
  </si>
  <si>
    <t>1:706</t>
  </si>
  <si>
    <t>1:657</t>
  </si>
  <si>
    <t>国融国际</t>
  </si>
  <si>
    <t>1:310</t>
  </si>
  <si>
    <t>1:327</t>
  </si>
  <si>
    <t>1:314</t>
  </si>
  <si>
    <t>1:330</t>
  </si>
  <si>
    <t>1:366</t>
  </si>
  <si>
    <t>1:348</t>
  </si>
  <si>
    <t>1:340</t>
  </si>
  <si>
    <t>1:333</t>
  </si>
  <si>
    <t>1:361</t>
  </si>
  <si>
    <t>1:362</t>
  </si>
  <si>
    <t>1:432</t>
  </si>
  <si>
    <t>林肯时代住宅</t>
  </si>
  <si>
    <t>1:398</t>
  </si>
  <si>
    <t>1:372</t>
  </si>
  <si>
    <t>1:406</t>
  </si>
  <si>
    <t>1:410</t>
  </si>
  <si>
    <t>1:425</t>
  </si>
  <si>
    <t>BDA国际广场</t>
  </si>
  <si>
    <t>境界家园别墅</t>
  </si>
  <si>
    <t>1:545</t>
  </si>
  <si>
    <t>1:658</t>
  </si>
  <si>
    <t>1:555</t>
  </si>
  <si>
    <t>1:654</t>
  </si>
  <si>
    <t>1:739</t>
  </si>
  <si>
    <t>1:728</t>
  </si>
  <si>
    <t>1:833</t>
  </si>
  <si>
    <t>1:790</t>
  </si>
  <si>
    <t>林肯公园C区住宅</t>
  </si>
  <si>
    <t>1:632</t>
  </si>
  <si>
    <t>1:636</t>
  </si>
  <si>
    <t>1:659</t>
  </si>
  <si>
    <t>1:700</t>
  </si>
  <si>
    <t>1:699</t>
  </si>
  <si>
    <t>1:704</t>
  </si>
  <si>
    <t>1:694</t>
  </si>
  <si>
    <t>1:676</t>
  </si>
  <si>
    <t>1:646</t>
  </si>
  <si>
    <t>1:618</t>
  </si>
  <si>
    <t>枫丹壹号</t>
  </si>
  <si>
    <t>1:698</t>
  </si>
  <si>
    <t>1:652</t>
  </si>
  <si>
    <t>1:717</t>
  </si>
  <si>
    <t>1:656</t>
  </si>
  <si>
    <t>1:784</t>
  </si>
  <si>
    <t>1:727</t>
  </si>
  <si>
    <t>国锐·金嵿</t>
  </si>
  <si>
    <t>1:551</t>
  </si>
  <si>
    <t>1:434</t>
  </si>
  <si>
    <t>1:436</t>
  </si>
  <si>
    <t>1:439</t>
  </si>
  <si>
    <t>1:504</t>
  </si>
  <si>
    <t>1:512</t>
  </si>
  <si>
    <t>1:467</t>
  </si>
  <si>
    <t>1:428</t>
  </si>
  <si>
    <t>1:431</t>
  </si>
  <si>
    <t>1:437</t>
  </si>
  <si>
    <t>1:454</t>
  </si>
  <si>
    <t>荣京丽都</t>
  </si>
  <si>
    <t>1:331</t>
  </si>
  <si>
    <t>1:322</t>
  </si>
  <si>
    <t>1:316</t>
  </si>
  <si>
    <t>1:321</t>
  </si>
  <si>
    <t>1:377</t>
  </si>
  <si>
    <t>1:384</t>
  </si>
  <si>
    <t>1:370</t>
  </si>
  <si>
    <t>1:304</t>
  </si>
  <si>
    <t>1:352</t>
  </si>
  <si>
    <t>1:319</t>
  </si>
  <si>
    <t>1:305</t>
  </si>
  <si>
    <t>林肯公园公寓</t>
  </si>
  <si>
    <t>1:527</t>
  </si>
  <si>
    <t>1:444</t>
  </si>
  <si>
    <t>1:459</t>
  </si>
  <si>
    <t>1:502</t>
  </si>
  <si>
    <t>1:534</t>
  </si>
  <si>
    <t>1:486</t>
  </si>
  <si>
    <t>1:508</t>
  </si>
  <si>
    <t>1:515</t>
  </si>
  <si>
    <t>1:491</t>
  </si>
  <si>
    <t>1:417</t>
  </si>
  <si>
    <t>中信新城两限房</t>
  </si>
  <si>
    <t>一栋洋房</t>
  </si>
  <si>
    <t>1:769</t>
  </si>
  <si>
    <t>1:830</t>
  </si>
  <si>
    <t>1:811</t>
  </si>
  <si>
    <t>1:870</t>
  </si>
  <si>
    <t>1:793</t>
  </si>
  <si>
    <t>1:868</t>
  </si>
  <si>
    <t>1:778</t>
  </si>
  <si>
    <t>大雄城市花园百合园</t>
  </si>
  <si>
    <t>1:630</t>
  </si>
  <si>
    <t>1:637</t>
  </si>
  <si>
    <t>力宝广场</t>
  </si>
  <si>
    <t>1:342</t>
  </si>
  <si>
    <t>1:324</t>
  </si>
  <si>
    <t>1:328</t>
  </si>
  <si>
    <t>1:344</t>
  </si>
  <si>
    <t>1:332</t>
  </si>
  <si>
    <t>1:312</t>
  </si>
  <si>
    <t>1:335</t>
  </si>
  <si>
    <t>1:345</t>
  </si>
  <si>
    <t>1:317</t>
  </si>
  <si>
    <t>1:293</t>
  </si>
  <si>
    <t>君安国际公寓</t>
  </si>
  <si>
    <t>1:458</t>
  </si>
  <si>
    <t>1:403</t>
  </si>
  <si>
    <t>1:443</t>
  </si>
  <si>
    <t>1:412</t>
  </si>
  <si>
    <t>1:388</t>
  </si>
  <si>
    <t>1:385</t>
  </si>
  <si>
    <t>1:399</t>
  </si>
  <si>
    <t>博客雅居</t>
  </si>
  <si>
    <t>1:556</t>
  </si>
  <si>
    <t>1:506</t>
  </si>
  <si>
    <t>1:573</t>
  </si>
  <si>
    <t>1:511</t>
  </si>
  <si>
    <t>1:541</t>
  </si>
  <si>
    <t>1:493</t>
  </si>
  <si>
    <t>1:487</t>
  </si>
  <si>
    <t>1:537</t>
  </si>
  <si>
    <t>1:526</t>
  </si>
  <si>
    <t>鹿鸣苑</t>
  </si>
  <si>
    <t>1:641</t>
  </si>
  <si>
    <t>1:600</t>
  </si>
  <si>
    <t>1:567</t>
  </si>
  <si>
    <t>1:631</t>
  </si>
  <si>
    <t>1:772</t>
  </si>
  <si>
    <t>1:650</t>
  </si>
  <si>
    <t>上海沙龙</t>
  </si>
  <si>
    <t>1:863</t>
  </si>
  <si>
    <t>1:765</t>
  </si>
  <si>
    <t>1:843</t>
  </si>
  <si>
    <t>1:795</t>
  </si>
  <si>
    <t>1:825</t>
  </si>
  <si>
    <t>1:807</t>
  </si>
  <si>
    <t>1:799</t>
  </si>
  <si>
    <t>1:797</t>
  </si>
  <si>
    <t>1:798</t>
  </si>
  <si>
    <t>听涛雅苑</t>
  </si>
  <si>
    <t>1:783</t>
  </si>
  <si>
    <t>1:774</t>
  </si>
  <si>
    <t>1:782</t>
  </si>
  <si>
    <t>1:854</t>
  </si>
  <si>
    <t>1:860</t>
  </si>
  <si>
    <t>1:815</t>
  </si>
  <si>
    <t>中央公馆</t>
  </si>
  <si>
    <t>1:581</t>
  </si>
  <si>
    <t>1:649</t>
  </si>
  <si>
    <t>1:604</t>
  </si>
  <si>
    <t>1:525</t>
  </si>
  <si>
    <t>大雄郁金香舍</t>
  </si>
  <si>
    <t>1:820</t>
  </si>
  <si>
    <t>1:817</t>
  </si>
  <si>
    <t>1:844</t>
  </si>
  <si>
    <t>1:818</t>
  </si>
  <si>
    <t>1:781</t>
  </si>
  <si>
    <t>1:816</t>
  </si>
  <si>
    <t>广德苑</t>
  </si>
  <si>
    <t>1:635</t>
  </si>
  <si>
    <t>1:708</t>
  </si>
  <si>
    <t>1:687</t>
  </si>
  <si>
    <t>1:651</t>
  </si>
  <si>
    <t>1:828</t>
  </si>
  <si>
    <t>1:744</t>
  </si>
  <si>
    <t>一品亦庄</t>
  </si>
  <si>
    <t>1:794</t>
  </si>
  <si>
    <t>1:762</t>
  </si>
  <si>
    <t>1:770</t>
  </si>
  <si>
    <t>1:767</t>
  </si>
  <si>
    <t>富源里</t>
  </si>
  <si>
    <t>1:716</t>
  </si>
  <si>
    <t>1:672</t>
  </si>
  <si>
    <t>1:723</t>
  </si>
  <si>
    <t>东晶国际</t>
  </si>
  <si>
    <t>1:634</t>
  </si>
  <si>
    <t>1:544</t>
  </si>
  <si>
    <t>1:599</t>
  </si>
  <si>
    <t>卡尔生活馆别墅</t>
  </si>
  <si>
    <t>1:673</t>
  </si>
  <si>
    <t>1:746</t>
  </si>
  <si>
    <t>1:642</t>
  </si>
  <si>
    <t>1:613</t>
  </si>
  <si>
    <t>瀛海名居</t>
  </si>
  <si>
    <t>1:625</t>
  </si>
  <si>
    <t>1:674</t>
  </si>
  <si>
    <t>1:688</t>
  </si>
  <si>
    <t>1:756</t>
  </si>
  <si>
    <t>贵园南里</t>
  </si>
  <si>
    <t>1:648</t>
  </si>
  <si>
    <t>1:692</t>
  </si>
  <si>
    <t>1:710</t>
  </si>
  <si>
    <t>1:701</t>
  </si>
  <si>
    <t>1:697</t>
  </si>
  <si>
    <t>1:666</t>
  </si>
  <si>
    <t>好景国际</t>
  </si>
  <si>
    <t>1:299</t>
  </si>
  <si>
    <t>1:358</t>
  </si>
  <si>
    <t>1:369</t>
  </si>
  <si>
    <t>1:339</t>
  </si>
  <si>
    <t>燕景佳园</t>
  </si>
  <si>
    <t>1:638</t>
  </si>
  <si>
    <t>1:643</t>
  </si>
  <si>
    <t>1:590</t>
  </si>
  <si>
    <t>1:570</t>
  </si>
  <si>
    <t>星岛假日</t>
  </si>
  <si>
    <t>1:837</t>
  </si>
  <si>
    <t>1:832</t>
  </si>
  <si>
    <t>1:771</t>
  </si>
  <si>
    <t>1:755</t>
  </si>
  <si>
    <t>1:796</t>
  </si>
  <si>
    <t>贵园北里</t>
  </si>
  <si>
    <t>1:602</t>
  </si>
  <si>
    <t>1:738</t>
  </si>
  <si>
    <t>1:608</t>
  </si>
  <si>
    <t>1:683</t>
  </si>
  <si>
    <t>1:615</t>
  </si>
  <si>
    <t>悦廷</t>
  </si>
  <si>
    <t>1:742</t>
  </si>
  <si>
    <t>1:724</t>
  </si>
  <si>
    <t>1:766</t>
  </si>
  <si>
    <t>管委会宿舍</t>
  </si>
  <si>
    <t>1:773</t>
  </si>
  <si>
    <t>1:734</t>
  </si>
  <si>
    <t>贵园东里</t>
  </si>
  <si>
    <t>1:693</t>
  </si>
  <si>
    <t>1:668</t>
  </si>
  <si>
    <t>1:660</t>
  </si>
  <si>
    <t>1:709</t>
  </si>
  <si>
    <t>1:751</t>
  </si>
  <si>
    <t>新康家园</t>
  </si>
  <si>
    <t>1:812</t>
  </si>
  <si>
    <t>1:813</t>
  </si>
  <si>
    <t>1:881</t>
  </si>
  <si>
    <t>1:801</t>
  </si>
  <si>
    <t>1:823</t>
  </si>
  <si>
    <t>中芯花园</t>
  </si>
  <si>
    <t>1:496</t>
  </si>
  <si>
    <t>1:382</t>
  </si>
  <si>
    <t>1:529</t>
  </si>
  <si>
    <t>泰河园三里</t>
  </si>
  <si>
    <t>1:879</t>
  </si>
  <si>
    <t>1:872</t>
  </si>
  <si>
    <t>1:806</t>
  </si>
  <si>
    <t>1:838</t>
  </si>
  <si>
    <t>1:848</t>
  </si>
  <si>
    <t>1:877</t>
  </si>
  <si>
    <t>1:836</t>
  </si>
  <si>
    <t>1:846</t>
  </si>
  <si>
    <t>泰河园七里</t>
  </si>
  <si>
    <t>1:857</t>
  </si>
  <si>
    <t>1:866</t>
  </si>
  <si>
    <t>1:885</t>
  </si>
  <si>
    <t>1:865</t>
  </si>
  <si>
    <t>1:962</t>
  </si>
  <si>
    <t>1:936</t>
  </si>
  <si>
    <t>1:878</t>
  </si>
  <si>
    <t>1:903</t>
  </si>
  <si>
    <t>时间</t>
    <phoneticPr fontId="1" type="noConversion"/>
  </si>
  <si>
    <t>A、A反</t>
    <phoneticPr fontId="1" type="noConversion"/>
  </si>
  <si>
    <t>南</t>
    <phoneticPr fontId="1" type="noConversion"/>
  </si>
  <si>
    <t>A1、A1反</t>
    <phoneticPr fontId="1" type="noConversion"/>
  </si>
  <si>
    <t>西</t>
    <phoneticPr fontId="1" type="noConversion"/>
  </si>
  <si>
    <t>40.88-42.01</t>
    <phoneticPr fontId="1" type="noConversion"/>
  </si>
  <si>
    <t>A、A反</t>
    <phoneticPr fontId="1" type="noConversion"/>
  </si>
  <si>
    <t>南</t>
    <phoneticPr fontId="1" type="noConversion"/>
  </si>
  <si>
    <t>40.88-42.01</t>
    <phoneticPr fontId="1" type="noConversion"/>
  </si>
  <si>
    <t>40.88-41.94</t>
    <phoneticPr fontId="1" type="noConversion"/>
  </si>
  <si>
    <t>西</t>
    <phoneticPr fontId="1" type="noConversion"/>
  </si>
  <si>
    <t>A1、A1反</t>
    <phoneticPr fontId="1" type="noConversion"/>
  </si>
  <si>
    <t>B、B反</t>
    <phoneticPr fontId="1" type="noConversion"/>
  </si>
  <si>
    <t>南北</t>
    <phoneticPr fontId="1" type="noConversion"/>
  </si>
  <si>
    <t>55.6-60.03</t>
    <phoneticPr fontId="1" type="noConversion"/>
  </si>
  <si>
    <t>56.67-59.96</t>
    <phoneticPr fontId="1" type="noConversion"/>
  </si>
  <si>
    <t>南北东</t>
    <phoneticPr fontId="1" type="noConversion"/>
  </si>
  <si>
    <t>B反</t>
    <phoneticPr fontId="1" type="noConversion"/>
  </si>
  <si>
    <t>B1、B1反</t>
    <phoneticPr fontId="1" type="noConversion"/>
  </si>
  <si>
    <t>东西</t>
    <phoneticPr fontId="1" type="noConversion"/>
  </si>
  <si>
    <t>58.71-59.31</t>
    <phoneticPr fontId="1" type="noConversion"/>
  </si>
  <si>
    <t>B1反</t>
    <phoneticPr fontId="1" type="noConversion"/>
  </si>
  <si>
    <t>东西南</t>
    <phoneticPr fontId="1" type="noConversion"/>
  </si>
  <si>
    <t>56.08-56.19</t>
    <phoneticPr fontId="1" type="noConversion"/>
  </si>
  <si>
    <t>50.19-59.79</t>
    <phoneticPr fontId="1" type="noConversion"/>
  </si>
  <si>
    <t>东西北</t>
    <phoneticPr fontId="1" type="noConversion"/>
  </si>
  <si>
    <t>B1、E</t>
    <phoneticPr fontId="1" type="noConversion"/>
  </si>
  <si>
    <t>1居室</t>
    <phoneticPr fontId="1" type="noConversion"/>
  </si>
  <si>
    <t>2居室</t>
    <phoneticPr fontId="1" type="noConversion"/>
  </si>
  <si>
    <r>
      <t>2020</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</si>
  <si>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</si>
  <si>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2022</t>
    </r>
    <r>
      <rPr>
        <sz val="11"/>
        <color theme="1"/>
        <rFont val="宋体"/>
        <family val="3"/>
        <charset val="134"/>
      </rPr>
      <t>年四季度</t>
    </r>
    <phoneticPr fontId="1" type="noConversion"/>
  </si>
  <si>
    <r>
      <t>2021</t>
    </r>
    <r>
      <rPr>
        <sz val="11"/>
        <color theme="1"/>
        <rFont val="宋体"/>
        <family val="3"/>
        <charset val="134"/>
      </rPr>
      <t>年二季度（</t>
    </r>
    <r>
      <rPr>
        <sz val="11"/>
        <color theme="1"/>
        <rFont val="Arial"/>
        <family val="2"/>
      </rPr>
      <t>4</t>
    </r>
    <r>
      <rPr>
        <sz val="11"/>
        <color theme="1"/>
        <rFont val="宋体"/>
        <family val="3"/>
        <charset val="134"/>
      </rPr>
      <t>月）</t>
    </r>
    <phoneticPr fontId="1" type="noConversion"/>
  </si>
  <si>
    <t>——</t>
    <phoneticPr fontId="1" type="noConversion"/>
  </si>
  <si>
    <t>——</t>
    <phoneticPr fontId="1" type="noConversion"/>
  </si>
  <si>
    <t>——</t>
    <phoneticPr fontId="1" type="noConversion"/>
  </si>
  <si>
    <t>——</t>
    <phoneticPr fontId="1" type="noConversion"/>
  </si>
  <si>
    <t>户型</t>
    <phoneticPr fontId="1" type="noConversion"/>
  </si>
  <si>
    <t>朝向、采光、通风</t>
    <phoneticPr fontId="9" type="noConversion"/>
  </si>
  <si>
    <t>有专业物业公司，物业服务保障较好</t>
    <phoneticPr fontId="1" type="noConversion"/>
  </si>
  <si>
    <t>配备管理人员，数量充足，居住管理较好</t>
    <phoneticPr fontId="9" type="noConversion"/>
  </si>
  <si>
    <t>主力户型为一居室，住宅套型较好</t>
    <phoneticPr fontId="1" type="noConversion"/>
  </si>
  <si>
    <t>供暖</t>
    <phoneticPr fontId="1" type="noConversion"/>
  </si>
  <si>
    <r>
      <rPr>
        <sz val="11"/>
        <color theme="1"/>
        <rFont val="宋体"/>
        <family val="3"/>
        <charset val="134"/>
      </rPr>
      <t>元</t>
    </r>
    <r>
      <rPr>
        <sz val="11"/>
        <color theme="1"/>
        <rFont val="Arial"/>
        <family val="2"/>
      </rPr>
      <t>/</t>
    </r>
    <r>
      <rPr>
        <sz val="11"/>
        <color theme="1"/>
        <rFont val="宋体"/>
        <family val="3"/>
        <charset val="134"/>
      </rPr>
      <t>平方米·年</t>
    </r>
    <phoneticPr fontId="1" type="noConversion"/>
  </si>
  <si>
    <t>该小区装修为精装修，公共部分装修效果较好，与居住功能相适用，较好</t>
    <phoneticPr fontId="1" type="noConversion"/>
  </si>
  <si>
    <t>含物业费，不含取暖费</t>
    <phoneticPr fontId="1" type="noConversion"/>
  </si>
  <si>
    <t>不含物业费，不含取暖费</t>
    <phoneticPr fontId="1" type="noConversion"/>
  </si>
  <si>
    <t>含物业费和取暖费</t>
    <phoneticPr fontId="1" type="noConversion"/>
  </si>
  <si>
    <t>含物业费，含取暖费</t>
    <phoneticPr fontId="1" type="noConversion"/>
  </si>
  <si>
    <t>不含物业费和取暖费</t>
    <phoneticPr fontId="1" type="noConversion"/>
  </si>
  <si>
    <t>含物业费和取暖费</t>
    <phoneticPr fontId="1" type="noConversion"/>
  </si>
  <si>
    <t>户型</t>
    <phoneticPr fontId="1" type="noConversion"/>
  </si>
  <si>
    <t>装修</t>
    <phoneticPr fontId="1" type="noConversion"/>
  </si>
  <si>
    <t>朝向</t>
    <phoneticPr fontId="1" type="noConversion"/>
  </si>
  <si>
    <t>楼层</t>
    <phoneticPr fontId="1" type="noConversion"/>
  </si>
  <si>
    <t>二居室</t>
    <phoneticPr fontId="1" type="noConversion"/>
  </si>
  <si>
    <t>精装修</t>
    <phoneticPr fontId="1" type="noConversion"/>
  </si>
  <si>
    <t>南北</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</si>
  <si>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</si>
  <si>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/11</t>
    </r>
    <phoneticPr fontId="1" type="noConversion"/>
  </si>
  <si>
    <t>精装修</t>
    <phoneticPr fontId="1" type="noConversion"/>
  </si>
  <si>
    <t>二居室</t>
    <phoneticPr fontId="1" type="noConversion"/>
  </si>
  <si>
    <r>
      <rPr>
        <sz val="11"/>
        <color theme="1"/>
        <rFont val="宋体"/>
        <family val="3"/>
        <charset val="134"/>
      </rPr>
      <t>中</t>
    </r>
    <r>
      <rPr>
        <sz val="11"/>
        <color theme="1"/>
        <rFont val="Arial"/>
        <family val="2"/>
      </rPr>
      <t>/11</t>
    </r>
    <phoneticPr fontId="1" type="noConversion"/>
  </si>
  <si>
    <r>
      <rPr>
        <sz val="11"/>
        <color theme="1"/>
        <rFont val="宋体"/>
        <family val="3"/>
        <charset val="134"/>
      </rPr>
      <t>高</t>
    </r>
    <r>
      <rPr>
        <sz val="11"/>
        <color theme="1"/>
        <rFont val="Arial"/>
        <family val="2"/>
      </rPr>
      <t>/11</t>
    </r>
    <phoneticPr fontId="1" type="noConversion"/>
  </si>
  <si>
    <t>三居室</t>
    <phoneticPr fontId="1" type="noConversion"/>
  </si>
  <si>
    <r>
      <rPr>
        <sz val="11"/>
        <color theme="1"/>
        <rFont val="宋体"/>
        <family val="3"/>
        <charset val="134"/>
      </rPr>
      <t>低</t>
    </r>
    <r>
      <rPr>
        <sz val="11"/>
        <color theme="1"/>
        <rFont val="Arial"/>
        <family val="2"/>
      </rPr>
      <t>/11</t>
    </r>
    <phoneticPr fontId="1" type="noConversion"/>
  </si>
  <si>
    <r>
      <rPr>
        <sz val="11"/>
        <color theme="1"/>
        <rFont val="宋体"/>
        <family val="3"/>
        <charset val="134"/>
      </rPr>
      <t>中</t>
    </r>
    <r>
      <rPr>
        <sz val="11"/>
        <color theme="1"/>
        <rFont val="Arial"/>
        <family val="2"/>
      </rPr>
      <t>/10</t>
    </r>
    <phoneticPr fontId="1" type="noConversion"/>
  </si>
  <si>
    <r>
      <rPr>
        <sz val="11"/>
        <color theme="1"/>
        <rFont val="宋体"/>
        <family val="3"/>
        <charset val="134"/>
      </rPr>
      <t>高</t>
    </r>
    <r>
      <rPr>
        <sz val="11"/>
        <color theme="1"/>
        <rFont val="Arial"/>
        <family val="2"/>
      </rPr>
      <t>/11</t>
    </r>
    <phoneticPr fontId="1" type="noConversion"/>
  </si>
  <si>
    <r>
      <rPr>
        <sz val="11"/>
        <color theme="1"/>
        <rFont val="宋体"/>
        <family val="3"/>
        <charset val="134"/>
      </rPr>
      <t>低</t>
    </r>
    <r>
      <rPr>
        <sz val="11"/>
        <color theme="1"/>
        <rFont val="Arial"/>
        <family val="2"/>
      </rPr>
      <t>/10</t>
    </r>
    <phoneticPr fontId="1" type="noConversion"/>
  </si>
  <si>
    <r>
      <rPr>
        <sz val="11"/>
        <color theme="1"/>
        <rFont val="宋体"/>
        <family val="3"/>
        <charset val="134"/>
      </rPr>
      <t>高</t>
    </r>
    <r>
      <rPr>
        <sz val="11"/>
        <color theme="1"/>
        <rFont val="Arial"/>
        <family val="2"/>
      </rPr>
      <t>/10</t>
    </r>
    <phoneticPr fontId="1" type="noConversion"/>
  </si>
  <si>
    <t>南</t>
    <phoneticPr fontId="1" type="noConversion"/>
  </si>
  <si>
    <r>
      <rPr>
        <sz val="11"/>
        <color theme="1"/>
        <rFont val="宋体"/>
        <family val="3"/>
        <charset val="134"/>
      </rPr>
      <t>中</t>
    </r>
    <r>
      <rPr>
        <sz val="11"/>
        <color theme="1"/>
        <rFont val="Arial"/>
        <family val="2"/>
      </rPr>
      <t>/4</t>
    </r>
    <phoneticPr fontId="1" type="noConversion"/>
  </si>
  <si>
    <t>中/7</t>
    <phoneticPr fontId="1" type="noConversion"/>
  </si>
  <si>
    <t>高/18</t>
    <phoneticPr fontId="1" type="noConversion"/>
  </si>
  <si>
    <t>四居室</t>
    <phoneticPr fontId="1" type="noConversion"/>
  </si>
  <si>
    <t>高/9</t>
    <phoneticPr fontId="1" type="noConversion"/>
  </si>
  <si>
    <t>中/15</t>
    <phoneticPr fontId="1" type="noConversion"/>
  </si>
  <si>
    <t>中/6</t>
    <phoneticPr fontId="1" type="noConversion"/>
  </si>
  <si>
    <t>中/6</t>
    <phoneticPr fontId="1" type="noConversion"/>
  </si>
  <si>
    <t>中/15</t>
    <phoneticPr fontId="1" type="noConversion"/>
  </si>
  <si>
    <t>高/15</t>
    <phoneticPr fontId="1" type="noConversion"/>
  </si>
  <si>
    <t>低/7</t>
    <phoneticPr fontId="1" type="noConversion"/>
  </si>
  <si>
    <t>二居室</t>
    <phoneticPr fontId="1" type="noConversion"/>
  </si>
  <si>
    <t>中/18</t>
    <phoneticPr fontId="1" type="noConversion"/>
  </si>
  <si>
    <t>西南</t>
    <phoneticPr fontId="1" type="noConversion"/>
  </si>
  <si>
    <t>东南西</t>
    <phoneticPr fontId="1" type="noConversion"/>
  </si>
  <si>
    <t>西北</t>
    <phoneticPr fontId="1" type="noConversion"/>
  </si>
  <si>
    <t>低/6</t>
    <phoneticPr fontId="1" type="noConversion"/>
  </si>
  <si>
    <r>
      <rPr>
        <sz val="11"/>
        <color theme="1"/>
        <rFont val="宋体"/>
        <family val="3"/>
        <charset val="134"/>
      </rPr>
      <t>低</t>
    </r>
    <r>
      <rPr>
        <sz val="11"/>
        <color theme="1"/>
        <rFont val="Arial"/>
        <family val="2"/>
      </rPr>
      <t>/9</t>
    </r>
    <phoneticPr fontId="1" type="noConversion"/>
  </si>
  <si>
    <t>高/6</t>
    <phoneticPr fontId="1" type="noConversion"/>
  </si>
  <si>
    <t>东南</t>
    <phoneticPr fontId="1" type="noConversion"/>
  </si>
  <si>
    <t>一居室</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</si>
  <si>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</si>
  <si>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/5</t>
    </r>
    <phoneticPr fontId="1"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</si>
  <si>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</si>
  <si>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</si>
  <si>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</si>
  <si>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一居室</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</si>
  <si>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</si>
  <si>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</si>
  <si>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一居室</t>
    <phoneticPr fontId="1" type="noConversion"/>
  </si>
  <si>
    <t>不含物业费，不含取暖费</t>
    <phoneticPr fontId="1" type="noConversion"/>
  </si>
  <si>
    <t>含物业费，不含取暖费</t>
    <phoneticPr fontId="1" type="noConversion"/>
  </si>
  <si>
    <t>2021年三季度</t>
    <phoneticPr fontId="1" type="noConversion"/>
  </si>
  <si>
    <t>城研中心</t>
  </si>
  <si>
    <t>1:785</t>
  </si>
  <si>
    <t>2020年四季度</t>
    <phoneticPr fontId="1" type="noConversion"/>
  </si>
  <si>
    <t>市场数据</t>
  </si>
  <si>
    <t>1:682</t>
  </si>
  <si>
    <t>2021年一季度</t>
    <phoneticPr fontId="1" type="noConversion"/>
  </si>
  <si>
    <t>2021年二季度</t>
    <phoneticPr fontId="1" type="noConversion"/>
  </si>
  <si>
    <t>中指</t>
  </si>
  <si>
    <t>金科帕提欧Ⅱ美遇</t>
    <phoneticPr fontId="1" type="noConversion"/>
  </si>
  <si>
    <t>--</t>
    <phoneticPr fontId="1" type="noConversion"/>
  </si>
  <si>
    <t>1:831</t>
  </si>
  <si>
    <t>1:867</t>
  </si>
  <si>
    <t>纳帕澜郡</t>
    <phoneticPr fontId="1" type="noConversion"/>
  </si>
  <si>
    <t>1:826</t>
  </si>
  <si>
    <t>1:829</t>
  </si>
  <si>
    <t>1:702</t>
  </si>
  <si>
    <t>北街家园八区</t>
    <phoneticPr fontId="1" type="noConversion"/>
  </si>
  <si>
    <t>1:864</t>
  </si>
  <si>
    <t>1:922</t>
  </si>
  <si>
    <t>1:875</t>
  </si>
  <si>
    <t>1:912</t>
  </si>
  <si>
    <t>北街家园六区</t>
    <phoneticPr fontId="1" type="noConversion"/>
  </si>
  <si>
    <t>1:819</t>
  </si>
  <si>
    <t>1:887</t>
  </si>
  <si>
    <t>1:855</t>
  </si>
  <si>
    <t>1:791</t>
  </si>
  <si>
    <t>北街家园五区</t>
    <phoneticPr fontId="1" type="noConversion"/>
  </si>
  <si>
    <t>租售比</t>
  </si>
  <si>
    <t>参考售价(元/㎡)</t>
  </si>
  <si>
    <t>套均租金(元/套*月)</t>
  </si>
  <si>
    <t>季平均</t>
    <phoneticPr fontId="1" type="noConversion"/>
  </si>
  <si>
    <t>年平均</t>
    <phoneticPr fontId="1" type="noConversion"/>
  </si>
  <si>
    <t>调整后年平均</t>
    <phoneticPr fontId="1" type="noConversion"/>
  </si>
  <si>
    <t>物业费</t>
    <phoneticPr fontId="1" type="noConversion"/>
  </si>
  <si>
    <t>取暖费</t>
    <phoneticPr fontId="1" type="noConversion"/>
  </si>
  <si>
    <t>结论</t>
  </si>
  <si>
    <t>平均租金</t>
    <phoneticPr fontId="1" type="noConversion"/>
  </si>
  <si>
    <t>数据平台</t>
    <phoneticPr fontId="1" type="noConversion"/>
  </si>
  <si>
    <t>链家数据（含物业费、含取暖费）</t>
    <phoneticPr fontId="1" type="noConversion"/>
  </si>
  <si>
    <t>中指数据（不含物业费、不含取暖费）</t>
    <phoneticPr fontId="1" type="noConversion"/>
  </si>
  <si>
    <t>月份</t>
    <phoneticPr fontId="1" type="noConversion"/>
  </si>
  <si>
    <t>季度</t>
    <phoneticPr fontId="1" type="noConversion"/>
  </si>
  <si>
    <t>小区名称</t>
    <phoneticPr fontId="1" type="noConversion"/>
  </si>
  <si>
    <t>金科帕提欧</t>
    <phoneticPr fontId="1" type="noConversion"/>
  </si>
  <si>
    <t>时间</t>
    <phoneticPr fontId="1" type="noConversion"/>
  </si>
  <si>
    <t>时间</t>
    <phoneticPr fontId="1" type="noConversion"/>
  </si>
  <si>
    <t>朝向</t>
    <phoneticPr fontId="1" type="noConversion"/>
  </si>
  <si>
    <t>面积</t>
    <phoneticPr fontId="1" type="noConversion"/>
  </si>
  <si>
    <t>面积</t>
    <phoneticPr fontId="1" type="noConversion"/>
  </si>
  <si>
    <t>价格</t>
    <phoneticPr fontId="1" type="noConversion"/>
  </si>
  <si>
    <t>月平均</t>
    <phoneticPr fontId="1" type="noConversion"/>
  </si>
  <si>
    <t>纳帕澜郡</t>
    <phoneticPr fontId="1" type="noConversion"/>
  </si>
  <si>
    <t>北街家园八区</t>
    <phoneticPr fontId="1" type="noConversion"/>
  </si>
  <si>
    <t>时间</t>
    <phoneticPr fontId="1" type="noConversion"/>
  </si>
  <si>
    <t>朝向</t>
    <phoneticPr fontId="1" type="noConversion"/>
  </si>
  <si>
    <t>面积</t>
    <phoneticPr fontId="1" type="noConversion"/>
  </si>
  <si>
    <t>价格</t>
    <phoneticPr fontId="1" type="noConversion"/>
  </si>
  <si>
    <t>月平均</t>
    <phoneticPr fontId="1" type="noConversion"/>
  </si>
  <si>
    <t>北街家园六区</t>
    <phoneticPr fontId="1" type="noConversion"/>
  </si>
  <si>
    <t>朝向</t>
    <phoneticPr fontId="1" type="noConversion"/>
  </si>
  <si>
    <t>北街家园五区</t>
    <phoneticPr fontId="1" type="noConversion"/>
  </si>
  <si>
    <t>东南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</si>
  <si>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</si>
  <si>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</si>
  <si>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</si>
  <si>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</si>
  <si>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</si>
  <si>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西</t>
    <phoneticPr fontId="1" type="noConversion"/>
  </si>
  <si>
    <t>南北</t>
    <phoneticPr fontId="1" type="noConversion"/>
  </si>
  <si>
    <t>西</t>
    <phoneticPr fontId="1" type="noConversion"/>
  </si>
  <si>
    <t>南</t>
    <phoneticPr fontId="1" type="noConversion"/>
  </si>
  <si>
    <t>南北</t>
    <phoneticPr fontId="1" type="noConversion"/>
  </si>
  <si>
    <t>西北</t>
  </si>
  <si>
    <t>南西</t>
    <phoneticPr fontId="1" type="noConversion"/>
  </si>
  <si>
    <t>南北</t>
    <phoneticPr fontId="1" type="noConversion"/>
  </si>
  <si>
    <t>东</t>
    <phoneticPr fontId="1" type="noConversion"/>
  </si>
  <si>
    <t>南</t>
    <phoneticPr fontId="1" type="noConversion"/>
  </si>
  <si>
    <t>东</t>
    <phoneticPr fontId="1" type="noConversion"/>
  </si>
  <si>
    <t>西</t>
    <phoneticPr fontId="1" type="noConversion"/>
  </si>
  <si>
    <t>南</t>
    <phoneticPr fontId="1" type="noConversion"/>
  </si>
  <si>
    <t>西</t>
    <phoneticPr fontId="1" type="noConversion"/>
  </si>
  <si>
    <t>东</t>
  </si>
  <si>
    <t>南北</t>
    <phoneticPr fontId="1" type="noConversion"/>
  </si>
  <si>
    <t>南北</t>
    <phoneticPr fontId="1" type="noConversion"/>
  </si>
  <si>
    <t>东西北</t>
  </si>
  <si>
    <t>东</t>
    <phoneticPr fontId="1" type="noConversion"/>
  </si>
  <si>
    <t>东南</t>
  </si>
  <si>
    <t>南北</t>
    <phoneticPr fontId="1" type="noConversion"/>
  </si>
  <si>
    <t>南北</t>
    <phoneticPr fontId="1" type="noConversion"/>
  </si>
  <si>
    <t>东</t>
    <phoneticPr fontId="1" type="noConversion"/>
  </si>
  <si>
    <t>西</t>
    <phoneticPr fontId="1" type="noConversion"/>
  </si>
  <si>
    <t>南</t>
    <phoneticPr fontId="1" type="noConversion"/>
  </si>
  <si>
    <t>东</t>
    <phoneticPr fontId="1" type="noConversion"/>
  </si>
  <si>
    <t>南北</t>
    <phoneticPr fontId="1" type="noConversion"/>
  </si>
  <si>
    <t>西</t>
    <phoneticPr fontId="1" type="noConversion"/>
  </si>
  <si>
    <t>南</t>
    <phoneticPr fontId="1" type="noConversion"/>
  </si>
  <si>
    <t>北</t>
    <phoneticPr fontId="1" type="noConversion"/>
  </si>
  <si>
    <t>东西</t>
    <phoneticPr fontId="1" type="noConversion"/>
  </si>
  <si>
    <t>东南西</t>
  </si>
  <si>
    <t>南西北</t>
  </si>
  <si>
    <t>东南北</t>
  </si>
  <si>
    <t>东南</t>
    <phoneticPr fontId="1" type="noConversion"/>
  </si>
  <si>
    <t>南西</t>
  </si>
  <si>
    <t>东北</t>
    <phoneticPr fontId="1" type="noConversion"/>
  </si>
  <si>
    <t>楼号</t>
  </si>
  <si>
    <t>单元</t>
  </si>
  <si>
    <t>房号</t>
  </si>
  <si>
    <t>层数</t>
  </si>
  <si>
    <t>楼栋总层数</t>
  </si>
  <si>
    <t>所在楼层/总层数</t>
  </si>
  <si>
    <t>户型代码</t>
  </si>
  <si>
    <t>建筑面积单价</t>
  </si>
  <si>
    <t>总价（元）</t>
  </si>
  <si>
    <t>套内单价</t>
  </si>
  <si>
    <t>总价</t>
  </si>
  <si>
    <t>限价房建筑单价</t>
  </si>
  <si>
    <t>价格表户型代码</t>
  </si>
  <si>
    <t>2/10</t>
  </si>
  <si>
    <t>一居</t>
  </si>
  <si>
    <t>南向</t>
  </si>
  <si>
    <t>3/10</t>
  </si>
  <si>
    <t>4/10</t>
  </si>
  <si>
    <t>5/10</t>
  </si>
  <si>
    <t>6/10</t>
  </si>
  <si>
    <t>二居</t>
  </si>
  <si>
    <t>7/10</t>
  </si>
  <si>
    <t>8/10</t>
  </si>
  <si>
    <t>9/10</t>
  </si>
  <si>
    <t>10/10</t>
  </si>
  <si>
    <t>C1</t>
  </si>
  <si>
    <t>C2</t>
  </si>
  <si>
    <t>C1反</t>
  </si>
  <si>
    <t>A2反</t>
  </si>
  <si>
    <t>A2</t>
  </si>
  <si>
    <t>A3</t>
  </si>
  <si>
    <t>可比实例3</t>
    <phoneticPr fontId="1" type="noConversion"/>
  </si>
  <si>
    <t>平均租金（元/平方米·月）</t>
  </si>
  <si>
    <t>待估</t>
  </si>
  <si>
    <t>交易时间</t>
  </si>
  <si>
    <t>于价值时点过去12个月</t>
  </si>
  <si>
    <t>交易情况</t>
  </si>
  <si>
    <t>正常</t>
  </si>
  <si>
    <t>区域状况</t>
  </si>
  <si>
    <t>实物状况</t>
  </si>
  <si>
    <t>绿化率约为30%，较好</t>
    <phoneticPr fontId="1" type="noConversion"/>
  </si>
  <si>
    <t>配套设施</t>
  </si>
  <si>
    <t>配备活动站、医疗站</t>
  </si>
  <si>
    <t>出租稳定性</t>
  </si>
  <si>
    <t>出租稳定性好</t>
  </si>
  <si>
    <t>住户的构成</t>
  </si>
  <si>
    <t>出租房屋住户均有备案，居住安全性好</t>
  </si>
  <si>
    <t>出租房屋住户备案较少，居住安全性一般</t>
  </si>
  <si>
    <t>安全监控系统</t>
  </si>
  <si>
    <t>设有小区监控，门禁及呼叫系统</t>
  </si>
  <si>
    <t>成交单价（元/平米）</t>
  </si>
  <si>
    <t>比较价值（元/平米）</t>
  </si>
  <si>
    <t>可比实例1</t>
    <phoneticPr fontId="1" type="noConversion"/>
  </si>
  <si>
    <t>可比实例2</t>
    <phoneticPr fontId="1" type="noConversion"/>
  </si>
  <si>
    <t>中骏·四季家园</t>
    <phoneticPr fontId="1" type="noConversion"/>
  </si>
  <si>
    <t>周边有善缘家园、百葛路1号院、温馨家园、顺驰林溪2期等居住小区，居住小区规模较大，入住率较高，综合评价居住区成熟度较好</t>
    <phoneticPr fontId="1" type="noConversion"/>
  </si>
  <si>
    <t>周边有公交车站（善缘小区、百善路口），停靠线路有643路、670路、945路、昌51路、专135路、快速直达专线125路等十余条公交线路，距地铁昌平线（沙河站）约3700米，综合评价交通便捷度一般</t>
    <phoneticPr fontId="1" type="noConversion"/>
  </si>
  <si>
    <t>周边有生活超市、贺茹超市、地磅超市、华联生活超市、沃尔玛购物广场、新世纪商场等，商业设施较齐备</t>
    <phoneticPr fontId="1" type="noConversion"/>
  </si>
  <si>
    <t>该小区装修为毛坯</t>
    <phoneticPr fontId="1" type="noConversion"/>
  </si>
  <si>
    <t>周边有北街家园一区、北街家园二区、恒大城6号院、恒大城5号院等居住小区，居住小区规模较大，入住率较高，综合评价居住区成熟度较好</t>
    <phoneticPr fontId="1" type="noConversion"/>
  </si>
  <si>
    <t>周边有登奥超市、华联超市、天浩超市、开泰超市、超市发超市、隆兴购物广场等，商业设施较齐备</t>
    <phoneticPr fontId="1" type="noConversion"/>
  </si>
  <si>
    <t>周边有公交车站（北街家园二区东门、高教园北三街东站），停靠线路有C104路、C116路、昌66路、快速直达专线106路、快速直达专线127路、快速直达专线134路、专45路、专73路、专74路等十余条公交线路，距地铁昌平线（沙河高教园）约990米，距京藏高速约1500米、综合评价交通便捷度较好</t>
    <phoneticPr fontId="1" type="noConversion"/>
  </si>
  <si>
    <t>绿化率约为47%，较好</t>
    <phoneticPr fontId="1" type="noConversion"/>
  </si>
  <si>
    <t>朝向较好，能保证较长时间的采光，通风较好，综合分析朝向、采光、通风状况较好</t>
    <phoneticPr fontId="9" type="noConversion"/>
  </si>
  <si>
    <t>各套建筑面积（㎡）</t>
  </si>
  <si>
    <t>套数</t>
  </si>
  <si>
    <t>总建筑面积（㎡）</t>
  </si>
  <si>
    <t>总楼层</t>
  </si>
  <si>
    <t>所在楼层</t>
  </si>
  <si>
    <t>B、B反（二居）</t>
  </si>
  <si>
    <t>南北、南北东</t>
  </si>
  <si>
    <t>小计</t>
  </si>
  <si>
    <t>41.44-41.94</t>
  </si>
  <si>
    <t>41.44-42.01</t>
  </si>
  <si>
    <t>56.2-60.03</t>
  </si>
  <si>
    <t>B1（二居）</t>
  </si>
  <si>
    <t>59.69-59.79</t>
  </si>
  <si>
    <t>34417.96+</t>
  </si>
  <si>
    <t>总计</t>
  </si>
  <si>
    <t>A1，A1反（一居）</t>
  </si>
  <si>
    <t>A，A反（一居）</t>
  </si>
  <si>
    <t>A1、B1反（二居）</t>
    <phoneticPr fontId="1" type="noConversion"/>
  </si>
  <si>
    <t>南北</t>
    <phoneticPr fontId="1" type="noConversion"/>
  </si>
  <si>
    <t>建筑面积</t>
    <phoneticPr fontId="1" type="noConversion"/>
  </si>
  <si>
    <t>花雨汀</t>
  </si>
  <si>
    <t>花雨汀</t>
    <phoneticPr fontId="1" type="noConversion"/>
  </si>
  <si>
    <t>1:780</t>
  </si>
  <si>
    <t>1:764</t>
  </si>
  <si>
    <t>1:788</t>
  </si>
  <si>
    <t>南北</t>
    <phoneticPr fontId="1" type="noConversion"/>
  </si>
  <si>
    <t>2居</t>
    <phoneticPr fontId="1" type="noConversion"/>
  </si>
  <si>
    <t>3居</t>
    <phoneticPr fontId="1" type="noConversion"/>
  </si>
  <si>
    <t>南</t>
    <phoneticPr fontId="1" type="noConversion"/>
  </si>
  <si>
    <t>1居</t>
    <phoneticPr fontId="1" type="noConversion"/>
  </si>
  <si>
    <t>2居</t>
    <phoneticPr fontId="1" type="noConversion"/>
  </si>
  <si>
    <t>花雨汀</t>
    <phoneticPr fontId="1" type="noConversion"/>
  </si>
  <si>
    <t>新悦家园</t>
  </si>
  <si>
    <t>新悦家园</t>
    <phoneticPr fontId="1" type="noConversion"/>
  </si>
  <si>
    <t>配备零星家电；程度较新；功能正常，质量有保证，一般</t>
    <phoneticPr fontId="1" type="noConversion"/>
  </si>
  <si>
    <t>周边有永安里小区、南环里小区、金隅万科城、润杰经典创新园等居住小区，居住小区规模较大，入住率较高，综合评价居住区成熟度较好</t>
  </si>
  <si>
    <t>周边有公交车站（南环中路、花样年华小区），停靠线路有345路、357路、559路、885路、昌1路、昌2路、昌67路等多条公交线路，距地铁昌平线（昌平站）约900米，综合评价交通便捷度较好</t>
  </si>
  <si>
    <t>周边有悦荟万科、国泰百货等，商业设施较齐备</t>
  </si>
  <si>
    <t>周边有北京市昌平区机关幼儿园、昌平区二毛学校、昌平实验中学等教育设施；昌平城区社区卫生服务中心、北京侯丽萍风湿病中医医院等医疗设施；、中国银行、华夏银行、宁波银行等配套设施，公共配套设施状况较好</t>
  </si>
  <si>
    <t>朝向好，能保证较长时间的采光，通风好，综合分析朝向、采光、通风状况好</t>
  </si>
  <si>
    <t>该小区装修为精装修，公共部分装修效果较好，与居住功能相适用，较好</t>
  </si>
  <si>
    <t>周边有北京师范大学昌平附属学校、西沙屯小学、北京市昌平区沙河中西小学、中央财经大学（沙河校区）等教育设施；和天中医门诊等医疗设施；中国建设银行、中国工商银行、中国银行、中国邮政储蓄银行等配套设施，公共配套设施状况较好</t>
    <phoneticPr fontId="1" type="noConversion"/>
  </si>
  <si>
    <t>周边有拓然家苑、龙山跃、龙山华府、凉水河路1号院、晨宇明阁等居住小区，居住小区规模较大，入住率较高，综合评价居住区成熟度较好</t>
    <phoneticPr fontId="1" type="noConversion"/>
  </si>
  <si>
    <t>周边有公交车站（永安路口站、花雨汀西门站、北控站），停靠线路有昌21路、昌52路、昌53路、899路、专105路等十余条公交线路，距地铁昌平线（昌平站）约2700米，距京藏高速约400米、综合评价交通便捷度一般</t>
    <phoneticPr fontId="1" type="noConversion"/>
  </si>
  <si>
    <t>周边有北京悦荟广场、华联超市、幸福里日用百货超市、便民超市、物美超市等，商业设施较齐备</t>
    <phoneticPr fontId="1" type="noConversion"/>
  </si>
  <si>
    <t>周边有北京汇佳职业学院、北京市私立汇佳学校、北京市昌平实验中学等教育设施；北京市昌平区城南街道拓然家苑社区卫生服务站、北京市昌平区博仁医院、北京市龙山中医医院等医疗设施；中国农业银行、北京农商银行、中国邮政储蓄银行等配套设施，公共配套设施状况较好</t>
    <phoneticPr fontId="1" type="noConversion"/>
  </si>
  <si>
    <t>绿化率约为30%，较好</t>
    <phoneticPr fontId="1" type="noConversion"/>
  </si>
  <si>
    <t>朝向较好，能保证一段时间的采光，通风较好，综合分析朝向、采光、通风状况较好</t>
    <phoneticPr fontId="9" type="noConversion"/>
  </si>
  <si>
    <t>配备家具、家电；程度较新；功能正常，质量有保证，较好</t>
  </si>
  <si>
    <t>主力户型为二居室，住宅套型较好</t>
    <phoneticPr fontId="1" type="noConversion"/>
  </si>
  <si>
    <t>主力户型为二居室，住宅套型较好</t>
    <phoneticPr fontId="1" type="noConversion"/>
  </si>
  <si>
    <t>83-99.89</t>
    <phoneticPr fontId="1" type="noConversion"/>
  </si>
  <si>
    <t>86-89.96</t>
    <phoneticPr fontId="1" type="noConversion"/>
  </si>
  <si>
    <t>60.42-64.53</t>
    <phoneticPr fontId="1" type="noConversion"/>
  </si>
  <si>
    <t>小计</t>
    <phoneticPr fontId="1" type="noConversion"/>
  </si>
  <si>
    <t>B1、B1反、C2（一居）</t>
    <phoneticPr fontId="1" type="noConversion"/>
  </si>
  <si>
    <t>A1、A1反（二居）</t>
    <phoneticPr fontId="1" type="noConversion"/>
  </si>
  <si>
    <t>1-10</t>
    <phoneticPr fontId="1" type="noConversion"/>
  </si>
  <si>
    <t>南、南北</t>
    <phoneticPr fontId="1" type="noConversion"/>
  </si>
  <si>
    <t>南北</t>
    <phoneticPr fontId="1" type="noConversion"/>
  </si>
  <si>
    <t>B1、B1反、C1（一居）</t>
    <phoneticPr fontId="1" type="noConversion"/>
  </si>
  <si>
    <t>A2、A2反（二居）</t>
    <phoneticPr fontId="1" type="noConversion"/>
  </si>
  <si>
    <t>合计</t>
    <phoneticPr fontId="1" type="noConversion"/>
  </si>
  <si>
    <t>标准房</t>
  </si>
  <si>
    <t>楼层</t>
  </si>
  <si>
    <t>中楼层</t>
  </si>
  <si>
    <t>一居室</t>
  </si>
  <si>
    <t>面积</t>
  </si>
  <si>
    <t>装修</t>
  </si>
  <si>
    <t>设备</t>
  </si>
  <si>
    <t>毛坯</t>
    <phoneticPr fontId="1" type="noConversion"/>
  </si>
  <si>
    <t>较不齐全</t>
    <phoneticPr fontId="1" type="noConversion"/>
  </si>
  <si>
    <t>37.48-62.44</t>
    <phoneticPr fontId="1" type="noConversion"/>
  </si>
  <si>
    <t>北街家园五区</t>
  </si>
  <si>
    <t>城研数据（不含物业费、不含取暖费）</t>
    <phoneticPr fontId="1" type="noConversion"/>
  </si>
  <si>
    <t>月租金(元/㎡*月)</t>
    <phoneticPr fontId="1" type="noConversion"/>
  </si>
  <si>
    <t>37.59-62.6</t>
    <phoneticPr fontId="1" type="noConversion"/>
  </si>
  <si>
    <t>76.09-77.22</t>
    <phoneticPr fontId="1" type="noConversion"/>
  </si>
  <si>
    <t>58.56-62.51</t>
    <phoneticPr fontId="1" type="noConversion"/>
  </si>
  <si>
    <t>58.5-62.44</t>
    <phoneticPr fontId="1" type="noConversion"/>
  </si>
  <si>
    <t>76.01-76.69</t>
    <phoneticPr fontId="1" type="noConversion"/>
  </si>
  <si>
    <t>37.7-62.79</t>
    <phoneticPr fontId="1" type="noConversion"/>
  </si>
  <si>
    <t>76.43-76.5</t>
    <phoneticPr fontId="1" type="noConversion"/>
  </si>
  <si>
    <t>73.84-78.74</t>
    <phoneticPr fontId="1" type="noConversion"/>
  </si>
  <si>
    <t>中骏四季家园共有产权住房房源明细表</t>
    <phoneticPr fontId="1" type="noConversion"/>
  </si>
  <si>
    <t>合计</t>
    <phoneticPr fontId="1" type="noConversion"/>
  </si>
  <si>
    <t>套内建筑面积㎡</t>
    <phoneticPr fontId="1" type="noConversion"/>
  </si>
  <si>
    <t>建筑面积㎡</t>
    <phoneticPr fontId="1" type="noConversion"/>
  </si>
  <si>
    <t>周边有百善学校、北京昌平职业学校、北京科技经营管理学院等教育设施；北京市昌平区百善社区卫生服务中心等医疗设施；中国邮政储蓄银行、北京农村商业银行等配套设施，公共配套设施状况一般</t>
    <phoneticPr fontId="1" type="noConversion"/>
  </si>
  <si>
    <t>商业设施</t>
    <phoneticPr fontId="1" type="noConversion"/>
  </si>
  <si>
    <t>周边小区名称</t>
  </si>
  <si>
    <t>项目所在区</t>
  </si>
  <si>
    <t>项目所在位置</t>
  </si>
  <si>
    <t>用途</t>
  </si>
  <si>
    <t>面积范围（㎡）</t>
  </si>
  <si>
    <t>建成年代（年）</t>
  </si>
  <si>
    <t>普通住宅</t>
  </si>
  <si>
    <t>大兴亦庄经济开发区博兴八路与泰河路交口东北角</t>
  </si>
  <si>
    <t>50-70</t>
  </si>
  <si>
    <t>大兴区凉水河一街与博兴七路交叉口处东南侧</t>
  </si>
  <si>
    <t>40-100</t>
  </si>
  <si>
    <t>96-120</t>
  </si>
  <si>
    <t>123-177</t>
  </si>
  <si>
    <t>纳帕澜郡</t>
  </si>
  <si>
    <t>金科帕提欧</t>
  </si>
  <si>
    <t>中国铁建青秀尚城</t>
  </si>
  <si>
    <t>路劲世界城</t>
  </si>
  <si>
    <t>昌平</t>
    <phoneticPr fontId="1" type="noConversion"/>
  </si>
  <si>
    <t>上东新居</t>
    <phoneticPr fontId="1" type="noConversion"/>
  </si>
  <si>
    <t>昌平沙河镇秦上路北侧</t>
    <phoneticPr fontId="1" type="noConversion"/>
  </si>
  <si>
    <t>昌平沙河高教园区一期B1区</t>
    <phoneticPr fontId="1" type="noConversion"/>
  </si>
  <si>
    <t>55-120</t>
    <phoneticPr fontId="1" type="noConversion"/>
  </si>
  <si>
    <t>73-89</t>
    <phoneticPr fontId="1" type="noConversion"/>
  </si>
  <si>
    <t>北街家园六区</t>
    <phoneticPr fontId="1" type="noConversion"/>
  </si>
  <si>
    <t>昌平沙河镇高教园区三期A区</t>
    <phoneticPr fontId="1" type="noConversion"/>
  </si>
  <si>
    <t>53-88</t>
    <phoneticPr fontId="1" type="noConversion"/>
  </si>
  <si>
    <t>北街家园八区</t>
    <phoneticPr fontId="1" type="noConversion"/>
  </si>
  <si>
    <t>昌平沙河镇北街家园八区</t>
    <phoneticPr fontId="1" type="noConversion"/>
  </si>
  <si>
    <t>60-116</t>
    <phoneticPr fontId="1" type="noConversion"/>
  </si>
  <si>
    <t>61-116</t>
    <phoneticPr fontId="1" type="noConversion"/>
  </si>
  <si>
    <t>恒大城5号院</t>
    <phoneticPr fontId="1" type="noConversion"/>
  </si>
  <si>
    <t>昌平恒大城五号院</t>
    <phoneticPr fontId="1" type="noConversion"/>
  </si>
  <si>
    <t>经济技术开发区三海子3号</t>
  </si>
  <si>
    <t>大兴区鹿华路2号</t>
  </si>
  <si>
    <t>二居室</t>
  </si>
  <si>
    <t>精装修</t>
  </si>
  <si>
    <t>齐全</t>
  </si>
  <si>
    <t>时间</t>
  </si>
  <si>
    <t>样本数量</t>
  </si>
  <si>
    <t>租金平均单价（元/平方米·月）（不含物业费、不含取暖费）</t>
  </si>
  <si>
    <t>2020年四季度</t>
  </si>
  <si>
    <t>2021年一季度</t>
  </si>
  <si>
    <t>2020年三季度</t>
    <phoneticPr fontId="1" type="noConversion"/>
  </si>
  <si>
    <t>新悦家园</t>
    <phoneticPr fontId="1" type="noConversion"/>
  </si>
  <si>
    <t>中指</t>
    <phoneticPr fontId="1" type="noConversion"/>
  </si>
  <si>
    <t>租金平均单价（元/平方米·月）（不含物业费、不含取暖费）</t>
    <phoneticPr fontId="1" type="noConversion"/>
  </si>
  <si>
    <t>2021年三季度</t>
  </si>
  <si>
    <t>2021年二季度</t>
  </si>
  <si>
    <t>2020年三季度</t>
    <phoneticPr fontId="1" type="noConversion"/>
  </si>
  <si>
    <t>平均月租金</t>
    <phoneticPr fontId="1" type="noConversion"/>
  </si>
  <si>
    <t>城研</t>
    <phoneticPr fontId="1" type="noConversion"/>
  </si>
  <si>
    <t>链家</t>
    <phoneticPr fontId="1" type="noConversion"/>
  </si>
  <si>
    <t>租金平均单价（元/平方米·月）（含物业费、含取暖费）</t>
    <phoneticPr fontId="1" type="noConversion"/>
  </si>
  <si>
    <t>数据来源</t>
  </si>
  <si>
    <t>估价机构样本数据</t>
  </si>
  <si>
    <t>北京市房地产市场管理事务中心样本数据</t>
  </si>
  <si>
    <t>市场调查数据</t>
  </si>
  <si>
    <t>平均价</t>
  </si>
  <si>
    <t>2=2.1+2.2+2.3</t>
    <phoneticPr fontId="1" type="noConversion"/>
  </si>
  <si>
    <t>无</t>
    <phoneticPr fontId="1"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</si>
  <si>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月，则</t>
    </r>
    <r>
      <rPr>
        <sz val="10"/>
        <rFont val="Arial"/>
        <family val="2"/>
      </rPr>
      <t>1.5×12×20222.89=364012</t>
    </r>
    <r>
      <rPr>
        <sz val="10"/>
        <rFont val="宋体"/>
        <family val="3"/>
        <charset val="134"/>
      </rPr>
      <t>元。</t>
    </r>
    <phoneticPr fontId="1" type="noConversion"/>
  </si>
  <si>
    <t>根据评估专业人员实地查勘，物业费水平为2.56元/平方米•月计算，则年物业费用为2.56×20222.89×12=621247元。</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</si>
  <si>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42×12×20222.89</t>
    </r>
    <r>
      <rPr>
        <sz val="10"/>
        <color rgb="FF000000"/>
        <rFont val="宋体"/>
        <family val="3"/>
        <charset val="134"/>
      </rPr>
      <t>×</t>
    </r>
    <r>
      <rPr>
        <sz val="10"/>
        <color rgb="FF000000"/>
        <rFont val="Arial"/>
        <family val="2"/>
      </rPr>
      <t>2%=203847</t>
    </r>
    <r>
      <rPr>
        <sz val="10"/>
        <color rgb="FF000000"/>
        <rFont val="宋体"/>
        <family val="3"/>
        <charset val="134"/>
      </rPr>
      <t>元。</t>
    </r>
    <phoneticPr fontId="1" type="noConversion"/>
  </si>
  <si>
    <r>
      <t>5=4÷</t>
    </r>
    <r>
      <rPr>
        <sz val="10"/>
        <color rgb="FF000000"/>
        <rFont val="宋体"/>
        <family val="3"/>
        <charset val="134"/>
      </rPr>
      <t>共有产权房建筑面积</t>
    </r>
    <r>
      <rPr>
        <sz val="10"/>
        <color rgb="FF000000"/>
        <rFont val="Arial"/>
        <family val="2"/>
      </rPr>
      <t>÷12</t>
    </r>
    <r>
      <rPr>
        <sz val="10"/>
        <color rgb="FF000000"/>
        <rFont val="宋体"/>
        <family val="3"/>
        <charset val="134"/>
      </rPr>
      <t>个月</t>
    </r>
    <phoneticPr fontId="1" type="noConversion"/>
  </si>
  <si>
    <r>
      <rPr>
        <sz val="10"/>
        <color rgb="FF000000"/>
        <rFont val="宋体"/>
        <family val="3"/>
        <charset val="134"/>
      </rPr>
      <t>根据估价对象建筑及装修标准，本次评估设定估价对象建安为</t>
    </r>
    <r>
      <rPr>
        <sz val="10"/>
        <color rgb="FF000000"/>
        <rFont val="Arial"/>
        <family val="2"/>
      </rPr>
      <t>3500</t>
    </r>
    <r>
      <rPr>
        <sz val="10"/>
        <color rgb="FF000000"/>
        <rFont val="宋体"/>
        <family val="3"/>
        <charset val="134"/>
      </rPr>
      <t>元</t>
    </r>
    <r>
      <rPr>
        <sz val="10"/>
        <color rgb="FF000000"/>
        <rFont val="Arial"/>
        <family val="2"/>
      </rPr>
      <t>/</t>
    </r>
    <r>
      <rPr>
        <sz val="10"/>
        <color rgb="FF000000"/>
        <rFont val="宋体"/>
        <family val="3"/>
        <charset val="134"/>
      </rPr>
      <t>㎡，则估价对象总建设费用约为</t>
    </r>
    <r>
      <rPr>
        <sz val="10"/>
        <color rgb="FF000000"/>
        <rFont val="Arial"/>
        <family val="2"/>
      </rPr>
      <t>60668670</t>
    </r>
    <r>
      <rPr>
        <sz val="10"/>
        <color rgb="FF000000"/>
        <rFont val="宋体"/>
        <family val="3"/>
        <charset val="134"/>
      </rPr>
      <t>元。该项目为钢混结构，非生产用房经济耐用年限为</t>
    </r>
    <r>
      <rPr>
        <sz val="10"/>
        <color rgb="FF000000"/>
        <rFont val="Arial"/>
        <family val="2"/>
      </rPr>
      <t>60</t>
    </r>
    <r>
      <rPr>
        <sz val="10"/>
        <color rgb="FF000000"/>
        <rFont val="宋体"/>
        <family val="3"/>
        <charset val="134"/>
      </rPr>
      <t>年，将建设成本按直线法折算至每年，即</t>
    </r>
    <r>
      <rPr>
        <sz val="10"/>
        <color rgb="FF000000"/>
        <rFont val="Arial"/>
        <family val="2"/>
      </rPr>
      <t>70780115÷60=1179669</t>
    </r>
    <r>
      <rPr>
        <sz val="10"/>
        <color rgb="FF000000"/>
        <rFont val="宋体"/>
        <family val="3"/>
        <charset val="134"/>
      </rPr>
      <t>元。</t>
    </r>
    <phoneticPr fontId="1" type="noConversion"/>
  </si>
  <si>
    <r>
      <rPr>
        <sz val="10"/>
        <color rgb="FF000000"/>
        <rFont val="宋体"/>
        <family val="3"/>
        <charset val="134"/>
      </rPr>
      <t>指房屋产权人为使自己的房产避免意外损失而向保险公司支付的费用，一般为建安费用的</t>
    </r>
    <r>
      <rPr>
        <sz val="10"/>
        <color rgb="FF000000"/>
        <rFont val="Arial"/>
        <family val="2"/>
      </rPr>
      <t>0.15%-0.3%</t>
    </r>
    <r>
      <rPr>
        <sz val="10"/>
        <color rgb="FF000000"/>
        <rFont val="宋体"/>
        <family val="3"/>
        <charset val="134"/>
      </rPr>
      <t>，本次取值为建安费用的</t>
    </r>
    <r>
      <rPr>
        <sz val="10"/>
        <color rgb="FF000000"/>
        <rFont val="Arial"/>
        <family val="2"/>
      </rPr>
      <t>0.3%</t>
    </r>
    <r>
      <rPr>
        <sz val="10"/>
        <color rgb="FF000000"/>
        <rFont val="宋体"/>
        <family val="3"/>
        <charset val="134"/>
      </rPr>
      <t>。则保险费用为</t>
    </r>
    <r>
      <rPr>
        <sz val="10"/>
        <color rgb="FF000000"/>
        <rFont val="Arial"/>
        <family val="2"/>
      </rPr>
      <t>1179669×0.3%</t>
    </r>
    <r>
      <rPr>
        <sz val="10"/>
        <color rgb="FF000000"/>
        <rFont val="宋体"/>
        <family val="3"/>
        <charset val="134"/>
      </rPr>
      <t>＝</t>
    </r>
    <r>
      <rPr>
        <sz val="10"/>
        <color rgb="FF000000"/>
        <rFont val="Arial"/>
        <family val="2"/>
      </rPr>
      <t>3539</t>
    </r>
    <r>
      <rPr>
        <sz val="10"/>
        <color rgb="FF000000"/>
        <rFont val="宋体"/>
        <family val="3"/>
        <charset val="134"/>
      </rPr>
      <t>元。</t>
    </r>
    <phoneticPr fontId="1" type="noConversion"/>
  </si>
  <si>
    <t>共有产权住房属于保障性住房，不以获取利润为主要目的，参照保本微利原则记取利润率，以折旧及摊销成本、运营费用、管理费用、利息之和为基数的3%测算开发利润,即(1179669+988798+203847+0)×3%=66099元。</t>
    <phoneticPr fontId="1" type="noConversion"/>
  </si>
  <si>
    <t>周边有金科廊桥河谷公园等，绿化面积一般，自然与人环境一般</t>
    <phoneticPr fontId="1" type="noConversion"/>
  </si>
  <si>
    <t>周边有百善公园等，绿化面积一般，自然与人环境一般</t>
    <phoneticPr fontId="1" type="noConversion"/>
  </si>
  <si>
    <t>周边有永安公园、昌平区体育馆等，绿化面积较大，自然与人环境一般</t>
    <phoneticPr fontId="1" type="noConversion"/>
  </si>
  <si>
    <t>周边有学府公园、西沙屯游园等，绿化面积一般，自然与人环境一般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</si>
</sst>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_-* #,##0.00_-;\-* #,##0.00_-;_-* &quot;-&quot;??_-;_-@_-"/>
    <numFmt numFmtId="177" formatCode="0.00_ "/>
    <numFmt numFmtId="178" formatCode="yyyy&quot;年&quot;m&quot;月&quot;d&quot;日&quot;;@"/>
    <numFmt numFmtId="179" formatCode="0.0%"/>
    <numFmt numFmtId="180" formatCode="yyyy&quot;年&quot;m&quot;月&quot;;@"/>
    <numFmt numFmtId="181" formatCode="0_ "/>
    <numFmt numFmtId="182" formatCode="0.00_);[Red]\(0.00\)"/>
    <numFmt numFmtId="183" formatCode="0.0000000000000_ "/>
    <numFmt numFmtId="184" formatCode="0.00000000000000_ "/>
    <numFmt numFmtId="185" formatCode="0.0000"/>
  </numFmts>
  <fonts count="43" x14ac:knownFonts="1">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sz val="10"/>
      <name val="Arial"/>
      <family val="2"/>
    </font>
    <font>
      <sz val="10"/>
      <name val="宋体"/>
      <family val="3"/>
      <charset val="134"/>
    </font>
    <font>
      <sz val="11"/>
      <color theme="1"/>
      <name val="Arial"/>
      <family val="2"/>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b/>
      <sz val="11"/>
      <color indexed="8"/>
      <name val="微软雅黑"/>
      <family val="2"/>
      <charset val="134"/>
    </font>
    <font>
      <sz val="11"/>
      <color indexed="8"/>
      <name val="微软雅黑"/>
      <family val="2"/>
      <charset val="134"/>
    </font>
    <font>
      <sz val="11"/>
      <color rgb="FFFF0000"/>
      <name val="宋体"/>
      <family val="2"/>
      <scheme val="minor"/>
    </font>
    <font>
      <sz val="11"/>
      <name val="宋体"/>
      <family val="2"/>
      <scheme val="minor"/>
    </font>
    <font>
      <sz val="10"/>
      <color rgb="FFFF0000"/>
      <name val="Arial"/>
      <family val="2"/>
    </font>
    <font>
      <sz val="10"/>
      <color rgb="FFFF0000"/>
      <name val="宋体"/>
      <family val="3"/>
      <charset val="134"/>
    </font>
    <font>
      <sz val="12"/>
      <color theme="1"/>
      <name val="宋体"/>
      <family val="2"/>
      <scheme val="minor"/>
    </font>
    <font>
      <sz val="10"/>
      <color theme="1"/>
      <name val="宋体"/>
      <family val="3"/>
      <charset val="134"/>
      <scheme val="minor"/>
    </font>
    <font>
      <sz val="10"/>
      <color rgb="FFFF0000"/>
      <name val="宋体"/>
      <family val="3"/>
      <charset val="134"/>
      <scheme val="minor"/>
    </font>
    <font>
      <sz val="10"/>
      <color theme="1"/>
      <name val="宋体"/>
      <family val="2"/>
      <scheme val="minor"/>
    </font>
    <font>
      <b/>
      <sz val="10"/>
      <color theme="1"/>
      <name val="宋体"/>
      <family val="3"/>
      <charset val="134"/>
      <scheme val="minor"/>
    </font>
    <font>
      <sz val="10"/>
      <color rgb="FFFF0000"/>
      <name val="宋体"/>
      <family val="2"/>
      <scheme val="minor"/>
    </font>
    <font>
      <b/>
      <sz val="12"/>
      <name val="宋体"/>
      <family val="3"/>
      <charset val="134"/>
    </font>
    <font>
      <sz val="11"/>
      <name val="宋体"/>
      <family val="3"/>
      <charset val="134"/>
      <scheme val="minor"/>
    </font>
    <font>
      <sz val="9"/>
      <color theme="1"/>
      <name val="宋体"/>
      <family val="3"/>
      <charset val="134"/>
      <scheme val="minor"/>
    </font>
    <font>
      <sz val="10"/>
      <name val="宋体"/>
      <family val="3"/>
      <charset val="134"/>
      <scheme val="minor"/>
    </font>
    <font>
      <sz val="9"/>
      <name val="微软雅黑"/>
      <family val="2"/>
      <charset val="134"/>
    </font>
    <font>
      <sz val="11"/>
      <color theme="1"/>
      <name val="Tahoma"/>
      <family val="2"/>
    </font>
    <font>
      <b/>
      <sz val="10"/>
      <name val="宋体"/>
      <family val="3"/>
      <charset val="134"/>
      <scheme val="minor"/>
    </font>
    <font>
      <b/>
      <sz val="11"/>
      <name val="宋体"/>
      <family val="3"/>
      <charset val="134"/>
      <scheme val="minor"/>
    </font>
    <font>
      <sz val="11"/>
      <color rgb="FFFF0000"/>
      <name val="宋体"/>
      <family val="3"/>
      <charset val="134"/>
      <scheme val="minor"/>
    </font>
    <font>
      <sz val="11"/>
      <color theme="1"/>
      <name val="宋体"/>
      <family val="2"/>
      <scheme val="minor"/>
    </font>
    <font>
      <b/>
      <sz val="10"/>
      <color rgb="FF00B0F0"/>
      <name val="宋体"/>
      <family val="3"/>
      <charset val="134"/>
      <scheme val="minor"/>
    </font>
    <font>
      <sz val="10"/>
      <color rgb="FF00B0F0"/>
      <name val="宋体"/>
      <family val="3"/>
      <charset val="134"/>
      <scheme val="minor"/>
    </font>
    <font>
      <sz val="10.5"/>
      <color rgb="FF000000"/>
      <name val="宋体"/>
      <family val="3"/>
      <charset val="134"/>
      <scheme val="minor"/>
    </font>
    <font>
      <b/>
      <sz val="10"/>
      <color rgb="FF000000"/>
      <name val="宋体"/>
      <family val="3"/>
      <charset val="134"/>
      <scheme val="minor"/>
    </font>
    <font>
      <sz val="10"/>
      <color rgb="FF000000"/>
      <name val="宋体"/>
      <family val="3"/>
      <charset val="134"/>
      <scheme val="minor"/>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indexed="5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right/>
      <top style="thin">
        <color auto="1"/>
      </top>
      <bottom/>
      <diagonal/>
    </border>
    <border>
      <left/>
      <right style="thin">
        <color indexed="64"/>
      </right>
      <top style="thin">
        <color indexed="64"/>
      </top>
      <bottom/>
      <diagonal/>
    </border>
    <border>
      <left/>
      <right style="thin">
        <color auto="1"/>
      </right>
      <top style="thin">
        <color indexed="64"/>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97">
    <xf numFmtId="0" fontId="0" fillId="0" borderId="0"/>
    <xf numFmtId="0" fontId="2" fillId="0" borderId="0"/>
    <xf numFmtId="0" fontId="2" fillId="0" borderId="0">
      <alignment vertical="center"/>
    </xf>
    <xf numFmtId="0" fontId="5" fillId="0" borderId="0"/>
    <xf numFmtId="0" fontId="2" fillId="0" borderId="0">
      <alignment vertical="center"/>
    </xf>
    <xf numFmtId="0" fontId="6"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6"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5" fillId="0" borderId="0">
      <alignment vertical="center"/>
    </xf>
    <xf numFmtId="0" fontId="5" fillId="0" borderId="0">
      <alignment vertical="center"/>
    </xf>
    <xf numFmtId="0" fontId="5" fillId="0" borderId="0">
      <alignment vertical="center"/>
    </xf>
    <xf numFmtId="0" fontId="15" fillId="0" borderId="0">
      <alignment vertical="center"/>
    </xf>
    <xf numFmtId="0" fontId="5" fillId="0" borderId="0">
      <alignment vertical="center"/>
    </xf>
    <xf numFmtId="0" fontId="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pplyNumberFormat="0" applyFont="0" applyFill="0" applyBorder="0" applyAlignment="0" applyProtection="0">
      <alignment vertical="center"/>
    </xf>
    <xf numFmtId="0" fontId="22" fillId="0" borderId="0"/>
    <xf numFmtId="176" fontId="22" fillId="0" borderId="0" applyFont="0" applyFill="0" applyBorder="0" applyAlignment="0" applyProtection="0">
      <alignment vertical="center"/>
    </xf>
    <xf numFmtId="0" fontId="5" fillId="0" borderId="0"/>
    <xf numFmtId="0" fontId="33" fillId="0" borderId="0"/>
    <xf numFmtId="0" fontId="5" fillId="0" borderId="0"/>
    <xf numFmtId="176" fontId="37" fillId="0" borderId="0" applyFont="0" applyFill="0" applyBorder="0" applyAlignment="0" applyProtection="0">
      <alignment vertical="center"/>
    </xf>
  </cellStyleXfs>
  <cellXfs count="358">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2" fillId="0" borderId="0" xfId="0" applyFont="1" applyAlignment="1">
      <alignment vertical="center"/>
    </xf>
    <xf numFmtId="0" fontId="8" fillId="0" borderId="0" xfId="2" applyFont="1" applyAlignment="1">
      <alignment horizontal="center" vertical="center"/>
    </xf>
    <xf numFmtId="0" fontId="8" fillId="0" borderId="0" xfId="2" applyFont="1">
      <alignment vertical="center"/>
    </xf>
    <xf numFmtId="0" fontId="13" fillId="0" borderId="1" xfId="2" applyFont="1" applyFill="1" applyBorder="1" applyAlignment="1">
      <alignment horizontal="center" vertical="center"/>
    </xf>
    <xf numFmtId="0" fontId="13" fillId="0" borderId="0" xfId="2" applyFont="1" applyFill="1" applyBorder="1" applyAlignment="1">
      <alignment horizontal="center" vertical="center"/>
    </xf>
    <xf numFmtId="0" fontId="8" fillId="0" borderId="1" xfId="2" applyFont="1" applyBorder="1" applyAlignment="1">
      <alignment horizontal="center" vertical="center"/>
    </xf>
    <xf numFmtId="0" fontId="13" fillId="0" borderId="1" xfId="2" applyFont="1" applyBorder="1" applyAlignment="1">
      <alignment horizontal="center" vertical="center"/>
    </xf>
    <xf numFmtId="180" fontId="8" fillId="0" borderId="1" xfId="2" applyNumberFormat="1" applyFont="1" applyBorder="1" applyAlignment="1">
      <alignment horizontal="center" vertical="center"/>
    </xf>
    <xf numFmtId="0" fontId="6" fillId="0" borderId="1" xfId="2" applyFont="1" applyFill="1" applyBorder="1" applyAlignment="1">
      <alignment horizontal="center"/>
    </xf>
    <xf numFmtId="0" fontId="6" fillId="0" borderId="1" xfId="2" applyFont="1" applyFill="1" applyBorder="1" applyAlignment="1">
      <alignment horizontal="center" vertical="center"/>
    </xf>
    <xf numFmtId="0" fontId="8" fillId="0" borderId="4" xfId="2" applyFont="1" applyBorder="1">
      <alignment vertical="center"/>
    </xf>
    <xf numFmtId="0" fontId="8" fillId="0" borderId="1" xfId="2" applyFont="1" applyBorder="1">
      <alignment vertical="center"/>
    </xf>
    <xf numFmtId="0" fontId="8" fillId="5" borderId="1" xfId="2" applyFont="1" applyFill="1" applyBorder="1">
      <alignment vertical="center"/>
    </xf>
    <xf numFmtId="177" fontId="8" fillId="0" borderId="1" xfId="2" applyNumberFormat="1" applyFont="1" applyBorder="1">
      <alignment vertical="center"/>
    </xf>
    <xf numFmtId="0" fontId="8" fillId="0" borderId="3" xfId="2" applyFont="1" applyBorder="1">
      <alignment vertical="center"/>
    </xf>
    <xf numFmtId="0" fontId="8" fillId="0" borderId="9" xfId="2" applyFont="1" applyBorder="1">
      <alignment vertical="center"/>
    </xf>
    <xf numFmtId="177" fontId="8" fillId="0" borderId="6" xfId="2" applyNumberFormat="1" applyFont="1" applyBorder="1">
      <alignment vertical="center"/>
    </xf>
    <xf numFmtId="177" fontId="8" fillId="0" borderId="1" xfId="2" applyNumberFormat="1" applyFont="1" applyBorder="1" applyAlignment="1">
      <alignment horizontal="center" vertical="center"/>
    </xf>
    <xf numFmtId="0" fontId="8" fillId="0" borderId="0" xfId="2" applyFont="1" applyBorder="1" applyAlignment="1">
      <alignment horizontal="center" vertical="center"/>
    </xf>
    <xf numFmtId="0" fontId="12" fillId="0" borderId="1" xfId="2" applyFont="1" applyBorder="1" applyAlignment="1">
      <alignment horizontal="center" vertical="center"/>
    </xf>
    <xf numFmtId="0" fontId="12" fillId="0" borderId="0" xfId="2" applyFont="1" applyAlignment="1">
      <alignment horizontal="center"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2" fillId="0" borderId="0" xfId="2" applyAlignment="1">
      <alignment horizontal="center" vertical="center"/>
    </xf>
    <xf numFmtId="0" fontId="2" fillId="4" borderId="0" xfId="2" applyFill="1" applyAlignment="1">
      <alignment horizontal="center" vertical="center"/>
    </xf>
    <xf numFmtId="0" fontId="2" fillId="0" borderId="1" xfId="2" applyBorder="1">
      <alignment vertical="center"/>
    </xf>
    <xf numFmtId="14" fontId="8" fillId="0" borderId="1" xfId="2" applyNumberFormat="1" applyFont="1" applyBorder="1" applyAlignment="1">
      <alignment horizontal="center" vertical="center"/>
    </xf>
    <xf numFmtId="0" fontId="2" fillId="7" borderId="1" xfId="2" applyFill="1" applyBorder="1">
      <alignment vertical="center"/>
    </xf>
    <xf numFmtId="14" fontId="12" fillId="0" borderId="1" xfId="2" applyNumberFormat="1" applyFont="1" applyBorder="1" applyAlignment="1">
      <alignment horizontal="center" vertical="center"/>
    </xf>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2" fillId="0" borderId="0" xfId="2" applyFont="1">
      <alignment vertical="center"/>
    </xf>
    <xf numFmtId="0" fontId="8" fillId="0" borderId="0" xfId="2" applyFont="1" applyAlignment="1">
      <alignment horizontal="left" vertical="center"/>
    </xf>
    <xf numFmtId="0" fontId="8" fillId="0" borderId="1" xfId="2" applyFont="1" applyBorder="1" applyAlignment="1">
      <alignment horizontal="center" vertical="center"/>
    </xf>
    <xf numFmtId="177" fontId="8" fillId="0" borderId="1" xfId="2" applyNumberFormat="1" applyFont="1" applyBorder="1" applyAlignment="1">
      <alignment horizontal="center" vertical="center"/>
    </xf>
    <xf numFmtId="0" fontId="8" fillId="0" borderId="11" xfId="2" applyFont="1" applyBorder="1" applyAlignment="1">
      <alignment horizontal="center" vertical="center"/>
    </xf>
    <xf numFmtId="0" fontId="0" fillId="0" borderId="0" xfId="0"/>
    <xf numFmtId="0" fontId="8" fillId="0" borderId="11" xfId="2" applyFont="1" applyBorder="1" applyAlignment="1">
      <alignment vertical="center"/>
    </xf>
    <xf numFmtId="0" fontId="0" fillId="4" borderId="0" xfId="0" applyFill="1"/>
    <xf numFmtId="49" fontId="16" fillId="0" borderId="1" xfId="2" applyNumberFormat="1" applyFont="1" applyFill="1" applyBorder="1" applyAlignment="1">
      <alignment horizontal="center" vertical="center" wrapText="1"/>
    </xf>
    <xf numFmtId="49" fontId="16" fillId="0" borderId="14" xfId="2" applyNumberFormat="1" applyFont="1" applyFill="1" applyBorder="1" applyAlignment="1">
      <alignment horizontal="center" vertical="center" wrapText="1"/>
    </xf>
    <xf numFmtId="49" fontId="16" fillId="0" borderId="12" xfId="2" applyNumberFormat="1" applyFont="1" applyFill="1" applyBorder="1" applyAlignment="1">
      <alignment horizontal="center" vertical="center" wrapText="1"/>
    </xf>
    <xf numFmtId="49" fontId="16" fillId="0" borderId="13" xfId="2" applyNumberFormat="1" applyFont="1" applyFill="1" applyBorder="1" applyAlignment="1">
      <alignment horizontal="center" vertical="center" wrapText="1"/>
    </xf>
    <xf numFmtId="49" fontId="17" fillId="0" borderId="15" xfId="2" applyNumberFormat="1" applyFont="1" applyFill="1" applyBorder="1" applyAlignment="1">
      <alignment horizontal="center" vertical="center" wrapText="1"/>
    </xf>
    <xf numFmtId="0" fontId="17" fillId="0" borderId="16" xfId="2" applyNumberFormat="1" applyFont="1" applyFill="1" applyBorder="1" applyAlignment="1">
      <alignment horizontal="center" vertical="center" wrapText="1"/>
    </xf>
    <xf numFmtId="0" fontId="17" fillId="0" borderId="17" xfId="90" applyNumberFormat="1" applyFont="1" applyFill="1" applyBorder="1" applyAlignment="1">
      <alignment horizontal="center"/>
    </xf>
    <xf numFmtId="0" fontId="17" fillId="0" borderId="1" xfId="90" applyNumberFormat="1" applyFont="1" applyFill="1" applyBorder="1" applyAlignment="1">
      <alignment horizontal="center"/>
    </xf>
    <xf numFmtId="0" fontId="17" fillId="0" borderId="13" xfId="2" applyNumberFormat="1" applyFont="1" applyFill="1" applyBorder="1" applyAlignment="1">
      <alignment horizontal="center" vertical="center" wrapText="1"/>
    </xf>
    <xf numFmtId="0" fontId="17" fillId="0" borderId="14" xfId="2" applyNumberFormat="1" applyFont="1" applyFill="1" applyBorder="1" applyAlignment="1">
      <alignment horizontal="center" vertical="center" wrapText="1"/>
    </xf>
    <xf numFmtId="0" fontId="17" fillId="0" borderId="17" xfId="90" applyNumberFormat="1" applyFont="1" applyFill="1" applyBorder="1" applyAlignment="1">
      <alignment horizontal="center" vertical="center"/>
    </xf>
    <xf numFmtId="0" fontId="17" fillId="0" borderId="1" xfId="90" applyNumberFormat="1" applyFont="1" applyFill="1" applyBorder="1" applyAlignment="1">
      <alignment horizontal="center" vertical="center"/>
    </xf>
    <xf numFmtId="0" fontId="0" fillId="8" borderId="0" xfId="0" applyFill="1"/>
    <xf numFmtId="0" fontId="18" fillId="0" borderId="0" xfId="0" applyFont="1"/>
    <xf numFmtId="0" fontId="13" fillId="0" borderId="18" xfId="2" applyFont="1" applyBorder="1" applyAlignment="1">
      <alignment horizontal="center" vertical="center"/>
    </xf>
    <xf numFmtId="0" fontId="6" fillId="0" borderId="18" xfId="2" applyFont="1" applyFill="1" applyBorder="1" applyAlignment="1">
      <alignment horizontal="center" vertical="center"/>
    </xf>
    <xf numFmtId="0" fontId="8" fillId="0" borderId="18" xfId="2" applyFont="1" applyBorder="1" applyAlignment="1">
      <alignment horizontal="center" vertical="center"/>
    </xf>
    <xf numFmtId="14" fontId="8" fillId="0" borderId="18" xfId="2" applyNumberFormat="1" applyFont="1" applyBorder="1" applyAlignment="1">
      <alignment horizontal="center" vertical="center"/>
    </xf>
    <xf numFmtId="0" fontId="0" fillId="0" borderId="0" xfId="0"/>
    <xf numFmtId="0" fontId="8" fillId="0" borderId="1" xfId="2" applyFont="1" applyBorder="1" applyAlignment="1">
      <alignment horizontal="center" vertical="center"/>
    </xf>
    <xf numFmtId="0" fontId="6" fillId="0" borderId="2" xfId="2" applyFont="1" applyFill="1" applyBorder="1" applyAlignment="1">
      <alignment horizontal="center" vertical="center"/>
    </xf>
    <xf numFmtId="0" fontId="6" fillId="0" borderId="6" xfId="2" applyFont="1" applyFill="1" applyBorder="1" applyAlignment="1">
      <alignment horizontal="center" vertical="center"/>
    </xf>
    <xf numFmtId="0" fontId="8" fillId="0" borderId="11" xfId="2" applyFont="1" applyBorder="1" applyAlignment="1">
      <alignment horizontal="center" vertical="center"/>
    </xf>
    <xf numFmtId="177" fontId="8" fillId="0" borderId="1"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19" fillId="0" borderId="0" xfId="0" applyFont="1"/>
    <xf numFmtId="0" fontId="18" fillId="4" borderId="0" xfId="0" applyFont="1" applyFill="1"/>
    <xf numFmtId="0" fontId="0" fillId="8" borderId="18" xfId="0" applyFill="1" applyBorder="1" applyAlignment="1">
      <alignment vertical="center"/>
    </xf>
    <xf numFmtId="0" fontId="0" fillId="7" borderId="18" xfId="0" applyFill="1" applyBorder="1" applyAlignment="1">
      <alignment vertical="center"/>
    </xf>
    <xf numFmtId="0" fontId="2" fillId="0" borderId="3" xfId="2" applyBorder="1">
      <alignment vertical="center"/>
    </xf>
    <xf numFmtId="0" fontId="0" fillId="9" borderId="18" xfId="0" applyFill="1" applyBorder="1" applyAlignment="1">
      <alignment vertical="center"/>
    </xf>
    <xf numFmtId="180" fontId="8" fillId="0" borderId="18" xfId="2" applyNumberFormat="1" applyFont="1" applyBorder="1" applyAlignment="1">
      <alignment horizontal="center" vertical="center"/>
    </xf>
    <xf numFmtId="0" fontId="8" fillId="0" borderId="6" xfId="2" applyFont="1" applyBorder="1" applyAlignment="1">
      <alignment vertical="center"/>
    </xf>
    <xf numFmtId="0" fontId="6" fillId="0" borderId="6" xfId="2" applyFont="1" applyFill="1" applyBorder="1" applyAlignment="1">
      <alignment vertical="center"/>
    </xf>
    <xf numFmtId="177" fontId="8" fillId="0" borderId="18" xfId="2" applyNumberFormat="1" applyFont="1" applyBorder="1" applyAlignment="1">
      <alignment horizontal="center" vertical="center"/>
    </xf>
    <xf numFmtId="0" fontId="8" fillId="0" borderId="18" xfId="2" applyFont="1" applyBorder="1" applyAlignment="1">
      <alignment vertical="center"/>
    </xf>
    <xf numFmtId="14" fontId="8" fillId="0" borderId="0" xfId="2" applyNumberFormat="1" applyFont="1" applyAlignment="1">
      <alignment horizontal="center" vertical="center"/>
    </xf>
    <xf numFmtId="0" fontId="6" fillId="0" borderId="18" xfId="2" applyFont="1" applyFill="1" applyBorder="1" applyAlignment="1">
      <alignment horizontal="center" vertical="center"/>
    </xf>
    <xf numFmtId="181" fontId="2" fillId="0" borderId="0" xfId="2" applyNumberFormat="1">
      <alignment vertical="center"/>
    </xf>
    <xf numFmtId="181" fontId="11" fillId="0" borderId="1" xfId="0" applyNumberFormat="1" applyFont="1" applyBorder="1" applyAlignment="1">
      <alignment horizontal="center" vertical="center" wrapText="1"/>
    </xf>
    <xf numFmtId="0" fontId="2" fillId="8" borderId="0" xfId="2" applyFill="1">
      <alignment vertical="center"/>
    </xf>
    <xf numFmtId="177" fontId="8" fillId="0" borderId="6" xfId="2" applyNumberFormat="1" applyFont="1" applyBorder="1" applyAlignment="1">
      <alignment horizontal="center" vertical="center"/>
    </xf>
    <xf numFmtId="177" fontId="8" fillId="0" borderId="18" xfId="2" applyNumberFormat="1" applyFont="1" applyBorder="1" applyAlignment="1">
      <alignment horizontal="center" vertical="center"/>
    </xf>
    <xf numFmtId="0" fontId="2" fillId="0" borderId="0" xfId="2" applyBorder="1">
      <alignment vertical="center"/>
    </xf>
    <xf numFmtId="0" fontId="10" fillId="0" borderId="0" xfId="0" applyFont="1" applyBorder="1" applyAlignment="1">
      <alignment vertical="center" wrapText="1"/>
    </xf>
    <xf numFmtId="177" fontId="8" fillId="0" borderId="0" xfId="2" applyNumberFormat="1" applyFont="1" applyBorder="1" applyAlignment="1">
      <alignment horizontal="center" vertical="center"/>
    </xf>
    <xf numFmtId="0" fontId="12" fillId="0" borderId="0" xfId="2" applyFont="1" applyBorder="1" applyAlignment="1">
      <alignment horizontal="center" vertical="center"/>
    </xf>
    <xf numFmtId="0" fontId="11" fillId="4" borderId="1" xfId="0" applyFont="1" applyFill="1" applyBorder="1" applyAlignment="1">
      <alignment horizontal="center" vertical="center" wrapText="1"/>
    </xf>
    <xf numFmtId="181" fontId="11" fillId="4" borderId="1" xfId="0" applyNumberFormat="1" applyFont="1" applyFill="1" applyBorder="1" applyAlignment="1">
      <alignment horizontal="center" vertical="center" wrapText="1"/>
    </xf>
    <xf numFmtId="0" fontId="8" fillId="0" borderId="11" xfId="2" applyFont="1" applyBorder="1" applyAlignment="1">
      <alignment horizontal="center" vertical="center"/>
    </xf>
    <xf numFmtId="14" fontId="8" fillId="4" borderId="18" xfId="2" applyNumberFormat="1" applyFont="1" applyFill="1" applyBorder="1" applyAlignment="1">
      <alignment horizontal="center" vertical="center"/>
    </xf>
    <xf numFmtId="0" fontId="8" fillId="4" borderId="18" xfId="2" applyFont="1" applyFill="1" applyBorder="1" applyAlignment="1">
      <alignment horizontal="center" vertical="center"/>
    </xf>
    <xf numFmtId="0" fontId="12" fillId="4" borderId="0" xfId="2" applyFont="1" applyFill="1">
      <alignment vertical="center"/>
    </xf>
    <xf numFmtId="0" fontId="8" fillId="4" borderId="0" xfId="2" applyFont="1" applyFill="1">
      <alignment vertical="center"/>
    </xf>
    <xf numFmtId="0" fontId="8" fillId="4" borderId="0" xfId="2" applyFont="1" applyFill="1" applyAlignment="1">
      <alignment horizontal="left" vertical="center"/>
    </xf>
    <xf numFmtId="14" fontId="8" fillId="4" borderId="1" xfId="2" applyNumberFormat="1" applyFont="1" applyFill="1" applyBorder="1" applyAlignment="1">
      <alignment horizontal="center" vertical="center"/>
    </xf>
    <xf numFmtId="0" fontId="8" fillId="4" borderId="1" xfId="2" applyFont="1" applyFill="1" applyBorder="1" applyAlignment="1">
      <alignment horizontal="center" vertical="center"/>
    </xf>
    <xf numFmtId="0" fontId="8" fillId="0" borderId="0" xfId="2" applyFont="1" applyAlignment="1">
      <alignment horizontal="center" vertical="center" wrapText="1"/>
    </xf>
    <xf numFmtId="0" fontId="12" fillId="0" borderId="1" xfId="2" applyFont="1" applyBorder="1" applyAlignment="1">
      <alignment horizontal="center" vertical="center" wrapText="1"/>
    </xf>
    <xf numFmtId="0" fontId="12" fillId="0" borderId="0" xfId="2" applyFont="1" applyBorder="1" applyAlignment="1">
      <alignment horizontal="center" vertical="center" wrapText="1"/>
    </xf>
    <xf numFmtId="177" fontId="8" fillId="0" borderId="6" xfId="2" applyNumberFormat="1" applyFont="1" applyBorder="1" applyAlignment="1">
      <alignment horizontal="center" vertical="center" wrapText="1"/>
    </xf>
    <xf numFmtId="177" fontId="8" fillId="0" borderId="1" xfId="2" applyNumberFormat="1" applyFont="1" applyBorder="1" applyAlignment="1">
      <alignment horizontal="center" vertical="center" wrapText="1"/>
    </xf>
    <xf numFmtId="0" fontId="8" fillId="0" borderId="1" xfId="2" applyFont="1" applyBorder="1" applyAlignment="1">
      <alignment horizontal="center" vertical="center" wrapText="1"/>
    </xf>
    <xf numFmtId="177" fontId="8" fillId="0" borderId="18" xfId="2" applyNumberFormat="1" applyFont="1" applyBorder="1" applyAlignment="1">
      <alignment horizontal="center" vertical="center" wrapText="1"/>
    </xf>
    <xf numFmtId="0" fontId="8" fillId="0" borderId="0" xfId="2" applyFont="1" applyBorder="1" applyAlignment="1">
      <alignment horizontal="center" vertical="center" wrapText="1"/>
    </xf>
    <xf numFmtId="177" fontId="8" fillId="0" borderId="0" xfId="2" applyNumberFormat="1" applyFont="1" applyBorder="1" applyAlignment="1">
      <alignment horizontal="center" vertical="center" wrapText="1"/>
    </xf>
    <xf numFmtId="0" fontId="12" fillId="0" borderId="0" xfId="2" applyFont="1" applyAlignment="1">
      <alignment horizontal="center" vertical="center" wrapText="1"/>
    </xf>
    <xf numFmtId="0" fontId="12" fillId="4" borderId="0" xfId="2" applyFont="1" applyFill="1" applyAlignment="1">
      <alignment horizontal="center" vertical="center" wrapText="1"/>
    </xf>
    <xf numFmtId="0" fontId="24" fillId="0" borderId="0" xfId="91" applyNumberFormat="1" applyFont="1" applyAlignment="1">
      <alignment horizontal="center" vertical="center"/>
    </xf>
    <xf numFmtId="14" fontId="23" fillId="0" borderId="18" xfId="91" applyNumberFormat="1" applyFont="1" applyFill="1" applyBorder="1" applyAlignment="1">
      <alignment horizontal="center" vertical="center"/>
    </xf>
    <xf numFmtId="14" fontId="23" fillId="10" borderId="18" xfId="91" applyNumberFormat="1" applyFont="1" applyFill="1" applyBorder="1" applyAlignment="1">
      <alignment horizontal="center" vertical="center"/>
    </xf>
    <xf numFmtId="0" fontId="22" fillId="0" borderId="0" xfId="91" applyNumberFormat="1"/>
    <xf numFmtId="0" fontId="22" fillId="5" borderId="0" xfId="91" applyNumberFormat="1" applyFill="1"/>
    <xf numFmtId="0" fontId="25" fillId="0" borderId="0" xfId="91" applyNumberFormat="1" applyFont="1" applyAlignment="1">
      <alignment horizontal="center" vertical="center"/>
    </xf>
    <xf numFmtId="14" fontId="23" fillId="0" borderId="0" xfId="91" applyNumberFormat="1" applyFont="1" applyAlignment="1">
      <alignment horizontal="center" vertical="center"/>
    </xf>
    <xf numFmtId="0" fontId="23" fillId="0" borderId="0" xfId="91" applyNumberFormat="1" applyFont="1"/>
    <xf numFmtId="14" fontId="23" fillId="0" borderId="0" xfId="91" applyNumberFormat="1" applyFont="1" applyBorder="1" applyAlignment="1">
      <alignment horizontal="center" vertical="center"/>
    </xf>
    <xf numFmtId="182"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14" fontId="23" fillId="0" borderId="0" xfId="91" applyNumberFormat="1" applyFont="1" applyBorder="1" applyAlignment="1">
      <alignment vertical="center"/>
    </xf>
    <xf numFmtId="0" fontId="27" fillId="0" borderId="0" xfId="91" applyNumberFormat="1" applyFont="1" applyAlignment="1">
      <alignment horizontal="center" vertical="center"/>
    </xf>
    <xf numFmtId="2"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3" fillId="0" borderId="0" xfId="91" applyNumberFormat="1" applyFont="1" applyBorder="1" applyAlignment="1">
      <alignment horizontal="center"/>
    </xf>
    <xf numFmtId="182" fontId="23" fillId="0" borderId="0" xfId="91" applyNumberFormat="1" applyFont="1" applyBorder="1" applyAlignment="1">
      <alignment horizontal="center"/>
    </xf>
    <xf numFmtId="176" fontId="23" fillId="0" borderId="0" xfId="92" applyFont="1" applyAlignment="1">
      <alignment horizontal="center" vertical="center"/>
    </xf>
    <xf numFmtId="0" fontId="23" fillId="0" borderId="0" xfId="91" applyNumberFormat="1" applyFont="1" applyBorder="1" applyAlignment="1">
      <alignment horizontal="center" vertical="center"/>
    </xf>
    <xf numFmtId="182" fontId="25" fillId="0" borderId="0" xfId="91" applyNumberFormat="1" applyFont="1" applyAlignment="1">
      <alignment horizontal="center" vertical="center"/>
    </xf>
    <xf numFmtId="0" fontId="29" fillId="0" borderId="0" xfId="2" applyFont="1">
      <alignment vertical="center"/>
    </xf>
    <xf numFmtId="0" fontId="28" fillId="0" borderId="21" xfId="2" applyFont="1" applyFill="1" applyBorder="1" applyAlignment="1">
      <alignment horizontal="center" vertical="center" wrapText="1"/>
    </xf>
    <xf numFmtId="0" fontId="28" fillId="0" borderId="21" xfId="2" applyNumberFormat="1" applyFont="1" applyFill="1" applyBorder="1" applyAlignment="1">
      <alignment horizontal="center" vertical="center" wrapText="1"/>
    </xf>
    <xf numFmtId="0" fontId="31" fillId="0" borderId="6" xfId="2" applyFont="1" applyBorder="1" applyAlignment="1">
      <alignment horizontal="center" vertical="center"/>
    </xf>
    <xf numFmtId="0" fontId="31" fillId="0" borderId="6" xfId="2" applyNumberFormat="1" applyFont="1" applyBorder="1" applyAlignment="1">
      <alignment horizontal="center" vertical="center"/>
    </xf>
    <xf numFmtId="0" fontId="31" fillId="0" borderId="6" xfId="2" applyFont="1" applyFill="1" applyBorder="1" applyAlignment="1">
      <alignment horizontal="center" vertical="center"/>
    </xf>
    <xf numFmtId="182" fontId="2" fillId="11" borderId="18" xfId="2" applyNumberFormat="1" applyFont="1" applyFill="1" applyBorder="1" applyAlignment="1">
      <alignment horizontal="center" vertical="center" wrapText="1"/>
    </xf>
    <xf numFmtId="0" fontId="32" fillId="0" borderId="18" xfId="93" applyNumberFormat="1" applyFont="1" applyFill="1" applyBorder="1" applyAlignment="1" applyProtection="1">
      <alignment horizontal="center" vertical="center" shrinkToFit="1"/>
    </xf>
    <xf numFmtId="0" fontId="30" fillId="0" borderId="18" xfId="2" applyFont="1" applyFill="1" applyBorder="1" applyAlignment="1">
      <alignment horizontal="center" vertical="center" wrapText="1"/>
    </xf>
    <xf numFmtId="0" fontId="30" fillId="0" borderId="18" xfId="2" applyNumberFormat="1" applyFont="1" applyFill="1" applyBorder="1" applyAlignment="1">
      <alignment horizontal="center" vertical="center" wrapText="1"/>
    </xf>
    <xf numFmtId="0" fontId="32" fillId="0" borderId="18" xfId="2" applyFont="1" applyFill="1" applyBorder="1" applyAlignment="1">
      <alignment horizontal="center" vertical="center" wrapText="1"/>
    </xf>
    <xf numFmtId="0" fontId="7" fillId="0" borderId="18" xfId="94" applyNumberFormat="1" applyFont="1" applyFill="1" applyBorder="1" applyAlignment="1" applyProtection="1">
      <alignment horizontal="center" vertical="center"/>
    </xf>
    <xf numFmtId="182" fontId="30" fillId="0" borderId="18" xfId="2" applyNumberFormat="1" applyFont="1" applyFill="1" applyBorder="1" applyAlignment="1">
      <alignment horizontal="center" vertical="center" wrapText="1"/>
    </xf>
    <xf numFmtId="177" fontId="32" fillId="0" borderId="18" xfId="2" applyNumberFormat="1" applyFont="1" applyFill="1" applyBorder="1" applyAlignment="1">
      <alignment horizontal="center" vertical="center" wrapText="1"/>
    </xf>
    <xf numFmtId="181" fontId="32" fillId="0" borderId="18" xfId="2" applyNumberFormat="1" applyFont="1" applyFill="1" applyBorder="1" applyAlignment="1">
      <alignment horizontal="center" vertical="center" wrapText="1"/>
    </xf>
    <xf numFmtId="0" fontId="2" fillId="11" borderId="18" xfId="2" applyFont="1" applyFill="1" applyBorder="1" applyAlignment="1">
      <alignment horizontal="center" vertical="center" wrapText="1"/>
    </xf>
    <xf numFmtId="0" fontId="29" fillId="0" borderId="0" xfId="2" applyFont="1" applyFill="1">
      <alignment vertical="center"/>
    </xf>
    <xf numFmtId="0" fontId="2" fillId="0" borderId="18" xfId="2" applyFont="1" applyFill="1" applyBorder="1" applyAlignment="1">
      <alignment horizontal="center" vertical="center" wrapText="1"/>
    </xf>
    <xf numFmtId="0" fontId="2" fillId="0" borderId="0" xfId="2" applyFill="1">
      <alignment vertical="center"/>
    </xf>
    <xf numFmtId="182" fontId="32" fillId="0" borderId="18" xfId="2" applyNumberFormat="1" applyFont="1" applyFill="1" applyBorder="1" applyAlignment="1">
      <alignment horizontal="center" vertical="center" wrapText="1"/>
    </xf>
    <xf numFmtId="182" fontId="30" fillId="0" borderId="18" xfId="2" applyNumberFormat="1" applyFont="1" applyFill="1" applyBorder="1" applyAlignment="1" applyProtection="1">
      <alignment horizontal="center" vertical="center" shrinkToFit="1"/>
    </xf>
    <xf numFmtId="0" fontId="29" fillId="0" borderId="0" xfId="2" applyNumberFormat="1" applyFont="1">
      <alignment vertical="center"/>
    </xf>
    <xf numFmtId="182" fontId="29" fillId="0" borderId="0" xfId="2" applyNumberFormat="1" applyFont="1">
      <alignment vertical="center"/>
    </xf>
    <xf numFmtId="0" fontId="31" fillId="0" borderId="18" xfId="91" applyNumberFormat="1" applyFont="1" applyFill="1" applyBorder="1" applyAlignment="1">
      <alignment horizontal="center" vertical="center"/>
    </xf>
    <xf numFmtId="0" fontId="2" fillId="0" borderId="0" xfId="0" applyFont="1"/>
    <xf numFmtId="178"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xf>
    <xf numFmtId="0" fontId="29" fillId="0" borderId="1" xfId="3" applyFont="1" applyFill="1" applyBorder="1" applyAlignment="1">
      <alignment horizontal="center" vertical="center" wrapText="1"/>
    </xf>
    <xf numFmtId="0" fontId="36" fillId="0" borderId="1" xfId="3" applyFont="1" applyFill="1" applyBorder="1" applyAlignment="1">
      <alignment horizontal="center" vertical="center" wrapText="1"/>
    </xf>
    <xf numFmtId="179" fontId="29" fillId="0" borderId="1" xfId="3" applyNumberFormat="1" applyFont="1" applyFill="1" applyBorder="1" applyAlignment="1">
      <alignment horizontal="center" vertical="center" wrapText="1"/>
    </xf>
    <xf numFmtId="0" fontId="29" fillId="0" borderId="18" xfId="3" applyFont="1" applyFill="1" applyBorder="1" applyAlignment="1">
      <alignment horizontal="center" vertical="center" wrapText="1"/>
    </xf>
    <xf numFmtId="0" fontId="2" fillId="0" borderId="8" xfId="0" applyFont="1" applyBorder="1" applyAlignment="1">
      <alignment vertical="center"/>
    </xf>
    <xf numFmtId="0" fontId="29" fillId="6" borderId="1" xfId="3" applyFont="1" applyFill="1" applyBorder="1" applyAlignment="1">
      <alignment horizontal="center" vertical="center" wrapText="1"/>
    </xf>
    <xf numFmtId="0" fontId="29" fillId="0" borderId="1" xfId="3" applyFont="1" applyFill="1" applyBorder="1" applyAlignment="1">
      <alignment horizontal="center" vertical="center" wrapText="1"/>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176" fontId="2" fillId="0" borderId="0" xfId="96" applyFont="1" applyAlignment="1">
      <alignment vertical="center"/>
    </xf>
    <xf numFmtId="0" fontId="23" fillId="10" borderId="18" xfId="91" applyNumberFormat="1" applyFont="1" applyFill="1" applyBorder="1" applyAlignment="1">
      <alignment horizontal="center" vertical="center"/>
    </xf>
    <xf numFmtId="2" fontId="31" fillId="10" borderId="18" xfId="91"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2" fontId="23" fillId="0" borderId="18" xfId="91" applyNumberFormat="1" applyFont="1" applyFill="1" applyBorder="1" applyAlignment="1">
      <alignment horizontal="center" vertical="center"/>
    </xf>
    <xf numFmtId="14" fontId="31" fillId="10" borderId="18" xfId="91" applyNumberFormat="1" applyFont="1" applyFill="1" applyBorder="1" applyAlignment="1">
      <alignment horizontal="center" vertical="center"/>
    </xf>
    <xf numFmtId="0" fontId="25" fillId="0" borderId="0" xfId="0" applyFont="1"/>
    <xf numFmtId="49" fontId="23" fillId="0" borderId="0" xfId="0" applyNumberFormat="1" applyFont="1"/>
    <xf numFmtId="0" fontId="23" fillId="0" borderId="0" xfId="0" applyFont="1"/>
    <xf numFmtId="0" fontId="29" fillId="4" borderId="18" xfId="3" applyFont="1" applyFill="1" applyBorder="1" applyAlignment="1">
      <alignment horizontal="center" vertical="center" wrapText="1"/>
    </xf>
    <xf numFmtId="14" fontId="23" fillId="0" borderId="0" xfId="0" applyNumberFormat="1" applyFont="1"/>
    <xf numFmtId="14" fontId="25" fillId="0" borderId="0" xfId="91" applyNumberFormat="1" applyFont="1" applyAlignment="1">
      <alignment horizontal="center" vertical="center"/>
    </xf>
    <xf numFmtId="2" fontId="25" fillId="0" borderId="0" xfId="91" applyNumberFormat="1" applyFont="1" applyAlignment="1">
      <alignment horizontal="center" vertical="center"/>
    </xf>
    <xf numFmtId="0" fontId="2" fillId="0" borderId="0" xfId="0" applyFont="1" applyFill="1"/>
    <xf numFmtId="49" fontId="29" fillId="4" borderId="18" xfId="3" applyNumberFormat="1" applyFont="1" applyFill="1" applyBorder="1" applyAlignment="1">
      <alignment horizontal="center" vertical="center" wrapText="1"/>
    </xf>
    <xf numFmtId="0" fontId="36" fillId="4" borderId="18" xfId="3" applyFont="1" applyFill="1" applyBorder="1" applyAlignment="1">
      <alignment horizontal="center" vertical="center" wrapText="1"/>
    </xf>
    <xf numFmtId="0" fontId="25" fillId="0" borderId="0" xfId="0" applyFont="1" applyFill="1"/>
    <xf numFmtId="0" fontId="23" fillId="0" borderId="0" xfId="0" applyFont="1" applyFill="1"/>
    <xf numFmtId="0" fontId="25" fillId="0" borderId="18" xfId="0" applyFont="1" applyBorder="1" applyAlignment="1">
      <alignment horizontal="center" vertical="center"/>
    </xf>
    <xf numFmtId="0" fontId="25" fillId="0" borderId="18" xfId="0" applyFont="1" applyFill="1" applyBorder="1" applyAlignment="1">
      <alignment horizontal="center" vertical="center"/>
    </xf>
    <xf numFmtId="49" fontId="23" fillId="0" borderId="18" xfId="0" applyNumberFormat="1" applyFont="1" applyBorder="1" applyAlignment="1">
      <alignment horizontal="center" vertical="center"/>
    </xf>
    <xf numFmtId="0" fontId="23" fillId="4" borderId="0" xfId="0" applyFont="1" applyFill="1"/>
    <xf numFmtId="0" fontId="26" fillId="0" borderId="18" xfId="0" applyFont="1" applyBorder="1" applyAlignment="1">
      <alignment horizontal="center" vertical="center"/>
    </xf>
    <xf numFmtId="0" fontId="26" fillId="0" borderId="18" xfId="0" applyFont="1" applyFill="1" applyBorder="1" applyAlignment="1">
      <alignment horizontal="center" vertical="center"/>
    </xf>
    <xf numFmtId="49" fontId="26" fillId="0" borderId="18" xfId="0" applyNumberFormat="1" applyFont="1" applyBorder="1" applyAlignment="1">
      <alignment horizontal="center" vertical="center"/>
    </xf>
    <xf numFmtId="0" fontId="26" fillId="0" borderId="0" xfId="0" applyFont="1"/>
    <xf numFmtId="0" fontId="26" fillId="0" borderId="18" xfId="0" applyFont="1" applyBorder="1"/>
    <xf numFmtId="0" fontId="31" fillId="0" borderId="18" xfId="0" applyFont="1" applyFill="1" applyBorder="1"/>
    <xf numFmtId="0" fontId="31" fillId="0" borderId="18" xfId="0" applyFont="1" applyBorder="1"/>
    <xf numFmtId="0" fontId="31" fillId="0" borderId="18" xfId="0" applyFont="1" applyBorder="1" applyAlignment="1">
      <alignment horizontal="left" vertical="center"/>
    </xf>
    <xf numFmtId="0" fontId="23" fillId="0" borderId="0" xfId="0" applyFont="1" applyAlignment="1">
      <alignment vertical="center"/>
    </xf>
    <xf numFmtId="176" fontId="25" fillId="0" borderId="0" xfId="96" applyFont="1" applyAlignment="1"/>
    <xf numFmtId="176" fontId="23" fillId="0" borderId="0" xfId="96" applyFont="1" applyAlignment="1">
      <alignment vertical="center"/>
    </xf>
    <xf numFmtId="176" fontId="23" fillId="10" borderId="18" xfId="91" applyNumberFormat="1" applyFont="1" applyFill="1" applyBorder="1" applyAlignment="1">
      <alignment horizontal="center" vertical="center"/>
    </xf>
    <xf numFmtId="176" fontId="31" fillId="10" borderId="18" xfId="91" applyNumberFormat="1" applyFont="1" applyFill="1" applyBorder="1" applyAlignment="1">
      <alignment horizontal="center" vertical="center"/>
    </xf>
    <xf numFmtId="0" fontId="23" fillId="0" borderId="0" xfId="91" applyNumberFormat="1" applyFont="1" applyFill="1" applyAlignment="1">
      <alignment horizontal="center" vertical="center"/>
    </xf>
    <xf numFmtId="0" fontId="38" fillId="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xf>
    <xf numFmtId="0" fontId="34" fillId="0" borderId="18" xfId="91" applyNumberFormat="1" applyFont="1" applyFill="1" applyBorder="1" applyAlignment="1">
      <alignment horizontal="center" vertical="center"/>
    </xf>
    <xf numFmtId="182" fontId="38" fillId="0" borderId="18" xfId="92" applyNumberFormat="1" applyFont="1" applyFill="1" applyBorder="1" applyAlignment="1">
      <alignment horizontal="center" vertical="center"/>
    </xf>
    <xf numFmtId="176" fontId="23" fillId="0" borderId="18" xfId="91" applyNumberFormat="1" applyFont="1" applyFill="1" applyBorder="1" applyAlignment="1">
      <alignment horizontal="center" vertical="center"/>
    </xf>
    <xf numFmtId="0" fontId="39" fillId="0" borderId="18" xfId="91" applyNumberFormat="1" applyFont="1" applyFill="1" applyBorder="1" applyAlignment="1">
      <alignment horizontal="center" vertical="center"/>
    </xf>
    <xf numFmtId="183" fontId="23" fillId="0" borderId="0" xfId="91" applyNumberFormat="1" applyFont="1" applyFill="1" applyAlignment="1">
      <alignment horizontal="center" vertical="center"/>
    </xf>
    <xf numFmtId="14" fontId="31" fillId="0" borderId="18" xfId="91" applyNumberFormat="1" applyFont="1" applyFill="1" applyBorder="1" applyAlignment="1">
      <alignment horizontal="center" vertical="center"/>
    </xf>
    <xf numFmtId="0" fontId="24" fillId="0" borderId="0" xfId="91" applyNumberFormat="1" applyFont="1" applyFill="1" applyAlignment="1">
      <alignment horizontal="center" vertical="center"/>
    </xf>
    <xf numFmtId="0" fontId="39" fillId="0" borderId="0" xfId="91" applyNumberFormat="1" applyFont="1" applyFill="1" applyAlignment="1">
      <alignment horizontal="center" vertical="center"/>
    </xf>
    <xf numFmtId="182" fontId="39" fillId="0" borderId="0" xfId="92" applyNumberFormat="1" applyFont="1" applyFill="1" applyAlignment="1">
      <alignment horizontal="center" vertical="center"/>
    </xf>
    <xf numFmtId="49" fontId="23" fillId="0" borderId="18" xfId="0" applyNumberFormat="1" applyFont="1" applyFill="1" applyBorder="1" applyAlignment="1">
      <alignment horizontal="center" vertical="center"/>
    </xf>
    <xf numFmtId="0" fontId="30" fillId="0" borderId="21" xfId="2" applyFont="1" applyFill="1" applyBorder="1" applyAlignment="1">
      <alignment vertical="center" wrapText="1"/>
    </xf>
    <xf numFmtId="0" fontId="30" fillId="0" borderId="21" xfId="2" applyFont="1" applyFill="1" applyBorder="1" applyAlignment="1">
      <alignment horizontal="right" vertical="center"/>
    </xf>
    <xf numFmtId="184" fontId="23" fillId="0" borderId="0" xfId="91" applyNumberFormat="1" applyFont="1" applyFill="1" applyAlignment="1">
      <alignment horizontal="center" vertical="center"/>
    </xf>
    <xf numFmtId="2" fontId="25" fillId="0" borderId="0" xfId="91" applyNumberFormat="1" applyFont="1" applyAlignment="1">
      <alignment horizontal="center" vertical="center"/>
    </xf>
    <xf numFmtId="0" fontId="25" fillId="0" borderId="0" xfId="91" applyNumberFormat="1" applyFont="1" applyAlignment="1">
      <alignment horizontal="center" vertical="center"/>
    </xf>
    <xf numFmtId="0" fontId="31" fillId="0" borderId="0" xfId="0" applyFont="1"/>
    <xf numFmtId="0" fontId="41" fillId="0" borderId="18" xfId="0" applyFont="1" applyBorder="1" applyAlignment="1">
      <alignment horizontal="center" vertical="center" wrapText="1"/>
    </xf>
    <xf numFmtId="0" fontId="41" fillId="0" borderId="18" xfId="0" applyFont="1" applyBorder="1" applyAlignment="1">
      <alignment horizontal="center" vertical="center"/>
    </xf>
    <xf numFmtId="0" fontId="42" fillId="0" borderId="18" xfId="0" applyFont="1" applyBorder="1" applyAlignment="1">
      <alignment horizontal="center" vertical="center" wrapText="1"/>
    </xf>
    <xf numFmtId="0" fontId="31" fillId="3" borderId="18" xfId="0" applyFont="1" applyFill="1" applyBorder="1" applyAlignment="1">
      <alignment horizontal="center" vertical="center" wrapText="1"/>
    </xf>
    <xf numFmtId="0" fontId="31" fillId="4" borderId="18" xfId="0" applyFont="1" applyFill="1" applyBorder="1" applyAlignment="1">
      <alignment horizontal="center" vertical="center" wrapText="1"/>
    </xf>
    <xf numFmtId="0" fontId="31" fillId="0" borderId="18" xfId="0" applyFont="1" applyFill="1" applyBorder="1" applyAlignment="1">
      <alignment horizontal="center" vertical="center" wrapText="1"/>
    </xf>
    <xf numFmtId="0" fontId="31" fillId="0" borderId="18" xfId="0" applyFont="1" applyBorder="1" applyAlignment="1">
      <alignment horizontal="center" vertical="center" wrapText="1"/>
    </xf>
    <xf numFmtId="0" fontId="42" fillId="0" borderId="18"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4" fillId="4" borderId="18" xfId="0" applyFont="1" applyFill="1" applyBorder="1" applyAlignment="1">
      <alignment horizontal="center" vertical="center" wrapText="1"/>
    </xf>
    <xf numFmtId="0" fontId="23" fillId="0" borderId="18" xfId="0" applyFont="1" applyBorder="1"/>
    <xf numFmtId="0" fontId="23" fillId="0" borderId="18" xfId="0" applyFont="1" applyFill="1" applyBorder="1"/>
    <xf numFmtId="0" fontId="23" fillId="0" borderId="0" xfId="1" applyFont="1" applyAlignment="1">
      <alignment horizontal="center" vertical="center"/>
    </xf>
    <xf numFmtId="0" fontId="23" fillId="0" borderId="18" xfId="1" applyFont="1" applyBorder="1" applyAlignment="1">
      <alignment horizontal="center" vertical="center" wrapText="1"/>
    </xf>
    <xf numFmtId="0" fontId="23" fillId="0" borderId="0" xfId="1" applyFont="1" applyAlignment="1">
      <alignment horizontal="center" vertical="center" wrapText="1"/>
    </xf>
    <xf numFmtId="0" fontId="23" fillId="0" borderId="18" xfId="1" applyFont="1" applyBorder="1" applyAlignment="1">
      <alignment horizontal="center" vertical="center"/>
    </xf>
    <xf numFmtId="0" fontId="31" fillId="0" borderId="18" xfId="1" applyFont="1" applyBorder="1" applyAlignment="1">
      <alignment horizontal="center" vertical="center"/>
    </xf>
    <xf numFmtId="2" fontId="23" fillId="0" borderId="18" xfId="1" applyNumberFormat="1" applyFont="1" applyBorder="1" applyAlignment="1">
      <alignment horizontal="center" vertical="center"/>
    </xf>
    <xf numFmtId="0" fontId="23" fillId="0" borderId="18" xfId="0" applyFont="1" applyBorder="1" applyAlignment="1">
      <alignment horizontal="center" vertical="center" wrapText="1"/>
    </xf>
    <xf numFmtId="0" fontId="40" fillId="0" borderId="18" xfId="0" applyFont="1" applyBorder="1" applyAlignment="1">
      <alignment horizontal="center" vertical="center" wrapText="1"/>
    </xf>
    <xf numFmtId="2" fontId="42" fillId="0" borderId="18" xfId="0" applyNumberFormat="1" applyFont="1" applyBorder="1" applyAlignment="1">
      <alignment horizontal="center" vertical="center" wrapText="1"/>
    </xf>
    <xf numFmtId="185" fontId="2" fillId="0" borderId="0" xfId="0" applyNumberFormat="1" applyFont="1"/>
    <xf numFmtId="10" fontId="2" fillId="0" borderId="0" xfId="2" applyNumberFormat="1">
      <alignment vertical="center"/>
    </xf>
    <xf numFmtId="0" fontId="21" fillId="0" borderId="1" xfId="0" applyFont="1" applyBorder="1" applyAlignment="1">
      <alignment vertical="center" wrapText="1"/>
    </xf>
    <xf numFmtId="9" fontId="2" fillId="0" borderId="0" xfId="2" applyNumberFormat="1">
      <alignment vertical="center"/>
    </xf>
    <xf numFmtId="0" fontId="29" fillId="0" borderId="1" xfId="3" applyFont="1" applyFill="1" applyBorder="1" applyAlignment="1">
      <alignment horizontal="center" vertical="center" wrapText="1"/>
    </xf>
    <xf numFmtId="2" fontId="31" fillId="10" borderId="18" xfId="91" applyNumberFormat="1" applyFont="1" applyFill="1" applyBorder="1" applyAlignment="1">
      <alignment horizontal="center" vertical="center"/>
    </xf>
    <xf numFmtId="177" fontId="23" fillId="0" borderId="0" xfId="91" applyNumberFormat="1" applyFont="1" applyFill="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9" fillId="0" borderId="1" xfId="3" applyFont="1" applyFill="1" applyBorder="1" applyAlignment="1">
      <alignment vertical="center" wrapText="1"/>
    </xf>
    <xf numFmtId="0" fontId="29" fillId="0" borderId="22" xfId="3" applyFont="1" applyFill="1" applyBorder="1" applyAlignment="1">
      <alignment horizontal="left" vertical="center"/>
    </xf>
    <xf numFmtId="177" fontId="29" fillId="0" borderId="1" xfId="3" applyNumberFormat="1" applyFont="1" applyFill="1" applyBorder="1" applyAlignment="1">
      <alignment horizontal="center" vertical="center" wrapText="1"/>
    </xf>
    <xf numFmtId="0" fontId="29" fillId="0" borderId="1" xfId="3" applyFont="1" applyFill="1" applyBorder="1" applyAlignment="1">
      <alignment horizontal="center" vertical="center" wrapText="1"/>
    </xf>
    <xf numFmtId="4" fontId="29" fillId="0" borderId="1" xfId="3" applyNumberFormat="1" applyFont="1" applyFill="1" applyBorder="1" applyAlignment="1">
      <alignment horizontal="center" vertical="center" wrapText="1"/>
    </xf>
    <xf numFmtId="0" fontId="29" fillId="0" borderId="3" xfId="3" applyFont="1" applyFill="1" applyBorder="1" applyAlignment="1">
      <alignment horizontal="center" vertical="center" wrapText="1"/>
    </xf>
    <xf numFmtId="0" fontId="29" fillId="0" borderId="4" xfId="3" applyFont="1" applyFill="1" applyBorder="1" applyAlignment="1">
      <alignment horizontal="center" vertical="center" wrapText="1"/>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77" fontId="29" fillId="0" borderId="3" xfId="3" applyNumberFormat="1" applyFont="1" applyFill="1" applyBorder="1" applyAlignment="1">
      <alignment horizontal="center" vertical="center" wrapText="1"/>
    </xf>
    <xf numFmtId="177" fontId="29" fillId="0" borderId="4" xfId="3" applyNumberFormat="1" applyFont="1" applyFill="1" applyBorder="1" applyAlignment="1">
      <alignment horizontal="center" vertical="center" wrapText="1"/>
    </xf>
    <xf numFmtId="4" fontId="29" fillId="0" borderId="3" xfId="3" applyNumberFormat="1" applyFont="1" applyFill="1" applyBorder="1" applyAlignment="1">
      <alignment horizontal="center" vertical="center" wrapText="1"/>
    </xf>
    <xf numFmtId="4" fontId="29" fillId="0" borderId="4" xfId="3" applyNumberFormat="1" applyFont="1" applyFill="1" applyBorder="1" applyAlignment="1">
      <alignment horizontal="center" vertical="center" wrapText="1"/>
    </xf>
    <xf numFmtId="0" fontId="35" fillId="0" borderId="0" xfId="0" applyFont="1" applyFill="1" applyBorder="1" applyAlignment="1">
      <alignment horizontal="center"/>
    </xf>
    <xf numFmtId="0" fontId="35" fillId="0" borderId="21" xfId="0" applyFont="1" applyFill="1" applyBorder="1" applyAlignment="1">
      <alignment horizontal="center"/>
    </xf>
    <xf numFmtId="0" fontId="35" fillId="0" borderId="3" xfId="3" applyFont="1" applyFill="1" applyBorder="1" applyAlignment="1">
      <alignment horizontal="center" vertical="center" wrapText="1"/>
    </xf>
    <xf numFmtId="0" fontId="35" fillId="0" borderId="4" xfId="3" applyFont="1" applyFill="1" applyBorder="1" applyAlignment="1">
      <alignment horizontal="center" vertical="center" wrapText="1"/>
    </xf>
    <xf numFmtId="0" fontId="35" fillId="0" borderId="1" xfId="3" applyFont="1" applyFill="1" applyBorder="1" applyAlignment="1">
      <alignment horizontal="center" vertical="center" wrapText="1"/>
    </xf>
    <xf numFmtId="0" fontId="8" fillId="0" borderId="11" xfId="2" applyFont="1" applyBorder="1" applyAlignment="1">
      <alignment horizontal="center" vertical="center"/>
    </xf>
    <xf numFmtId="0" fontId="6" fillId="0" borderId="18" xfId="2" applyFont="1" applyFill="1" applyBorder="1" applyAlignment="1">
      <alignment horizontal="center" vertical="center"/>
    </xf>
    <xf numFmtId="177" fontId="8" fillId="0" borderId="18" xfId="2" applyNumberFormat="1" applyFont="1" applyBorder="1" applyAlignment="1">
      <alignment horizontal="center" vertical="center"/>
    </xf>
    <xf numFmtId="0" fontId="8" fillId="0" borderId="1" xfId="2" applyFont="1" applyBorder="1" applyAlignment="1">
      <alignment horizontal="center" vertical="center"/>
    </xf>
    <xf numFmtId="0" fontId="8" fillId="0" borderId="18" xfId="2" applyFont="1" applyBorder="1" applyAlignment="1">
      <alignment horizontal="center" vertical="center"/>
    </xf>
    <xf numFmtId="0" fontId="14" fillId="4" borderId="1" xfId="2" applyFont="1" applyFill="1" applyBorder="1" applyAlignment="1">
      <alignment horizontal="center" vertical="center"/>
    </xf>
    <xf numFmtId="0" fontId="13" fillId="4" borderId="1" xfId="2" applyFont="1" applyFill="1" applyBorder="1" applyAlignment="1">
      <alignment horizontal="center" vertical="center"/>
    </xf>
    <xf numFmtId="0" fontId="8" fillId="0" borderId="3" xfId="2" applyFont="1" applyBorder="1" applyAlignment="1">
      <alignment horizontal="center" vertical="center"/>
    </xf>
    <xf numFmtId="0" fontId="8" fillId="0" borderId="10" xfId="2" applyFont="1" applyBorder="1" applyAlignment="1">
      <alignment horizontal="center" vertical="center"/>
    </xf>
    <xf numFmtId="0" fontId="8" fillId="0" borderId="4" xfId="2" applyFont="1" applyBorder="1" applyAlignment="1">
      <alignment horizontal="center" vertical="center"/>
    </xf>
    <xf numFmtId="0" fontId="8" fillId="0" borderId="2" xfId="2" applyFont="1" applyBorder="1" applyAlignment="1">
      <alignment horizontal="center" vertical="center"/>
    </xf>
    <xf numFmtId="0" fontId="8" fillId="0" borderId="5" xfId="2" applyFont="1" applyBorder="1" applyAlignment="1">
      <alignment horizontal="center" vertical="center"/>
    </xf>
    <xf numFmtId="0" fontId="6" fillId="0" borderId="2" xfId="2" applyFont="1" applyFill="1" applyBorder="1" applyAlignment="1">
      <alignment horizontal="center" vertical="center"/>
    </xf>
    <xf numFmtId="0" fontId="6" fillId="0" borderId="5" xfId="2" applyFont="1" applyFill="1" applyBorder="1" applyAlignment="1">
      <alignment horizontal="center" vertical="center"/>
    </xf>
    <xf numFmtId="177" fontId="8" fillId="5" borderId="4" xfId="2" applyNumberFormat="1" applyFont="1" applyFill="1" applyBorder="1" applyAlignment="1">
      <alignment horizontal="center" vertical="center"/>
    </xf>
    <xf numFmtId="0" fontId="13" fillId="0" borderId="3" xfId="2" applyFont="1" applyBorder="1" applyAlignment="1">
      <alignment horizontal="center" vertical="center"/>
    </xf>
    <xf numFmtId="0" fontId="13" fillId="0" borderId="10" xfId="2" applyFont="1" applyBorder="1" applyAlignment="1">
      <alignment horizontal="center" vertical="center"/>
    </xf>
    <xf numFmtId="0" fontId="13" fillId="0" borderId="4" xfId="2" applyFont="1" applyBorder="1" applyAlignment="1">
      <alignment horizontal="center" vertical="center"/>
    </xf>
    <xf numFmtId="177" fontId="8" fillId="0" borderId="2" xfId="2" applyNumberFormat="1" applyFont="1" applyBorder="1" applyAlignment="1">
      <alignment horizontal="center" vertical="center"/>
    </xf>
    <xf numFmtId="177" fontId="8" fillId="0" borderId="5" xfId="2" applyNumberFormat="1" applyFont="1" applyBorder="1" applyAlignment="1">
      <alignment horizontal="center" vertical="center"/>
    </xf>
    <xf numFmtId="177" fontId="8" fillId="0" borderId="6" xfId="2" applyNumberFormat="1" applyFont="1" applyBorder="1" applyAlignment="1">
      <alignment horizontal="center" vertical="center"/>
    </xf>
    <xf numFmtId="0" fontId="6" fillId="0" borderId="6" xfId="2" applyFont="1" applyFill="1" applyBorder="1" applyAlignment="1">
      <alignment horizontal="center" vertical="center"/>
    </xf>
    <xf numFmtId="177" fontId="8" fillId="0" borderId="18" xfId="2" applyNumberFormat="1" applyFont="1" applyBorder="1" applyAlignment="1">
      <alignment horizontal="center" vertical="center" wrapText="1"/>
    </xf>
    <xf numFmtId="177" fontId="8" fillId="0" borderId="2" xfId="2" applyNumberFormat="1" applyFont="1" applyBorder="1" applyAlignment="1">
      <alignment horizontal="center" vertical="center" wrapText="1"/>
    </xf>
    <xf numFmtId="177" fontId="8" fillId="0" borderId="5" xfId="2" applyNumberFormat="1" applyFont="1" applyBorder="1" applyAlignment="1">
      <alignment horizontal="center" vertical="center" wrapText="1"/>
    </xf>
    <xf numFmtId="0" fontId="8" fillId="0" borderId="18" xfId="2" applyFont="1" applyBorder="1" applyAlignment="1">
      <alignment horizontal="center" vertical="center" wrapText="1"/>
    </xf>
    <xf numFmtId="177" fontId="8" fillId="0" borderId="11" xfId="2" applyNumberFormat="1" applyFont="1" applyBorder="1" applyAlignment="1">
      <alignment horizontal="center" vertical="center"/>
    </xf>
    <xf numFmtId="0" fontId="12" fillId="0" borderId="11" xfId="2" applyFont="1" applyBorder="1" applyAlignment="1">
      <alignment horizontal="center" vertical="center"/>
    </xf>
    <xf numFmtId="0" fontId="0" fillId="0" borderId="0" xfId="0"/>
    <xf numFmtId="2" fontId="31" fillId="10" borderId="18" xfId="91" applyNumberFormat="1" applyFont="1" applyFill="1" applyBorder="1" applyAlignment="1">
      <alignment horizontal="center" vertical="center"/>
    </xf>
    <xf numFmtId="2" fontId="31" fillId="0" borderId="18" xfId="91" applyNumberFormat="1" applyFont="1" applyFill="1" applyBorder="1" applyAlignment="1">
      <alignment horizontal="center" vertical="center"/>
    </xf>
    <xf numFmtId="0" fontId="31" fillId="0" borderId="18" xfId="91" applyNumberFormat="1" applyFont="1" applyFill="1" applyBorder="1" applyAlignment="1">
      <alignment horizontal="center" vertical="center"/>
    </xf>
    <xf numFmtId="182" fontId="31" fillId="0" borderId="18" xfId="91" applyNumberFormat="1" applyFont="1" applyFill="1" applyBorder="1" applyAlignment="1">
      <alignment horizontal="center" vertical="center"/>
    </xf>
    <xf numFmtId="2" fontId="23" fillId="0" borderId="18" xfId="91" applyNumberFormat="1" applyFont="1" applyFill="1" applyBorder="1" applyAlignment="1">
      <alignment horizontal="center" vertical="center"/>
    </xf>
    <xf numFmtId="0" fontId="23" fillId="0" borderId="18" xfId="91" applyNumberFormat="1" applyFont="1" applyFill="1" applyBorder="1" applyAlignment="1">
      <alignment horizontal="center" vertical="center"/>
    </xf>
    <xf numFmtId="182" fontId="23" fillId="0" borderId="18" xfId="91" applyNumberFormat="1" applyFont="1" applyFill="1" applyBorder="1" applyAlignment="1">
      <alignment horizontal="center" vertical="center"/>
    </xf>
    <xf numFmtId="0" fontId="26" fillId="0" borderId="26" xfId="91" applyNumberFormat="1" applyFont="1" applyFill="1" applyBorder="1" applyAlignment="1">
      <alignment horizontal="center" vertical="center"/>
    </xf>
    <xf numFmtId="0" fontId="26" fillId="0" borderId="27" xfId="91" applyNumberFormat="1" applyFont="1" applyFill="1" applyBorder="1" applyAlignment="1">
      <alignment horizontal="center" vertical="center"/>
    </xf>
    <xf numFmtId="0" fontId="26" fillId="0" borderId="24" xfId="91" applyNumberFormat="1" applyFont="1" applyFill="1" applyBorder="1" applyAlignment="1">
      <alignment horizontal="center" vertical="center"/>
    </xf>
    <xf numFmtId="0" fontId="26" fillId="0" borderId="20" xfId="91" applyNumberFormat="1" applyFont="1" applyFill="1" applyBorder="1" applyAlignment="1">
      <alignment horizontal="center" vertical="center"/>
    </xf>
    <xf numFmtId="0" fontId="26" fillId="0" borderId="19" xfId="91" applyNumberFormat="1" applyFont="1" applyFill="1" applyBorder="1" applyAlignment="1">
      <alignment horizontal="center" vertical="center"/>
    </xf>
    <xf numFmtId="182" fontId="23" fillId="10" borderId="18" xfId="91" applyNumberFormat="1" applyFont="1" applyFill="1" applyBorder="1" applyAlignment="1">
      <alignment horizontal="center" vertical="center"/>
    </xf>
    <xf numFmtId="0" fontId="23" fillId="10" borderId="18" xfId="91" applyNumberFormat="1" applyFont="1" applyFill="1" applyBorder="1" applyAlignment="1">
      <alignment horizontal="center" vertical="center"/>
    </xf>
    <xf numFmtId="2" fontId="39" fillId="0" borderId="18" xfId="91" applyNumberFormat="1" applyFont="1" applyFill="1" applyBorder="1" applyAlignment="1">
      <alignment horizontal="center" vertical="center"/>
    </xf>
    <xf numFmtId="2" fontId="23" fillId="10" borderId="18" xfId="91" applyNumberFormat="1" applyFont="1" applyFill="1" applyBorder="1" applyAlignment="1">
      <alignment horizontal="center" vertical="center"/>
    </xf>
    <xf numFmtId="182" fontId="39" fillId="0" borderId="18" xfId="92" applyNumberFormat="1" applyFont="1" applyFill="1" applyBorder="1" applyAlignment="1">
      <alignment horizontal="center" vertical="center"/>
    </xf>
    <xf numFmtId="0" fontId="31" fillId="10" borderId="18" xfId="91" applyNumberFormat="1" applyFont="1" applyFill="1" applyBorder="1" applyAlignment="1">
      <alignment horizontal="center" vertical="center"/>
    </xf>
    <xf numFmtId="0" fontId="34" fillId="0" borderId="18" xfId="91" applyNumberFormat="1" applyFont="1" applyFill="1" applyBorder="1" applyAlignment="1">
      <alignment horizontal="center" vertical="center"/>
    </xf>
    <xf numFmtId="182" fontId="39" fillId="10" borderId="18" xfId="92" applyNumberFormat="1" applyFont="1" applyFill="1" applyBorder="1" applyAlignment="1">
      <alignment horizontal="center" vertical="center"/>
    </xf>
    <xf numFmtId="2" fontId="31" fillId="0" borderId="18" xfId="91" quotePrefix="1" applyNumberFormat="1" applyFont="1" applyFill="1" applyBorder="1" applyAlignment="1">
      <alignment horizontal="center" vertical="center"/>
    </xf>
    <xf numFmtId="0" fontId="25" fillId="10" borderId="18" xfId="91" applyNumberFormat="1" applyFont="1" applyFill="1" applyBorder="1" applyAlignment="1">
      <alignment horizontal="center" vertical="center"/>
    </xf>
    <xf numFmtId="0" fontId="26" fillId="0" borderId="18" xfId="91" applyNumberFormat="1" applyFont="1" applyFill="1" applyBorder="1" applyAlignment="1">
      <alignment horizontal="center" vertical="center"/>
    </xf>
    <xf numFmtId="0" fontId="23" fillId="0" borderId="23" xfId="91" applyNumberFormat="1" applyFont="1" applyFill="1" applyBorder="1" applyAlignment="1">
      <alignment horizontal="center" vertical="center"/>
    </xf>
    <xf numFmtId="0" fontId="23" fillId="0" borderId="8" xfId="91" applyNumberFormat="1" applyFont="1" applyFill="1" applyBorder="1" applyAlignment="1">
      <alignment horizontal="center" vertical="center"/>
    </xf>
    <xf numFmtId="0" fontId="23" fillId="0" borderId="25" xfId="91" applyNumberFormat="1" applyFont="1" applyFill="1" applyBorder="1" applyAlignment="1">
      <alignment horizontal="center" vertical="center"/>
    </xf>
    <xf numFmtId="2" fontId="39" fillId="10" borderId="18" xfId="91" applyNumberFormat="1" applyFont="1" applyFill="1" applyBorder="1" applyAlignment="1">
      <alignment horizontal="center" vertical="center"/>
    </xf>
    <xf numFmtId="182" fontId="31" fillId="10" borderId="18" xfId="91" applyNumberFormat="1" applyFont="1" applyFill="1" applyBorder="1" applyAlignment="1">
      <alignment horizontal="center" vertical="center"/>
    </xf>
    <xf numFmtId="182" fontId="23" fillId="0" borderId="0" xfId="91" applyNumberFormat="1" applyFont="1" applyBorder="1" applyAlignment="1">
      <alignment horizontal="center" vertical="center"/>
    </xf>
    <xf numFmtId="14" fontId="23" fillId="0" borderId="0" xfId="91" applyNumberFormat="1" applyFont="1" applyBorder="1" applyAlignment="1">
      <alignment horizontal="center" vertical="center"/>
    </xf>
    <xf numFmtId="2" fontId="23" fillId="0" borderId="0" xfId="91" applyNumberFormat="1" applyFont="1" applyAlignment="1">
      <alignment horizontal="center" vertical="center"/>
    </xf>
    <xf numFmtId="0" fontId="23" fillId="0" borderId="0" xfId="91" applyNumberFormat="1" applyFont="1" applyAlignment="1">
      <alignment horizontal="center" vertical="center"/>
    </xf>
    <xf numFmtId="14" fontId="23" fillId="0" borderId="0" xfId="91" applyNumberFormat="1" applyFont="1" applyAlignment="1">
      <alignment horizontal="center" vertical="center"/>
    </xf>
    <xf numFmtId="0" fontId="24" fillId="0" borderId="0" xfId="91" applyNumberFormat="1" applyFont="1" applyAlignment="1">
      <alignment horizontal="center" vertical="center"/>
    </xf>
    <xf numFmtId="14" fontId="24" fillId="0" borderId="0" xfId="91" applyNumberFormat="1" applyFont="1" applyAlignment="1">
      <alignment horizontal="center" vertical="center"/>
    </xf>
    <xf numFmtId="14" fontId="24" fillId="0" borderId="0" xfId="91" applyNumberFormat="1" applyFont="1" applyBorder="1" applyAlignment="1">
      <alignment horizontal="center" vertical="center"/>
    </xf>
    <xf numFmtId="182" fontId="24" fillId="0" borderId="0" xfId="91" applyNumberFormat="1" applyFont="1" applyBorder="1" applyAlignment="1">
      <alignment horizontal="center" vertical="center"/>
    </xf>
    <xf numFmtId="0" fontId="28" fillId="0" borderId="0" xfId="2" applyFont="1" applyFill="1" applyBorder="1" applyAlignment="1">
      <alignment horizontal="center" vertical="center" wrapText="1"/>
    </xf>
    <xf numFmtId="0" fontId="28" fillId="0" borderId="0" xfId="2" applyNumberFormat="1" applyFont="1" applyFill="1" applyBorder="1" applyAlignment="1">
      <alignment horizontal="center" vertical="center" wrapText="1"/>
    </xf>
    <xf numFmtId="0" fontId="25" fillId="0" borderId="20" xfId="0" applyFont="1" applyBorder="1" applyAlignment="1">
      <alignment horizontal="center" vertical="center"/>
    </xf>
    <xf numFmtId="0" fontId="25" fillId="0" borderId="19" xfId="0" applyFont="1" applyBorder="1" applyAlignment="1">
      <alignment horizontal="center" vertical="center"/>
    </xf>
    <xf numFmtId="0" fontId="23" fillId="0" borderId="26" xfId="1" applyFont="1" applyBorder="1" applyAlignment="1">
      <alignment horizontal="center" vertical="center"/>
    </xf>
    <xf numFmtId="0" fontId="23" fillId="0" borderId="27" xfId="1" applyFont="1" applyBorder="1" applyAlignment="1">
      <alignment horizontal="center" vertical="center"/>
    </xf>
    <xf numFmtId="0" fontId="23" fillId="0" borderId="24" xfId="1" applyFont="1" applyBorder="1" applyAlignment="1">
      <alignment horizontal="center" vertical="center"/>
    </xf>
  </cellXfs>
  <cellStyles count="9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千位分隔" xfId="96" builtinId="3"/>
    <cellStyle name="千位分隔 2" xfId="92"/>
  </cellStyles>
  <dxfs count="3">
    <dxf>
      <fill>
        <patternFill>
          <bgColor theme="9" tint="0.39994506668294322"/>
        </patternFill>
      </fill>
    </dxf>
    <dxf>
      <fill>
        <patternFill>
          <bgColor rgb="FFFFFF00"/>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6</xdr:col>
      <xdr:colOff>807746</xdr:colOff>
      <xdr:row>40</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609600" y="7038975"/>
          <a:ext cx="7589546" cy="4210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275166</xdr:colOff>
      <xdr:row>9</xdr:row>
      <xdr:rowOff>105833</xdr:rowOff>
    </xdr:from>
    <xdr:to>
      <xdr:col>17</xdr:col>
      <xdr:colOff>405607</xdr:colOff>
      <xdr:row>36</xdr:row>
      <xdr:rowOff>114750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10339916" y="1725083"/>
          <a:ext cx="6342858" cy="4866667"/>
        </a:xfrm>
        <a:prstGeom prst="rect">
          <a:avLst/>
        </a:prstGeom>
      </xdr:spPr>
    </xdr:pic>
    <xdr:clientData/>
  </xdr:twoCellAnchor>
  <xdr:twoCellAnchor editAs="oneCell">
    <xdr:from>
      <xdr:col>8</xdr:col>
      <xdr:colOff>148166</xdr:colOff>
      <xdr:row>35</xdr:row>
      <xdr:rowOff>148168</xdr:rowOff>
    </xdr:from>
    <xdr:to>
      <xdr:col>18</xdr:col>
      <xdr:colOff>257357</xdr:colOff>
      <xdr:row>42</xdr:row>
      <xdr:rowOff>79227</xdr:rowOff>
    </xdr:to>
    <xdr:pic>
      <xdr:nvPicPr>
        <xdr:cNvPr id="3" name="图片 2"/>
        <xdr:cNvPicPr>
          <a:picLocks noChangeAspect="1"/>
        </xdr:cNvPicPr>
      </xdr:nvPicPr>
      <xdr:blipFill>
        <a:blip xmlns:r="http://schemas.openxmlformats.org/officeDocument/2006/relationships" r:embed="rId2"/>
        <a:stretch>
          <a:fillRect/>
        </a:stretch>
      </xdr:blipFill>
      <xdr:spPr>
        <a:xfrm>
          <a:off x="10212916" y="6445251"/>
          <a:ext cx="7009524" cy="1190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152400</xdr:colOff>
      <xdr:row>19</xdr:row>
      <xdr:rowOff>9525</xdr:rowOff>
    </xdr:from>
    <xdr:to>
      <xdr:col>16</xdr:col>
      <xdr:colOff>171019</xdr:colOff>
      <xdr:row>30</xdr:row>
      <xdr:rowOff>56873</xdr:rowOff>
    </xdr:to>
    <xdr:pic>
      <xdr:nvPicPr>
        <xdr:cNvPr id="3" name="图片 2"/>
        <xdr:cNvPicPr>
          <a:picLocks noChangeAspect="1"/>
        </xdr:cNvPicPr>
      </xdr:nvPicPr>
      <xdr:blipFill>
        <a:blip xmlns:r="http://schemas.openxmlformats.org/officeDocument/2006/relationships" r:embed="rId1"/>
        <a:stretch>
          <a:fillRect/>
        </a:stretch>
      </xdr:blipFill>
      <xdr:spPr>
        <a:xfrm>
          <a:off x="11744325" y="3267075"/>
          <a:ext cx="3447619" cy="2219048"/>
        </a:xfrm>
        <a:prstGeom prst="rect">
          <a:avLst/>
        </a:prstGeom>
      </xdr:spPr>
    </xdr:pic>
    <xdr:clientData/>
  </xdr:twoCellAnchor>
  <xdr:twoCellAnchor editAs="oneCell">
    <xdr:from>
      <xdr:col>7</xdr:col>
      <xdr:colOff>647700</xdr:colOff>
      <xdr:row>11</xdr:row>
      <xdr:rowOff>104775</xdr:rowOff>
    </xdr:from>
    <xdr:to>
      <xdr:col>18</xdr:col>
      <xdr:colOff>161140</xdr:colOff>
      <xdr:row>38</xdr:row>
      <xdr:rowOff>37453</xdr:rowOff>
    </xdr:to>
    <xdr:pic>
      <xdr:nvPicPr>
        <xdr:cNvPr id="2" name="图片 1"/>
        <xdr:cNvPicPr>
          <a:picLocks noChangeAspect="1"/>
        </xdr:cNvPicPr>
      </xdr:nvPicPr>
      <xdr:blipFill>
        <a:blip xmlns:r="http://schemas.openxmlformats.org/officeDocument/2006/relationships" r:embed="rId2"/>
        <a:stretch>
          <a:fillRect/>
        </a:stretch>
      </xdr:blipFill>
      <xdr:spPr>
        <a:xfrm>
          <a:off x="10029825" y="2095500"/>
          <a:ext cx="6285715" cy="5180953"/>
        </a:xfrm>
        <a:prstGeom prst="rect">
          <a:avLst/>
        </a:prstGeom>
      </xdr:spPr>
    </xdr:pic>
    <xdr:clientData/>
  </xdr:twoCellAnchor>
  <xdr:twoCellAnchor editAs="oneCell">
    <xdr:from>
      <xdr:col>8</xdr:col>
      <xdr:colOff>0</xdr:colOff>
      <xdr:row>40</xdr:row>
      <xdr:rowOff>0</xdr:rowOff>
    </xdr:from>
    <xdr:to>
      <xdr:col>19</xdr:col>
      <xdr:colOff>8673</xdr:colOff>
      <xdr:row>43</xdr:row>
      <xdr:rowOff>180885</xdr:rowOff>
    </xdr:to>
    <xdr:pic>
      <xdr:nvPicPr>
        <xdr:cNvPr id="4" name="图片 3"/>
        <xdr:cNvPicPr>
          <a:picLocks noChangeAspect="1"/>
        </xdr:cNvPicPr>
      </xdr:nvPicPr>
      <xdr:blipFill>
        <a:blip xmlns:r="http://schemas.openxmlformats.org/officeDocument/2006/relationships" r:embed="rId3"/>
        <a:stretch>
          <a:fillRect/>
        </a:stretch>
      </xdr:blipFill>
      <xdr:spPr>
        <a:xfrm>
          <a:off x="10067925" y="7239000"/>
          <a:ext cx="6819048" cy="7238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400050</xdr:colOff>
      <xdr:row>18</xdr:row>
      <xdr:rowOff>76200</xdr:rowOff>
    </xdr:from>
    <xdr:to>
      <xdr:col>15</xdr:col>
      <xdr:colOff>542564</xdr:colOff>
      <xdr:row>29</xdr:row>
      <xdr:rowOff>85475</xdr:rowOff>
    </xdr:to>
    <xdr:pic>
      <xdr:nvPicPr>
        <xdr:cNvPr id="3" name="图片 2"/>
        <xdr:cNvPicPr>
          <a:picLocks noChangeAspect="1"/>
        </xdr:cNvPicPr>
      </xdr:nvPicPr>
      <xdr:blipFill>
        <a:blip xmlns:r="http://schemas.openxmlformats.org/officeDocument/2006/relationships" r:embed="rId1"/>
        <a:stretch>
          <a:fillRect/>
        </a:stretch>
      </xdr:blipFill>
      <xdr:spPr>
        <a:xfrm>
          <a:off x="11991975" y="3152775"/>
          <a:ext cx="2885714" cy="2000000"/>
        </a:xfrm>
        <a:prstGeom prst="rect">
          <a:avLst/>
        </a:prstGeom>
      </xdr:spPr>
    </xdr:pic>
    <xdr:clientData/>
  </xdr:twoCellAnchor>
  <xdr:twoCellAnchor editAs="oneCell">
    <xdr:from>
      <xdr:col>8</xdr:col>
      <xdr:colOff>0</xdr:colOff>
      <xdr:row>9</xdr:row>
      <xdr:rowOff>114300</xdr:rowOff>
    </xdr:from>
    <xdr:to>
      <xdr:col>17</xdr:col>
      <xdr:colOff>684933</xdr:colOff>
      <xdr:row>34</xdr:row>
      <xdr:rowOff>123259</xdr:rowOff>
    </xdr:to>
    <xdr:pic>
      <xdr:nvPicPr>
        <xdr:cNvPr id="2" name="图片 1"/>
        <xdr:cNvPicPr>
          <a:picLocks noChangeAspect="1"/>
        </xdr:cNvPicPr>
      </xdr:nvPicPr>
      <xdr:blipFill>
        <a:blip xmlns:r="http://schemas.openxmlformats.org/officeDocument/2006/relationships" r:embed="rId2"/>
        <a:stretch>
          <a:fillRect/>
        </a:stretch>
      </xdr:blipFill>
      <xdr:spPr>
        <a:xfrm>
          <a:off x="10067925" y="1743075"/>
          <a:ext cx="6942858" cy="4533334"/>
        </a:xfrm>
        <a:prstGeom prst="rect">
          <a:avLst/>
        </a:prstGeom>
      </xdr:spPr>
    </xdr:pic>
    <xdr:clientData/>
  </xdr:twoCellAnchor>
  <xdr:twoCellAnchor editAs="oneCell">
    <xdr:from>
      <xdr:col>8</xdr:col>
      <xdr:colOff>57150</xdr:colOff>
      <xdr:row>34</xdr:row>
      <xdr:rowOff>114300</xdr:rowOff>
    </xdr:from>
    <xdr:to>
      <xdr:col>19</xdr:col>
      <xdr:colOff>46673</xdr:colOff>
      <xdr:row>39</xdr:row>
      <xdr:rowOff>9425</xdr:rowOff>
    </xdr:to>
    <xdr:pic>
      <xdr:nvPicPr>
        <xdr:cNvPr id="4" name="图片 3"/>
        <xdr:cNvPicPr>
          <a:picLocks noChangeAspect="1"/>
        </xdr:cNvPicPr>
      </xdr:nvPicPr>
      <xdr:blipFill>
        <a:blip xmlns:r="http://schemas.openxmlformats.org/officeDocument/2006/relationships" r:embed="rId3"/>
        <a:stretch>
          <a:fillRect/>
        </a:stretch>
      </xdr:blipFill>
      <xdr:spPr>
        <a:xfrm>
          <a:off x="10125075" y="6267450"/>
          <a:ext cx="7619048" cy="8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7324725" y="7372350"/>
          <a:ext cx="7952381" cy="6857143"/>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xmlns:r="http://schemas.openxmlformats.org/officeDocument/2006/relationships" r:embed="rId2"/>
        <a:stretch>
          <a:fillRect/>
        </a:stretch>
      </xdr:blipFill>
      <xdr:spPr>
        <a:xfrm>
          <a:off x="7620000" y="0"/>
          <a:ext cx="7123810" cy="8009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408581</xdr:colOff>
      <xdr:row>39</xdr:row>
      <xdr:rowOff>170593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7952381" cy="6857143"/>
        </a:xfrm>
        <a:prstGeom prst="rect">
          <a:avLst/>
        </a:prstGeom>
      </xdr:spPr>
    </xdr:pic>
    <xdr:clientData/>
  </xdr:twoCellAnchor>
  <xdr:twoCellAnchor editAs="oneCell">
    <xdr:from>
      <xdr:col>12</xdr:col>
      <xdr:colOff>9525</xdr:colOff>
      <xdr:row>0</xdr:row>
      <xdr:rowOff>0</xdr:rowOff>
    </xdr:from>
    <xdr:to>
      <xdr:col>23</xdr:col>
      <xdr:colOff>418106</xdr:colOff>
      <xdr:row>32</xdr:row>
      <xdr:rowOff>75505</xdr:rowOff>
    </xdr:to>
    <xdr:pic>
      <xdr:nvPicPr>
        <xdr:cNvPr id="2" name="图片 1"/>
        <xdr:cNvPicPr>
          <a:picLocks noChangeAspect="1"/>
        </xdr:cNvPicPr>
      </xdr:nvPicPr>
      <xdr:blipFill>
        <a:blip xmlns:r="http://schemas.openxmlformats.org/officeDocument/2006/relationships" r:embed="rId2"/>
        <a:stretch>
          <a:fillRect/>
        </a:stretch>
      </xdr:blipFill>
      <xdr:spPr>
        <a:xfrm>
          <a:off x="8239125" y="0"/>
          <a:ext cx="7952381" cy="556190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200025</xdr:colOff>
      <xdr:row>13</xdr:row>
      <xdr:rowOff>161925</xdr:rowOff>
    </xdr:from>
    <xdr:to>
      <xdr:col>17</xdr:col>
      <xdr:colOff>437413</xdr:colOff>
      <xdr:row>32</xdr:row>
      <xdr:rowOff>189999</xdr:rowOff>
    </xdr:to>
    <xdr:pic>
      <xdr:nvPicPr>
        <xdr:cNvPr id="3" name="图片 2"/>
        <xdr:cNvPicPr>
          <a:picLocks noChangeAspect="1"/>
        </xdr:cNvPicPr>
      </xdr:nvPicPr>
      <xdr:blipFill>
        <a:blip xmlns:r="http://schemas.openxmlformats.org/officeDocument/2006/relationships" r:embed="rId1"/>
        <a:stretch>
          <a:fillRect/>
        </a:stretch>
      </xdr:blipFill>
      <xdr:spPr>
        <a:xfrm>
          <a:off x="6800850" y="3057525"/>
          <a:ext cx="5895238" cy="4009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668074</xdr:colOff>
      <xdr:row>22</xdr:row>
      <xdr:rowOff>171450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83474" cy="4152900"/>
        </a:xfrm>
        <a:prstGeom prst="rect">
          <a:avLst/>
        </a:prstGeom>
      </xdr:spPr>
    </xdr:pic>
    <xdr:clientData/>
  </xdr:twoCellAnchor>
  <xdr:twoCellAnchor editAs="oneCell">
    <xdr:from>
      <xdr:col>0</xdr:col>
      <xdr:colOff>0</xdr:colOff>
      <xdr:row>24</xdr:row>
      <xdr:rowOff>47625</xdr:rowOff>
    </xdr:from>
    <xdr:to>
      <xdr:col>13</xdr:col>
      <xdr:colOff>647700</xdr:colOff>
      <xdr:row>47</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91025"/>
          <a:ext cx="9563100" cy="4267200"/>
        </a:xfrm>
        <a:prstGeom prst="rect">
          <a:avLst/>
        </a:prstGeom>
      </xdr:spPr>
    </xdr:pic>
    <xdr:clientData/>
  </xdr:twoCellAnchor>
  <xdr:twoCellAnchor editAs="oneCell">
    <xdr:from>
      <xdr:col>0</xdr:col>
      <xdr:colOff>0</xdr:colOff>
      <xdr:row>49</xdr:row>
      <xdr:rowOff>38099</xdr:rowOff>
    </xdr:from>
    <xdr:to>
      <xdr:col>13</xdr:col>
      <xdr:colOff>648323</xdr:colOff>
      <xdr:row>72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05874"/>
          <a:ext cx="9563723" cy="4286251"/>
        </a:xfrm>
        <a:prstGeom prst="rect">
          <a:avLst/>
        </a:prstGeom>
      </xdr:spPr>
    </xdr:pic>
    <xdr:clientData/>
  </xdr:twoCellAnchor>
  <xdr:twoCellAnchor editAs="oneCell">
    <xdr:from>
      <xdr:col>0</xdr:col>
      <xdr:colOff>19050</xdr:colOff>
      <xdr:row>74</xdr:row>
      <xdr:rowOff>38100</xdr:rowOff>
    </xdr:from>
    <xdr:to>
      <xdr:col>13</xdr:col>
      <xdr:colOff>674955</xdr:colOff>
      <xdr:row>104</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 y="13430250"/>
          <a:ext cx="9571305" cy="5524500"/>
        </a:xfrm>
        <a:prstGeom prst="rect">
          <a:avLst/>
        </a:prstGeom>
      </xdr:spPr>
    </xdr:pic>
    <xdr:clientData/>
  </xdr:twoCellAnchor>
  <xdr:twoCellAnchor editAs="oneCell">
    <xdr:from>
      <xdr:col>0</xdr:col>
      <xdr:colOff>9526</xdr:colOff>
      <xdr:row>106</xdr:row>
      <xdr:rowOff>38101</xdr:rowOff>
    </xdr:from>
    <xdr:to>
      <xdr:col>13</xdr:col>
      <xdr:colOff>590550</xdr:colOff>
      <xdr:row>134</xdr:row>
      <xdr:rowOff>123825</xdr:rowOff>
    </xdr:to>
    <xdr:pic>
      <xdr:nvPicPr>
        <xdr:cNvPr id="6" name="图片 5"/>
        <xdr:cNvPicPr>
          <a:picLocks noChangeAspect="1"/>
        </xdr:cNvPicPr>
      </xdr:nvPicPr>
      <xdr:blipFill>
        <a:blip xmlns:r="http://schemas.openxmlformats.org/officeDocument/2006/relationships" r:embed="rId5"/>
        <a:stretch>
          <a:fillRect/>
        </a:stretch>
      </xdr:blipFill>
      <xdr:spPr>
        <a:xfrm>
          <a:off x="9526" y="19221451"/>
          <a:ext cx="9496424" cy="5153024"/>
        </a:xfrm>
        <a:prstGeom prst="rect">
          <a:avLst/>
        </a:prstGeom>
      </xdr:spPr>
    </xdr:pic>
    <xdr:clientData/>
  </xdr:twoCellAnchor>
  <xdr:twoCellAnchor editAs="oneCell">
    <xdr:from>
      <xdr:col>14</xdr:col>
      <xdr:colOff>66675</xdr:colOff>
      <xdr:row>0</xdr:row>
      <xdr:rowOff>19050</xdr:rowOff>
    </xdr:from>
    <xdr:to>
      <xdr:col>31</xdr:col>
      <xdr:colOff>522362</xdr:colOff>
      <xdr:row>32</xdr:row>
      <xdr:rowOff>56422</xdr:rowOff>
    </xdr:to>
    <xdr:pic>
      <xdr:nvPicPr>
        <xdr:cNvPr id="7" name="图片 6"/>
        <xdr:cNvPicPr>
          <a:picLocks noChangeAspect="1"/>
        </xdr:cNvPicPr>
      </xdr:nvPicPr>
      <xdr:blipFill>
        <a:blip xmlns:r="http://schemas.openxmlformats.org/officeDocument/2006/relationships" r:embed="rId6"/>
        <a:stretch>
          <a:fillRect/>
        </a:stretch>
      </xdr:blipFill>
      <xdr:spPr>
        <a:xfrm>
          <a:off x="9667875" y="19050"/>
          <a:ext cx="12114287" cy="5828572"/>
        </a:xfrm>
        <a:prstGeom prst="rect">
          <a:avLst/>
        </a:prstGeom>
      </xdr:spPr>
    </xdr:pic>
    <xdr:clientData/>
  </xdr:twoCellAnchor>
  <xdr:twoCellAnchor editAs="oneCell">
    <xdr:from>
      <xdr:col>0</xdr:col>
      <xdr:colOff>28575</xdr:colOff>
      <xdr:row>135</xdr:row>
      <xdr:rowOff>76199</xdr:rowOff>
    </xdr:from>
    <xdr:to>
      <xdr:col>13</xdr:col>
      <xdr:colOff>581025</xdr:colOff>
      <xdr:row>160</xdr:row>
      <xdr:rowOff>89759</xdr:rowOff>
    </xdr:to>
    <xdr:pic>
      <xdr:nvPicPr>
        <xdr:cNvPr id="8" name="图片 7"/>
        <xdr:cNvPicPr>
          <a:picLocks noChangeAspect="1"/>
        </xdr:cNvPicPr>
      </xdr:nvPicPr>
      <xdr:blipFill>
        <a:blip xmlns:r="http://schemas.openxmlformats.org/officeDocument/2006/relationships" r:embed="rId7"/>
        <a:stretch>
          <a:fillRect/>
        </a:stretch>
      </xdr:blipFill>
      <xdr:spPr>
        <a:xfrm>
          <a:off x="28575" y="24507824"/>
          <a:ext cx="9467850" cy="45379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kg\AppData\Roaming\Microsoft\Excel\&#27979;&#31639;-&#24120;&#30021;20200805-093803-&#24120;&#30021;20200806-101009(1)%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037;&#20316;\&#26410;&#23436;&#25104;\&#20849;&#26377;&#20135;&#26435;\&#27979;&#31639;&#21450;&#25253;&#21578;\&#26696;&#20363;&#25968;&#254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sheetData sheetId="1"/>
      <sheetData sheetId="2" refreshError="1"/>
      <sheetData sheetId="3" refreshError="1"/>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cell r="D4" t="str">
            <v>估价机构样本小区数据</v>
          </cell>
          <cell r="E4" t="str">
            <v>样本数量</v>
          </cell>
        </row>
      </sheetData>
      <sheetData sheetId="4">
        <row r="3">
          <cell r="C3" t="str">
            <v>样本数量</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链家数据"/>
      <sheetName val="Sheet2"/>
    </sheetNames>
    <sheetDataSet>
      <sheetData sheetId="0">
        <row r="2">
          <cell r="AE2">
            <v>60.213797744005831</v>
          </cell>
        </row>
        <row r="7">
          <cell r="AM7">
            <v>52.159090909090899</v>
          </cell>
        </row>
        <row r="12">
          <cell r="AM12">
            <v>52.985740225953201</v>
          </cell>
        </row>
        <row r="17">
          <cell r="AM17">
            <v>57.018734727124631</v>
          </cell>
        </row>
        <row r="18">
          <cell r="AM18">
            <v>51.236645356387577</v>
          </cell>
        </row>
        <row r="20">
          <cell r="AE20">
            <v>61.590299911619013</v>
          </cell>
        </row>
        <row r="24">
          <cell r="AM24">
            <v>49.184348371187546</v>
          </cell>
        </row>
        <row r="27">
          <cell r="AM27">
            <v>49.859574338361824</v>
          </cell>
        </row>
        <row r="30">
          <cell r="AM30">
            <v>51.566684604831075</v>
          </cell>
        </row>
        <row r="37">
          <cell r="AM37">
            <v>50.207086017915394</v>
          </cell>
        </row>
        <row r="40">
          <cell r="AM40">
            <v>50.418283721724251</v>
          </cell>
        </row>
        <row r="43">
          <cell r="AE43">
            <v>56.453195627524579</v>
          </cell>
        </row>
        <row r="45">
          <cell r="AM45">
            <v>50.937814585300238</v>
          </cell>
        </row>
        <row r="52">
          <cell r="AM52">
            <v>50.39758091611602</v>
          </cell>
        </row>
        <row r="53">
          <cell r="AM53">
            <v>48.756228960119778</v>
          </cell>
        </row>
        <row r="55">
          <cell r="AE55">
            <v>56.653756262494518</v>
          </cell>
        </row>
        <row r="75">
          <cell r="AE75">
            <v>54.976437192209318</v>
          </cell>
        </row>
        <row r="100">
          <cell r="AE100">
            <v>50.747603364882629</v>
          </cell>
        </row>
        <row r="113">
          <cell r="AE113">
            <v>54.197277455393348</v>
          </cell>
        </row>
        <row r="122">
          <cell r="AE122">
            <v>56.61146478760822</v>
          </cell>
        </row>
        <row r="144">
          <cell r="AE144">
            <v>52.088676595652672</v>
          </cell>
        </row>
        <row r="160">
          <cell r="AE160">
            <v>52.47121456770855</v>
          </cell>
        </row>
        <row r="176">
          <cell r="AE176">
            <v>54.610255625716064</v>
          </cell>
        </row>
        <row r="201">
          <cell r="AE201">
            <v>52.395387393461711</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9"/>
  <sheetViews>
    <sheetView tabSelected="1" topLeftCell="A18" zoomScale="90" zoomScaleNormal="90" workbookViewId="0">
      <selection activeCell="G34" sqref="G34"/>
    </sheetView>
  </sheetViews>
  <sheetFormatPr defaultRowHeight="13.5" x14ac:dyDescent="0.15"/>
  <cols>
    <col min="1" max="2" width="9" style="167" bestFit="1" customWidth="1"/>
    <col min="3" max="3" width="35.375" style="167" bestFit="1" customWidth="1"/>
    <col min="4" max="4" width="4.75" style="167" bestFit="1" customWidth="1"/>
    <col min="5" max="5" width="27.25" style="167" customWidth="1"/>
    <col min="6" max="6" width="5.5" style="167" bestFit="1" customWidth="1"/>
    <col min="7" max="7" width="27.375" style="167" customWidth="1"/>
    <col min="8" max="8" width="5.5" style="167" bestFit="1" customWidth="1"/>
    <col min="9" max="9" width="27.375" style="167" bestFit="1" customWidth="1"/>
    <col min="10" max="10" width="6.5" style="167" bestFit="1" customWidth="1"/>
    <col min="11" max="11" width="9" style="167"/>
    <col min="12" max="12" width="12.875" style="167" bestFit="1" customWidth="1"/>
    <col min="13" max="13" width="9" style="167"/>
    <col min="14" max="14" width="3.75" style="167" bestFit="1" customWidth="1"/>
    <col min="15" max="16384" width="9" style="167"/>
  </cols>
  <sheetData>
    <row r="1" spans="1:11" x14ac:dyDescent="0.15">
      <c r="A1" s="280"/>
      <c r="B1" s="280"/>
      <c r="C1" s="280"/>
      <c r="D1" s="280"/>
      <c r="E1" s="280"/>
      <c r="F1" s="280"/>
      <c r="G1" s="280"/>
      <c r="H1" s="280"/>
      <c r="I1" s="280"/>
      <c r="J1" s="280"/>
    </row>
    <row r="2" spans="1:11" x14ac:dyDescent="0.15">
      <c r="A2" s="281"/>
      <c r="B2" s="281"/>
      <c r="C2" s="281"/>
      <c r="D2" s="281"/>
      <c r="E2" s="281"/>
      <c r="F2" s="281"/>
      <c r="G2" s="281"/>
      <c r="H2" s="281"/>
      <c r="I2" s="281"/>
      <c r="J2" s="281"/>
    </row>
    <row r="3" spans="1:11" ht="27" customHeight="1" x14ac:dyDescent="0.15">
      <c r="A3" s="282" t="s">
        <v>42</v>
      </c>
      <c r="B3" s="283"/>
      <c r="C3" s="284" t="s">
        <v>29</v>
      </c>
      <c r="D3" s="284"/>
      <c r="E3" s="284" t="s">
        <v>2217</v>
      </c>
      <c r="F3" s="284"/>
      <c r="G3" s="284" t="s">
        <v>2218</v>
      </c>
      <c r="H3" s="284"/>
      <c r="I3" s="282" t="s">
        <v>2196</v>
      </c>
      <c r="J3" s="283"/>
    </row>
    <row r="4" spans="1:11" ht="27" customHeight="1" x14ac:dyDescent="0.15">
      <c r="A4" s="284" t="s">
        <v>105</v>
      </c>
      <c r="B4" s="284"/>
      <c r="C4" s="282" t="s">
        <v>2219</v>
      </c>
      <c r="D4" s="283"/>
      <c r="E4" s="282" t="str">
        <f>案例数据!A3</f>
        <v>北街家园五区</v>
      </c>
      <c r="F4" s="283"/>
      <c r="G4" s="282" t="s">
        <v>2260</v>
      </c>
      <c r="H4" s="283"/>
      <c r="I4" s="282" t="s">
        <v>2262</v>
      </c>
      <c r="J4" s="283"/>
      <c r="K4" s="194"/>
    </row>
    <row r="5" spans="1:11" ht="27" customHeight="1" x14ac:dyDescent="0.15">
      <c r="A5" s="269" t="s">
        <v>2197</v>
      </c>
      <c r="B5" s="269"/>
      <c r="C5" s="271" t="s">
        <v>2198</v>
      </c>
      <c r="D5" s="272"/>
      <c r="E5" s="276">
        <f>案例数据!U3</f>
        <v>50.677058547598733</v>
      </c>
      <c r="F5" s="277"/>
      <c r="G5" s="276">
        <f>案例数据!U63</f>
        <v>46.576306644853254</v>
      </c>
      <c r="H5" s="277"/>
      <c r="I5" s="276">
        <f>案例数据!U75</f>
        <v>49.074073654705153</v>
      </c>
      <c r="J5" s="277"/>
    </row>
    <row r="6" spans="1:11" ht="27" customHeight="1" x14ac:dyDescent="0.15">
      <c r="A6" s="269" t="s">
        <v>2199</v>
      </c>
      <c r="B6" s="269"/>
      <c r="C6" s="168" t="s">
        <v>2200</v>
      </c>
      <c r="D6" s="169">
        <v>100</v>
      </c>
      <c r="E6" s="168" t="s">
        <v>2200</v>
      </c>
      <c r="F6" s="169">
        <v>100</v>
      </c>
      <c r="G6" s="168" t="s">
        <v>2200</v>
      </c>
      <c r="H6" s="169">
        <v>100</v>
      </c>
      <c r="I6" s="168" t="s">
        <v>2200</v>
      </c>
      <c r="J6" s="169">
        <v>100</v>
      </c>
    </row>
    <row r="7" spans="1:11" ht="27" customHeight="1" x14ac:dyDescent="0.15">
      <c r="A7" s="269" t="s">
        <v>2201</v>
      </c>
      <c r="B7" s="269"/>
      <c r="C7" s="170" t="s">
        <v>2202</v>
      </c>
      <c r="D7" s="170">
        <v>100</v>
      </c>
      <c r="E7" s="170" t="s">
        <v>2202</v>
      </c>
      <c r="F7" s="170">
        <v>100</v>
      </c>
      <c r="G7" s="170" t="s">
        <v>2202</v>
      </c>
      <c r="H7" s="170">
        <v>100</v>
      </c>
      <c r="I7" s="170" t="s">
        <v>2202</v>
      </c>
      <c r="J7" s="170">
        <v>100</v>
      </c>
    </row>
    <row r="8" spans="1:11" ht="67.5" x14ac:dyDescent="0.15">
      <c r="A8" s="273" t="s">
        <v>2203</v>
      </c>
      <c r="B8" s="170" t="s">
        <v>30</v>
      </c>
      <c r="C8" s="170" t="s">
        <v>2220</v>
      </c>
      <c r="D8" s="170">
        <v>100</v>
      </c>
      <c r="E8" s="170" t="s">
        <v>2224</v>
      </c>
      <c r="F8" s="170">
        <v>100</v>
      </c>
      <c r="G8" s="170" t="s">
        <v>2271</v>
      </c>
      <c r="H8" s="170">
        <v>100</v>
      </c>
      <c r="I8" s="170" t="s">
        <v>2264</v>
      </c>
      <c r="J8" s="170">
        <v>100</v>
      </c>
    </row>
    <row r="9" spans="1:11" ht="135" x14ac:dyDescent="0.15">
      <c r="A9" s="274"/>
      <c r="B9" s="170" t="s">
        <v>31</v>
      </c>
      <c r="C9" s="170" t="s">
        <v>2221</v>
      </c>
      <c r="D9" s="170">
        <v>100</v>
      </c>
      <c r="E9" s="170" t="s">
        <v>2226</v>
      </c>
      <c r="F9" s="171">
        <v>105</v>
      </c>
      <c r="G9" s="170" t="s">
        <v>2272</v>
      </c>
      <c r="H9" s="176">
        <v>100</v>
      </c>
      <c r="I9" s="170" t="s">
        <v>2265</v>
      </c>
      <c r="J9" s="171">
        <f>F9</f>
        <v>105</v>
      </c>
    </row>
    <row r="10" spans="1:11" ht="54" x14ac:dyDescent="0.15">
      <c r="A10" s="274"/>
      <c r="B10" s="170" t="s">
        <v>2318</v>
      </c>
      <c r="C10" s="170" t="s">
        <v>2222</v>
      </c>
      <c r="D10" s="170">
        <v>100</v>
      </c>
      <c r="E10" s="170" t="s">
        <v>2225</v>
      </c>
      <c r="F10" s="170">
        <v>100</v>
      </c>
      <c r="G10" s="170" t="s">
        <v>2273</v>
      </c>
      <c r="H10" s="170">
        <v>100</v>
      </c>
      <c r="I10" s="170" t="s">
        <v>2266</v>
      </c>
      <c r="J10" s="170">
        <v>100</v>
      </c>
    </row>
    <row r="11" spans="1:11" ht="40.5" x14ac:dyDescent="0.15">
      <c r="A11" s="274"/>
      <c r="B11" s="170" t="s">
        <v>32</v>
      </c>
      <c r="C11" s="170" t="s">
        <v>2387</v>
      </c>
      <c r="D11" s="170">
        <v>100</v>
      </c>
      <c r="E11" s="170" t="s">
        <v>2389</v>
      </c>
      <c r="F11" s="170">
        <v>100</v>
      </c>
      <c r="G11" s="261" t="s">
        <v>2386</v>
      </c>
      <c r="H11" s="176">
        <v>100</v>
      </c>
      <c r="I11" s="170" t="s">
        <v>2388</v>
      </c>
      <c r="J11" s="170">
        <v>100</v>
      </c>
    </row>
    <row r="12" spans="1:11" ht="134.25" customHeight="1" x14ac:dyDescent="0.15">
      <c r="A12" s="275"/>
      <c r="B12" s="170" t="s">
        <v>33</v>
      </c>
      <c r="C12" s="170" t="s">
        <v>2317</v>
      </c>
      <c r="D12" s="170">
        <v>100</v>
      </c>
      <c r="E12" s="170" t="s">
        <v>2270</v>
      </c>
      <c r="F12" s="171">
        <v>103</v>
      </c>
      <c r="G12" s="170" t="s">
        <v>2274</v>
      </c>
      <c r="H12" s="171">
        <f>F12</f>
        <v>103</v>
      </c>
      <c r="I12" s="170" t="s">
        <v>2267</v>
      </c>
      <c r="J12" s="171">
        <f>F12</f>
        <v>103</v>
      </c>
    </row>
    <row r="13" spans="1:11" ht="27" x14ac:dyDescent="0.15">
      <c r="A13" s="264" t="s">
        <v>2204</v>
      </c>
      <c r="B13" s="170" t="s">
        <v>34</v>
      </c>
      <c r="C13" s="176" t="s">
        <v>1996</v>
      </c>
      <c r="D13" s="170">
        <v>100</v>
      </c>
      <c r="E13" s="170" t="str">
        <f>C13</f>
        <v>有专业物业公司，物业服务保障较好</v>
      </c>
      <c r="F13" s="170">
        <v>100</v>
      </c>
      <c r="G13" s="170" t="str">
        <f>E13</f>
        <v>有专业物业公司，物业服务保障较好</v>
      </c>
      <c r="H13" s="170">
        <v>100</v>
      </c>
      <c r="I13" s="170" t="str">
        <f>G13</f>
        <v>有专业物业公司，物业服务保障较好</v>
      </c>
      <c r="J13" s="170">
        <v>100</v>
      </c>
    </row>
    <row r="14" spans="1:11" ht="27.75" customHeight="1" x14ac:dyDescent="0.15">
      <c r="A14" s="265"/>
      <c r="B14" s="170" t="s">
        <v>35</v>
      </c>
      <c r="C14" s="170" t="s">
        <v>2205</v>
      </c>
      <c r="D14" s="170">
        <v>100</v>
      </c>
      <c r="E14" s="170" t="s">
        <v>2227</v>
      </c>
      <c r="F14" s="170">
        <v>100</v>
      </c>
      <c r="G14" s="170" t="s">
        <v>2275</v>
      </c>
      <c r="H14" s="170">
        <v>100</v>
      </c>
      <c r="I14" s="170" t="s">
        <v>2227</v>
      </c>
      <c r="J14" s="170">
        <v>100</v>
      </c>
    </row>
    <row r="15" spans="1:11" ht="27.75" customHeight="1" x14ac:dyDescent="0.15">
      <c r="A15" s="265"/>
      <c r="B15" s="170" t="s">
        <v>2206</v>
      </c>
      <c r="C15" s="176" t="s">
        <v>2207</v>
      </c>
      <c r="D15" s="170">
        <v>100</v>
      </c>
      <c r="E15" s="170" t="s">
        <v>2207</v>
      </c>
      <c r="F15" s="170">
        <v>100</v>
      </c>
      <c r="G15" s="170" t="s">
        <v>2207</v>
      </c>
      <c r="H15" s="170">
        <v>100</v>
      </c>
      <c r="I15" s="170" t="s">
        <v>2207</v>
      </c>
      <c r="J15" s="170">
        <v>100</v>
      </c>
    </row>
    <row r="16" spans="1:11" ht="27" x14ac:dyDescent="0.15">
      <c r="A16" s="265"/>
      <c r="B16" s="170" t="s">
        <v>36</v>
      </c>
      <c r="C16" s="172" t="s">
        <v>1997</v>
      </c>
      <c r="D16" s="170">
        <v>100</v>
      </c>
      <c r="E16" s="172" t="str">
        <f>C16</f>
        <v>配备管理人员，数量充足，居住管理较好</v>
      </c>
      <c r="F16" s="170">
        <v>100</v>
      </c>
      <c r="G16" s="172" t="str">
        <f>E16</f>
        <v>配备管理人员，数量充足，居住管理较好</v>
      </c>
      <c r="H16" s="170">
        <v>100</v>
      </c>
      <c r="I16" s="172" t="str">
        <f>G16</f>
        <v>配备管理人员，数量充足，居住管理较好</v>
      </c>
      <c r="J16" s="170">
        <v>100</v>
      </c>
    </row>
    <row r="17" spans="1:10" s="194" customFormat="1" ht="26.25" customHeight="1" x14ac:dyDescent="0.15">
      <c r="A17" s="265"/>
      <c r="B17" s="190" t="s">
        <v>2248</v>
      </c>
      <c r="C17" s="195" t="s">
        <v>2301</v>
      </c>
      <c r="D17" s="190">
        <v>100</v>
      </c>
      <c r="E17" s="195" t="s">
        <v>2281</v>
      </c>
      <c r="F17" s="196">
        <v>99</v>
      </c>
      <c r="G17" s="195" t="s">
        <v>2280</v>
      </c>
      <c r="H17" s="196">
        <v>99</v>
      </c>
      <c r="I17" s="195" t="s">
        <v>2282</v>
      </c>
      <c r="J17" s="190">
        <v>100</v>
      </c>
    </row>
    <row r="18" spans="1:10" ht="27" x14ac:dyDescent="0.15">
      <c r="A18" s="265"/>
      <c r="B18" s="173" t="s">
        <v>1994</v>
      </c>
      <c r="C18" s="170" t="s">
        <v>1998</v>
      </c>
      <c r="D18" s="173">
        <v>100</v>
      </c>
      <c r="E18" s="170" t="s">
        <v>2279</v>
      </c>
      <c r="F18" s="173">
        <v>100</v>
      </c>
      <c r="G18" s="176" t="s">
        <v>2279</v>
      </c>
      <c r="H18" s="173">
        <v>100</v>
      </c>
      <c r="I18" s="176" t="s">
        <v>2278</v>
      </c>
      <c r="J18" s="173">
        <v>100</v>
      </c>
    </row>
    <row r="19" spans="1:10" ht="45.75" customHeight="1" x14ac:dyDescent="0.15">
      <c r="A19" s="265"/>
      <c r="B19" s="170" t="s">
        <v>1995</v>
      </c>
      <c r="C19" s="170" t="s">
        <v>2228</v>
      </c>
      <c r="D19" s="170">
        <v>100</v>
      </c>
      <c r="E19" s="170" t="s">
        <v>2228</v>
      </c>
      <c r="F19" s="171">
        <v>102</v>
      </c>
      <c r="G19" s="170" t="s">
        <v>2276</v>
      </c>
      <c r="H19" s="171">
        <v>102</v>
      </c>
      <c r="I19" s="170" t="s">
        <v>2268</v>
      </c>
      <c r="J19" s="171">
        <v>102</v>
      </c>
    </row>
    <row r="20" spans="1:10" ht="51.75" customHeight="1" x14ac:dyDescent="0.15">
      <c r="A20" s="265"/>
      <c r="B20" s="170" t="s">
        <v>37</v>
      </c>
      <c r="C20" s="176" t="s">
        <v>2223</v>
      </c>
      <c r="D20" s="170">
        <v>100</v>
      </c>
      <c r="E20" s="170" t="s">
        <v>2001</v>
      </c>
      <c r="F20" s="171">
        <v>105</v>
      </c>
      <c r="G20" s="170" t="s">
        <v>2001</v>
      </c>
      <c r="H20" s="171">
        <v>105</v>
      </c>
      <c r="I20" s="170" t="s">
        <v>2269</v>
      </c>
      <c r="J20" s="171">
        <v>105</v>
      </c>
    </row>
    <row r="21" spans="1:10" ht="27" x14ac:dyDescent="0.15">
      <c r="A21" s="265"/>
      <c r="B21" s="170" t="s">
        <v>38</v>
      </c>
      <c r="C21" s="176" t="s">
        <v>2263</v>
      </c>
      <c r="D21" s="170">
        <v>100</v>
      </c>
      <c r="E21" s="170" t="s">
        <v>39</v>
      </c>
      <c r="F21" s="171">
        <v>102</v>
      </c>
      <c r="G21" s="170" t="s">
        <v>39</v>
      </c>
      <c r="H21" s="171">
        <v>102</v>
      </c>
      <c r="I21" s="170" t="s">
        <v>2277</v>
      </c>
      <c r="J21" s="171">
        <v>102</v>
      </c>
    </row>
    <row r="22" spans="1:10" ht="27" hidden="1" x14ac:dyDescent="0.15">
      <c r="A22" s="174"/>
      <c r="B22" s="170" t="s">
        <v>2208</v>
      </c>
      <c r="C22" s="170" t="s">
        <v>2209</v>
      </c>
      <c r="D22" s="170">
        <v>100</v>
      </c>
      <c r="E22" s="170" t="s">
        <v>148</v>
      </c>
      <c r="F22" s="170">
        <f>D22</f>
        <v>100</v>
      </c>
      <c r="G22" s="170" t="s">
        <v>148</v>
      </c>
      <c r="H22" s="170">
        <f>D22</f>
        <v>100</v>
      </c>
      <c r="I22" s="170" t="s">
        <v>148</v>
      </c>
      <c r="J22" s="170">
        <f>D22</f>
        <v>100</v>
      </c>
    </row>
    <row r="23" spans="1:10" ht="27" hidden="1" x14ac:dyDescent="0.15">
      <c r="A23" s="174"/>
      <c r="B23" s="170" t="s">
        <v>2210</v>
      </c>
      <c r="C23" s="170" t="s">
        <v>2211</v>
      </c>
      <c r="D23" s="170">
        <v>100</v>
      </c>
      <c r="E23" s="170" t="s">
        <v>2212</v>
      </c>
      <c r="F23" s="175">
        <f>D23</f>
        <v>100</v>
      </c>
      <c r="G23" s="175" t="s">
        <v>2212</v>
      </c>
      <c r="H23" s="175">
        <f>F23</f>
        <v>100</v>
      </c>
      <c r="I23" s="175" t="s">
        <v>2212</v>
      </c>
      <c r="J23" s="175">
        <f>F23</f>
        <v>100</v>
      </c>
    </row>
    <row r="24" spans="1:10" ht="27" hidden="1" x14ac:dyDescent="0.15">
      <c r="A24" s="174"/>
      <c r="B24" s="170" t="s">
        <v>2213</v>
      </c>
      <c r="C24" s="170" t="s">
        <v>2214</v>
      </c>
      <c r="D24" s="170">
        <v>100</v>
      </c>
      <c r="E24" s="170" t="s">
        <v>2214</v>
      </c>
      <c r="F24" s="175">
        <v>100</v>
      </c>
      <c r="G24" s="175" t="s">
        <v>2214</v>
      </c>
      <c r="H24" s="175">
        <v>100</v>
      </c>
      <c r="I24" s="175" t="s">
        <v>2214</v>
      </c>
      <c r="J24" s="175">
        <v>100</v>
      </c>
    </row>
    <row r="25" spans="1:10" ht="27" customHeight="1" x14ac:dyDescent="0.15">
      <c r="A25" s="266" t="s">
        <v>2215</v>
      </c>
      <c r="B25" s="266"/>
      <c r="C25" s="269" t="s">
        <v>40</v>
      </c>
      <c r="D25" s="269"/>
      <c r="E25" s="268">
        <f>案例数据!$U$3</f>
        <v>50.677058547598733</v>
      </c>
      <c r="F25" s="268"/>
      <c r="G25" s="268">
        <f>案例数据!U63</f>
        <v>46.576306644853254</v>
      </c>
      <c r="H25" s="268"/>
      <c r="I25" s="276">
        <f>案例数据!U75</f>
        <v>49.074073654705153</v>
      </c>
      <c r="J25" s="277"/>
    </row>
    <row r="26" spans="1:10" ht="27" customHeight="1" x14ac:dyDescent="0.15">
      <c r="A26" s="266" t="s">
        <v>2216</v>
      </c>
      <c r="B26" s="266"/>
      <c r="C26" s="269" t="s">
        <v>40</v>
      </c>
      <c r="D26" s="269"/>
      <c r="E26" s="270">
        <f>ROUND(E25*POWER(100,COUNT(F6:F24))/PRODUCT(F6:F24),2)</f>
        <v>43.33</v>
      </c>
      <c r="F26" s="270"/>
      <c r="G26" s="270">
        <f>ROUND(G25*POWER(100,COUNT(H6:H24))/PRODUCT(H6:H24),2)</f>
        <v>41.81</v>
      </c>
      <c r="H26" s="270"/>
      <c r="I26" s="278">
        <f>ROUND(I25*POWER(100,COUNT(J6:J24))/PRODUCT(J6:J24),2)</f>
        <v>41.54</v>
      </c>
      <c r="J26" s="279"/>
    </row>
    <row r="27" spans="1:10" ht="27" customHeight="1" x14ac:dyDescent="0.15">
      <c r="A27" s="267" t="str">
        <f>CONCATENATE("估价对象比较价值=(",TEXT(E26,"G/通用格式"),"+",TEXT(G26,"G/通用格式"),"+",TEXT(I26,"G/通用格式"),")","/",3,"=",ROUND((E26+G26+I26)/3,0))</f>
        <v>估价对象比较价值=(43.33+41.81+41.54)/3=42</v>
      </c>
      <c r="B27" s="267"/>
      <c r="C27" s="267"/>
      <c r="D27" s="267"/>
      <c r="E27" s="267"/>
      <c r="F27" s="267"/>
      <c r="G27" s="267"/>
      <c r="H27" s="267"/>
      <c r="I27" s="14"/>
      <c r="J27" s="14"/>
    </row>
    <row r="28" spans="1:10" ht="27" customHeight="1" x14ac:dyDescent="0.15">
      <c r="A28" s="14"/>
      <c r="B28" s="14"/>
      <c r="C28" s="14"/>
      <c r="D28" s="14"/>
      <c r="E28" s="14"/>
      <c r="F28" s="14"/>
      <c r="G28" s="14"/>
      <c r="H28" s="14"/>
      <c r="I28" s="14"/>
      <c r="J28" s="14"/>
    </row>
    <row r="29" spans="1:10" ht="27" customHeight="1" x14ac:dyDescent="0.15">
      <c r="A29" s="14"/>
      <c r="B29" s="14"/>
      <c r="C29" s="14">
        <f>ROUND((E26+G26+I26)/3,0)</f>
        <v>42</v>
      </c>
      <c r="D29" s="14"/>
      <c r="E29" s="14">
        <f>ROUND(E26/E25,4)</f>
        <v>0.85499999999999998</v>
      </c>
      <c r="F29" s="14"/>
      <c r="G29" s="14">
        <f>ROUND(G26/G25,4)</f>
        <v>0.89770000000000005</v>
      </c>
      <c r="H29" s="14"/>
      <c r="I29" s="14">
        <f>ROUND(I26/I25,4)</f>
        <v>0.84650000000000003</v>
      </c>
      <c r="J29" s="14"/>
    </row>
    <row r="30" spans="1:10" ht="27" customHeight="1" x14ac:dyDescent="0.15">
      <c r="A30" s="14"/>
      <c r="B30" s="14"/>
      <c r="C30" s="14"/>
      <c r="D30" s="14"/>
      <c r="E30" s="179">
        <f>E25*E29</f>
        <v>43.328885058196917</v>
      </c>
      <c r="F30" s="179"/>
      <c r="G30" s="179">
        <f>G25*G29</f>
        <v>41.811550475084772</v>
      </c>
      <c r="H30" s="179"/>
      <c r="I30" s="179">
        <f>I25*I29</f>
        <v>41.54120334870791</v>
      </c>
      <c r="J30" s="179"/>
    </row>
    <row r="32" spans="1:10" x14ac:dyDescent="0.15">
      <c r="E32" s="167">
        <f>ROUND($D$6/F6,2)</f>
        <v>1</v>
      </c>
      <c r="G32" s="167">
        <f>ROUND($D$6/H6,4)</f>
        <v>1</v>
      </c>
      <c r="I32" s="167">
        <f>ROUND($D$6/J6,4)</f>
        <v>1</v>
      </c>
    </row>
    <row r="33" spans="5:9" x14ac:dyDescent="0.15">
      <c r="E33" s="167">
        <f t="shared" ref="E33:E47" si="0">ROUND($D$6/F7,4)</f>
        <v>1</v>
      </c>
      <c r="G33" s="167">
        <f t="shared" ref="G33:G47" si="1">ROUND($D$6/H7,4)</f>
        <v>1</v>
      </c>
      <c r="I33" s="167">
        <f t="shared" ref="I33:I47" si="2">ROUND($D$6/J7,4)</f>
        <v>1</v>
      </c>
    </row>
    <row r="34" spans="5:9" x14ac:dyDescent="0.15">
      <c r="E34" s="167">
        <f t="shared" si="0"/>
        <v>1</v>
      </c>
      <c r="G34" s="167">
        <f t="shared" si="1"/>
        <v>1</v>
      </c>
      <c r="I34" s="167">
        <f t="shared" si="2"/>
        <v>1</v>
      </c>
    </row>
    <row r="35" spans="5:9" x14ac:dyDescent="0.15">
      <c r="E35" s="167">
        <f>ROUND($D$6/F9,4)</f>
        <v>0.95240000000000002</v>
      </c>
      <c r="G35" s="167">
        <f t="shared" si="1"/>
        <v>1</v>
      </c>
      <c r="I35" s="167">
        <f t="shared" si="2"/>
        <v>0.95240000000000002</v>
      </c>
    </row>
    <row r="36" spans="5:9" x14ac:dyDescent="0.15">
      <c r="E36" s="167">
        <f t="shared" si="0"/>
        <v>1</v>
      </c>
      <c r="G36" s="167">
        <f t="shared" si="1"/>
        <v>1</v>
      </c>
      <c r="I36" s="167">
        <f t="shared" si="2"/>
        <v>1</v>
      </c>
    </row>
    <row r="37" spans="5:9" x14ac:dyDescent="0.15">
      <c r="E37" s="167">
        <f t="shared" si="0"/>
        <v>1</v>
      </c>
      <c r="G37" s="167">
        <f t="shared" si="1"/>
        <v>1</v>
      </c>
      <c r="I37" s="167">
        <f t="shared" si="2"/>
        <v>1</v>
      </c>
    </row>
    <row r="38" spans="5:9" x14ac:dyDescent="0.15">
      <c r="E38" s="167">
        <f>ROUND($D$6/F12,4)</f>
        <v>0.97089999999999999</v>
      </c>
      <c r="G38" s="167">
        <f t="shared" si="1"/>
        <v>0.97089999999999999</v>
      </c>
      <c r="I38" s="167">
        <f>ROUND($D$6/J12,4)</f>
        <v>0.97089999999999999</v>
      </c>
    </row>
    <row r="39" spans="5:9" x14ac:dyDescent="0.15">
      <c r="E39" s="167">
        <f t="shared" si="0"/>
        <v>1</v>
      </c>
      <c r="G39" s="167">
        <f t="shared" si="1"/>
        <v>1</v>
      </c>
      <c r="I39" s="167">
        <f t="shared" si="2"/>
        <v>1</v>
      </c>
    </row>
    <row r="40" spans="5:9" x14ac:dyDescent="0.15">
      <c r="E40" s="167">
        <f t="shared" si="0"/>
        <v>1</v>
      </c>
      <c r="G40" s="167">
        <f t="shared" si="1"/>
        <v>1</v>
      </c>
      <c r="I40" s="167">
        <f t="shared" si="2"/>
        <v>1</v>
      </c>
    </row>
    <row r="41" spans="5:9" x14ac:dyDescent="0.15">
      <c r="E41" s="167">
        <f t="shared" si="0"/>
        <v>1</v>
      </c>
      <c r="G41" s="167">
        <f t="shared" si="1"/>
        <v>1</v>
      </c>
      <c r="I41" s="167">
        <f t="shared" si="2"/>
        <v>1</v>
      </c>
    </row>
    <row r="42" spans="5:9" x14ac:dyDescent="0.15">
      <c r="E42" s="167">
        <f t="shared" si="0"/>
        <v>1</v>
      </c>
      <c r="G42" s="167">
        <f t="shared" si="1"/>
        <v>1</v>
      </c>
      <c r="I42" s="167">
        <f t="shared" si="2"/>
        <v>1</v>
      </c>
    </row>
    <row r="43" spans="5:9" x14ac:dyDescent="0.15">
      <c r="E43" s="167">
        <f>ROUND($D$6/F17,4)</f>
        <v>1.0101</v>
      </c>
      <c r="G43" s="167">
        <f t="shared" si="1"/>
        <v>1.0101</v>
      </c>
      <c r="I43" s="167">
        <f t="shared" si="2"/>
        <v>1</v>
      </c>
    </row>
    <row r="44" spans="5:9" x14ac:dyDescent="0.15">
      <c r="E44" s="167">
        <f t="shared" si="0"/>
        <v>1</v>
      </c>
      <c r="G44" s="167">
        <f t="shared" si="1"/>
        <v>1</v>
      </c>
      <c r="I44" s="167">
        <f t="shared" si="2"/>
        <v>1</v>
      </c>
    </row>
    <row r="45" spans="5:9" x14ac:dyDescent="0.15">
      <c r="E45" s="167">
        <f t="shared" si="0"/>
        <v>0.98040000000000005</v>
      </c>
      <c r="G45" s="167">
        <f t="shared" si="1"/>
        <v>0.98040000000000005</v>
      </c>
      <c r="I45" s="167">
        <f t="shared" si="2"/>
        <v>0.98040000000000005</v>
      </c>
    </row>
    <row r="46" spans="5:9" x14ac:dyDescent="0.15">
      <c r="E46" s="167">
        <f t="shared" si="0"/>
        <v>0.95240000000000002</v>
      </c>
      <c r="G46" s="167">
        <f t="shared" si="1"/>
        <v>0.95240000000000002</v>
      </c>
      <c r="I46" s="167">
        <f t="shared" si="2"/>
        <v>0.95240000000000002</v>
      </c>
    </row>
    <row r="47" spans="5:9" x14ac:dyDescent="0.15">
      <c r="E47" s="167">
        <f t="shared" si="0"/>
        <v>0.98040000000000005</v>
      </c>
      <c r="G47" s="167">
        <f t="shared" si="1"/>
        <v>0.98040000000000005</v>
      </c>
      <c r="I47" s="167">
        <f t="shared" si="2"/>
        <v>0.98040000000000005</v>
      </c>
    </row>
    <row r="49" spans="5:9" x14ac:dyDescent="0.15">
      <c r="E49" s="257">
        <f>E35*E38*E43*E46*E47*E45</f>
        <v>0.85503570545756302</v>
      </c>
      <c r="F49" s="257"/>
      <c r="G49" s="257">
        <f t="shared" ref="G49:I49" si="3">G35*G38*G43*G46*G47*G45</f>
        <v>0.89776953533973425</v>
      </c>
      <c r="H49" s="257"/>
      <c r="I49" s="257">
        <f t="shared" si="3"/>
        <v>0.84648619488918209</v>
      </c>
    </row>
  </sheetData>
  <mergeCells count="31">
    <mergeCell ref="E5:F5"/>
    <mergeCell ref="G5:H5"/>
    <mergeCell ref="I26:J26"/>
    <mergeCell ref="A1:J2"/>
    <mergeCell ref="I25:J25"/>
    <mergeCell ref="A3:B3"/>
    <mergeCell ref="C3:D3"/>
    <mergeCell ref="E3:F3"/>
    <mergeCell ref="G3:H3"/>
    <mergeCell ref="I5:J5"/>
    <mergeCell ref="I3:J3"/>
    <mergeCell ref="A4:B4"/>
    <mergeCell ref="C4:D4"/>
    <mergeCell ref="E4:F4"/>
    <mergeCell ref="G4:H4"/>
    <mergeCell ref="I4:J4"/>
    <mergeCell ref="A5:B5"/>
    <mergeCell ref="C5:D5"/>
    <mergeCell ref="A6:B6"/>
    <mergeCell ref="A7:B7"/>
    <mergeCell ref="A8:A12"/>
    <mergeCell ref="A13:A21"/>
    <mergeCell ref="A25:B25"/>
    <mergeCell ref="A27:H27"/>
    <mergeCell ref="E25:F25"/>
    <mergeCell ref="G25:H25"/>
    <mergeCell ref="A26:B26"/>
    <mergeCell ref="C26:D26"/>
    <mergeCell ref="E26:F26"/>
    <mergeCell ref="G26:H26"/>
    <mergeCell ref="C25:D25"/>
  </mergeCells>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79"/>
  <sheetViews>
    <sheetView workbookViewId="0">
      <pane ySplit="1" topLeftCell="A972" activePane="bottomLeft" state="frozen"/>
      <selection activeCell="M15" sqref="M15:M26"/>
      <selection pane="bottomLeft" activeCell="M15" sqref="M15:M26"/>
    </sheetView>
  </sheetViews>
  <sheetFormatPr defaultColWidth="9.625" defaultRowHeight="13.5" x14ac:dyDescent="0.15"/>
  <cols>
    <col min="1" max="9" width="9.625" style="5"/>
    <col min="10" max="10" width="6.75" style="5" customWidth="1"/>
    <col min="11" max="11" width="14" style="5" customWidth="1"/>
    <col min="12" max="12" width="5.375" style="5" customWidth="1"/>
    <col min="13" max="16384" width="9.625" style="5"/>
  </cols>
  <sheetData>
    <row r="1" spans="1:13" ht="30" x14ac:dyDescent="0.15">
      <c r="A1" s="55" t="s">
        <v>41</v>
      </c>
      <c r="B1" s="55" t="s">
        <v>14</v>
      </c>
      <c r="C1" s="55" t="s">
        <v>192</v>
      </c>
      <c r="D1" s="56" t="s">
        <v>180</v>
      </c>
      <c r="E1" s="57" t="s">
        <v>181</v>
      </c>
      <c r="F1" s="57" t="s">
        <v>193</v>
      </c>
      <c r="G1" s="58" t="s">
        <v>182</v>
      </c>
      <c r="H1" s="58" t="s">
        <v>179</v>
      </c>
      <c r="I1" s="5">
        <v>33</v>
      </c>
    </row>
    <row r="2" spans="1:13" ht="16.5" x14ac:dyDescent="0.3">
      <c r="A2" s="59">
        <v>1</v>
      </c>
      <c r="B2" s="59" t="s">
        <v>194</v>
      </c>
      <c r="C2" s="60" t="s">
        <v>195</v>
      </c>
      <c r="D2" s="61" t="s">
        <v>196</v>
      </c>
      <c r="E2" s="62" t="s">
        <v>197</v>
      </c>
      <c r="F2" s="63">
        <v>56.08</v>
      </c>
      <c r="G2" s="64" t="s">
        <v>198</v>
      </c>
      <c r="H2" s="63">
        <v>2</v>
      </c>
    </row>
    <row r="3" spans="1:13" ht="16.5" x14ac:dyDescent="0.3">
      <c r="A3" s="59">
        <v>2</v>
      </c>
      <c r="B3" s="59" t="s">
        <v>194</v>
      </c>
      <c r="C3" s="60" t="s">
        <v>199</v>
      </c>
      <c r="D3" s="61" t="s">
        <v>191</v>
      </c>
      <c r="E3" s="62" t="s">
        <v>187</v>
      </c>
      <c r="F3" s="63">
        <v>40.880000000000003</v>
      </c>
      <c r="G3" s="64" t="s">
        <v>200</v>
      </c>
      <c r="H3" s="63">
        <v>1</v>
      </c>
      <c r="I3" s="5">
        <f>MAX(F2:F1477)</f>
        <v>60.03</v>
      </c>
    </row>
    <row r="4" spans="1:13" ht="16.5" x14ac:dyDescent="0.3">
      <c r="A4" s="59">
        <v>3</v>
      </c>
      <c r="B4" s="59" t="s">
        <v>194</v>
      </c>
      <c r="C4" s="60" t="s">
        <v>201</v>
      </c>
      <c r="D4" s="61" t="s">
        <v>202</v>
      </c>
      <c r="E4" s="62" t="s">
        <v>187</v>
      </c>
      <c r="F4" s="63">
        <v>41</v>
      </c>
      <c r="G4" s="64" t="s">
        <v>200</v>
      </c>
      <c r="H4" s="63">
        <v>1</v>
      </c>
      <c r="I4" s="5">
        <f>MIN(F2:F1477)</f>
        <v>40.880000000000003</v>
      </c>
    </row>
    <row r="5" spans="1:13" ht="16.5" x14ac:dyDescent="0.3">
      <c r="A5" s="59">
        <v>4</v>
      </c>
      <c r="B5" s="59" t="s">
        <v>194</v>
      </c>
      <c r="C5" s="60" t="s">
        <v>203</v>
      </c>
      <c r="D5" s="61" t="s">
        <v>191</v>
      </c>
      <c r="E5" s="62" t="s">
        <v>187</v>
      </c>
      <c r="F5" s="63">
        <v>41</v>
      </c>
      <c r="G5" s="64" t="s">
        <v>200</v>
      </c>
      <c r="H5" s="63">
        <v>1</v>
      </c>
    </row>
    <row r="6" spans="1:13" ht="16.5" x14ac:dyDescent="0.3">
      <c r="A6" s="59">
        <v>5</v>
      </c>
      <c r="B6" s="59" t="s">
        <v>194</v>
      </c>
      <c r="C6" s="60" t="s">
        <v>204</v>
      </c>
      <c r="D6" s="61" t="s">
        <v>202</v>
      </c>
      <c r="E6" s="62" t="s">
        <v>187</v>
      </c>
      <c r="F6" s="63">
        <v>40.880000000000003</v>
      </c>
      <c r="G6" s="64" t="s">
        <v>200</v>
      </c>
      <c r="H6" s="63">
        <v>1</v>
      </c>
      <c r="I6" s="5" t="s">
        <v>1963</v>
      </c>
      <c r="J6" s="5" t="s">
        <v>1964</v>
      </c>
      <c r="K6" s="5" t="s">
        <v>1965</v>
      </c>
      <c r="L6" s="5">
        <v>578</v>
      </c>
      <c r="M6" s="5" t="s">
        <v>1984</v>
      </c>
    </row>
    <row r="7" spans="1:13" ht="16.5" x14ac:dyDescent="0.3">
      <c r="A7" s="59">
        <v>6</v>
      </c>
      <c r="B7" s="59" t="s">
        <v>194</v>
      </c>
      <c r="C7" s="60" t="s">
        <v>205</v>
      </c>
      <c r="D7" s="61" t="s">
        <v>206</v>
      </c>
      <c r="E7" s="62" t="s">
        <v>207</v>
      </c>
      <c r="F7" s="63">
        <v>58.71</v>
      </c>
      <c r="G7" s="64" t="s">
        <v>198</v>
      </c>
      <c r="H7" s="63">
        <v>2</v>
      </c>
      <c r="I7" s="5" t="s">
        <v>1968</v>
      </c>
      <c r="J7" s="5" t="s">
        <v>1967</v>
      </c>
      <c r="K7" s="5" t="s">
        <v>1966</v>
      </c>
      <c r="L7" s="5">
        <v>493</v>
      </c>
      <c r="M7" s="5" t="s">
        <v>1984</v>
      </c>
    </row>
    <row r="8" spans="1:13" ht="16.5" x14ac:dyDescent="0.3">
      <c r="A8" s="59">
        <v>7</v>
      </c>
      <c r="B8" s="59" t="s">
        <v>194</v>
      </c>
      <c r="C8" s="60" t="s">
        <v>208</v>
      </c>
      <c r="D8" s="61" t="s">
        <v>196</v>
      </c>
      <c r="E8" s="62" t="s">
        <v>197</v>
      </c>
      <c r="F8" s="63">
        <v>56.08</v>
      </c>
      <c r="G8" s="64" t="s">
        <v>198</v>
      </c>
      <c r="H8" s="63">
        <v>2</v>
      </c>
      <c r="I8" s="5" t="s">
        <v>1969</v>
      </c>
      <c r="J8" s="5" t="s">
        <v>1970</v>
      </c>
      <c r="K8" s="5" t="s">
        <v>1971</v>
      </c>
      <c r="L8" s="5">
        <v>204</v>
      </c>
      <c r="M8" s="5" t="s">
        <v>1985</v>
      </c>
    </row>
    <row r="9" spans="1:13" ht="16.5" x14ac:dyDescent="0.3">
      <c r="A9" s="59">
        <v>8</v>
      </c>
      <c r="B9" s="59" t="s">
        <v>194</v>
      </c>
      <c r="C9" s="60" t="s">
        <v>209</v>
      </c>
      <c r="D9" s="61" t="s">
        <v>191</v>
      </c>
      <c r="E9" s="62" t="s">
        <v>187</v>
      </c>
      <c r="F9" s="63">
        <v>40.880000000000003</v>
      </c>
      <c r="G9" s="64" t="s">
        <v>200</v>
      </c>
      <c r="H9" s="63">
        <v>1</v>
      </c>
      <c r="I9" s="5" t="s">
        <v>1974</v>
      </c>
      <c r="J9" s="5" t="s">
        <v>1973</v>
      </c>
      <c r="K9" s="5" t="s">
        <v>1972</v>
      </c>
      <c r="L9" s="5">
        <v>57</v>
      </c>
      <c r="M9" s="5" t="s">
        <v>1985</v>
      </c>
    </row>
    <row r="10" spans="1:13" ht="16.5" x14ac:dyDescent="0.3">
      <c r="A10" s="59">
        <v>9</v>
      </c>
      <c r="B10" s="59" t="s">
        <v>194</v>
      </c>
      <c r="C10" s="60" t="s">
        <v>210</v>
      </c>
      <c r="D10" s="61" t="s">
        <v>202</v>
      </c>
      <c r="E10" s="62" t="s">
        <v>187</v>
      </c>
      <c r="F10" s="63">
        <v>41</v>
      </c>
      <c r="G10" s="64" t="s">
        <v>200</v>
      </c>
      <c r="H10" s="63">
        <v>1</v>
      </c>
      <c r="I10" s="5" t="s">
        <v>1975</v>
      </c>
      <c r="J10" s="5" t="s">
        <v>1976</v>
      </c>
      <c r="K10" s="5" t="s">
        <v>1977</v>
      </c>
      <c r="L10" s="5">
        <v>58</v>
      </c>
      <c r="M10" s="5" t="s">
        <v>1985</v>
      </c>
    </row>
    <row r="11" spans="1:13" ht="16.5" x14ac:dyDescent="0.3">
      <c r="A11" s="59">
        <v>10</v>
      </c>
      <c r="B11" s="59" t="s">
        <v>194</v>
      </c>
      <c r="C11" s="60" t="s">
        <v>211</v>
      </c>
      <c r="D11" s="61" t="s">
        <v>191</v>
      </c>
      <c r="E11" s="62" t="s">
        <v>187</v>
      </c>
      <c r="F11" s="63">
        <v>41</v>
      </c>
      <c r="G11" s="64" t="s">
        <v>200</v>
      </c>
      <c r="H11" s="63">
        <v>1</v>
      </c>
      <c r="I11" s="5" t="s">
        <v>1978</v>
      </c>
      <c r="J11" s="5" t="s">
        <v>1979</v>
      </c>
      <c r="K11" s="5" t="s">
        <v>1980</v>
      </c>
      <c r="L11" s="5">
        <v>58</v>
      </c>
      <c r="M11" s="5" t="s">
        <v>1985</v>
      </c>
    </row>
    <row r="12" spans="1:13" ht="16.5" x14ac:dyDescent="0.3">
      <c r="A12" s="59">
        <v>11</v>
      </c>
      <c r="B12" s="59" t="s">
        <v>194</v>
      </c>
      <c r="C12" s="60" t="s">
        <v>212</v>
      </c>
      <c r="D12" s="61" t="s">
        <v>202</v>
      </c>
      <c r="E12" s="62" t="s">
        <v>187</v>
      </c>
      <c r="F12" s="63">
        <v>40.880000000000003</v>
      </c>
      <c r="G12" s="64" t="s">
        <v>200</v>
      </c>
      <c r="H12" s="63">
        <v>1</v>
      </c>
      <c r="I12" s="5" t="s">
        <v>1983</v>
      </c>
      <c r="J12" s="5" t="s">
        <v>1982</v>
      </c>
      <c r="K12" s="5" t="s">
        <v>1981</v>
      </c>
      <c r="L12" s="5">
        <v>29</v>
      </c>
      <c r="M12" s="5" t="s">
        <v>1985</v>
      </c>
    </row>
    <row r="13" spans="1:13" ht="16.5" x14ac:dyDescent="0.3">
      <c r="A13" s="59">
        <v>12</v>
      </c>
      <c r="B13" s="59" t="s">
        <v>194</v>
      </c>
      <c r="C13" s="60" t="s">
        <v>213</v>
      </c>
      <c r="D13" s="61" t="s">
        <v>206</v>
      </c>
      <c r="E13" s="62" t="s">
        <v>207</v>
      </c>
      <c r="F13" s="63">
        <v>59.21</v>
      </c>
      <c r="G13" s="64" t="s">
        <v>198</v>
      </c>
      <c r="H13" s="63">
        <v>2</v>
      </c>
    </row>
    <row r="14" spans="1:13" ht="16.5" x14ac:dyDescent="0.3">
      <c r="A14" s="59">
        <v>13</v>
      </c>
      <c r="B14" s="59" t="s">
        <v>194</v>
      </c>
      <c r="C14" s="60" t="s">
        <v>214</v>
      </c>
      <c r="D14" s="61" t="s">
        <v>196</v>
      </c>
      <c r="E14" s="62" t="s">
        <v>197</v>
      </c>
      <c r="F14" s="63">
        <v>56.08</v>
      </c>
      <c r="G14" s="64" t="s">
        <v>198</v>
      </c>
      <c r="H14" s="63">
        <v>2</v>
      </c>
    </row>
    <row r="15" spans="1:13" ht="16.5" x14ac:dyDescent="0.3">
      <c r="A15" s="59">
        <v>14</v>
      </c>
      <c r="B15" s="59" t="s">
        <v>194</v>
      </c>
      <c r="C15" s="60" t="s">
        <v>215</v>
      </c>
      <c r="D15" s="61" t="s">
        <v>191</v>
      </c>
      <c r="E15" s="62" t="s">
        <v>187</v>
      </c>
      <c r="F15" s="63">
        <v>40.880000000000003</v>
      </c>
      <c r="G15" s="64" t="s">
        <v>200</v>
      </c>
      <c r="H15" s="63">
        <v>1</v>
      </c>
    </row>
    <row r="16" spans="1:13" ht="16.5" x14ac:dyDescent="0.3">
      <c r="A16" s="59">
        <v>15</v>
      </c>
      <c r="B16" s="59" t="s">
        <v>194</v>
      </c>
      <c r="C16" s="60" t="s">
        <v>216</v>
      </c>
      <c r="D16" s="61" t="s">
        <v>202</v>
      </c>
      <c r="E16" s="62" t="s">
        <v>187</v>
      </c>
      <c r="F16" s="63">
        <v>41</v>
      </c>
      <c r="G16" s="64" t="s">
        <v>200</v>
      </c>
      <c r="H16" s="63">
        <v>1</v>
      </c>
    </row>
    <row r="17" spans="1:8" ht="16.5" x14ac:dyDescent="0.3">
      <c r="A17" s="59">
        <v>16</v>
      </c>
      <c r="B17" s="59" t="s">
        <v>194</v>
      </c>
      <c r="C17" s="60" t="s">
        <v>217</v>
      </c>
      <c r="D17" s="61" t="s">
        <v>191</v>
      </c>
      <c r="E17" s="62" t="s">
        <v>187</v>
      </c>
      <c r="F17" s="63">
        <v>41</v>
      </c>
      <c r="G17" s="64" t="s">
        <v>200</v>
      </c>
      <c r="H17" s="63">
        <v>1</v>
      </c>
    </row>
    <row r="18" spans="1:8" ht="16.5" x14ac:dyDescent="0.3">
      <c r="A18" s="59">
        <v>17</v>
      </c>
      <c r="B18" s="59" t="s">
        <v>194</v>
      </c>
      <c r="C18" s="60" t="s">
        <v>218</v>
      </c>
      <c r="D18" s="61" t="s">
        <v>202</v>
      </c>
      <c r="E18" s="62" t="s">
        <v>187</v>
      </c>
      <c r="F18" s="63">
        <v>40.880000000000003</v>
      </c>
      <c r="G18" s="64" t="s">
        <v>200</v>
      </c>
      <c r="H18" s="63">
        <v>1</v>
      </c>
    </row>
    <row r="19" spans="1:8" ht="16.5" x14ac:dyDescent="0.3">
      <c r="A19" s="59">
        <v>18</v>
      </c>
      <c r="B19" s="59" t="s">
        <v>194</v>
      </c>
      <c r="C19" s="60" t="s">
        <v>219</v>
      </c>
      <c r="D19" s="61" t="s">
        <v>206</v>
      </c>
      <c r="E19" s="62" t="s">
        <v>207</v>
      </c>
      <c r="F19" s="63">
        <v>59.21</v>
      </c>
      <c r="G19" s="64" t="s">
        <v>198</v>
      </c>
      <c r="H19" s="63">
        <v>2</v>
      </c>
    </row>
    <row r="20" spans="1:8" ht="16.5" x14ac:dyDescent="0.3">
      <c r="A20" s="59">
        <v>19</v>
      </c>
      <c r="B20" s="59" t="s">
        <v>194</v>
      </c>
      <c r="C20" s="60" t="s">
        <v>220</v>
      </c>
      <c r="D20" s="61" t="s">
        <v>196</v>
      </c>
      <c r="E20" s="62" t="s">
        <v>197</v>
      </c>
      <c r="F20" s="63">
        <v>56.08</v>
      </c>
      <c r="G20" s="64" t="s">
        <v>198</v>
      </c>
      <c r="H20" s="63">
        <v>2</v>
      </c>
    </row>
    <row r="21" spans="1:8" ht="16.5" x14ac:dyDescent="0.3">
      <c r="A21" s="59">
        <v>20</v>
      </c>
      <c r="B21" s="59" t="s">
        <v>194</v>
      </c>
      <c r="C21" s="60" t="s">
        <v>221</v>
      </c>
      <c r="D21" s="61" t="s">
        <v>191</v>
      </c>
      <c r="E21" s="62" t="s">
        <v>187</v>
      </c>
      <c r="F21" s="63">
        <v>40.880000000000003</v>
      </c>
      <c r="G21" s="64" t="s">
        <v>200</v>
      </c>
      <c r="H21" s="63">
        <v>1</v>
      </c>
    </row>
    <row r="22" spans="1:8" ht="16.5" x14ac:dyDescent="0.3">
      <c r="A22" s="59">
        <v>21</v>
      </c>
      <c r="B22" s="59" t="s">
        <v>194</v>
      </c>
      <c r="C22" s="60" t="s">
        <v>222</v>
      </c>
      <c r="D22" s="61" t="s">
        <v>202</v>
      </c>
      <c r="E22" s="62" t="s">
        <v>187</v>
      </c>
      <c r="F22" s="63">
        <v>41</v>
      </c>
      <c r="G22" s="64" t="s">
        <v>200</v>
      </c>
      <c r="H22" s="63">
        <v>1</v>
      </c>
    </row>
    <row r="23" spans="1:8" ht="16.5" x14ac:dyDescent="0.3">
      <c r="A23" s="59">
        <v>22</v>
      </c>
      <c r="B23" s="59" t="s">
        <v>194</v>
      </c>
      <c r="C23" s="60" t="s">
        <v>223</v>
      </c>
      <c r="D23" s="61" t="s">
        <v>191</v>
      </c>
      <c r="E23" s="62" t="s">
        <v>187</v>
      </c>
      <c r="F23" s="63">
        <v>41</v>
      </c>
      <c r="G23" s="64" t="s">
        <v>200</v>
      </c>
      <c r="H23" s="63">
        <v>1</v>
      </c>
    </row>
    <row r="24" spans="1:8" ht="16.5" x14ac:dyDescent="0.3">
      <c r="A24" s="59">
        <v>23</v>
      </c>
      <c r="B24" s="59" t="s">
        <v>194</v>
      </c>
      <c r="C24" s="60" t="s">
        <v>224</v>
      </c>
      <c r="D24" s="61" t="s">
        <v>202</v>
      </c>
      <c r="E24" s="62" t="s">
        <v>187</v>
      </c>
      <c r="F24" s="63">
        <v>40.880000000000003</v>
      </c>
      <c r="G24" s="64" t="s">
        <v>200</v>
      </c>
      <c r="H24" s="63">
        <v>1</v>
      </c>
    </row>
    <row r="25" spans="1:8" ht="16.5" x14ac:dyDescent="0.3">
      <c r="A25" s="59">
        <v>24</v>
      </c>
      <c r="B25" s="59" t="s">
        <v>194</v>
      </c>
      <c r="C25" s="60" t="s">
        <v>225</v>
      </c>
      <c r="D25" s="61" t="s">
        <v>206</v>
      </c>
      <c r="E25" s="62" t="s">
        <v>207</v>
      </c>
      <c r="F25" s="63">
        <v>59.21</v>
      </c>
      <c r="G25" s="64" t="s">
        <v>198</v>
      </c>
      <c r="H25" s="63">
        <v>2</v>
      </c>
    </row>
    <row r="26" spans="1:8" ht="16.5" x14ac:dyDescent="0.3">
      <c r="A26" s="59">
        <v>25</v>
      </c>
      <c r="B26" s="59" t="s">
        <v>194</v>
      </c>
      <c r="C26" s="60" t="s">
        <v>226</v>
      </c>
      <c r="D26" s="61" t="s">
        <v>196</v>
      </c>
      <c r="E26" s="62" t="s">
        <v>197</v>
      </c>
      <c r="F26" s="63">
        <v>56.19</v>
      </c>
      <c r="G26" s="64" t="s">
        <v>198</v>
      </c>
      <c r="H26" s="63">
        <v>2</v>
      </c>
    </row>
    <row r="27" spans="1:8" ht="16.5" x14ac:dyDescent="0.3">
      <c r="A27" s="59">
        <v>26</v>
      </c>
      <c r="B27" s="59" t="s">
        <v>194</v>
      </c>
      <c r="C27" s="60" t="s">
        <v>227</v>
      </c>
      <c r="D27" s="61" t="s">
        <v>191</v>
      </c>
      <c r="E27" s="62" t="s">
        <v>187</v>
      </c>
      <c r="F27" s="63">
        <v>41.03</v>
      </c>
      <c r="G27" s="64" t="s">
        <v>200</v>
      </c>
      <c r="H27" s="63">
        <v>1</v>
      </c>
    </row>
    <row r="28" spans="1:8" ht="16.5" x14ac:dyDescent="0.3">
      <c r="A28" s="59">
        <v>27</v>
      </c>
      <c r="B28" s="59" t="s">
        <v>194</v>
      </c>
      <c r="C28" s="60" t="s">
        <v>228</v>
      </c>
      <c r="D28" s="61" t="s">
        <v>202</v>
      </c>
      <c r="E28" s="62" t="s">
        <v>187</v>
      </c>
      <c r="F28" s="63">
        <v>41.16</v>
      </c>
      <c r="G28" s="64" t="s">
        <v>200</v>
      </c>
      <c r="H28" s="63">
        <v>1</v>
      </c>
    </row>
    <row r="29" spans="1:8" ht="16.5" x14ac:dyDescent="0.3">
      <c r="A29" s="59">
        <v>28</v>
      </c>
      <c r="B29" s="59" t="s">
        <v>194</v>
      </c>
      <c r="C29" s="60" t="s">
        <v>229</v>
      </c>
      <c r="D29" s="61" t="s">
        <v>191</v>
      </c>
      <c r="E29" s="62" t="s">
        <v>187</v>
      </c>
      <c r="F29" s="63">
        <v>41.16</v>
      </c>
      <c r="G29" s="64" t="s">
        <v>200</v>
      </c>
      <c r="H29" s="63">
        <v>1</v>
      </c>
    </row>
    <row r="30" spans="1:8" ht="16.5" x14ac:dyDescent="0.3">
      <c r="A30" s="59">
        <v>29</v>
      </c>
      <c r="B30" s="59" t="s">
        <v>194</v>
      </c>
      <c r="C30" s="60" t="s">
        <v>230</v>
      </c>
      <c r="D30" s="61" t="s">
        <v>202</v>
      </c>
      <c r="E30" s="62" t="s">
        <v>187</v>
      </c>
      <c r="F30" s="63">
        <v>41.03</v>
      </c>
      <c r="G30" s="64" t="s">
        <v>200</v>
      </c>
      <c r="H30" s="63">
        <v>1</v>
      </c>
    </row>
    <row r="31" spans="1:8" ht="16.5" x14ac:dyDescent="0.3">
      <c r="A31" s="59">
        <v>30</v>
      </c>
      <c r="B31" s="59" t="s">
        <v>194</v>
      </c>
      <c r="C31" s="60" t="s">
        <v>231</v>
      </c>
      <c r="D31" s="61" t="s">
        <v>206</v>
      </c>
      <c r="E31" s="62" t="s">
        <v>207</v>
      </c>
      <c r="F31" s="63">
        <v>59.31</v>
      </c>
      <c r="G31" s="64" t="s">
        <v>198</v>
      </c>
      <c r="H31" s="63">
        <v>2</v>
      </c>
    </row>
    <row r="32" spans="1:8" ht="16.5" x14ac:dyDescent="0.3">
      <c r="A32" s="59">
        <v>31</v>
      </c>
      <c r="B32" s="59" t="s">
        <v>194</v>
      </c>
      <c r="C32" s="60" t="s">
        <v>232</v>
      </c>
      <c r="D32" s="61" t="s">
        <v>196</v>
      </c>
      <c r="E32" s="62" t="s">
        <v>197</v>
      </c>
      <c r="F32" s="63">
        <v>56.19</v>
      </c>
      <c r="G32" s="64" t="s">
        <v>198</v>
      </c>
      <c r="H32" s="63">
        <v>2</v>
      </c>
    </row>
    <row r="33" spans="1:8" ht="16.5" x14ac:dyDescent="0.3">
      <c r="A33" s="59">
        <v>32</v>
      </c>
      <c r="B33" s="59" t="s">
        <v>194</v>
      </c>
      <c r="C33" s="60" t="s">
        <v>233</v>
      </c>
      <c r="D33" s="61" t="s">
        <v>191</v>
      </c>
      <c r="E33" s="62" t="s">
        <v>187</v>
      </c>
      <c r="F33" s="63">
        <v>41.03</v>
      </c>
      <c r="G33" s="64" t="s">
        <v>200</v>
      </c>
      <c r="H33" s="63">
        <v>1</v>
      </c>
    </row>
    <row r="34" spans="1:8" ht="16.5" x14ac:dyDescent="0.3">
      <c r="A34" s="59">
        <v>33</v>
      </c>
      <c r="B34" s="59" t="s">
        <v>194</v>
      </c>
      <c r="C34" s="60" t="s">
        <v>234</v>
      </c>
      <c r="D34" s="61" t="s">
        <v>202</v>
      </c>
      <c r="E34" s="62" t="s">
        <v>187</v>
      </c>
      <c r="F34" s="63">
        <v>41.16</v>
      </c>
      <c r="G34" s="64" t="s">
        <v>200</v>
      </c>
      <c r="H34" s="63">
        <v>1</v>
      </c>
    </row>
    <row r="35" spans="1:8" ht="16.5" x14ac:dyDescent="0.3">
      <c r="A35" s="59">
        <v>34</v>
      </c>
      <c r="B35" s="59" t="s">
        <v>194</v>
      </c>
      <c r="C35" s="60" t="s">
        <v>235</v>
      </c>
      <c r="D35" s="61" t="s">
        <v>191</v>
      </c>
      <c r="E35" s="62" t="s">
        <v>187</v>
      </c>
      <c r="F35" s="63">
        <v>41.16</v>
      </c>
      <c r="G35" s="64" t="s">
        <v>200</v>
      </c>
      <c r="H35" s="63">
        <v>1</v>
      </c>
    </row>
    <row r="36" spans="1:8" ht="16.5" x14ac:dyDescent="0.3">
      <c r="A36" s="59">
        <v>35</v>
      </c>
      <c r="B36" s="59" t="s">
        <v>194</v>
      </c>
      <c r="C36" s="60" t="s">
        <v>236</v>
      </c>
      <c r="D36" s="61" t="s">
        <v>202</v>
      </c>
      <c r="E36" s="62" t="s">
        <v>187</v>
      </c>
      <c r="F36" s="63">
        <v>41.03</v>
      </c>
      <c r="G36" s="64" t="s">
        <v>200</v>
      </c>
      <c r="H36" s="63">
        <v>1</v>
      </c>
    </row>
    <row r="37" spans="1:8" ht="16.5" x14ac:dyDescent="0.3">
      <c r="A37" s="59">
        <v>36</v>
      </c>
      <c r="B37" s="59" t="s">
        <v>194</v>
      </c>
      <c r="C37" s="60" t="s">
        <v>237</v>
      </c>
      <c r="D37" s="61" t="s">
        <v>206</v>
      </c>
      <c r="E37" s="62" t="s">
        <v>207</v>
      </c>
      <c r="F37" s="63">
        <v>59.31</v>
      </c>
      <c r="G37" s="64" t="s">
        <v>198</v>
      </c>
      <c r="H37" s="63">
        <v>2</v>
      </c>
    </row>
    <row r="38" spans="1:8" ht="16.5" x14ac:dyDescent="0.3">
      <c r="A38" s="59">
        <v>37</v>
      </c>
      <c r="B38" s="59" t="s">
        <v>194</v>
      </c>
      <c r="C38" s="60" t="s">
        <v>238</v>
      </c>
      <c r="D38" s="61" t="s">
        <v>196</v>
      </c>
      <c r="E38" s="62" t="s">
        <v>197</v>
      </c>
      <c r="F38" s="63">
        <v>56.19</v>
      </c>
      <c r="G38" s="64" t="s">
        <v>198</v>
      </c>
      <c r="H38" s="63">
        <v>2</v>
      </c>
    </row>
    <row r="39" spans="1:8" ht="16.5" x14ac:dyDescent="0.3">
      <c r="A39" s="59">
        <v>38</v>
      </c>
      <c r="B39" s="59" t="s">
        <v>194</v>
      </c>
      <c r="C39" s="60" t="s">
        <v>239</v>
      </c>
      <c r="D39" s="61" t="s">
        <v>191</v>
      </c>
      <c r="E39" s="62" t="s">
        <v>187</v>
      </c>
      <c r="F39" s="63">
        <v>41.03</v>
      </c>
      <c r="G39" s="64" t="s">
        <v>200</v>
      </c>
      <c r="H39" s="63">
        <v>1</v>
      </c>
    </row>
    <row r="40" spans="1:8" ht="16.5" x14ac:dyDescent="0.3">
      <c r="A40" s="59">
        <v>39</v>
      </c>
      <c r="B40" s="59" t="s">
        <v>194</v>
      </c>
      <c r="C40" s="60" t="s">
        <v>240</v>
      </c>
      <c r="D40" s="61" t="s">
        <v>202</v>
      </c>
      <c r="E40" s="62" t="s">
        <v>187</v>
      </c>
      <c r="F40" s="63">
        <v>41.16</v>
      </c>
      <c r="G40" s="64" t="s">
        <v>200</v>
      </c>
      <c r="H40" s="63">
        <v>1</v>
      </c>
    </row>
    <row r="41" spans="1:8" ht="16.5" x14ac:dyDescent="0.3">
      <c r="A41" s="59">
        <v>40</v>
      </c>
      <c r="B41" s="59" t="s">
        <v>194</v>
      </c>
      <c r="C41" s="60" t="s">
        <v>241</v>
      </c>
      <c r="D41" s="61" t="s">
        <v>191</v>
      </c>
      <c r="E41" s="62" t="s">
        <v>187</v>
      </c>
      <c r="F41" s="63">
        <v>41.16</v>
      </c>
      <c r="G41" s="64" t="s">
        <v>200</v>
      </c>
      <c r="H41" s="63">
        <v>1</v>
      </c>
    </row>
    <row r="42" spans="1:8" ht="16.5" x14ac:dyDescent="0.3">
      <c r="A42" s="59">
        <v>41</v>
      </c>
      <c r="B42" s="59" t="s">
        <v>194</v>
      </c>
      <c r="C42" s="60" t="s">
        <v>242</v>
      </c>
      <c r="D42" s="61" t="s">
        <v>202</v>
      </c>
      <c r="E42" s="62" t="s">
        <v>187</v>
      </c>
      <c r="F42" s="63">
        <v>41.03</v>
      </c>
      <c r="G42" s="64" t="s">
        <v>200</v>
      </c>
      <c r="H42" s="63">
        <v>1</v>
      </c>
    </row>
    <row r="43" spans="1:8" ht="16.5" x14ac:dyDescent="0.3">
      <c r="A43" s="59">
        <v>42</v>
      </c>
      <c r="B43" s="59" t="s">
        <v>194</v>
      </c>
      <c r="C43" s="60" t="s">
        <v>243</v>
      </c>
      <c r="D43" s="61" t="s">
        <v>206</v>
      </c>
      <c r="E43" s="62" t="s">
        <v>207</v>
      </c>
      <c r="F43" s="63">
        <v>59.31</v>
      </c>
      <c r="G43" s="64" t="s">
        <v>198</v>
      </c>
      <c r="H43" s="63">
        <v>2</v>
      </c>
    </row>
    <row r="44" spans="1:8" ht="16.5" x14ac:dyDescent="0.3">
      <c r="A44" s="59">
        <v>43</v>
      </c>
      <c r="B44" s="59" t="s">
        <v>194</v>
      </c>
      <c r="C44" s="60" t="s">
        <v>244</v>
      </c>
      <c r="D44" s="61" t="s">
        <v>196</v>
      </c>
      <c r="E44" s="62" t="s">
        <v>197</v>
      </c>
      <c r="F44" s="63">
        <v>56.19</v>
      </c>
      <c r="G44" s="64" t="s">
        <v>198</v>
      </c>
      <c r="H44" s="63">
        <v>2</v>
      </c>
    </row>
    <row r="45" spans="1:8" ht="16.5" x14ac:dyDescent="0.3">
      <c r="A45" s="59">
        <v>44</v>
      </c>
      <c r="B45" s="59" t="s">
        <v>194</v>
      </c>
      <c r="C45" s="60" t="s">
        <v>245</v>
      </c>
      <c r="D45" s="61" t="s">
        <v>191</v>
      </c>
      <c r="E45" s="62" t="s">
        <v>187</v>
      </c>
      <c r="F45" s="63">
        <v>41.03</v>
      </c>
      <c r="G45" s="64" t="s">
        <v>200</v>
      </c>
      <c r="H45" s="63">
        <v>1</v>
      </c>
    </row>
    <row r="46" spans="1:8" ht="16.5" x14ac:dyDescent="0.3">
      <c r="A46" s="59">
        <v>45</v>
      </c>
      <c r="B46" s="59" t="s">
        <v>194</v>
      </c>
      <c r="C46" s="60" t="s">
        <v>246</v>
      </c>
      <c r="D46" s="61" t="s">
        <v>202</v>
      </c>
      <c r="E46" s="62" t="s">
        <v>187</v>
      </c>
      <c r="F46" s="63">
        <v>41.16</v>
      </c>
      <c r="G46" s="64" t="s">
        <v>200</v>
      </c>
      <c r="H46" s="63">
        <v>1</v>
      </c>
    </row>
    <row r="47" spans="1:8" ht="16.5" x14ac:dyDescent="0.3">
      <c r="A47" s="59">
        <v>46</v>
      </c>
      <c r="B47" s="59" t="s">
        <v>194</v>
      </c>
      <c r="C47" s="60" t="s">
        <v>247</v>
      </c>
      <c r="D47" s="61" t="s">
        <v>191</v>
      </c>
      <c r="E47" s="62" t="s">
        <v>187</v>
      </c>
      <c r="F47" s="63">
        <v>41.16</v>
      </c>
      <c r="G47" s="64" t="s">
        <v>200</v>
      </c>
      <c r="H47" s="63">
        <v>1</v>
      </c>
    </row>
    <row r="48" spans="1:8" ht="16.5" x14ac:dyDescent="0.3">
      <c r="A48" s="59">
        <v>47</v>
      </c>
      <c r="B48" s="59" t="s">
        <v>194</v>
      </c>
      <c r="C48" s="60" t="s">
        <v>248</v>
      </c>
      <c r="D48" s="61" t="s">
        <v>202</v>
      </c>
      <c r="E48" s="62" t="s">
        <v>187</v>
      </c>
      <c r="F48" s="63">
        <v>41.03</v>
      </c>
      <c r="G48" s="64" t="s">
        <v>200</v>
      </c>
      <c r="H48" s="63">
        <v>1</v>
      </c>
    </row>
    <row r="49" spans="1:8" ht="16.5" x14ac:dyDescent="0.3">
      <c r="A49" s="59">
        <v>48</v>
      </c>
      <c r="B49" s="59" t="s">
        <v>194</v>
      </c>
      <c r="C49" s="60" t="s">
        <v>249</v>
      </c>
      <c r="D49" s="61" t="s">
        <v>206</v>
      </c>
      <c r="E49" s="62" t="s">
        <v>207</v>
      </c>
      <c r="F49" s="63">
        <v>59.31</v>
      </c>
      <c r="G49" s="64" t="s">
        <v>198</v>
      </c>
      <c r="H49" s="63">
        <v>2</v>
      </c>
    </row>
    <row r="50" spans="1:8" ht="16.5" x14ac:dyDescent="0.3">
      <c r="A50" s="59">
        <v>49</v>
      </c>
      <c r="B50" s="59" t="s">
        <v>194</v>
      </c>
      <c r="C50" s="60" t="s">
        <v>250</v>
      </c>
      <c r="D50" s="61" t="s">
        <v>196</v>
      </c>
      <c r="E50" s="62" t="s">
        <v>197</v>
      </c>
      <c r="F50" s="63">
        <v>56.19</v>
      </c>
      <c r="G50" s="64" t="s">
        <v>198</v>
      </c>
      <c r="H50" s="63">
        <v>2</v>
      </c>
    </row>
    <row r="51" spans="1:8" ht="16.5" x14ac:dyDescent="0.3">
      <c r="A51" s="59">
        <v>50</v>
      </c>
      <c r="B51" s="59" t="s">
        <v>194</v>
      </c>
      <c r="C51" s="60" t="s">
        <v>251</v>
      </c>
      <c r="D51" s="61" t="s">
        <v>191</v>
      </c>
      <c r="E51" s="62" t="s">
        <v>187</v>
      </c>
      <c r="F51" s="63">
        <v>41.03</v>
      </c>
      <c r="G51" s="64" t="s">
        <v>200</v>
      </c>
      <c r="H51" s="63">
        <v>1</v>
      </c>
    </row>
    <row r="52" spans="1:8" ht="16.5" x14ac:dyDescent="0.3">
      <c r="A52" s="59">
        <v>51</v>
      </c>
      <c r="B52" s="59" t="s">
        <v>194</v>
      </c>
      <c r="C52" s="60" t="s">
        <v>252</v>
      </c>
      <c r="D52" s="61" t="s">
        <v>202</v>
      </c>
      <c r="E52" s="62" t="s">
        <v>187</v>
      </c>
      <c r="F52" s="63">
        <v>41.16</v>
      </c>
      <c r="G52" s="64" t="s">
        <v>200</v>
      </c>
      <c r="H52" s="63">
        <v>1</v>
      </c>
    </row>
    <row r="53" spans="1:8" ht="16.5" x14ac:dyDescent="0.3">
      <c r="A53" s="59">
        <v>52</v>
      </c>
      <c r="B53" s="59" t="s">
        <v>194</v>
      </c>
      <c r="C53" s="60" t="s">
        <v>253</v>
      </c>
      <c r="D53" s="61" t="s">
        <v>191</v>
      </c>
      <c r="E53" s="62" t="s">
        <v>187</v>
      </c>
      <c r="F53" s="63">
        <v>41.16</v>
      </c>
      <c r="G53" s="64" t="s">
        <v>200</v>
      </c>
      <c r="H53" s="63">
        <v>1</v>
      </c>
    </row>
    <row r="54" spans="1:8" ht="16.5" x14ac:dyDescent="0.3">
      <c r="A54" s="59">
        <v>53</v>
      </c>
      <c r="B54" s="59" t="s">
        <v>194</v>
      </c>
      <c r="C54" s="60" t="s">
        <v>254</v>
      </c>
      <c r="D54" s="61" t="s">
        <v>202</v>
      </c>
      <c r="E54" s="62" t="s">
        <v>187</v>
      </c>
      <c r="F54" s="63">
        <v>41.03</v>
      </c>
      <c r="G54" s="64" t="s">
        <v>200</v>
      </c>
      <c r="H54" s="63">
        <v>1</v>
      </c>
    </row>
    <row r="55" spans="1:8" ht="16.5" x14ac:dyDescent="0.3">
      <c r="A55" s="59">
        <v>54</v>
      </c>
      <c r="B55" s="59" t="s">
        <v>194</v>
      </c>
      <c r="C55" s="60" t="s">
        <v>255</v>
      </c>
      <c r="D55" s="61" t="s">
        <v>206</v>
      </c>
      <c r="E55" s="62" t="s">
        <v>207</v>
      </c>
      <c r="F55" s="63">
        <v>59.31</v>
      </c>
      <c r="G55" s="64" t="s">
        <v>198</v>
      </c>
      <c r="H55" s="63">
        <v>2</v>
      </c>
    </row>
    <row r="56" spans="1:8" ht="16.5" x14ac:dyDescent="0.3">
      <c r="A56" s="59">
        <v>55</v>
      </c>
      <c r="B56" s="59" t="s">
        <v>194</v>
      </c>
      <c r="C56" s="60" t="s">
        <v>256</v>
      </c>
      <c r="D56" s="61" t="s">
        <v>196</v>
      </c>
      <c r="E56" s="62" t="s">
        <v>197</v>
      </c>
      <c r="F56" s="63">
        <v>56.19</v>
      </c>
      <c r="G56" s="64" t="s">
        <v>198</v>
      </c>
      <c r="H56" s="63">
        <v>2</v>
      </c>
    </row>
    <row r="57" spans="1:8" ht="16.5" x14ac:dyDescent="0.3">
      <c r="A57" s="59">
        <v>56</v>
      </c>
      <c r="B57" s="59" t="s">
        <v>194</v>
      </c>
      <c r="C57" s="60" t="s">
        <v>257</v>
      </c>
      <c r="D57" s="61" t="s">
        <v>191</v>
      </c>
      <c r="E57" s="62" t="s">
        <v>187</v>
      </c>
      <c r="F57" s="63">
        <v>41.03</v>
      </c>
      <c r="G57" s="64" t="s">
        <v>200</v>
      </c>
      <c r="H57" s="63">
        <v>1</v>
      </c>
    </row>
    <row r="58" spans="1:8" ht="16.5" x14ac:dyDescent="0.3">
      <c r="A58" s="59">
        <v>57</v>
      </c>
      <c r="B58" s="59" t="s">
        <v>194</v>
      </c>
      <c r="C58" s="60" t="s">
        <v>258</v>
      </c>
      <c r="D58" s="61" t="s">
        <v>202</v>
      </c>
      <c r="E58" s="62" t="s">
        <v>187</v>
      </c>
      <c r="F58" s="63">
        <v>41.16</v>
      </c>
      <c r="G58" s="64" t="s">
        <v>200</v>
      </c>
      <c r="H58" s="63">
        <v>1</v>
      </c>
    </row>
    <row r="59" spans="1:8" ht="16.5" x14ac:dyDescent="0.3">
      <c r="A59" s="59">
        <v>58</v>
      </c>
      <c r="B59" s="59" t="s">
        <v>194</v>
      </c>
      <c r="C59" s="60" t="s">
        <v>259</v>
      </c>
      <c r="D59" s="61" t="s">
        <v>191</v>
      </c>
      <c r="E59" s="62" t="s">
        <v>187</v>
      </c>
      <c r="F59" s="63">
        <v>41.16</v>
      </c>
      <c r="G59" s="64" t="s">
        <v>200</v>
      </c>
      <c r="H59" s="63">
        <v>1</v>
      </c>
    </row>
    <row r="60" spans="1:8" ht="16.5" x14ac:dyDescent="0.3">
      <c r="A60" s="59">
        <v>59</v>
      </c>
      <c r="B60" s="59" t="s">
        <v>194</v>
      </c>
      <c r="C60" s="60" t="s">
        <v>260</v>
      </c>
      <c r="D60" s="61" t="s">
        <v>202</v>
      </c>
      <c r="E60" s="62" t="s">
        <v>187</v>
      </c>
      <c r="F60" s="63">
        <v>41.03</v>
      </c>
      <c r="G60" s="64" t="s">
        <v>200</v>
      </c>
      <c r="H60" s="63">
        <v>1</v>
      </c>
    </row>
    <row r="61" spans="1:8" ht="16.5" x14ac:dyDescent="0.3">
      <c r="A61" s="59">
        <v>60</v>
      </c>
      <c r="B61" s="59" t="s">
        <v>194</v>
      </c>
      <c r="C61" s="60" t="s">
        <v>261</v>
      </c>
      <c r="D61" s="61" t="s">
        <v>206</v>
      </c>
      <c r="E61" s="62" t="s">
        <v>207</v>
      </c>
      <c r="F61" s="63">
        <v>59.31</v>
      </c>
      <c r="G61" s="64" t="s">
        <v>198</v>
      </c>
      <c r="H61" s="63">
        <v>2</v>
      </c>
    </row>
    <row r="62" spans="1:8" ht="16.5" x14ac:dyDescent="0.3">
      <c r="A62" s="59">
        <v>61</v>
      </c>
      <c r="B62" s="59" t="s">
        <v>194</v>
      </c>
      <c r="C62" s="60" t="s">
        <v>262</v>
      </c>
      <c r="D62" s="61" t="s">
        <v>196</v>
      </c>
      <c r="E62" s="62" t="s">
        <v>197</v>
      </c>
      <c r="F62" s="63">
        <v>56.19</v>
      </c>
      <c r="G62" s="64" t="s">
        <v>198</v>
      </c>
      <c r="H62" s="63">
        <v>2</v>
      </c>
    </row>
    <row r="63" spans="1:8" ht="16.5" x14ac:dyDescent="0.3">
      <c r="A63" s="59">
        <v>62</v>
      </c>
      <c r="B63" s="59" t="s">
        <v>194</v>
      </c>
      <c r="C63" s="60" t="s">
        <v>263</v>
      </c>
      <c r="D63" s="61" t="s">
        <v>191</v>
      </c>
      <c r="E63" s="62" t="s">
        <v>187</v>
      </c>
      <c r="F63" s="63">
        <v>41.03</v>
      </c>
      <c r="G63" s="64" t="s">
        <v>200</v>
      </c>
      <c r="H63" s="63">
        <v>1</v>
      </c>
    </row>
    <row r="64" spans="1:8" ht="16.5" x14ac:dyDescent="0.3">
      <c r="A64" s="59">
        <v>63</v>
      </c>
      <c r="B64" s="59" t="s">
        <v>194</v>
      </c>
      <c r="C64" s="60" t="s">
        <v>264</v>
      </c>
      <c r="D64" s="61" t="s">
        <v>202</v>
      </c>
      <c r="E64" s="62" t="s">
        <v>187</v>
      </c>
      <c r="F64" s="63">
        <v>41.16</v>
      </c>
      <c r="G64" s="64" t="s">
        <v>200</v>
      </c>
      <c r="H64" s="63">
        <v>1</v>
      </c>
    </row>
    <row r="65" spans="1:8" ht="16.5" x14ac:dyDescent="0.3">
      <c r="A65" s="59">
        <v>64</v>
      </c>
      <c r="B65" s="59" t="s">
        <v>194</v>
      </c>
      <c r="C65" s="60" t="s">
        <v>265</v>
      </c>
      <c r="D65" s="61" t="s">
        <v>191</v>
      </c>
      <c r="E65" s="62" t="s">
        <v>187</v>
      </c>
      <c r="F65" s="63">
        <v>41.16</v>
      </c>
      <c r="G65" s="64" t="s">
        <v>200</v>
      </c>
      <c r="H65" s="63">
        <v>1</v>
      </c>
    </row>
    <row r="66" spans="1:8" ht="16.5" x14ac:dyDescent="0.3">
      <c r="A66" s="59">
        <v>65</v>
      </c>
      <c r="B66" s="59" t="s">
        <v>194</v>
      </c>
      <c r="C66" s="60" t="s">
        <v>266</v>
      </c>
      <c r="D66" s="61" t="s">
        <v>202</v>
      </c>
      <c r="E66" s="62" t="s">
        <v>187</v>
      </c>
      <c r="F66" s="63">
        <v>41.03</v>
      </c>
      <c r="G66" s="64" t="s">
        <v>200</v>
      </c>
      <c r="H66" s="63">
        <v>1</v>
      </c>
    </row>
    <row r="67" spans="1:8" ht="16.5" x14ac:dyDescent="0.3">
      <c r="A67" s="59">
        <v>66</v>
      </c>
      <c r="B67" s="59" t="s">
        <v>194</v>
      </c>
      <c r="C67" s="60" t="s">
        <v>267</v>
      </c>
      <c r="D67" s="61" t="s">
        <v>206</v>
      </c>
      <c r="E67" s="62" t="s">
        <v>207</v>
      </c>
      <c r="F67" s="63">
        <v>59.31</v>
      </c>
      <c r="G67" s="64" t="s">
        <v>198</v>
      </c>
      <c r="H67" s="63">
        <v>2</v>
      </c>
    </row>
    <row r="68" spans="1:8" ht="16.5" x14ac:dyDescent="0.3">
      <c r="A68" s="59">
        <v>67</v>
      </c>
      <c r="B68" s="59" t="s">
        <v>194</v>
      </c>
      <c r="C68" s="60" t="s">
        <v>268</v>
      </c>
      <c r="D68" s="61" t="s">
        <v>196</v>
      </c>
      <c r="E68" s="62" t="s">
        <v>197</v>
      </c>
      <c r="F68" s="63">
        <v>56.19</v>
      </c>
      <c r="G68" s="64" t="s">
        <v>198</v>
      </c>
      <c r="H68" s="63">
        <v>2</v>
      </c>
    </row>
    <row r="69" spans="1:8" ht="16.5" x14ac:dyDescent="0.3">
      <c r="A69" s="59">
        <v>68</v>
      </c>
      <c r="B69" s="59" t="s">
        <v>194</v>
      </c>
      <c r="C69" s="60" t="s">
        <v>269</v>
      </c>
      <c r="D69" s="61" t="s">
        <v>191</v>
      </c>
      <c r="E69" s="62" t="s">
        <v>187</v>
      </c>
      <c r="F69" s="63">
        <v>41.03</v>
      </c>
      <c r="G69" s="64" t="s">
        <v>200</v>
      </c>
      <c r="H69" s="63">
        <v>1</v>
      </c>
    </row>
    <row r="70" spans="1:8" ht="16.5" x14ac:dyDescent="0.3">
      <c r="A70" s="59">
        <v>69</v>
      </c>
      <c r="B70" s="59" t="s">
        <v>194</v>
      </c>
      <c r="C70" s="60" t="s">
        <v>270</v>
      </c>
      <c r="D70" s="61" t="s">
        <v>202</v>
      </c>
      <c r="E70" s="62" t="s">
        <v>187</v>
      </c>
      <c r="F70" s="63">
        <v>41.16</v>
      </c>
      <c r="G70" s="64" t="s">
        <v>200</v>
      </c>
      <c r="H70" s="63">
        <v>1</v>
      </c>
    </row>
    <row r="71" spans="1:8" ht="16.5" x14ac:dyDescent="0.3">
      <c r="A71" s="59">
        <v>70</v>
      </c>
      <c r="B71" s="59" t="s">
        <v>194</v>
      </c>
      <c r="C71" s="60" t="s">
        <v>271</v>
      </c>
      <c r="D71" s="61" t="s">
        <v>191</v>
      </c>
      <c r="E71" s="62" t="s">
        <v>187</v>
      </c>
      <c r="F71" s="63">
        <v>41.16</v>
      </c>
      <c r="G71" s="64" t="s">
        <v>200</v>
      </c>
      <c r="H71" s="63">
        <v>1</v>
      </c>
    </row>
    <row r="72" spans="1:8" ht="16.5" x14ac:dyDescent="0.3">
      <c r="A72" s="59">
        <v>71</v>
      </c>
      <c r="B72" s="59" t="s">
        <v>194</v>
      </c>
      <c r="C72" s="60" t="s">
        <v>272</v>
      </c>
      <c r="D72" s="61" t="s">
        <v>202</v>
      </c>
      <c r="E72" s="62" t="s">
        <v>187</v>
      </c>
      <c r="F72" s="63">
        <v>41.03</v>
      </c>
      <c r="G72" s="64" t="s">
        <v>200</v>
      </c>
      <c r="H72" s="63">
        <v>1</v>
      </c>
    </row>
    <row r="73" spans="1:8" ht="16.5" x14ac:dyDescent="0.3">
      <c r="A73" s="59">
        <v>72</v>
      </c>
      <c r="B73" s="59" t="s">
        <v>194</v>
      </c>
      <c r="C73" s="60" t="s">
        <v>273</v>
      </c>
      <c r="D73" s="61" t="s">
        <v>206</v>
      </c>
      <c r="E73" s="62" t="s">
        <v>207</v>
      </c>
      <c r="F73" s="63">
        <v>59.31</v>
      </c>
      <c r="G73" s="64" t="s">
        <v>198</v>
      </c>
      <c r="H73" s="63">
        <v>2</v>
      </c>
    </row>
    <row r="74" spans="1:8" ht="16.5" x14ac:dyDescent="0.3">
      <c r="A74" s="59">
        <v>73</v>
      </c>
      <c r="B74" s="59" t="s">
        <v>194</v>
      </c>
      <c r="C74" s="60" t="s">
        <v>274</v>
      </c>
      <c r="D74" s="61" t="s">
        <v>196</v>
      </c>
      <c r="E74" s="62" t="s">
        <v>197</v>
      </c>
      <c r="F74" s="63">
        <v>56.19</v>
      </c>
      <c r="G74" s="64" t="s">
        <v>198</v>
      </c>
      <c r="H74" s="63">
        <v>2</v>
      </c>
    </row>
    <row r="75" spans="1:8" ht="16.5" x14ac:dyDescent="0.3">
      <c r="A75" s="59">
        <v>74</v>
      </c>
      <c r="B75" s="59" t="s">
        <v>194</v>
      </c>
      <c r="C75" s="60" t="s">
        <v>275</v>
      </c>
      <c r="D75" s="61" t="s">
        <v>191</v>
      </c>
      <c r="E75" s="62" t="s">
        <v>187</v>
      </c>
      <c r="F75" s="63">
        <v>41.03</v>
      </c>
      <c r="G75" s="64" t="s">
        <v>200</v>
      </c>
      <c r="H75" s="63">
        <v>1</v>
      </c>
    </row>
    <row r="76" spans="1:8" ht="16.5" x14ac:dyDescent="0.3">
      <c r="A76" s="59">
        <v>75</v>
      </c>
      <c r="B76" s="59" t="s">
        <v>194</v>
      </c>
      <c r="C76" s="60" t="s">
        <v>276</v>
      </c>
      <c r="D76" s="61" t="s">
        <v>202</v>
      </c>
      <c r="E76" s="62" t="s">
        <v>187</v>
      </c>
      <c r="F76" s="63">
        <v>41.16</v>
      </c>
      <c r="G76" s="64" t="s">
        <v>200</v>
      </c>
      <c r="H76" s="63">
        <v>1</v>
      </c>
    </row>
    <row r="77" spans="1:8" ht="16.5" x14ac:dyDescent="0.3">
      <c r="A77" s="59">
        <v>76</v>
      </c>
      <c r="B77" s="59" t="s">
        <v>194</v>
      </c>
      <c r="C77" s="60" t="s">
        <v>277</v>
      </c>
      <c r="D77" s="61" t="s">
        <v>191</v>
      </c>
      <c r="E77" s="62" t="s">
        <v>187</v>
      </c>
      <c r="F77" s="63">
        <v>41.16</v>
      </c>
      <c r="G77" s="64" t="s">
        <v>200</v>
      </c>
      <c r="H77" s="63">
        <v>1</v>
      </c>
    </row>
    <row r="78" spans="1:8" ht="16.5" x14ac:dyDescent="0.3">
      <c r="A78" s="59">
        <v>77</v>
      </c>
      <c r="B78" s="59" t="s">
        <v>194</v>
      </c>
      <c r="C78" s="60" t="s">
        <v>278</v>
      </c>
      <c r="D78" s="61" t="s">
        <v>202</v>
      </c>
      <c r="E78" s="62" t="s">
        <v>187</v>
      </c>
      <c r="F78" s="63">
        <v>41.03</v>
      </c>
      <c r="G78" s="64" t="s">
        <v>200</v>
      </c>
      <c r="H78" s="63">
        <v>1</v>
      </c>
    </row>
    <row r="79" spans="1:8" ht="16.5" x14ac:dyDescent="0.3">
      <c r="A79" s="59">
        <v>78</v>
      </c>
      <c r="B79" s="59" t="s">
        <v>194</v>
      </c>
      <c r="C79" s="60" t="s">
        <v>279</v>
      </c>
      <c r="D79" s="61" t="s">
        <v>206</v>
      </c>
      <c r="E79" s="62" t="s">
        <v>207</v>
      </c>
      <c r="F79" s="63">
        <v>59.31</v>
      </c>
      <c r="G79" s="64" t="s">
        <v>198</v>
      </c>
      <c r="H79" s="63">
        <v>2</v>
      </c>
    </row>
    <row r="80" spans="1:8" ht="16.5" x14ac:dyDescent="0.3">
      <c r="A80" s="59">
        <v>79</v>
      </c>
      <c r="B80" s="59" t="s">
        <v>194</v>
      </c>
      <c r="C80" s="60" t="s">
        <v>280</v>
      </c>
      <c r="D80" s="61" t="s">
        <v>196</v>
      </c>
      <c r="E80" s="62" t="s">
        <v>197</v>
      </c>
      <c r="F80" s="63">
        <v>56.19</v>
      </c>
      <c r="G80" s="64" t="s">
        <v>198</v>
      </c>
      <c r="H80" s="63">
        <v>2</v>
      </c>
    </row>
    <row r="81" spans="1:8" ht="16.5" x14ac:dyDescent="0.3">
      <c r="A81" s="59">
        <v>80</v>
      </c>
      <c r="B81" s="59" t="s">
        <v>194</v>
      </c>
      <c r="C81" s="60" t="s">
        <v>281</v>
      </c>
      <c r="D81" s="61" t="s">
        <v>191</v>
      </c>
      <c r="E81" s="62" t="s">
        <v>187</v>
      </c>
      <c r="F81" s="63">
        <v>41.03</v>
      </c>
      <c r="G81" s="64" t="s">
        <v>200</v>
      </c>
      <c r="H81" s="63">
        <v>1</v>
      </c>
    </row>
    <row r="82" spans="1:8" ht="16.5" x14ac:dyDescent="0.3">
      <c r="A82" s="59">
        <v>81</v>
      </c>
      <c r="B82" s="59" t="s">
        <v>194</v>
      </c>
      <c r="C82" s="60" t="s">
        <v>282</v>
      </c>
      <c r="D82" s="61" t="s">
        <v>202</v>
      </c>
      <c r="E82" s="62" t="s">
        <v>187</v>
      </c>
      <c r="F82" s="63">
        <v>41.16</v>
      </c>
      <c r="G82" s="64" t="s">
        <v>200</v>
      </c>
      <c r="H82" s="63">
        <v>1</v>
      </c>
    </row>
    <row r="83" spans="1:8" ht="16.5" x14ac:dyDescent="0.3">
      <c r="A83" s="59">
        <v>82</v>
      </c>
      <c r="B83" s="59" t="s">
        <v>194</v>
      </c>
      <c r="C83" s="60" t="s">
        <v>283</v>
      </c>
      <c r="D83" s="61" t="s">
        <v>191</v>
      </c>
      <c r="E83" s="62" t="s">
        <v>187</v>
      </c>
      <c r="F83" s="63">
        <v>41.16</v>
      </c>
      <c r="G83" s="64" t="s">
        <v>200</v>
      </c>
      <c r="H83" s="63">
        <v>1</v>
      </c>
    </row>
    <row r="84" spans="1:8" ht="16.5" x14ac:dyDescent="0.3">
      <c r="A84" s="59">
        <v>83</v>
      </c>
      <c r="B84" s="59" t="s">
        <v>194</v>
      </c>
      <c r="C84" s="60" t="s">
        <v>284</v>
      </c>
      <c r="D84" s="61" t="s">
        <v>202</v>
      </c>
      <c r="E84" s="62" t="s">
        <v>187</v>
      </c>
      <c r="F84" s="63">
        <v>41.03</v>
      </c>
      <c r="G84" s="64" t="s">
        <v>200</v>
      </c>
      <c r="H84" s="63">
        <v>1</v>
      </c>
    </row>
    <row r="85" spans="1:8" ht="16.5" x14ac:dyDescent="0.3">
      <c r="A85" s="59">
        <v>84</v>
      </c>
      <c r="B85" s="59" t="s">
        <v>194</v>
      </c>
      <c r="C85" s="60" t="s">
        <v>285</v>
      </c>
      <c r="D85" s="61" t="s">
        <v>206</v>
      </c>
      <c r="E85" s="62" t="s">
        <v>207</v>
      </c>
      <c r="F85" s="63">
        <v>59.31</v>
      </c>
      <c r="G85" s="64" t="s">
        <v>198</v>
      </c>
      <c r="H85" s="63">
        <v>2</v>
      </c>
    </row>
    <row r="86" spans="1:8" ht="16.5" x14ac:dyDescent="0.3">
      <c r="A86" s="59">
        <v>85</v>
      </c>
      <c r="B86" s="59" t="s">
        <v>194</v>
      </c>
      <c r="C86" s="60" t="s">
        <v>286</v>
      </c>
      <c r="D86" s="61" t="s">
        <v>196</v>
      </c>
      <c r="E86" s="62" t="s">
        <v>197</v>
      </c>
      <c r="F86" s="63">
        <v>56.19</v>
      </c>
      <c r="G86" s="64" t="s">
        <v>198</v>
      </c>
      <c r="H86" s="63">
        <v>2</v>
      </c>
    </row>
    <row r="87" spans="1:8" ht="16.5" x14ac:dyDescent="0.3">
      <c r="A87" s="59">
        <v>86</v>
      </c>
      <c r="B87" s="59" t="s">
        <v>194</v>
      </c>
      <c r="C87" s="60" t="s">
        <v>287</v>
      </c>
      <c r="D87" s="61" t="s">
        <v>191</v>
      </c>
      <c r="E87" s="62" t="s">
        <v>187</v>
      </c>
      <c r="F87" s="63">
        <v>41.03</v>
      </c>
      <c r="G87" s="64" t="s">
        <v>200</v>
      </c>
      <c r="H87" s="63">
        <v>1</v>
      </c>
    </row>
    <row r="88" spans="1:8" ht="16.5" x14ac:dyDescent="0.3">
      <c r="A88" s="59">
        <v>87</v>
      </c>
      <c r="B88" s="59" t="s">
        <v>194</v>
      </c>
      <c r="C88" s="60" t="s">
        <v>288</v>
      </c>
      <c r="D88" s="61" t="s">
        <v>202</v>
      </c>
      <c r="E88" s="62" t="s">
        <v>187</v>
      </c>
      <c r="F88" s="63">
        <v>41.16</v>
      </c>
      <c r="G88" s="64" t="s">
        <v>200</v>
      </c>
      <c r="H88" s="63">
        <v>1</v>
      </c>
    </row>
    <row r="89" spans="1:8" ht="16.5" x14ac:dyDescent="0.3">
      <c r="A89" s="59">
        <v>88</v>
      </c>
      <c r="B89" s="59" t="s">
        <v>194</v>
      </c>
      <c r="C89" s="60" t="s">
        <v>289</v>
      </c>
      <c r="D89" s="61" t="s">
        <v>191</v>
      </c>
      <c r="E89" s="62" t="s">
        <v>187</v>
      </c>
      <c r="F89" s="63">
        <v>41.16</v>
      </c>
      <c r="G89" s="64" t="s">
        <v>200</v>
      </c>
      <c r="H89" s="63">
        <v>1</v>
      </c>
    </row>
    <row r="90" spans="1:8" ht="16.5" x14ac:dyDescent="0.3">
      <c r="A90" s="59">
        <v>89</v>
      </c>
      <c r="B90" s="59" t="s">
        <v>194</v>
      </c>
      <c r="C90" s="60" t="s">
        <v>290</v>
      </c>
      <c r="D90" s="61" t="s">
        <v>202</v>
      </c>
      <c r="E90" s="62" t="s">
        <v>187</v>
      </c>
      <c r="F90" s="63">
        <v>41.03</v>
      </c>
      <c r="G90" s="64" t="s">
        <v>200</v>
      </c>
      <c r="H90" s="63">
        <v>1</v>
      </c>
    </row>
    <row r="91" spans="1:8" ht="16.5" x14ac:dyDescent="0.3">
      <c r="A91" s="59">
        <v>90</v>
      </c>
      <c r="B91" s="59" t="s">
        <v>194</v>
      </c>
      <c r="C91" s="60" t="s">
        <v>291</v>
      </c>
      <c r="D91" s="61" t="s">
        <v>206</v>
      </c>
      <c r="E91" s="62" t="s">
        <v>207</v>
      </c>
      <c r="F91" s="63">
        <v>59.31</v>
      </c>
      <c r="G91" s="64" t="s">
        <v>198</v>
      </c>
      <c r="H91" s="63">
        <v>2</v>
      </c>
    </row>
    <row r="92" spans="1:8" ht="16.5" x14ac:dyDescent="0.3">
      <c r="A92" s="59">
        <v>91</v>
      </c>
      <c r="B92" s="59" t="s">
        <v>194</v>
      </c>
      <c r="C92" s="60" t="s">
        <v>292</v>
      </c>
      <c r="D92" s="61" t="s">
        <v>196</v>
      </c>
      <c r="E92" s="62" t="s">
        <v>197</v>
      </c>
      <c r="F92" s="63">
        <v>56.19</v>
      </c>
      <c r="G92" s="64" t="s">
        <v>198</v>
      </c>
      <c r="H92" s="63">
        <v>2</v>
      </c>
    </row>
    <row r="93" spans="1:8" ht="16.5" x14ac:dyDescent="0.3">
      <c r="A93" s="59">
        <v>92</v>
      </c>
      <c r="B93" s="59" t="s">
        <v>194</v>
      </c>
      <c r="C93" s="60" t="s">
        <v>293</v>
      </c>
      <c r="D93" s="61" t="s">
        <v>191</v>
      </c>
      <c r="E93" s="62" t="s">
        <v>187</v>
      </c>
      <c r="F93" s="63">
        <v>41.03</v>
      </c>
      <c r="G93" s="64" t="s">
        <v>200</v>
      </c>
      <c r="H93" s="63">
        <v>1</v>
      </c>
    </row>
    <row r="94" spans="1:8" ht="16.5" x14ac:dyDescent="0.3">
      <c r="A94" s="59">
        <v>93</v>
      </c>
      <c r="B94" s="59" t="s">
        <v>194</v>
      </c>
      <c r="C94" s="60" t="s">
        <v>294</v>
      </c>
      <c r="D94" s="61" t="s">
        <v>202</v>
      </c>
      <c r="E94" s="62" t="s">
        <v>187</v>
      </c>
      <c r="F94" s="63">
        <v>41.16</v>
      </c>
      <c r="G94" s="64" t="s">
        <v>200</v>
      </c>
      <c r="H94" s="63">
        <v>1</v>
      </c>
    </row>
    <row r="95" spans="1:8" ht="16.5" x14ac:dyDescent="0.3">
      <c r="A95" s="59">
        <v>94</v>
      </c>
      <c r="B95" s="59" t="s">
        <v>194</v>
      </c>
      <c r="C95" s="60" t="s">
        <v>295</v>
      </c>
      <c r="D95" s="61" t="s">
        <v>191</v>
      </c>
      <c r="E95" s="62" t="s">
        <v>187</v>
      </c>
      <c r="F95" s="63">
        <v>41.16</v>
      </c>
      <c r="G95" s="64" t="s">
        <v>200</v>
      </c>
      <c r="H95" s="63">
        <v>1</v>
      </c>
    </row>
    <row r="96" spans="1:8" ht="16.5" x14ac:dyDescent="0.3">
      <c r="A96" s="59">
        <v>95</v>
      </c>
      <c r="B96" s="59" t="s">
        <v>194</v>
      </c>
      <c r="C96" s="60" t="s">
        <v>296</v>
      </c>
      <c r="D96" s="61" t="s">
        <v>202</v>
      </c>
      <c r="E96" s="62" t="s">
        <v>187</v>
      </c>
      <c r="F96" s="63">
        <v>41.03</v>
      </c>
      <c r="G96" s="64" t="s">
        <v>200</v>
      </c>
      <c r="H96" s="63">
        <v>1</v>
      </c>
    </row>
    <row r="97" spans="1:8" ht="16.5" x14ac:dyDescent="0.3">
      <c r="A97" s="59">
        <v>96</v>
      </c>
      <c r="B97" s="59" t="s">
        <v>194</v>
      </c>
      <c r="C97" s="60" t="s">
        <v>297</v>
      </c>
      <c r="D97" s="61" t="s">
        <v>206</v>
      </c>
      <c r="E97" s="62" t="s">
        <v>207</v>
      </c>
      <c r="F97" s="63">
        <v>59.31</v>
      </c>
      <c r="G97" s="64" t="s">
        <v>198</v>
      </c>
      <c r="H97" s="63">
        <v>2</v>
      </c>
    </row>
    <row r="98" spans="1:8" ht="16.5" x14ac:dyDescent="0.3">
      <c r="A98" s="59">
        <v>97</v>
      </c>
      <c r="B98" s="59" t="s">
        <v>194</v>
      </c>
      <c r="C98" s="60" t="s">
        <v>298</v>
      </c>
      <c r="D98" s="61" t="s">
        <v>196</v>
      </c>
      <c r="E98" s="62" t="s">
        <v>197</v>
      </c>
      <c r="F98" s="63">
        <v>56.19</v>
      </c>
      <c r="G98" s="64" t="s">
        <v>198</v>
      </c>
      <c r="H98" s="63">
        <v>2</v>
      </c>
    </row>
    <row r="99" spans="1:8" ht="16.5" x14ac:dyDescent="0.3">
      <c r="A99" s="59">
        <v>98</v>
      </c>
      <c r="B99" s="59" t="s">
        <v>194</v>
      </c>
      <c r="C99" s="60" t="s">
        <v>299</v>
      </c>
      <c r="D99" s="61" t="s">
        <v>191</v>
      </c>
      <c r="E99" s="62" t="s">
        <v>187</v>
      </c>
      <c r="F99" s="63">
        <v>41.03</v>
      </c>
      <c r="G99" s="64" t="s">
        <v>200</v>
      </c>
      <c r="H99" s="63">
        <v>1</v>
      </c>
    </row>
    <row r="100" spans="1:8" ht="16.5" x14ac:dyDescent="0.3">
      <c r="A100" s="59">
        <v>99</v>
      </c>
      <c r="B100" s="59" t="s">
        <v>194</v>
      </c>
      <c r="C100" s="60" t="s">
        <v>300</v>
      </c>
      <c r="D100" s="61" t="s">
        <v>202</v>
      </c>
      <c r="E100" s="62" t="s">
        <v>187</v>
      </c>
      <c r="F100" s="63">
        <v>41.16</v>
      </c>
      <c r="G100" s="64" t="s">
        <v>200</v>
      </c>
      <c r="H100" s="63">
        <v>1</v>
      </c>
    </row>
    <row r="101" spans="1:8" ht="16.5" x14ac:dyDescent="0.3">
      <c r="A101" s="59">
        <v>100</v>
      </c>
      <c r="B101" s="59" t="s">
        <v>194</v>
      </c>
      <c r="C101" s="60" t="s">
        <v>301</v>
      </c>
      <c r="D101" s="61" t="s">
        <v>191</v>
      </c>
      <c r="E101" s="62" t="s">
        <v>187</v>
      </c>
      <c r="F101" s="63">
        <v>41.16</v>
      </c>
      <c r="G101" s="64" t="s">
        <v>200</v>
      </c>
      <c r="H101" s="63">
        <v>1</v>
      </c>
    </row>
    <row r="102" spans="1:8" ht="16.5" x14ac:dyDescent="0.3">
      <c r="A102" s="59">
        <v>101</v>
      </c>
      <c r="B102" s="59" t="s">
        <v>194</v>
      </c>
      <c r="C102" s="60" t="s">
        <v>302</v>
      </c>
      <c r="D102" s="61" t="s">
        <v>202</v>
      </c>
      <c r="E102" s="62" t="s">
        <v>187</v>
      </c>
      <c r="F102" s="63">
        <v>41.03</v>
      </c>
      <c r="G102" s="64" t="s">
        <v>200</v>
      </c>
      <c r="H102" s="63">
        <v>1</v>
      </c>
    </row>
    <row r="103" spans="1:8" ht="16.5" x14ac:dyDescent="0.3">
      <c r="A103" s="59">
        <v>102</v>
      </c>
      <c r="B103" s="59" t="s">
        <v>194</v>
      </c>
      <c r="C103" s="60" t="s">
        <v>303</v>
      </c>
      <c r="D103" s="61" t="s">
        <v>206</v>
      </c>
      <c r="E103" s="62" t="s">
        <v>207</v>
      </c>
      <c r="F103" s="63">
        <v>59.31</v>
      </c>
      <c r="G103" s="64" t="s">
        <v>198</v>
      </c>
      <c r="H103" s="63">
        <v>2</v>
      </c>
    </row>
    <row r="104" spans="1:8" ht="16.5" x14ac:dyDescent="0.3">
      <c r="A104" s="59">
        <v>103</v>
      </c>
      <c r="B104" s="59" t="s">
        <v>194</v>
      </c>
      <c r="C104" s="60" t="s">
        <v>304</v>
      </c>
      <c r="D104" s="61" t="s">
        <v>196</v>
      </c>
      <c r="E104" s="62" t="s">
        <v>197</v>
      </c>
      <c r="F104" s="63">
        <v>56.19</v>
      </c>
      <c r="G104" s="64" t="s">
        <v>198</v>
      </c>
      <c r="H104" s="63">
        <v>2</v>
      </c>
    </row>
    <row r="105" spans="1:8" ht="16.5" x14ac:dyDescent="0.3">
      <c r="A105" s="59">
        <v>104</v>
      </c>
      <c r="B105" s="59" t="s">
        <v>194</v>
      </c>
      <c r="C105" s="60" t="s">
        <v>305</v>
      </c>
      <c r="D105" s="61" t="s">
        <v>191</v>
      </c>
      <c r="E105" s="62" t="s">
        <v>187</v>
      </c>
      <c r="F105" s="63">
        <v>41.03</v>
      </c>
      <c r="G105" s="64" t="s">
        <v>200</v>
      </c>
      <c r="H105" s="63">
        <v>1</v>
      </c>
    </row>
    <row r="106" spans="1:8" ht="16.5" x14ac:dyDescent="0.3">
      <c r="A106" s="59">
        <v>105</v>
      </c>
      <c r="B106" s="59" t="s">
        <v>194</v>
      </c>
      <c r="C106" s="60" t="s">
        <v>306</v>
      </c>
      <c r="D106" s="61" t="s">
        <v>202</v>
      </c>
      <c r="E106" s="62" t="s">
        <v>187</v>
      </c>
      <c r="F106" s="63">
        <v>41.16</v>
      </c>
      <c r="G106" s="64" t="s">
        <v>200</v>
      </c>
      <c r="H106" s="63">
        <v>1</v>
      </c>
    </row>
    <row r="107" spans="1:8" ht="16.5" x14ac:dyDescent="0.3">
      <c r="A107" s="59">
        <v>106</v>
      </c>
      <c r="B107" s="59" t="s">
        <v>194</v>
      </c>
      <c r="C107" s="60" t="s">
        <v>307</v>
      </c>
      <c r="D107" s="61" t="s">
        <v>191</v>
      </c>
      <c r="E107" s="62" t="s">
        <v>187</v>
      </c>
      <c r="F107" s="63">
        <v>41.16</v>
      </c>
      <c r="G107" s="64" t="s">
        <v>200</v>
      </c>
      <c r="H107" s="63">
        <v>1</v>
      </c>
    </row>
    <row r="108" spans="1:8" ht="16.5" x14ac:dyDescent="0.3">
      <c r="A108" s="59">
        <v>107</v>
      </c>
      <c r="B108" s="59" t="s">
        <v>194</v>
      </c>
      <c r="C108" s="60" t="s">
        <v>308</v>
      </c>
      <c r="D108" s="61" t="s">
        <v>202</v>
      </c>
      <c r="E108" s="62" t="s">
        <v>187</v>
      </c>
      <c r="F108" s="63">
        <v>41.03</v>
      </c>
      <c r="G108" s="64" t="s">
        <v>200</v>
      </c>
      <c r="H108" s="63">
        <v>1</v>
      </c>
    </row>
    <row r="109" spans="1:8" ht="16.5" x14ac:dyDescent="0.3">
      <c r="A109" s="59">
        <v>108</v>
      </c>
      <c r="B109" s="59" t="s">
        <v>194</v>
      </c>
      <c r="C109" s="60" t="s">
        <v>309</v>
      </c>
      <c r="D109" s="61" t="s">
        <v>206</v>
      </c>
      <c r="E109" s="62" t="s">
        <v>207</v>
      </c>
      <c r="F109" s="63">
        <v>59.31</v>
      </c>
      <c r="G109" s="64" t="s">
        <v>198</v>
      </c>
      <c r="H109" s="63">
        <v>2</v>
      </c>
    </row>
    <row r="110" spans="1:8" ht="16.5" x14ac:dyDescent="0.3">
      <c r="A110" s="59">
        <v>109</v>
      </c>
      <c r="B110" s="59" t="s">
        <v>194</v>
      </c>
      <c r="C110" s="60" t="s">
        <v>310</v>
      </c>
      <c r="D110" s="61" t="s">
        <v>196</v>
      </c>
      <c r="E110" s="62" t="s">
        <v>197</v>
      </c>
      <c r="F110" s="63">
        <v>56.19</v>
      </c>
      <c r="G110" s="64" t="s">
        <v>198</v>
      </c>
      <c r="H110" s="63">
        <v>2</v>
      </c>
    </row>
    <row r="111" spans="1:8" ht="16.5" x14ac:dyDescent="0.3">
      <c r="A111" s="59">
        <v>110</v>
      </c>
      <c r="B111" s="59" t="s">
        <v>194</v>
      </c>
      <c r="C111" s="60" t="s">
        <v>311</v>
      </c>
      <c r="D111" s="61" t="s">
        <v>191</v>
      </c>
      <c r="E111" s="62" t="s">
        <v>187</v>
      </c>
      <c r="F111" s="63">
        <v>41.03</v>
      </c>
      <c r="G111" s="64" t="s">
        <v>200</v>
      </c>
      <c r="H111" s="63">
        <v>1</v>
      </c>
    </row>
    <row r="112" spans="1:8" ht="16.5" x14ac:dyDescent="0.3">
      <c r="A112" s="59">
        <v>111</v>
      </c>
      <c r="B112" s="59" t="s">
        <v>194</v>
      </c>
      <c r="C112" s="60" t="s">
        <v>312</v>
      </c>
      <c r="D112" s="61" t="s">
        <v>202</v>
      </c>
      <c r="E112" s="62" t="s">
        <v>187</v>
      </c>
      <c r="F112" s="63">
        <v>41.16</v>
      </c>
      <c r="G112" s="64" t="s">
        <v>200</v>
      </c>
      <c r="H112" s="63">
        <v>1</v>
      </c>
    </row>
    <row r="113" spans="1:8" ht="16.5" x14ac:dyDescent="0.3">
      <c r="A113" s="59">
        <v>112</v>
      </c>
      <c r="B113" s="59" t="s">
        <v>194</v>
      </c>
      <c r="C113" s="60" t="s">
        <v>313</v>
      </c>
      <c r="D113" s="61" t="s">
        <v>191</v>
      </c>
      <c r="E113" s="62" t="s">
        <v>187</v>
      </c>
      <c r="F113" s="63">
        <v>41.16</v>
      </c>
      <c r="G113" s="64" t="s">
        <v>200</v>
      </c>
      <c r="H113" s="63">
        <v>1</v>
      </c>
    </row>
    <row r="114" spans="1:8" ht="16.5" x14ac:dyDescent="0.3">
      <c r="A114" s="59">
        <v>113</v>
      </c>
      <c r="B114" s="59" t="s">
        <v>194</v>
      </c>
      <c r="C114" s="60" t="s">
        <v>314</v>
      </c>
      <c r="D114" s="61" t="s">
        <v>202</v>
      </c>
      <c r="E114" s="62" t="s">
        <v>187</v>
      </c>
      <c r="F114" s="63">
        <v>41.03</v>
      </c>
      <c r="G114" s="64" t="s">
        <v>200</v>
      </c>
      <c r="H114" s="63">
        <v>1</v>
      </c>
    </row>
    <row r="115" spans="1:8" ht="16.5" x14ac:dyDescent="0.3">
      <c r="A115" s="59">
        <v>114</v>
      </c>
      <c r="B115" s="59" t="s">
        <v>194</v>
      </c>
      <c r="C115" s="60" t="s">
        <v>315</v>
      </c>
      <c r="D115" s="61" t="s">
        <v>206</v>
      </c>
      <c r="E115" s="62" t="s">
        <v>207</v>
      </c>
      <c r="F115" s="63">
        <v>59.31</v>
      </c>
      <c r="G115" s="64" t="s">
        <v>198</v>
      </c>
      <c r="H115" s="63">
        <v>2</v>
      </c>
    </row>
    <row r="116" spans="1:8" ht="16.5" x14ac:dyDescent="0.3">
      <c r="A116" s="59">
        <v>115</v>
      </c>
      <c r="B116" s="59" t="s">
        <v>194</v>
      </c>
      <c r="C116" s="60" t="s">
        <v>316</v>
      </c>
      <c r="D116" s="61" t="s">
        <v>196</v>
      </c>
      <c r="E116" s="62" t="s">
        <v>197</v>
      </c>
      <c r="F116" s="63">
        <v>56.19</v>
      </c>
      <c r="G116" s="64" t="s">
        <v>198</v>
      </c>
      <c r="H116" s="63">
        <v>2</v>
      </c>
    </row>
    <row r="117" spans="1:8" ht="16.5" x14ac:dyDescent="0.3">
      <c r="A117" s="59">
        <v>116</v>
      </c>
      <c r="B117" s="59" t="s">
        <v>194</v>
      </c>
      <c r="C117" s="60" t="s">
        <v>317</v>
      </c>
      <c r="D117" s="61" t="s">
        <v>191</v>
      </c>
      <c r="E117" s="62" t="s">
        <v>187</v>
      </c>
      <c r="F117" s="63">
        <v>41.03</v>
      </c>
      <c r="G117" s="64" t="s">
        <v>200</v>
      </c>
      <c r="H117" s="63">
        <v>1</v>
      </c>
    </row>
    <row r="118" spans="1:8" ht="16.5" x14ac:dyDescent="0.3">
      <c r="A118" s="59">
        <v>117</v>
      </c>
      <c r="B118" s="59" t="s">
        <v>194</v>
      </c>
      <c r="C118" s="60" t="s">
        <v>318</v>
      </c>
      <c r="D118" s="61" t="s">
        <v>202</v>
      </c>
      <c r="E118" s="62" t="s">
        <v>187</v>
      </c>
      <c r="F118" s="63">
        <v>41.16</v>
      </c>
      <c r="G118" s="64" t="s">
        <v>200</v>
      </c>
      <c r="H118" s="63">
        <v>1</v>
      </c>
    </row>
    <row r="119" spans="1:8" ht="16.5" x14ac:dyDescent="0.3">
      <c r="A119" s="59">
        <v>118</v>
      </c>
      <c r="B119" s="59" t="s">
        <v>194</v>
      </c>
      <c r="C119" s="60" t="s">
        <v>319</v>
      </c>
      <c r="D119" s="61" t="s">
        <v>191</v>
      </c>
      <c r="E119" s="62" t="s">
        <v>187</v>
      </c>
      <c r="F119" s="63">
        <v>41.16</v>
      </c>
      <c r="G119" s="64" t="s">
        <v>200</v>
      </c>
      <c r="H119" s="63">
        <v>1</v>
      </c>
    </row>
    <row r="120" spans="1:8" ht="16.5" x14ac:dyDescent="0.3">
      <c r="A120" s="59">
        <v>119</v>
      </c>
      <c r="B120" s="59" t="s">
        <v>194</v>
      </c>
      <c r="C120" s="60" t="s">
        <v>320</v>
      </c>
      <c r="D120" s="61" t="s">
        <v>202</v>
      </c>
      <c r="E120" s="62" t="s">
        <v>187</v>
      </c>
      <c r="F120" s="63">
        <v>41.03</v>
      </c>
      <c r="G120" s="64" t="s">
        <v>200</v>
      </c>
      <c r="H120" s="63">
        <v>1</v>
      </c>
    </row>
    <row r="121" spans="1:8" ht="16.5" x14ac:dyDescent="0.3">
      <c r="A121" s="59">
        <v>120</v>
      </c>
      <c r="B121" s="59" t="s">
        <v>194</v>
      </c>
      <c r="C121" s="60" t="s">
        <v>321</v>
      </c>
      <c r="D121" s="61" t="s">
        <v>206</v>
      </c>
      <c r="E121" s="62" t="s">
        <v>207</v>
      </c>
      <c r="F121" s="63">
        <v>59.31</v>
      </c>
      <c r="G121" s="64" t="s">
        <v>198</v>
      </c>
      <c r="H121" s="63">
        <v>2</v>
      </c>
    </row>
    <row r="122" spans="1:8" ht="16.5" x14ac:dyDescent="0.3">
      <c r="A122" s="59">
        <v>121</v>
      </c>
      <c r="B122" s="59" t="s">
        <v>194</v>
      </c>
      <c r="C122" s="60" t="s">
        <v>322</v>
      </c>
      <c r="D122" s="61" t="s">
        <v>196</v>
      </c>
      <c r="E122" s="62" t="s">
        <v>197</v>
      </c>
      <c r="F122" s="63">
        <v>56.19</v>
      </c>
      <c r="G122" s="64" t="s">
        <v>198</v>
      </c>
      <c r="H122" s="63">
        <v>2</v>
      </c>
    </row>
    <row r="123" spans="1:8" ht="16.5" x14ac:dyDescent="0.3">
      <c r="A123" s="59">
        <v>122</v>
      </c>
      <c r="B123" s="59" t="s">
        <v>194</v>
      </c>
      <c r="C123" s="60" t="s">
        <v>323</v>
      </c>
      <c r="D123" s="61" t="s">
        <v>191</v>
      </c>
      <c r="E123" s="62" t="s">
        <v>187</v>
      </c>
      <c r="F123" s="63">
        <v>41.03</v>
      </c>
      <c r="G123" s="64" t="s">
        <v>200</v>
      </c>
      <c r="H123" s="63">
        <v>1</v>
      </c>
    </row>
    <row r="124" spans="1:8" ht="16.5" x14ac:dyDescent="0.3">
      <c r="A124" s="59">
        <v>123</v>
      </c>
      <c r="B124" s="59" t="s">
        <v>194</v>
      </c>
      <c r="C124" s="60" t="s">
        <v>324</v>
      </c>
      <c r="D124" s="61" t="s">
        <v>202</v>
      </c>
      <c r="E124" s="62" t="s">
        <v>187</v>
      </c>
      <c r="F124" s="63">
        <v>41.16</v>
      </c>
      <c r="G124" s="64" t="s">
        <v>200</v>
      </c>
      <c r="H124" s="63">
        <v>1</v>
      </c>
    </row>
    <row r="125" spans="1:8" ht="16.5" x14ac:dyDescent="0.3">
      <c r="A125" s="59">
        <v>124</v>
      </c>
      <c r="B125" s="59" t="s">
        <v>194</v>
      </c>
      <c r="C125" s="60" t="s">
        <v>325</v>
      </c>
      <c r="D125" s="61" t="s">
        <v>191</v>
      </c>
      <c r="E125" s="62" t="s">
        <v>187</v>
      </c>
      <c r="F125" s="63">
        <v>41.16</v>
      </c>
      <c r="G125" s="64" t="s">
        <v>200</v>
      </c>
      <c r="H125" s="63">
        <v>1</v>
      </c>
    </row>
    <row r="126" spans="1:8" ht="16.5" x14ac:dyDescent="0.3">
      <c r="A126" s="59">
        <v>125</v>
      </c>
      <c r="B126" s="59" t="s">
        <v>194</v>
      </c>
      <c r="C126" s="60" t="s">
        <v>326</v>
      </c>
      <c r="D126" s="61" t="s">
        <v>202</v>
      </c>
      <c r="E126" s="62" t="s">
        <v>187</v>
      </c>
      <c r="F126" s="63">
        <v>41.03</v>
      </c>
      <c r="G126" s="64" t="s">
        <v>200</v>
      </c>
      <c r="H126" s="63">
        <v>1</v>
      </c>
    </row>
    <row r="127" spans="1:8" ht="16.5" x14ac:dyDescent="0.3">
      <c r="A127" s="59">
        <v>126</v>
      </c>
      <c r="B127" s="59" t="s">
        <v>194</v>
      </c>
      <c r="C127" s="60" t="s">
        <v>327</v>
      </c>
      <c r="D127" s="61" t="s">
        <v>206</v>
      </c>
      <c r="E127" s="62" t="s">
        <v>207</v>
      </c>
      <c r="F127" s="63">
        <v>59.31</v>
      </c>
      <c r="G127" s="64" t="s">
        <v>198</v>
      </c>
      <c r="H127" s="63">
        <v>2</v>
      </c>
    </row>
    <row r="128" spans="1:8" ht="16.5" x14ac:dyDescent="0.3">
      <c r="A128" s="59">
        <v>127</v>
      </c>
      <c r="B128" s="59" t="s">
        <v>194</v>
      </c>
      <c r="C128" s="60" t="s">
        <v>328</v>
      </c>
      <c r="D128" s="61" t="s">
        <v>196</v>
      </c>
      <c r="E128" s="62" t="s">
        <v>197</v>
      </c>
      <c r="F128" s="63">
        <v>56.19</v>
      </c>
      <c r="G128" s="64" t="s">
        <v>198</v>
      </c>
      <c r="H128" s="63">
        <v>2</v>
      </c>
    </row>
    <row r="129" spans="1:8" ht="16.5" x14ac:dyDescent="0.3">
      <c r="A129" s="59">
        <v>128</v>
      </c>
      <c r="B129" s="59" t="s">
        <v>194</v>
      </c>
      <c r="C129" s="60" t="s">
        <v>329</v>
      </c>
      <c r="D129" s="61" t="s">
        <v>191</v>
      </c>
      <c r="E129" s="62" t="s">
        <v>187</v>
      </c>
      <c r="F129" s="63">
        <v>41.03</v>
      </c>
      <c r="G129" s="64" t="s">
        <v>200</v>
      </c>
      <c r="H129" s="63">
        <v>1</v>
      </c>
    </row>
    <row r="130" spans="1:8" ht="16.5" x14ac:dyDescent="0.3">
      <c r="A130" s="59">
        <v>129</v>
      </c>
      <c r="B130" s="59" t="s">
        <v>194</v>
      </c>
      <c r="C130" s="60" t="s">
        <v>330</v>
      </c>
      <c r="D130" s="61" t="s">
        <v>202</v>
      </c>
      <c r="E130" s="62" t="s">
        <v>187</v>
      </c>
      <c r="F130" s="63">
        <v>41.16</v>
      </c>
      <c r="G130" s="64" t="s">
        <v>200</v>
      </c>
      <c r="H130" s="63">
        <v>1</v>
      </c>
    </row>
    <row r="131" spans="1:8" ht="16.5" x14ac:dyDescent="0.3">
      <c r="A131" s="59">
        <v>130</v>
      </c>
      <c r="B131" s="59" t="s">
        <v>194</v>
      </c>
      <c r="C131" s="60" t="s">
        <v>331</v>
      </c>
      <c r="D131" s="61" t="s">
        <v>191</v>
      </c>
      <c r="E131" s="62" t="s">
        <v>187</v>
      </c>
      <c r="F131" s="63">
        <v>41.16</v>
      </c>
      <c r="G131" s="64" t="s">
        <v>200</v>
      </c>
      <c r="H131" s="63">
        <v>1</v>
      </c>
    </row>
    <row r="132" spans="1:8" ht="16.5" x14ac:dyDescent="0.3">
      <c r="A132" s="59">
        <v>131</v>
      </c>
      <c r="B132" s="59" t="s">
        <v>194</v>
      </c>
      <c r="C132" s="60" t="s">
        <v>332</v>
      </c>
      <c r="D132" s="61" t="s">
        <v>202</v>
      </c>
      <c r="E132" s="62" t="s">
        <v>187</v>
      </c>
      <c r="F132" s="63">
        <v>41.03</v>
      </c>
      <c r="G132" s="64" t="s">
        <v>200</v>
      </c>
      <c r="H132" s="63">
        <v>1</v>
      </c>
    </row>
    <row r="133" spans="1:8" ht="16.5" x14ac:dyDescent="0.3">
      <c r="A133" s="59">
        <v>132</v>
      </c>
      <c r="B133" s="59" t="s">
        <v>194</v>
      </c>
      <c r="C133" s="60" t="s">
        <v>333</v>
      </c>
      <c r="D133" s="61" t="s">
        <v>206</v>
      </c>
      <c r="E133" s="62" t="s">
        <v>207</v>
      </c>
      <c r="F133" s="63">
        <v>59.31</v>
      </c>
      <c r="G133" s="64" t="s">
        <v>198</v>
      </c>
      <c r="H133" s="63">
        <v>2</v>
      </c>
    </row>
    <row r="134" spans="1:8" ht="16.5" x14ac:dyDescent="0.3">
      <c r="A134" s="59">
        <v>133</v>
      </c>
      <c r="B134" s="59" t="s">
        <v>194</v>
      </c>
      <c r="C134" s="60" t="s">
        <v>334</v>
      </c>
      <c r="D134" s="61" t="s">
        <v>196</v>
      </c>
      <c r="E134" s="62" t="s">
        <v>197</v>
      </c>
      <c r="F134" s="63">
        <v>56.19</v>
      </c>
      <c r="G134" s="64" t="s">
        <v>198</v>
      </c>
      <c r="H134" s="63">
        <v>2</v>
      </c>
    </row>
    <row r="135" spans="1:8" ht="16.5" x14ac:dyDescent="0.3">
      <c r="A135" s="59">
        <v>134</v>
      </c>
      <c r="B135" s="59" t="s">
        <v>194</v>
      </c>
      <c r="C135" s="60" t="s">
        <v>335</v>
      </c>
      <c r="D135" s="61" t="s">
        <v>191</v>
      </c>
      <c r="E135" s="62" t="s">
        <v>187</v>
      </c>
      <c r="F135" s="63">
        <v>41.03</v>
      </c>
      <c r="G135" s="64" t="s">
        <v>200</v>
      </c>
      <c r="H135" s="63">
        <v>1</v>
      </c>
    </row>
    <row r="136" spans="1:8" ht="16.5" x14ac:dyDescent="0.3">
      <c r="A136" s="59">
        <v>135</v>
      </c>
      <c r="B136" s="59" t="s">
        <v>194</v>
      </c>
      <c r="C136" s="60" t="s">
        <v>336</v>
      </c>
      <c r="D136" s="61" t="s">
        <v>202</v>
      </c>
      <c r="E136" s="62" t="s">
        <v>187</v>
      </c>
      <c r="F136" s="63">
        <v>41.16</v>
      </c>
      <c r="G136" s="64" t="s">
        <v>200</v>
      </c>
      <c r="H136" s="63">
        <v>1</v>
      </c>
    </row>
    <row r="137" spans="1:8" ht="16.5" x14ac:dyDescent="0.3">
      <c r="A137" s="59">
        <v>136</v>
      </c>
      <c r="B137" s="59" t="s">
        <v>194</v>
      </c>
      <c r="C137" s="60" t="s">
        <v>337</v>
      </c>
      <c r="D137" s="61" t="s">
        <v>191</v>
      </c>
      <c r="E137" s="62" t="s">
        <v>187</v>
      </c>
      <c r="F137" s="63">
        <v>41.16</v>
      </c>
      <c r="G137" s="64" t="s">
        <v>200</v>
      </c>
      <c r="H137" s="63">
        <v>1</v>
      </c>
    </row>
    <row r="138" spans="1:8" ht="16.5" x14ac:dyDescent="0.3">
      <c r="A138" s="59">
        <v>137</v>
      </c>
      <c r="B138" s="59" t="s">
        <v>194</v>
      </c>
      <c r="C138" s="60" t="s">
        <v>338</v>
      </c>
      <c r="D138" s="61" t="s">
        <v>202</v>
      </c>
      <c r="E138" s="62" t="s">
        <v>187</v>
      </c>
      <c r="F138" s="63">
        <v>41.03</v>
      </c>
      <c r="G138" s="64" t="s">
        <v>200</v>
      </c>
      <c r="H138" s="63">
        <v>1</v>
      </c>
    </row>
    <row r="139" spans="1:8" ht="16.5" x14ac:dyDescent="0.3">
      <c r="A139" s="59">
        <v>138</v>
      </c>
      <c r="B139" s="59" t="s">
        <v>194</v>
      </c>
      <c r="C139" s="60" t="s">
        <v>339</v>
      </c>
      <c r="D139" s="61" t="s">
        <v>206</v>
      </c>
      <c r="E139" s="62" t="s">
        <v>207</v>
      </c>
      <c r="F139" s="63">
        <v>59.31</v>
      </c>
      <c r="G139" s="64" t="s">
        <v>198</v>
      </c>
      <c r="H139" s="63">
        <v>2</v>
      </c>
    </row>
    <row r="140" spans="1:8" ht="16.5" x14ac:dyDescent="0.3">
      <c r="A140" s="59">
        <v>139</v>
      </c>
      <c r="B140" s="59" t="s">
        <v>194</v>
      </c>
      <c r="C140" s="60" t="s">
        <v>340</v>
      </c>
      <c r="D140" s="61" t="s">
        <v>196</v>
      </c>
      <c r="E140" s="62" t="s">
        <v>197</v>
      </c>
      <c r="F140" s="63">
        <v>56.19</v>
      </c>
      <c r="G140" s="64" t="s">
        <v>198</v>
      </c>
      <c r="H140" s="63">
        <v>2</v>
      </c>
    </row>
    <row r="141" spans="1:8" ht="16.5" x14ac:dyDescent="0.3">
      <c r="A141" s="59">
        <v>140</v>
      </c>
      <c r="B141" s="59" t="s">
        <v>194</v>
      </c>
      <c r="C141" s="60" t="s">
        <v>341</v>
      </c>
      <c r="D141" s="61" t="s">
        <v>191</v>
      </c>
      <c r="E141" s="62" t="s">
        <v>187</v>
      </c>
      <c r="F141" s="63">
        <v>41.03</v>
      </c>
      <c r="G141" s="64" t="s">
        <v>200</v>
      </c>
      <c r="H141" s="63">
        <v>1</v>
      </c>
    </row>
    <row r="142" spans="1:8" ht="16.5" x14ac:dyDescent="0.3">
      <c r="A142" s="59">
        <v>141</v>
      </c>
      <c r="B142" s="59" t="s">
        <v>194</v>
      </c>
      <c r="C142" s="60" t="s">
        <v>342</v>
      </c>
      <c r="D142" s="61" t="s">
        <v>202</v>
      </c>
      <c r="E142" s="62" t="s">
        <v>187</v>
      </c>
      <c r="F142" s="63">
        <v>41.16</v>
      </c>
      <c r="G142" s="64" t="s">
        <v>200</v>
      </c>
      <c r="H142" s="63">
        <v>1</v>
      </c>
    </row>
    <row r="143" spans="1:8" ht="16.5" x14ac:dyDescent="0.3">
      <c r="A143" s="59">
        <v>142</v>
      </c>
      <c r="B143" s="59" t="s">
        <v>194</v>
      </c>
      <c r="C143" s="60" t="s">
        <v>343</v>
      </c>
      <c r="D143" s="61" t="s">
        <v>191</v>
      </c>
      <c r="E143" s="62" t="s">
        <v>187</v>
      </c>
      <c r="F143" s="63">
        <v>41.16</v>
      </c>
      <c r="G143" s="64" t="s">
        <v>200</v>
      </c>
      <c r="H143" s="63">
        <v>1</v>
      </c>
    </row>
    <row r="144" spans="1:8" ht="16.5" x14ac:dyDescent="0.3">
      <c r="A144" s="59">
        <v>143</v>
      </c>
      <c r="B144" s="59" t="s">
        <v>194</v>
      </c>
      <c r="C144" s="60" t="s">
        <v>344</v>
      </c>
      <c r="D144" s="61" t="s">
        <v>202</v>
      </c>
      <c r="E144" s="62" t="s">
        <v>187</v>
      </c>
      <c r="F144" s="63">
        <v>41.03</v>
      </c>
      <c r="G144" s="64" t="s">
        <v>200</v>
      </c>
      <c r="H144" s="63">
        <v>1</v>
      </c>
    </row>
    <row r="145" spans="1:8" ht="16.5" x14ac:dyDescent="0.3">
      <c r="A145" s="59">
        <v>144</v>
      </c>
      <c r="B145" s="59" t="s">
        <v>194</v>
      </c>
      <c r="C145" s="60" t="s">
        <v>345</v>
      </c>
      <c r="D145" s="61" t="s">
        <v>206</v>
      </c>
      <c r="E145" s="62" t="s">
        <v>207</v>
      </c>
      <c r="F145" s="63">
        <v>59.31</v>
      </c>
      <c r="G145" s="64" t="s">
        <v>198</v>
      </c>
      <c r="H145" s="63">
        <v>2</v>
      </c>
    </row>
    <row r="146" spans="1:8" ht="16.5" x14ac:dyDescent="0.3">
      <c r="A146" s="59">
        <v>145</v>
      </c>
      <c r="B146" s="59" t="s">
        <v>194</v>
      </c>
      <c r="C146" s="60" t="s">
        <v>346</v>
      </c>
      <c r="D146" s="61" t="s">
        <v>196</v>
      </c>
      <c r="E146" s="62" t="s">
        <v>197</v>
      </c>
      <c r="F146" s="63">
        <v>56.19</v>
      </c>
      <c r="G146" s="64" t="s">
        <v>198</v>
      </c>
      <c r="H146" s="63">
        <v>2</v>
      </c>
    </row>
    <row r="147" spans="1:8" ht="16.5" x14ac:dyDescent="0.3">
      <c r="A147" s="59">
        <v>146</v>
      </c>
      <c r="B147" s="59" t="s">
        <v>194</v>
      </c>
      <c r="C147" s="60" t="s">
        <v>347</v>
      </c>
      <c r="D147" s="61" t="s">
        <v>191</v>
      </c>
      <c r="E147" s="62" t="s">
        <v>187</v>
      </c>
      <c r="F147" s="63">
        <v>41.03</v>
      </c>
      <c r="G147" s="64" t="s">
        <v>200</v>
      </c>
      <c r="H147" s="63">
        <v>1</v>
      </c>
    </row>
    <row r="148" spans="1:8" ht="16.5" x14ac:dyDescent="0.3">
      <c r="A148" s="59">
        <v>147</v>
      </c>
      <c r="B148" s="59" t="s">
        <v>194</v>
      </c>
      <c r="C148" s="60" t="s">
        <v>348</v>
      </c>
      <c r="D148" s="61" t="s">
        <v>202</v>
      </c>
      <c r="E148" s="62" t="s">
        <v>187</v>
      </c>
      <c r="F148" s="63">
        <v>41.16</v>
      </c>
      <c r="G148" s="64" t="s">
        <v>200</v>
      </c>
      <c r="H148" s="63">
        <v>1</v>
      </c>
    </row>
    <row r="149" spans="1:8" ht="16.5" x14ac:dyDescent="0.3">
      <c r="A149" s="59">
        <v>148</v>
      </c>
      <c r="B149" s="59" t="s">
        <v>194</v>
      </c>
      <c r="C149" s="60" t="s">
        <v>349</v>
      </c>
      <c r="D149" s="61" t="s">
        <v>191</v>
      </c>
      <c r="E149" s="62" t="s">
        <v>187</v>
      </c>
      <c r="F149" s="63">
        <v>41.16</v>
      </c>
      <c r="G149" s="64" t="s">
        <v>200</v>
      </c>
      <c r="H149" s="63">
        <v>1</v>
      </c>
    </row>
    <row r="150" spans="1:8" ht="16.5" x14ac:dyDescent="0.3">
      <c r="A150" s="59">
        <v>149</v>
      </c>
      <c r="B150" s="59" t="s">
        <v>194</v>
      </c>
      <c r="C150" s="60" t="s">
        <v>350</v>
      </c>
      <c r="D150" s="61" t="s">
        <v>202</v>
      </c>
      <c r="E150" s="62" t="s">
        <v>187</v>
      </c>
      <c r="F150" s="63">
        <v>41.03</v>
      </c>
      <c r="G150" s="64" t="s">
        <v>200</v>
      </c>
      <c r="H150" s="63">
        <v>1</v>
      </c>
    </row>
    <row r="151" spans="1:8" ht="16.5" x14ac:dyDescent="0.3">
      <c r="A151" s="59">
        <v>150</v>
      </c>
      <c r="B151" s="59" t="s">
        <v>194</v>
      </c>
      <c r="C151" s="60" t="s">
        <v>351</v>
      </c>
      <c r="D151" s="61" t="s">
        <v>206</v>
      </c>
      <c r="E151" s="62" t="s">
        <v>207</v>
      </c>
      <c r="F151" s="63">
        <v>59.31</v>
      </c>
      <c r="G151" s="64" t="s">
        <v>198</v>
      </c>
      <c r="H151" s="63">
        <v>2</v>
      </c>
    </row>
    <row r="152" spans="1:8" ht="16.5" x14ac:dyDescent="0.3">
      <c r="A152" s="59">
        <v>151</v>
      </c>
      <c r="B152" s="59" t="s">
        <v>194</v>
      </c>
      <c r="C152" s="60" t="s">
        <v>352</v>
      </c>
      <c r="D152" s="61" t="s">
        <v>196</v>
      </c>
      <c r="E152" s="62" t="s">
        <v>197</v>
      </c>
      <c r="F152" s="63">
        <v>56.19</v>
      </c>
      <c r="G152" s="64" t="s">
        <v>198</v>
      </c>
      <c r="H152" s="63">
        <v>2</v>
      </c>
    </row>
    <row r="153" spans="1:8" ht="16.5" x14ac:dyDescent="0.3">
      <c r="A153" s="59">
        <v>152</v>
      </c>
      <c r="B153" s="59" t="s">
        <v>194</v>
      </c>
      <c r="C153" s="60" t="s">
        <v>353</v>
      </c>
      <c r="D153" s="61" t="s">
        <v>191</v>
      </c>
      <c r="E153" s="62" t="s">
        <v>187</v>
      </c>
      <c r="F153" s="63">
        <v>41.03</v>
      </c>
      <c r="G153" s="64" t="s">
        <v>200</v>
      </c>
      <c r="H153" s="63">
        <v>1</v>
      </c>
    </row>
    <row r="154" spans="1:8" ht="16.5" x14ac:dyDescent="0.3">
      <c r="A154" s="59">
        <v>153</v>
      </c>
      <c r="B154" s="59" t="s">
        <v>194</v>
      </c>
      <c r="C154" s="60" t="s">
        <v>354</v>
      </c>
      <c r="D154" s="61" t="s">
        <v>202</v>
      </c>
      <c r="E154" s="62" t="s">
        <v>187</v>
      </c>
      <c r="F154" s="63">
        <v>41.16</v>
      </c>
      <c r="G154" s="64" t="s">
        <v>200</v>
      </c>
      <c r="H154" s="63">
        <v>1</v>
      </c>
    </row>
    <row r="155" spans="1:8" ht="16.5" x14ac:dyDescent="0.3">
      <c r="A155" s="59">
        <v>154</v>
      </c>
      <c r="B155" s="59" t="s">
        <v>194</v>
      </c>
      <c r="C155" s="60" t="s">
        <v>355</v>
      </c>
      <c r="D155" s="61" t="s">
        <v>191</v>
      </c>
      <c r="E155" s="62" t="s">
        <v>187</v>
      </c>
      <c r="F155" s="63">
        <v>41.16</v>
      </c>
      <c r="G155" s="64" t="s">
        <v>200</v>
      </c>
      <c r="H155" s="63">
        <v>1</v>
      </c>
    </row>
    <row r="156" spans="1:8" ht="16.5" x14ac:dyDescent="0.3">
      <c r="A156" s="59">
        <v>155</v>
      </c>
      <c r="B156" s="59" t="s">
        <v>194</v>
      </c>
      <c r="C156" s="60" t="s">
        <v>356</v>
      </c>
      <c r="D156" s="61" t="s">
        <v>202</v>
      </c>
      <c r="E156" s="62" t="s">
        <v>187</v>
      </c>
      <c r="F156" s="63">
        <v>41.03</v>
      </c>
      <c r="G156" s="64" t="s">
        <v>200</v>
      </c>
      <c r="H156" s="63">
        <v>1</v>
      </c>
    </row>
    <row r="157" spans="1:8" ht="16.5" x14ac:dyDescent="0.3">
      <c r="A157" s="59">
        <v>156</v>
      </c>
      <c r="B157" s="59" t="s">
        <v>194</v>
      </c>
      <c r="C157" s="60" t="s">
        <v>357</v>
      </c>
      <c r="D157" s="61" t="s">
        <v>206</v>
      </c>
      <c r="E157" s="62" t="s">
        <v>207</v>
      </c>
      <c r="F157" s="63">
        <v>59.31</v>
      </c>
      <c r="G157" s="64" t="s">
        <v>198</v>
      </c>
      <c r="H157" s="63">
        <v>2</v>
      </c>
    </row>
    <row r="158" spans="1:8" ht="16.5" x14ac:dyDescent="0.3">
      <c r="A158" s="59">
        <v>157</v>
      </c>
      <c r="B158" s="59" t="s">
        <v>194</v>
      </c>
      <c r="C158" s="60" t="s">
        <v>358</v>
      </c>
      <c r="D158" s="61" t="s">
        <v>196</v>
      </c>
      <c r="E158" s="62" t="s">
        <v>197</v>
      </c>
      <c r="F158" s="63">
        <v>56.19</v>
      </c>
      <c r="G158" s="64" t="s">
        <v>198</v>
      </c>
      <c r="H158" s="63">
        <v>2</v>
      </c>
    </row>
    <row r="159" spans="1:8" ht="16.5" x14ac:dyDescent="0.3">
      <c r="A159" s="59">
        <v>158</v>
      </c>
      <c r="B159" s="59" t="s">
        <v>194</v>
      </c>
      <c r="C159" s="60" t="s">
        <v>359</v>
      </c>
      <c r="D159" s="61" t="s">
        <v>191</v>
      </c>
      <c r="E159" s="62" t="s">
        <v>187</v>
      </c>
      <c r="F159" s="63">
        <v>41.03</v>
      </c>
      <c r="G159" s="64" t="s">
        <v>200</v>
      </c>
      <c r="H159" s="63">
        <v>1</v>
      </c>
    </row>
    <row r="160" spans="1:8" ht="16.5" x14ac:dyDescent="0.3">
      <c r="A160" s="59">
        <v>159</v>
      </c>
      <c r="B160" s="59" t="s">
        <v>194</v>
      </c>
      <c r="C160" s="60" t="s">
        <v>360</v>
      </c>
      <c r="D160" s="61" t="s">
        <v>202</v>
      </c>
      <c r="E160" s="62" t="s">
        <v>187</v>
      </c>
      <c r="F160" s="63">
        <v>41.16</v>
      </c>
      <c r="G160" s="64" t="s">
        <v>200</v>
      </c>
      <c r="H160" s="63">
        <v>1</v>
      </c>
    </row>
    <row r="161" spans="1:8" ht="16.5" x14ac:dyDescent="0.3">
      <c r="A161" s="59">
        <v>160</v>
      </c>
      <c r="B161" s="59" t="s">
        <v>194</v>
      </c>
      <c r="C161" s="60" t="s">
        <v>361</v>
      </c>
      <c r="D161" s="61" t="s">
        <v>191</v>
      </c>
      <c r="E161" s="62" t="s">
        <v>187</v>
      </c>
      <c r="F161" s="63">
        <v>41.16</v>
      </c>
      <c r="G161" s="64" t="s">
        <v>200</v>
      </c>
      <c r="H161" s="63">
        <v>1</v>
      </c>
    </row>
    <row r="162" spans="1:8" ht="16.5" x14ac:dyDescent="0.3">
      <c r="A162" s="59">
        <v>161</v>
      </c>
      <c r="B162" s="59" t="s">
        <v>194</v>
      </c>
      <c r="C162" s="60" t="s">
        <v>362</v>
      </c>
      <c r="D162" s="61" t="s">
        <v>202</v>
      </c>
      <c r="E162" s="62" t="s">
        <v>187</v>
      </c>
      <c r="F162" s="63">
        <v>41.03</v>
      </c>
      <c r="G162" s="64" t="s">
        <v>200</v>
      </c>
      <c r="H162" s="63">
        <v>1</v>
      </c>
    </row>
    <row r="163" spans="1:8" ht="16.5" x14ac:dyDescent="0.3">
      <c r="A163" s="59">
        <v>162</v>
      </c>
      <c r="B163" s="59" t="s">
        <v>194</v>
      </c>
      <c r="C163" s="60" t="s">
        <v>363</v>
      </c>
      <c r="D163" s="61" t="s">
        <v>206</v>
      </c>
      <c r="E163" s="62" t="s">
        <v>207</v>
      </c>
      <c r="F163" s="63">
        <v>59.31</v>
      </c>
      <c r="G163" s="64" t="s">
        <v>198</v>
      </c>
      <c r="H163" s="63">
        <v>2</v>
      </c>
    </row>
    <row r="164" spans="1:8" ht="16.5" x14ac:dyDescent="0.3">
      <c r="A164" s="59">
        <v>163</v>
      </c>
      <c r="B164" s="59" t="s">
        <v>194</v>
      </c>
      <c r="C164" s="60" t="s">
        <v>364</v>
      </c>
      <c r="D164" s="61" t="s">
        <v>196</v>
      </c>
      <c r="E164" s="62" t="s">
        <v>197</v>
      </c>
      <c r="F164" s="63">
        <v>56.19</v>
      </c>
      <c r="G164" s="64" t="s">
        <v>198</v>
      </c>
      <c r="H164" s="63">
        <v>2</v>
      </c>
    </row>
    <row r="165" spans="1:8" ht="16.5" x14ac:dyDescent="0.3">
      <c r="A165" s="59">
        <v>164</v>
      </c>
      <c r="B165" s="59" t="s">
        <v>194</v>
      </c>
      <c r="C165" s="60" t="s">
        <v>365</v>
      </c>
      <c r="D165" s="61" t="s">
        <v>191</v>
      </c>
      <c r="E165" s="62" t="s">
        <v>187</v>
      </c>
      <c r="F165" s="63">
        <v>41.03</v>
      </c>
      <c r="G165" s="64" t="s">
        <v>200</v>
      </c>
      <c r="H165" s="63">
        <v>1</v>
      </c>
    </row>
    <row r="166" spans="1:8" ht="16.5" x14ac:dyDescent="0.3">
      <c r="A166" s="59">
        <v>165</v>
      </c>
      <c r="B166" s="59" t="s">
        <v>194</v>
      </c>
      <c r="C166" s="60" t="s">
        <v>366</v>
      </c>
      <c r="D166" s="61" t="s">
        <v>202</v>
      </c>
      <c r="E166" s="62" t="s">
        <v>187</v>
      </c>
      <c r="F166" s="63">
        <v>41.16</v>
      </c>
      <c r="G166" s="64" t="s">
        <v>200</v>
      </c>
      <c r="H166" s="63">
        <v>1</v>
      </c>
    </row>
    <row r="167" spans="1:8" ht="16.5" x14ac:dyDescent="0.3">
      <c r="A167" s="59">
        <v>166</v>
      </c>
      <c r="B167" s="59" t="s">
        <v>194</v>
      </c>
      <c r="C167" s="60" t="s">
        <v>367</v>
      </c>
      <c r="D167" s="61" t="s">
        <v>191</v>
      </c>
      <c r="E167" s="62" t="s">
        <v>187</v>
      </c>
      <c r="F167" s="63">
        <v>41.16</v>
      </c>
      <c r="G167" s="64" t="s">
        <v>200</v>
      </c>
      <c r="H167" s="63">
        <v>1</v>
      </c>
    </row>
    <row r="168" spans="1:8" ht="16.5" x14ac:dyDescent="0.3">
      <c r="A168" s="59">
        <v>167</v>
      </c>
      <c r="B168" s="59" t="s">
        <v>194</v>
      </c>
      <c r="C168" s="60" t="s">
        <v>368</v>
      </c>
      <c r="D168" s="61" t="s">
        <v>202</v>
      </c>
      <c r="E168" s="62" t="s">
        <v>187</v>
      </c>
      <c r="F168" s="63">
        <v>41.03</v>
      </c>
      <c r="G168" s="64" t="s">
        <v>200</v>
      </c>
      <c r="H168" s="63">
        <v>1</v>
      </c>
    </row>
    <row r="169" spans="1:8" ht="16.5" x14ac:dyDescent="0.3">
      <c r="A169" s="59">
        <v>168</v>
      </c>
      <c r="B169" s="59" t="s">
        <v>194</v>
      </c>
      <c r="C169" s="60" t="s">
        <v>369</v>
      </c>
      <c r="D169" s="61" t="s">
        <v>206</v>
      </c>
      <c r="E169" s="62" t="s">
        <v>207</v>
      </c>
      <c r="F169" s="63">
        <v>59.31</v>
      </c>
      <c r="G169" s="64" t="s">
        <v>198</v>
      </c>
      <c r="H169" s="63">
        <v>2</v>
      </c>
    </row>
    <row r="170" spans="1:8" ht="16.5" x14ac:dyDescent="0.3">
      <c r="A170" s="59">
        <v>169</v>
      </c>
      <c r="B170" s="59" t="s">
        <v>194</v>
      </c>
      <c r="C170" s="60" t="s">
        <v>370</v>
      </c>
      <c r="D170" s="61" t="s">
        <v>196</v>
      </c>
      <c r="E170" s="62" t="s">
        <v>197</v>
      </c>
      <c r="F170" s="63">
        <v>56.19</v>
      </c>
      <c r="G170" s="64" t="s">
        <v>198</v>
      </c>
      <c r="H170" s="63">
        <v>2</v>
      </c>
    </row>
    <row r="171" spans="1:8" ht="16.5" x14ac:dyDescent="0.3">
      <c r="A171" s="59">
        <v>170</v>
      </c>
      <c r="B171" s="59" t="s">
        <v>194</v>
      </c>
      <c r="C171" s="60" t="s">
        <v>371</v>
      </c>
      <c r="D171" s="61" t="s">
        <v>191</v>
      </c>
      <c r="E171" s="62" t="s">
        <v>187</v>
      </c>
      <c r="F171" s="63">
        <v>41.03</v>
      </c>
      <c r="G171" s="64" t="s">
        <v>200</v>
      </c>
      <c r="H171" s="63">
        <v>1</v>
      </c>
    </row>
    <row r="172" spans="1:8" ht="16.5" x14ac:dyDescent="0.3">
      <c r="A172" s="59">
        <v>171</v>
      </c>
      <c r="B172" s="59" t="s">
        <v>194</v>
      </c>
      <c r="C172" s="60" t="s">
        <v>372</v>
      </c>
      <c r="D172" s="61" t="s">
        <v>202</v>
      </c>
      <c r="E172" s="62" t="s">
        <v>187</v>
      </c>
      <c r="F172" s="63">
        <v>41.16</v>
      </c>
      <c r="G172" s="64" t="s">
        <v>200</v>
      </c>
      <c r="H172" s="63">
        <v>1</v>
      </c>
    </row>
    <row r="173" spans="1:8" ht="16.5" x14ac:dyDescent="0.3">
      <c r="A173" s="59">
        <v>172</v>
      </c>
      <c r="B173" s="59" t="s">
        <v>194</v>
      </c>
      <c r="C173" s="60" t="s">
        <v>373</v>
      </c>
      <c r="D173" s="61" t="s">
        <v>191</v>
      </c>
      <c r="E173" s="62" t="s">
        <v>187</v>
      </c>
      <c r="F173" s="63">
        <v>41.16</v>
      </c>
      <c r="G173" s="64" t="s">
        <v>200</v>
      </c>
      <c r="H173" s="63">
        <v>1</v>
      </c>
    </row>
    <row r="174" spans="1:8" ht="16.5" x14ac:dyDescent="0.3">
      <c r="A174" s="59">
        <v>173</v>
      </c>
      <c r="B174" s="59" t="s">
        <v>194</v>
      </c>
      <c r="C174" s="60" t="s">
        <v>374</v>
      </c>
      <c r="D174" s="61" t="s">
        <v>202</v>
      </c>
      <c r="E174" s="62" t="s">
        <v>187</v>
      </c>
      <c r="F174" s="63">
        <v>41.03</v>
      </c>
      <c r="G174" s="64" t="s">
        <v>200</v>
      </c>
      <c r="H174" s="63">
        <v>1</v>
      </c>
    </row>
    <row r="175" spans="1:8" ht="16.5" x14ac:dyDescent="0.3">
      <c r="A175" s="59">
        <v>174</v>
      </c>
      <c r="B175" s="59" t="s">
        <v>194</v>
      </c>
      <c r="C175" s="60" t="s">
        <v>375</v>
      </c>
      <c r="D175" s="61" t="s">
        <v>206</v>
      </c>
      <c r="E175" s="62" t="s">
        <v>207</v>
      </c>
      <c r="F175" s="63">
        <v>59.31</v>
      </c>
      <c r="G175" s="64" t="s">
        <v>198</v>
      </c>
      <c r="H175" s="63">
        <v>2</v>
      </c>
    </row>
    <row r="176" spans="1:8" ht="16.5" x14ac:dyDescent="0.3">
      <c r="A176" s="59">
        <v>175</v>
      </c>
      <c r="B176" s="59" t="s">
        <v>194</v>
      </c>
      <c r="C176" s="60" t="s">
        <v>376</v>
      </c>
      <c r="D176" s="61" t="s">
        <v>196</v>
      </c>
      <c r="E176" s="62" t="s">
        <v>207</v>
      </c>
      <c r="F176" s="63">
        <v>58.71</v>
      </c>
      <c r="G176" s="64" t="s">
        <v>198</v>
      </c>
      <c r="H176" s="63">
        <v>2</v>
      </c>
    </row>
    <row r="177" spans="1:8" ht="16.5" x14ac:dyDescent="0.3">
      <c r="A177" s="59">
        <v>176</v>
      </c>
      <c r="B177" s="59" t="s">
        <v>194</v>
      </c>
      <c r="C177" s="60" t="s">
        <v>377</v>
      </c>
      <c r="D177" s="61" t="s">
        <v>191</v>
      </c>
      <c r="E177" s="62" t="s">
        <v>187</v>
      </c>
      <c r="F177" s="63">
        <v>40.880000000000003</v>
      </c>
      <c r="G177" s="64" t="s">
        <v>200</v>
      </c>
      <c r="H177" s="63">
        <v>1</v>
      </c>
    </row>
    <row r="178" spans="1:8" ht="16.5" x14ac:dyDescent="0.3">
      <c r="A178" s="59">
        <v>177</v>
      </c>
      <c r="B178" s="59" t="s">
        <v>194</v>
      </c>
      <c r="C178" s="60" t="s">
        <v>378</v>
      </c>
      <c r="D178" s="61" t="s">
        <v>202</v>
      </c>
      <c r="E178" s="62" t="s">
        <v>187</v>
      </c>
      <c r="F178" s="63">
        <v>41</v>
      </c>
      <c r="G178" s="64" t="s">
        <v>200</v>
      </c>
      <c r="H178" s="63">
        <v>1</v>
      </c>
    </row>
    <row r="179" spans="1:8" ht="16.5" x14ac:dyDescent="0.3">
      <c r="A179" s="59">
        <v>178</v>
      </c>
      <c r="B179" s="59" t="s">
        <v>194</v>
      </c>
      <c r="C179" s="60" t="s">
        <v>379</v>
      </c>
      <c r="D179" s="61" t="s">
        <v>191</v>
      </c>
      <c r="E179" s="62" t="s">
        <v>187</v>
      </c>
      <c r="F179" s="63">
        <v>41</v>
      </c>
      <c r="G179" s="64" t="s">
        <v>200</v>
      </c>
      <c r="H179" s="63">
        <v>1</v>
      </c>
    </row>
    <row r="180" spans="1:8" ht="16.5" x14ac:dyDescent="0.3">
      <c r="A180" s="59">
        <v>179</v>
      </c>
      <c r="B180" s="59" t="s">
        <v>194</v>
      </c>
      <c r="C180" s="60" t="s">
        <v>380</v>
      </c>
      <c r="D180" s="61" t="s">
        <v>202</v>
      </c>
      <c r="E180" s="62" t="s">
        <v>187</v>
      </c>
      <c r="F180" s="63">
        <v>41.21</v>
      </c>
      <c r="G180" s="64" t="s">
        <v>200</v>
      </c>
      <c r="H180" s="63">
        <v>1</v>
      </c>
    </row>
    <row r="181" spans="1:8" ht="16.5" x14ac:dyDescent="0.3">
      <c r="A181" s="59">
        <v>180</v>
      </c>
      <c r="B181" s="59" t="s">
        <v>194</v>
      </c>
      <c r="C181" s="60" t="s">
        <v>381</v>
      </c>
      <c r="D181" s="61" t="s">
        <v>382</v>
      </c>
      <c r="E181" s="62" t="s">
        <v>190</v>
      </c>
      <c r="F181" s="63">
        <v>50.19</v>
      </c>
      <c r="G181" s="64" t="s">
        <v>198</v>
      </c>
      <c r="H181" s="63">
        <v>2</v>
      </c>
    </row>
    <row r="182" spans="1:8" ht="16.5" x14ac:dyDescent="0.3">
      <c r="A182" s="59">
        <v>181</v>
      </c>
      <c r="B182" s="59" t="s">
        <v>194</v>
      </c>
      <c r="C182" s="60" t="s">
        <v>383</v>
      </c>
      <c r="D182" s="61" t="s">
        <v>196</v>
      </c>
      <c r="E182" s="62" t="s">
        <v>207</v>
      </c>
      <c r="F182" s="63">
        <v>59.21</v>
      </c>
      <c r="G182" s="64" t="s">
        <v>198</v>
      </c>
      <c r="H182" s="63">
        <v>2</v>
      </c>
    </row>
    <row r="183" spans="1:8" ht="16.5" x14ac:dyDescent="0.3">
      <c r="A183" s="59">
        <v>182</v>
      </c>
      <c r="B183" s="59" t="s">
        <v>194</v>
      </c>
      <c r="C183" s="60" t="s">
        <v>384</v>
      </c>
      <c r="D183" s="61" t="s">
        <v>191</v>
      </c>
      <c r="E183" s="62" t="s">
        <v>187</v>
      </c>
      <c r="F183" s="63">
        <v>40.880000000000003</v>
      </c>
      <c r="G183" s="64" t="s">
        <v>200</v>
      </c>
      <c r="H183" s="63">
        <v>1</v>
      </c>
    </row>
    <row r="184" spans="1:8" ht="16.5" x14ac:dyDescent="0.3">
      <c r="A184" s="59">
        <v>183</v>
      </c>
      <c r="B184" s="59" t="s">
        <v>194</v>
      </c>
      <c r="C184" s="60" t="s">
        <v>385</v>
      </c>
      <c r="D184" s="61" t="s">
        <v>202</v>
      </c>
      <c r="E184" s="62" t="s">
        <v>187</v>
      </c>
      <c r="F184" s="63">
        <v>41</v>
      </c>
      <c r="G184" s="64" t="s">
        <v>200</v>
      </c>
      <c r="H184" s="63">
        <v>1</v>
      </c>
    </row>
    <row r="185" spans="1:8" ht="16.5" x14ac:dyDescent="0.3">
      <c r="A185" s="59">
        <v>184</v>
      </c>
      <c r="B185" s="59" t="s">
        <v>194</v>
      </c>
      <c r="C185" s="60" t="s">
        <v>386</v>
      </c>
      <c r="D185" s="61" t="s">
        <v>191</v>
      </c>
      <c r="E185" s="62" t="s">
        <v>187</v>
      </c>
      <c r="F185" s="63">
        <v>41</v>
      </c>
      <c r="G185" s="64" t="s">
        <v>200</v>
      </c>
      <c r="H185" s="63">
        <v>1</v>
      </c>
    </row>
    <row r="186" spans="1:8" ht="16.5" x14ac:dyDescent="0.3">
      <c r="A186" s="59">
        <v>185</v>
      </c>
      <c r="B186" s="59" t="s">
        <v>194</v>
      </c>
      <c r="C186" s="60" t="s">
        <v>387</v>
      </c>
      <c r="D186" s="61" t="s">
        <v>202</v>
      </c>
      <c r="E186" s="62" t="s">
        <v>187</v>
      </c>
      <c r="F186" s="63">
        <v>41.21</v>
      </c>
      <c r="G186" s="64" t="s">
        <v>200</v>
      </c>
      <c r="H186" s="63">
        <v>1</v>
      </c>
    </row>
    <row r="187" spans="1:8" ht="16.5" x14ac:dyDescent="0.3">
      <c r="A187" s="59">
        <v>186</v>
      </c>
      <c r="B187" s="59" t="s">
        <v>194</v>
      </c>
      <c r="C187" s="60" t="s">
        <v>388</v>
      </c>
      <c r="D187" s="61" t="s">
        <v>382</v>
      </c>
      <c r="E187" s="62" t="s">
        <v>190</v>
      </c>
      <c r="F187" s="63">
        <v>50.19</v>
      </c>
      <c r="G187" s="64" t="s">
        <v>198</v>
      </c>
      <c r="H187" s="63">
        <v>2</v>
      </c>
    </row>
    <row r="188" spans="1:8" ht="16.5" x14ac:dyDescent="0.3">
      <c r="A188" s="59">
        <v>187</v>
      </c>
      <c r="B188" s="59" t="s">
        <v>194</v>
      </c>
      <c r="C188" s="60" t="s">
        <v>389</v>
      </c>
      <c r="D188" s="61" t="s">
        <v>196</v>
      </c>
      <c r="E188" s="62" t="s">
        <v>207</v>
      </c>
      <c r="F188" s="63">
        <v>59.21</v>
      </c>
      <c r="G188" s="64" t="s">
        <v>198</v>
      </c>
      <c r="H188" s="63">
        <v>2</v>
      </c>
    </row>
    <row r="189" spans="1:8" ht="16.5" x14ac:dyDescent="0.3">
      <c r="A189" s="59">
        <v>188</v>
      </c>
      <c r="B189" s="59" t="s">
        <v>194</v>
      </c>
      <c r="C189" s="60" t="s">
        <v>390</v>
      </c>
      <c r="D189" s="61" t="s">
        <v>191</v>
      </c>
      <c r="E189" s="62" t="s">
        <v>187</v>
      </c>
      <c r="F189" s="63">
        <v>40.880000000000003</v>
      </c>
      <c r="G189" s="64" t="s">
        <v>200</v>
      </c>
      <c r="H189" s="63">
        <v>1</v>
      </c>
    </row>
    <row r="190" spans="1:8" ht="16.5" x14ac:dyDescent="0.3">
      <c r="A190" s="59">
        <v>189</v>
      </c>
      <c r="B190" s="59" t="s">
        <v>194</v>
      </c>
      <c r="C190" s="60" t="s">
        <v>391</v>
      </c>
      <c r="D190" s="61" t="s">
        <v>202</v>
      </c>
      <c r="E190" s="62" t="s">
        <v>187</v>
      </c>
      <c r="F190" s="63">
        <v>41</v>
      </c>
      <c r="G190" s="64" t="s">
        <v>200</v>
      </c>
      <c r="H190" s="63">
        <v>1</v>
      </c>
    </row>
    <row r="191" spans="1:8" ht="16.5" x14ac:dyDescent="0.3">
      <c r="A191" s="59">
        <v>190</v>
      </c>
      <c r="B191" s="59" t="s">
        <v>194</v>
      </c>
      <c r="C191" s="60" t="s">
        <v>392</v>
      </c>
      <c r="D191" s="61" t="s">
        <v>191</v>
      </c>
      <c r="E191" s="62" t="s">
        <v>187</v>
      </c>
      <c r="F191" s="63">
        <v>41</v>
      </c>
      <c r="G191" s="64" t="s">
        <v>200</v>
      </c>
      <c r="H191" s="63">
        <v>1</v>
      </c>
    </row>
    <row r="192" spans="1:8" ht="16.5" x14ac:dyDescent="0.3">
      <c r="A192" s="59">
        <v>191</v>
      </c>
      <c r="B192" s="59" t="s">
        <v>194</v>
      </c>
      <c r="C192" s="60" t="s">
        <v>393</v>
      </c>
      <c r="D192" s="61" t="s">
        <v>202</v>
      </c>
      <c r="E192" s="62" t="s">
        <v>187</v>
      </c>
      <c r="F192" s="63">
        <v>41.21</v>
      </c>
      <c r="G192" s="64" t="s">
        <v>200</v>
      </c>
      <c r="H192" s="63">
        <v>1</v>
      </c>
    </row>
    <row r="193" spans="1:8" ht="16.5" x14ac:dyDescent="0.3">
      <c r="A193" s="59">
        <v>192</v>
      </c>
      <c r="B193" s="59" t="s">
        <v>194</v>
      </c>
      <c r="C193" s="60" t="s">
        <v>394</v>
      </c>
      <c r="D193" s="61" t="s">
        <v>382</v>
      </c>
      <c r="E193" s="62" t="s">
        <v>190</v>
      </c>
      <c r="F193" s="63">
        <v>50.19</v>
      </c>
      <c r="G193" s="64" t="s">
        <v>198</v>
      </c>
      <c r="H193" s="63">
        <v>2</v>
      </c>
    </row>
    <row r="194" spans="1:8" ht="16.5" x14ac:dyDescent="0.3">
      <c r="A194" s="59">
        <v>193</v>
      </c>
      <c r="B194" s="59" t="s">
        <v>194</v>
      </c>
      <c r="C194" s="60" t="s">
        <v>395</v>
      </c>
      <c r="D194" s="61" t="s">
        <v>196</v>
      </c>
      <c r="E194" s="62" t="s">
        <v>207</v>
      </c>
      <c r="F194" s="63">
        <v>59.21</v>
      </c>
      <c r="G194" s="64" t="s">
        <v>198</v>
      </c>
      <c r="H194" s="63">
        <v>2</v>
      </c>
    </row>
    <row r="195" spans="1:8" ht="16.5" x14ac:dyDescent="0.3">
      <c r="A195" s="59">
        <v>194</v>
      </c>
      <c r="B195" s="59" t="s">
        <v>194</v>
      </c>
      <c r="C195" s="60" t="s">
        <v>396</v>
      </c>
      <c r="D195" s="61" t="s">
        <v>191</v>
      </c>
      <c r="E195" s="62" t="s">
        <v>187</v>
      </c>
      <c r="F195" s="63">
        <v>40.880000000000003</v>
      </c>
      <c r="G195" s="64" t="s">
        <v>200</v>
      </c>
      <c r="H195" s="63">
        <v>1</v>
      </c>
    </row>
    <row r="196" spans="1:8" ht="16.5" x14ac:dyDescent="0.3">
      <c r="A196" s="59">
        <v>195</v>
      </c>
      <c r="B196" s="59" t="s">
        <v>194</v>
      </c>
      <c r="C196" s="60" t="s">
        <v>397</v>
      </c>
      <c r="D196" s="61" t="s">
        <v>202</v>
      </c>
      <c r="E196" s="62" t="s">
        <v>187</v>
      </c>
      <c r="F196" s="63">
        <v>41</v>
      </c>
      <c r="G196" s="64" t="s">
        <v>200</v>
      </c>
      <c r="H196" s="63">
        <v>1</v>
      </c>
    </row>
    <row r="197" spans="1:8" ht="16.5" x14ac:dyDescent="0.3">
      <c r="A197" s="59">
        <v>196</v>
      </c>
      <c r="B197" s="59" t="s">
        <v>194</v>
      </c>
      <c r="C197" s="60" t="s">
        <v>398</v>
      </c>
      <c r="D197" s="61" t="s">
        <v>191</v>
      </c>
      <c r="E197" s="62" t="s">
        <v>187</v>
      </c>
      <c r="F197" s="63">
        <v>41</v>
      </c>
      <c r="G197" s="64" t="s">
        <v>200</v>
      </c>
      <c r="H197" s="63">
        <v>1</v>
      </c>
    </row>
    <row r="198" spans="1:8" ht="16.5" x14ac:dyDescent="0.3">
      <c r="A198" s="59">
        <v>197</v>
      </c>
      <c r="B198" s="59" t="s">
        <v>194</v>
      </c>
      <c r="C198" s="60" t="s">
        <v>399</v>
      </c>
      <c r="D198" s="61" t="s">
        <v>202</v>
      </c>
      <c r="E198" s="62" t="s">
        <v>187</v>
      </c>
      <c r="F198" s="63">
        <v>41.21</v>
      </c>
      <c r="G198" s="64" t="s">
        <v>200</v>
      </c>
      <c r="H198" s="63">
        <v>1</v>
      </c>
    </row>
    <row r="199" spans="1:8" ht="16.5" x14ac:dyDescent="0.3">
      <c r="A199" s="59">
        <v>198</v>
      </c>
      <c r="B199" s="59" t="s">
        <v>194</v>
      </c>
      <c r="C199" s="60" t="s">
        <v>400</v>
      </c>
      <c r="D199" s="61" t="s">
        <v>382</v>
      </c>
      <c r="E199" s="62" t="s">
        <v>190</v>
      </c>
      <c r="F199" s="63">
        <v>50.19</v>
      </c>
      <c r="G199" s="64" t="s">
        <v>198</v>
      </c>
      <c r="H199" s="63">
        <v>2</v>
      </c>
    </row>
    <row r="200" spans="1:8" ht="16.5" x14ac:dyDescent="0.3">
      <c r="A200" s="59">
        <v>199</v>
      </c>
      <c r="B200" s="59" t="s">
        <v>194</v>
      </c>
      <c r="C200" s="60" t="s">
        <v>401</v>
      </c>
      <c r="D200" s="61" t="s">
        <v>196</v>
      </c>
      <c r="E200" s="62" t="s">
        <v>207</v>
      </c>
      <c r="F200" s="63">
        <v>59.31</v>
      </c>
      <c r="G200" s="64" t="s">
        <v>198</v>
      </c>
      <c r="H200" s="63">
        <v>2</v>
      </c>
    </row>
    <row r="201" spans="1:8" ht="16.5" x14ac:dyDescent="0.3">
      <c r="A201" s="59">
        <v>200</v>
      </c>
      <c r="B201" s="59" t="s">
        <v>194</v>
      </c>
      <c r="C201" s="60" t="s">
        <v>402</v>
      </c>
      <c r="D201" s="61" t="s">
        <v>191</v>
      </c>
      <c r="E201" s="62" t="s">
        <v>187</v>
      </c>
      <c r="F201" s="63">
        <v>41.03</v>
      </c>
      <c r="G201" s="64" t="s">
        <v>200</v>
      </c>
      <c r="H201" s="63">
        <v>1</v>
      </c>
    </row>
    <row r="202" spans="1:8" ht="16.5" x14ac:dyDescent="0.3">
      <c r="A202" s="59">
        <v>201</v>
      </c>
      <c r="B202" s="59" t="s">
        <v>194</v>
      </c>
      <c r="C202" s="60" t="s">
        <v>403</v>
      </c>
      <c r="D202" s="61" t="s">
        <v>202</v>
      </c>
      <c r="E202" s="62" t="s">
        <v>187</v>
      </c>
      <c r="F202" s="63">
        <v>41.16</v>
      </c>
      <c r="G202" s="64" t="s">
        <v>200</v>
      </c>
      <c r="H202" s="63">
        <v>1</v>
      </c>
    </row>
    <row r="203" spans="1:8" ht="16.5" x14ac:dyDescent="0.3">
      <c r="A203" s="59">
        <v>202</v>
      </c>
      <c r="B203" s="59" t="s">
        <v>194</v>
      </c>
      <c r="C203" s="60" t="s">
        <v>404</v>
      </c>
      <c r="D203" s="61" t="s">
        <v>191</v>
      </c>
      <c r="E203" s="62" t="s">
        <v>187</v>
      </c>
      <c r="F203" s="63">
        <v>41.16</v>
      </c>
      <c r="G203" s="64" t="s">
        <v>200</v>
      </c>
      <c r="H203" s="63">
        <v>1</v>
      </c>
    </row>
    <row r="204" spans="1:8" ht="16.5" x14ac:dyDescent="0.3">
      <c r="A204" s="59">
        <v>203</v>
      </c>
      <c r="B204" s="59" t="s">
        <v>194</v>
      </c>
      <c r="C204" s="60" t="s">
        <v>405</v>
      </c>
      <c r="D204" s="61" t="s">
        <v>202</v>
      </c>
      <c r="E204" s="62" t="s">
        <v>187</v>
      </c>
      <c r="F204" s="63">
        <v>41.37</v>
      </c>
      <c r="G204" s="64" t="s">
        <v>200</v>
      </c>
      <c r="H204" s="63">
        <v>1</v>
      </c>
    </row>
    <row r="205" spans="1:8" ht="16.5" x14ac:dyDescent="0.3">
      <c r="A205" s="59">
        <v>204</v>
      </c>
      <c r="B205" s="59" t="s">
        <v>194</v>
      </c>
      <c r="C205" s="60" t="s">
        <v>406</v>
      </c>
      <c r="D205" s="61" t="s">
        <v>382</v>
      </c>
      <c r="E205" s="62" t="s">
        <v>190</v>
      </c>
      <c r="F205" s="63">
        <v>50.37</v>
      </c>
      <c r="G205" s="64" t="s">
        <v>198</v>
      </c>
      <c r="H205" s="63">
        <v>2</v>
      </c>
    </row>
    <row r="206" spans="1:8" ht="16.5" x14ac:dyDescent="0.3">
      <c r="A206" s="59">
        <v>205</v>
      </c>
      <c r="B206" s="59" t="s">
        <v>194</v>
      </c>
      <c r="C206" s="60" t="s">
        <v>407</v>
      </c>
      <c r="D206" s="61" t="s">
        <v>196</v>
      </c>
      <c r="E206" s="62" t="s">
        <v>207</v>
      </c>
      <c r="F206" s="63">
        <v>59.31</v>
      </c>
      <c r="G206" s="64" t="s">
        <v>198</v>
      </c>
      <c r="H206" s="63">
        <v>2</v>
      </c>
    </row>
    <row r="207" spans="1:8" ht="16.5" x14ac:dyDescent="0.3">
      <c r="A207" s="59">
        <v>206</v>
      </c>
      <c r="B207" s="59" t="s">
        <v>194</v>
      </c>
      <c r="C207" s="60" t="s">
        <v>408</v>
      </c>
      <c r="D207" s="61" t="s">
        <v>191</v>
      </c>
      <c r="E207" s="62" t="s">
        <v>187</v>
      </c>
      <c r="F207" s="63">
        <v>41.03</v>
      </c>
      <c r="G207" s="64" t="s">
        <v>200</v>
      </c>
      <c r="H207" s="63">
        <v>1</v>
      </c>
    </row>
    <row r="208" spans="1:8" ht="16.5" x14ac:dyDescent="0.3">
      <c r="A208" s="59">
        <v>207</v>
      </c>
      <c r="B208" s="59" t="s">
        <v>194</v>
      </c>
      <c r="C208" s="60" t="s">
        <v>409</v>
      </c>
      <c r="D208" s="61" t="s">
        <v>202</v>
      </c>
      <c r="E208" s="62" t="s">
        <v>187</v>
      </c>
      <c r="F208" s="63">
        <v>41.16</v>
      </c>
      <c r="G208" s="64" t="s">
        <v>200</v>
      </c>
      <c r="H208" s="63">
        <v>1</v>
      </c>
    </row>
    <row r="209" spans="1:8" ht="16.5" x14ac:dyDescent="0.3">
      <c r="A209" s="59">
        <v>208</v>
      </c>
      <c r="B209" s="59" t="s">
        <v>194</v>
      </c>
      <c r="C209" s="60" t="s">
        <v>410</v>
      </c>
      <c r="D209" s="61" t="s">
        <v>191</v>
      </c>
      <c r="E209" s="62" t="s">
        <v>187</v>
      </c>
      <c r="F209" s="63">
        <v>41.16</v>
      </c>
      <c r="G209" s="64" t="s">
        <v>200</v>
      </c>
      <c r="H209" s="63">
        <v>1</v>
      </c>
    </row>
    <row r="210" spans="1:8" ht="16.5" x14ac:dyDescent="0.3">
      <c r="A210" s="59">
        <v>209</v>
      </c>
      <c r="B210" s="59" t="s">
        <v>194</v>
      </c>
      <c r="C210" s="60" t="s">
        <v>411</v>
      </c>
      <c r="D210" s="61" t="s">
        <v>202</v>
      </c>
      <c r="E210" s="62" t="s">
        <v>187</v>
      </c>
      <c r="F210" s="63">
        <v>41.37</v>
      </c>
      <c r="G210" s="64" t="s">
        <v>200</v>
      </c>
      <c r="H210" s="63">
        <v>1</v>
      </c>
    </row>
    <row r="211" spans="1:8" ht="16.5" x14ac:dyDescent="0.3">
      <c r="A211" s="59">
        <v>210</v>
      </c>
      <c r="B211" s="59" t="s">
        <v>194</v>
      </c>
      <c r="C211" s="60" t="s">
        <v>412</v>
      </c>
      <c r="D211" s="61" t="s">
        <v>382</v>
      </c>
      <c r="E211" s="62" t="s">
        <v>190</v>
      </c>
      <c r="F211" s="63">
        <v>50.37</v>
      </c>
      <c r="G211" s="64" t="s">
        <v>198</v>
      </c>
      <c r="H211" s="63">
        <v>2</v>
      </c>
    </row>
    <row r="212" spans="1:8" ht="16.5" x14ac:dyDescent="0.3">
      <c r="A212" s="59">
        <v>211</v>
      </c>
      <c r="B212" s="59" t="s">
        <v>194</v>
      </c>
      <c r="C212" s="60" t="s">
        <v>413</v>
      </c>
      <c r="D212" s="61" t="s">
        <v>196</v>
      </c>
      <c r="E212" s="62" t="s">
        <v>207</v>
      </c>
      <c r="F212" s="63">
        <v>59.31</v>
      </c>
      <c r="G212" s="64" t="s">
        <v>198</v>
      </c>
      <c r="H212" s="63">
        <v>2</v>
      </c>
    </row>
    <row r="213" spans="1:8" ht="16.5" x14ac:dyDescent="0.3">
      <c r="A213" s="59">
        <v>212</v>
      </c>
      <c r="B213" s="59" t="s">
        <v>194</v>
      </c>
      <c r="C213" s="60" t="s">
        <v>414</v>
      </c>
      <c r="D213" s="61" t="s">
        <v>191</v>
      </c>
      <c r="E213" s="62" t="s">
        <v>187</v>
      </c>
      <c r="F213" s="63">
        <v>41.03</v>
      </c>
      <c r="G213" s="64" t="s">
        <v>200</v>
      </c>
      <c r="H213" s="63">
        <v>1</v>
      </c>
    </row>
    <row r="214" spans="1:8" ht="16.5" x14ac:dyDescent="0.3">
      <c r="A214" s="59">
        <v>213</v>
      </c>
      <c r="B214" s="59" t="s">
        <v>194</v>
      </c>
      <c r="C214" s="60" t="s">
        <v>415</v>
      </c>
      <c r="D214" s="61" t="s">
        <v>202</v>
      </c>
      <c r="E214" s="62" t="s">
        <v>187</v>
      </c>
      <c r="F214" s="63">
        <v>41.16</v>
      </c>
      <c r="G214" s="64" t="s">
        <v>200</v>
      </c>
      <c r="H214" s="63">
        <v>1</v>
      </c>
    </row>
    <row r="215" spans="1:8" ht="16.5" x14ac:dyDescent="0.3">
      <c r="A215" s="59">
        <v>214</v>
      </c>
      <c r="B215" s="59" t="s">
        <v>194</v>
      </c>
      <c r="C215" s="60" t="s">
        <v>416</v>
      </c>
      <c r="D215" s="61" t="s">
        <v>191</v>
      </c>
      <c r="E215" s="62" t="s">
        <v>187</v>
      </c>
      <c r="F215" s="63">
        <v>41.16</v>
      </c>
      <c r="G215" s="64" t="s">
        <v>200</v>
      </c>
      <c r="H215" s="63">
        <v>1</v>
      </c>
    </row>
    <row r="216" spans="1:8" ht="16.5" x14ac:dyDescent="0.3">
      <c r="A216" s="59">
        <v>215</v>
      </c>
      <c r="B216" s="59" t="s">
        <v>194</v>
      </c>
      <c r="C216" s="60" t="s">
        <v>417</v>
      </c>
      <c r="D216" s="61" t="s">
        <v>202</v>
      </c>
      <c r="E216" s="62" t="s">
        <v>187</v>
      </c>
      <c r="F216" s="63">
        <v>41.37</v>
      </c>
      <c r="G216" s="64" t="s">
        <v>200</v>
      </c>
      <c r="H216" s="63">
        <v>1</v>
      </c>
    </row>
    <row r="217" spans="1:8" ht="16.5" x14ac:dyDescent="0.3">
      <c r="A217" s="59">
        <v>216</v>
      </c>
      <c r="B217" s="59" t="s">
        <v>194</v>
      </c>
      <c r="C217" s="60" t="s">
        <v>418</v>
      </c>
      <c r="D217" s="61" t="s">
        <v>382</v>
      </c>
      <c r="E217" s="62" t="s">
        <v>190</v>
      </c>
      <c r="F217" s="63">
        <v>50.37</v>
      </c>
      <c r="G217" s="64" t="s">
        <v>198</v>
      </c>
      <c r="H217" s="63">
        <v>2</v>
      </c>
    </row>
    <row r="218" spans="1:8" ht="16.5" x14ac:dyDescent="0.3">
      <c r="A218" s="59">
        <v>217</v>
      </c>
      <c r="B218" s="59" t="s">
        <v>194</v>
      </c>
      <c r="C218" s="60" t="s">
        <v>419</v>
      </c>
      <c r="D218" s="61" t="s">
        <v>196</v>
      </c>
      <c r="E218" s="62" t="s">
        <v>207</v>
      </c>
      <c r="F218" s="63">
        <v>59.31</v>
      </c>
      <c r="G218" s="64" t="s">
        <v>198</v>
      </c>
      <c r="H218" s="63">
        <v>2</v>
      </c>
    </row>
    <row r="219" spans="1:8" ht="16.5" x14ac:dyDescent="0.3">
      <c r="A219" s="59">
        <v>218</v>
      </c>
      <c r="B219" s="59" t="s">
        <v>194</v>
      </c>
      <c r="C219" s="60" t="s">
        <v>420</v>
      </c>
      <c r="D219" s="61" t="s">
        <v>191</v>
      </c>
      <c r="E219" s="62" t="s">
        <v>187</v>
      </c>
      <c r="F219" s="63">
        <v>41.03</v>
      </c>
      <c r="G219" s="64" t="s">
        <v>200</v>
      </c>
      <c r="H219" s="63">
        <v>1</v>
      </c>
    </row>
    <row r="220" spans="1:8" ht="16.5" x14ac:dyDescent="0.3">
      <c r="A220" s="59">
        <v>219</v>
      </c>
      <c r="B220" s="59" t="s">
        <v>194</v>
      </c>
      <c r="C220" s="60" t="s">
        <v>421</v>
      </c>
      <c r="D220" s="61" t="s">
        <v>202</v>
      </c>
      <c r="E220" s="62" t="s">
        <v>187</v>
      </c>
      <c r="F220" s="63">
        <v>41.16</v>
      </c>
      <c r="G220" s="64" t="s">
        <v>200</v>
      </c>
      <c r="H220" s="63">
        <v>1</v>
      </c>
    </row>
    <row r="221" spans="1:8" ht="16.5" x14ac:dyDescent="0.3">
      <c r="A221" s="59">
        <v>220</v>
      </c>
      <c r="B221" s="59" t="s">
        <v>194</v>
      </c>
      <c r="C221" s="60" t="s">
        <v>422</v>
      </c>
      <c r="D221" s="61" t="s">
        <v>191</v>
      </c>
      <c r="E221" s="62" t="s">
        <v>187</v>
      </c>
      <c r="F221" s="63">
        <v>41.16</v>
      </c>
      <c r="G221" s="64" t="s">
        <v>200</v>
      </c>
      <c r="H221" s="63">
        <v>1</v>
      </c>
    </row>
    <row r="222" spans="1:8" ht="16.5" x14ac:dyDescent="0.3">
      <c r="A222" s="59">
        <v>221</v>
      </c>
      <c r="B222" s="59" t="s">
        <v>194</v>
      </c>
      <c r="C222" s="60" t="s">
        <v>423</v>
      </c>
      <c r="D222" s="61" t="s">
        <v>202</v>
      </c>
      <c r="E222" s="62" t="s">
        <v>187</v>
      </c>
      <c r="F222" s="63">
        <v>41.37</v>
      </c>
      <c r="G222" s="64" t="s">
        <v>200</v>
      </c>
      <c r="H222" s="63">
        <v>1</v>
      </c>
    </row>
    <row r="223" spans="1:8" ht="16.5" x14ac:dyDescent="0.3">
      <c r="A223" s="59">
        <v>222</v>
      </c>
      <c r="B223" s="59" t="s">
        <v>194</v>
      </c>
      <c r="C223" s="60" t="s">
        <v>424</v>
      </c>
      <c r="D223" s="61" t="s">
        <v>382</v>
      </c>
      <c r="E223" s="62" t="s">
        <v>190</v>
      </c>
      <c r="F223" s="63">
        <v>50.37</v>
      </c>
      <c r="G223" s="64" t="s">
        <v>198</v>
      </c>
      <c r="H223" s="63">
        <v>2</v>
      </c>
    </row>
    <row r="224" spans="1:8" ht="16.5" x14ac:dyDescent="0.15">
      <c r="A224" s="59">
        <v>223</v>
      </c>
      <c r="B224" s="59" t="s">
        <v>194</v>
      </c>
      <c r="C224" s="60" t="s">
        <v>425</v>
      </c>
      <c r="D224" s="65" t="s">
        <v>196</v>
      </c>
      <c r="E224" s="66" t="s">
        <v>207</v>
      </c>
      <c r="F224" s="63">
        <v>59.31</v>
      </c>
      <c r="G224" s="64" t="s">
        <v>198</v>
      </c>
      <c r="H224" s="63">
        <v>2</v>
      </c>
    </row>
    <row r="225" spans="1:8" ht="16.5" x14ac:dyDescent="0.3">
      <c r="A225" s="59">
        <v>224</v>
      </c>
      <c r="B225" s="59" t="s">
        <v>194</v>
      </c>
      <c r="C225" s="60" t="s">
        <v>426</v>
      </c>
      <c r="D225" s="61" t="s">
        <v>191</v>
      </c>
      <c r="E225" s="62" t="s">
        <v>187</v>
      </c>
      <c r="F225" s="63">
        <v>41.03</v>
      </c>
      <c r="G225" s="64" t="s">
        <v>200</v>
      </c>
      <c r="H225" s="63">
        <v>1</v>
      </c>
    </row>
    <row r="226" spans="1:8" ht="16.5" x14ac:dyDescent="0.3">
      <c r="A226" s="59">
        <v>225</v>
      </c>
      <c r="B226" s="59" t="s">
        <v>194</v>
      </c>
      <c r="C226" s="60" t="s">
        <v>427</v>
      </c>
      <c r="D226" s="61" t="s">
        <v>202</v>
      </c>
      <c r="E226" s="62" t="s">
        <v>187</v>
      </c>
      <c r="F226" s="63">
        <v>41.16</v>
      </c>
      <c r="G226" s="64" t="s">
        <v>200</v>
      </c>
      <c r="H226" s="63">
        <v>1</v>
      </c>
    </row>
    <row r="227" spans="1:8" ht="16.5" x14ac:dyDescent="0.3">
      <c r="A227" s="59">
        <v>226</v>
      </c>
      <c r="B227" s="59" t="s">
        <v>194</v>
      </c>
      <c r="C227" s="60" t="s">
        <v>428</v>
      </c>
      <c r="D227" s="61" t="s">
        <v>191</v>
      </c>
      <c r="E227" s="62" t="s">
        <v>187</v>
      </c>
      <c r="F227" s="63">
        <v>41.16</v>
      </c>
      <c r="G227" s="64" t="s">
        <v>200</v>
      </c>
      <c r="H227" s="63">
        <v>1</v>
      </c>
    </row>
    <row r="228" spans="1:8" ht="16.5" x14ac:dyDescent="0.3">
      <c r="A228" s="59">
        <v>227</v>
      </c>
      <c r="B228" s="59" t="s">
        <v>194</v>
      </c>
      <c r="C228" s="60" t="s">
        <v>429</v>
      </c>
      <c r="D228" s="61" t="s">
        <v>202</v>
      </c>
      <c r="E228" s="62" t="s">
        <v>187</v>
      </c>
      <c r="F228" s="63">
        <v>41.37</v>
      </c>
      <c r="G228" s="64" t="s">
        <v>200</v>
      </c>
      <c r="H228" s="63">
        <v>1</v>
      </c>
    </row>
    <row r="229" spans="1:8" ht="16.5" x14ac:dyDescent="0.3">
      <c r="A229" s="59">
        <v>228</v>
      </c>
      <c r="B229" s="59" t="s">
        <v>194</v>
      </c>
      <c r="C229" s="60" t="s">
        <v>430</v>
      </c>
      <c r="D229" s="61" t="s">
        <v>382</v>
      </c>
      <c r="E229" s="62" t="s">
        <v>190</v>
      </c>
      <c r="F229" s="63">
        <v>50.37</v>
      </c>
      <c r="G229" s="64" t="s">
        <v>198</v>
      </c>
      <c r="H229" s="63">
        <v>2</v>
      </c>
    </row>
    <row r="230" spans="1:8" ht="16.5" x14ac:dyDescent="0.3">
      <c r="A230" s="59">
        <v>229</v>
      </c>
      <c r="B230" s="59" t="s">
        <v>194</v>
      </c>
      <c r="C230" s="60" t="s">
        <v>431</v>
      </c>
      <c r="D230" s="61" t="s">
        <v>196</v>
      </c>
      <c r="E230" s="62" t="s">
        <v>207</v>
      </c>
      <c r="F230" s="63">
        <v>59.31</v>
      </c>
      <c r="G230" s="64" t="s">
        <v>198</v>
      </c>
      <c r="H230" s="63">
        <v>2</v>
      </c>
    </row>
    <row r="231" spans="1:8" ht="16.5" x14ac:dyDescent="0.3">
      <c r="A231" s="59">
        <v>230</v>
      </c>
      <c r="B231" s="59" t="s">
        <v>194</v>
      </c>
      <c r="C231" s="60" t="s">
        <v>432</v>
      </c>
      <c r="D231" s="61" t="s">
        <v>191</v>
      </c>
      <c r="E231" s="62" t="s">
        <v>187</v>
      </c>
      <c r="F231" s="63">
        <v>41.03</v>
      </c>
      <c r="G231" s="64" t="s">
        <v>200</v>
      </c>
      <c r="H231" s="63">
        <v>1</v>
      </c>
    </row>
    <row r="232" spans="1:8" ht="16.5" x14ac:dyDescent="0.3">
      <c r="A232" s="59">
        <v>231</v>
      </c>
      <c r="B232" s="59" t="s">
        <v>194</v>
      </c>
      <c r="C232" s="60" t="s">
        <v>433</v>
      </c>
      <c r="D232" s="61" t="s">
        <v>202</v>
      </c>
      <c r="E232" s="62" t="s">
        <v>187</v>
      </c>
      <c r="F232" s="63">
        <v>41.16</v>
      </c>
      <c r="G232" s="64" t="s">
        <v>200</v>
      </c>
      <c r="H232" s="63">
        <v>1</v>
      </c>
    </row>
    <row r="233" spans="1:8" ht="16.5" x14ac:dyDescent="0.3">
      <c r="A233" s="59">
        <v>232</v>
      </c>
      <c r="B233" s="59" t="s">
        <v>194</v>
      </c>
      <c r="C233" s="60" t="s">
        <v>434</v>
      </c>
      <c r="D233" s="61" t="s">
        <v>191</v>
      </c>
      <c r="E233" s="62" t="s">
        <v>187</v>
      </c>
      <c r="F233" s="63">
        <v>41.16</v>
      </c>
      <c r="G233" s="64" t="s">
        <v>200</v>
      </c>
      <c r="H233" s="63">
        <v>1</v>
      </c>
    </row>
    <row r="234" spans="1:8" ht="16.5" x14ac:dyDescent="0.3">
      <c r="A234" s="59">
        <v>233</v>
      </c>
      <c r="B234" s="59" t="s">
        <v>194</v>
      </c>
      <c r="C234" s="60" t="s">
        <v>435</v>
      </c>
      <c r="D234" s="61" t="s">
        <v>202</v>
      </c>
      <c r="E234" s="62" t="s">
        <v>187</v>
      </c>
      <c r="F234" s="63">
        <v>41.37</v>
      </c>
      <c r="G234" s="64" t="s">
        <v>200</v>
      </c>
      <c r="H234" s="63">
        <v>1</v>
      </c>
    </row>
    <row r="235" spans="1:8" ht="16.5" x14ac:dyDescent="0.3">
      <c r="A235" s="59">
        <v>234</v>
      </c>
      <c r="B235" s="59" t="s">
        <v>194</v>
      </c>
      <c r="C235" s="60" t="s">
        <v>436</v>
      </c>
      <c r="D235" s="61" t="s">
        <v>382</v>
      </c>
      <c r="E235" s="62" t="s">
        <v>190</v>
      </c>
      <c r="F235" s="63">
        <v>50.37</v>
      </c>
      <c r="G235" s="64" t="s">
        <v>198</v>
      </c>
      <c r="H235" s="63">
        <v>2</v>
      </c>
    </row>
    <row r="236" spans="1:8" ht="16.5" x14ac:dyDescent="0.3">
      <c r="A236" s="59">
        <v>235</v>
      </c>
      <c r="B236" s="59" t="s">
        <v>194</v>
      </c>
      <c r="C236" s="60" t="s">
        <v>437</v>
      </c>
      <c r="D236" s="61" t="s">
        <v>196</v>
      </c>
      <c r="E236" s="62" t="s">
        <v>207</v>
      </c>
      <c r="F236" s="63">
        <v>59.31</v>
      </c>
      <c r="G236" s="64" t="s">
        <v>198</v>
      </c>
      <c r="H236" s="63">
        <v>2</v>
      </c>
    </row>
    <row r="237" spans="1:8" ht="16.5" x14ac:dyDescent="0.3">
      <c r="A237" s="59">
        <v>236</v>
      </c>
      <c r="B237" s="59" t="s">
        <v>194</v>
      </c>
      <c r="C237" s="60" t="s">
        <v>438</v>
      </c>
      <c r="D237" s="61" t="s">
        <v>191</v>
      </c>
      <c r="E237" s="62" t="s">
        <v>187</v>
      </c>
      <c r="F237" s="63">
        <v>41.03</v>
      </c>
      <c r="G237" s="64" t="s">
        <v>200</v>
      </c>
      <c r="H237" s="63">
        <v>1</v>
      </c>
    </row>
    <row r="238" spans="1:8" ht="16.5" x14ac:dyDescent="0.3">
      <c r="A238" s="59">
        <v>237</v>
      </c>
      <c r="B238" s="59" t="s">
        <v>194</v>
      </c>
      <c r="C238" s="60" t="s">
        <v>439</v>
      </c>
      <c r="D238" s="61" t="s">
        <v>202</v>
      </c>
      <c r="E238" s="62" t="s">
        <v>187</v>
      </c>
      <c r="F238" s="63">
        <v>41.16</v>
      </c>
      <c r="G238" s="64" t="s">
        <v>200</v>
      </c>
      <c r="H238" s="63">
        <v>1</v>
      </c>
    </row>
    <row r="239" spans="1:8" ht="16.5" x14ac:dyDescent="0.3">
      <c r="A239" s="59">
        <v>238</v>
      </c>
      <c r="B239" s="59" t="s">
        <v>194</v>
      </c>
      <c r="C239" s="60" t="s">
        <v>440</v>
      </c>
      <c r="D239" s="61" t="s">
        <v>191</v>
      </c>
      <c r="E239" s="62" t="s">
        <v>187</v>
      </c>
      <c r="F239" s="63">
        <v>41.16</v>
      </c>
      <c r="G239" s="64" t="s">
        <v>200</v>
      </c>
      <c r="H239" s="63">
        <v>1</v>
      </c>
    </row>
    <row r="240" spans="1:8" ht="16.5" x14ac:dyDescent="0.3">
      <c r="A240" s="59">
        <v>239</v>
      </c>
      <c r="B240" s="59" t="s">
        <v>194</v>
      </c>
      <c r="C240" s="60" t="s">
        <v>441</v>
      </c>
      <c r="D240" s="61" t="s">
        <v>202</v>
      </c>
      <c r="E240" s="62" t="s">
        <v>187</v>
      </c>
      <c r="F240" s="63">
        <v>41.37</v>
      </c>
      <c r="G240" s="64" t="s">
        <v>200</v>
      </c>
      <c r="H240" s="63">
        <v>1</v>
      </c>
    </row>
    <row r="241" spans="1:8" ht="16.5" x14ac:dyDescent="0.3">
      <c r="A241" s="59">
        <v>240</v>
      </c>
      <c r="B241" s="59" t="s">
        <v>194</v>
      </c>
      <c r="C241" s="60" t="s">
        <v>442</v>
      </c>
      <c r="D241" s="61" t="s">
        <v>382</v>
      </c>
      <c r="E241" s="62" t="s">
        <v>190</v>
      </c>
      <c r="F241" s="63">
        <v>50.37</v>
      </c>
      <c r="G241" s="64" t="s">
        <v>198</v>
      </c>
      <c r="H241" s="63">
        <v>2</v>
      </c>
    </row>
    <row r="242" spans="1:8" ht="16.5" x14ac:dyDescent="0.3">
      <c r="A242" s="59">
        <v>241</v>
      </c>
      <c r="B242" s="59" t="s">
        <v>194</v>
      </c>
      <c r="C242" s="60" t="s">
        <v>443</v>
      </c>
      <c r="D242" s="61" t="s">
        <v>196</v>
      </c>
      <c r="E242" s="62" t="s">
        <v>207</v>
      </c>
      <c r="F242" s="63">
        <v>59.31</v>
      </c>
      <c r="G242" s="64" t="s">
        <v>198</v>
      </c>
      <c r="H242" s="63">
        <v>2</v>
      </c>
    </row>
    <row r="243" spans="1:8" ht="16.5" x14ac:dyDescent="0.3">
      <c r="A243" s="59">
        <v>242</v>
      </c>
      <c r="B243" s="59" t="s">
        <v>194</v>
      </c>
      <c r="C243" s="60" t="s">
        <v>444</v>
      </c>
      <c r="D243" s="61" t="s">
        <v>191</v>
      </c>
      <c r="E243" s="62" t="s">
        <v>187</v>
      </c>
      <c r="F243" s="63">
        <v>41.03</v>
      </c>
      <c r="G243" s="64" t="s">
        <v>200</v>
      </c>
      <c r="H243" s="63">
        <v>1</v>
      </c>
    </row>
    <row r="244" spans="1:8" ht="16.5" x14ac:dyDescent="0.3">
      <c r="A244" s="59">
        <v>243</v>
      </c>
      <c r="B244" s="59" t="s">
        <v>194</v>
      </c>
      <c r="C244" s="60" t="s">
        <v>445</v>
      </c>
      <c r="D244" s="61" t="s">
        <v>189</v>
      </c>
      <c r="E244" s="62" t="s">
        <v>187</v>
      </c>
      <c r="F244" s="63">
        <v>41.16</v>
      </c>
      <c r="G244" s="64" t="s">
        <v>200</v>
      </c>
      <c r="H244" s="63">
        <v>1</v>
      </c>
    </row>
    <row r="245" spans="1:8" ht="16.5" x14ac:dyDescent="0.3">
      <c r="A245" s="59">
        <v>244</v>
      </c>
      <c r="B245" s="59" t="s">
        <v>194</v>
      </c>
      <c r="C245" s="60" t="s">
        <v>446</v>
      </c>
      <c r="D245" s="61" t="s">
        <v>191</v>
      </c>
      <c r="E245" s="62" t="s">
        <v>187</v>
      </c>
      <c r="F245" s="63">
        <v>41.16</v>
      </c>
      <c r="G245" s="64" t="s">
        <v>200</v>
      </c>
      <c r="H245" s="63">
        <v>1</v>
      </c>
    </row>
    <row r="246" spans="1:8" ht="16.5" x14ac:dyDescent="0.3">
      <c r="A246" s="59">
        <v>245</v>
      </c>
      <c r="B246" s="59" t="s">
        <v>194</v>
      </c>
      <c r="C246" s="60" t="s">
        <v>447</v>
      </c>
      <c r="D246" s="61" t="s">
        <v>202</v>
      </c>
      <c r="E246" s="62" t="s">
        <v>187</v>
      </c>
      <c r="F246" s="63">
        <v>41.37</v>
      </c>
      <c r="G246" s="64" t="s">
        <v>200</v>
      </c>
      <c r="H246" s="63">
        <v>1</v>
      </c>
    </row>
    <row r="247" spans="1:8" ht="16.5" x14ac:dyDescent="0.3">
      <c r="A247" s="59">
        <v>246</v>
      </c>
      <c r="B247" s="59" t="s">
        <v>194</v>
      </c>
      <c r="C247" s="60" t="s">
        <v>448</v>
      </c>
      <c r="D247" s="61" t="s">
        <v>382</v>
      </c>
      <c r="E247" s="62" t="s">
        <v>190</v>
      </c>
      <c r="F247" s="63">
        <v>50.37</v>
      </c>
      <c r="G247" s="64" t="s">
        <v>198</v>
      </c>
      <c r="H247" s="63">
        <v>2</v>
      </c>
    </row>
    <row r="248" spans="1:8" ht="16.5" x14ac:dyDescent="0.3">
      <c r="A248" s="59">
        <v>247</v>
      </c>
      <c r="B248" s="59" t="s">
        <v>194</v>
      </c>
      <c r="C248" s="60" t="s">
        <v>449</v>
      </c>
      <c r="D248" s="61" t="s">
        <v>196</v>
      </c>
      <c r="E248" s="62" t="s">
        <v>207</v>
      </c>
      <c r="F248" s="63">
        <v>59.31</v>
      </c>
      <c r="G248" s="64" t="s">
        <v>198</v>
      </c>
      <c r="H248" s="63">
        <v>2</v>
      </c>
    </row>
    <row r="249" spans="1:8" ht="16.5" x14ac:dyDescent="0.3">
      <c r="A249" s="59">
        <v>248</v>
      </c>
      <c r="B249" s="59" t="s">
        <v>194</v>
      </c>
      <c r="C249" s="60" t="s">
        <v>450</v>
      </c>
      <c r="D249" s="61" t="s">
        <v>191</v>
      </c>
      <c r="E249" s="62" t="s">
        <v>187</v>
      </c>
      <c r="F249" s="63">
        <v>41.03</v>
      </c>
      <c r="G249" s="64" t="s">
        <v>200</v>
      </c>
      <c r="H249" s="63">
        <v>1</v>
      </c>
    </row>
    <row r="250" spans="1:8" ht="16.5" x14ac:dyDescent="0.3">
      <c r="A250" s="59">
        <v>249</v>
      </c>
      <c r="B250" s="59" t="s">
        <v>194</v>
      </c>
      <c r="C250" s="60" t="s">
        <v>451</v>
      </c>
      <c r="D250" s="61" t="s">
        <v>202</v>
      </c>
      <c r="E250" s="62" t="s">
        <v>187</v>
      </c>
      <c r="F250" s="63">
        <v>41.16</v>
      </c>
      <c r="G250" s="64" t="s">
        <v>200</v>
      </c>
      <c r="H250" s="63">
        <v>1</v>
      </c>
    </row>
    <row r="251" spans="1:8" ht="16.5" x14ac:dyDescent="0.3">
      <c r="A251" s="59">
        <v>250</v>
      </c>
      <c r="B251" s="59" t="s">
        <v>194</v>
      </c>
      <c r="C251" s="60" t="s">
        <v>452</v>
      </c>
      <c r="D251" s="61" t="s">
        <v>191</v>
      </c>
      <c r="E251" s="62" t="s">
        <v>187</v>
      </c>
      <c r="F251" s="63">
        <v>41.16</v>
      </c>
      <c r="G251" s="64" t="s">
        <v>200</v>
      </c>
      <c r="H251" s="63">
        <v>1</v>
      </c>
    </row>
    <row r="252" spans="1:8" ht="16.5" x14ac:dyDescent="0.3">
      <c r="A252" s="59">
        <v>251</v>
      </c>
      <c r="B252" s="59" t="s">
        <v>194</v>
      </c>
      <c r="C252" s="60" t="s">
        <v>453</v>
      </c>
      <c r="D252" s="61" t="s">
        <v>202</v>
      </c>
      <c r="E252" s="62" t="s">
        <v>187</v>
      </c>
      <c r="F252" s="63">
        <v>41.37</v>
      </c>
      <c r="G252" s="64" t="s">
        <v>200</v>
      </c>
      <c r="H252" s="63">
        <v>1</v>
      </c>
    </row>
    <row r="253" spans="1:8" ht="16.5" x14ac:dyDescent="0.3">
      <c r="A253" s="59">
        <v>252</v>
      </c>
      <c r="B253" s="59" t="s">
        <v>194</v>
      </c>
      <c r="C253" s="60" t="s">
        <v>454</v>
      </c>
      <c r="D253" s="61" t="s">
        <v>382</v>
      </c>
      <c r="E253" s="62" t="s">
        <v>190</v>
      </c>
      <c r="F253" s="63">
        <v>50.37</v>
      </c>
      <c r="G253" s="64" t="s">
        <v>198</v>
      </c>
      <c r="H253" s="63">
        <v>2</v>
      </c>
    </row>
    <row r="254" spans="1:8" ht="16.5" x14ac:dyDescent="0.3">
      <c r="A254" s="59">
        <v>253</v>
      </c>
      <c r="B254" s="59" t="s">
        <v>194</v>
      </c>
      <c r="C254" s="60" t="s">
        <v>455</v>
      </c>
      <c r="D254" s="61" t="s">
        <v>196</v>
      </c>
      <c r="E254" s="62" t="s">
        <v>207</v>
      </c>
      <c r="F254" s="63">
        <v>59.31</v>
      </c>
      <c r="G254" s="64" t="s">
        <v>198</v>
      </c>
      <c r="H254" s="63">
        <v>2</v>
      </c>
    </row>
    <row r="255" spans="1:8" ht="16.5" x14ac:dyDescent="0.3">
      <c r="A255" s="59">
        <v>254</v>
      </c>
      <c r="B255" s="59" t="s">
        <v>194</v>
      </c>
      <c r="C255" s="60" t="s">
        <v>456</v>
      </c>
      <c r="D255" s="61" t="s">
        <v>191</v>
      </c>
      <c r="E255" s="62" t="s">
        <v>187</v>
      </c>
      <c r="F255" s="63">
        <v>41.03</v>
      </c>
      <c r="G255" s="64" t="s">
        <v>200</v>
      </c>
      <c r="H255" s="63">
        <v>1</v>
      </c>
    </row>
    <row r="256" spans="1:8" ht="16.5" x14ac:dyDescent="0.3">
      <c r="A256" s="59">
        <v>255</v>
      </c>
      <c r="B256" s="59" t="s">
        <v>194</v>
      </c>
      <c r="C256" s="60" t="s">
        <v>457</v>
      </c>
      <c r="D256" s="61" t="s">
        <v>202</v>
      </c>
      <c r="E256" s="62" t="s">
        <v>187</v>
      </c>
      <c r="F256" s="63">
        <v>41.16</v>
      </c>
      <c r="G256" s="64" t="s">
        <v>200</v>
      </c>
      <c r="H256" s="63">
        <v>1</v>
      </c>
    </row>
    <row r="257" spans="1:8" ht="16.5" x14ac:dyDescent="0.3">
      <c r="A257" s="59">
        <v>256</v>
      </c>
      <c r="B257" s="59" t="s">
        <v>194</v>
      </c>
      <c r="C257" s="60" t="s">
        <v>458</v>
      </c>
      <c r="D257" s="61" t="s">
        <v>191</v>
      </c>
      <c r="E257" s="62" t="s">
        <v>187</v>
      </c>
      <c r="F257" s="63">
        <v>41.16</v>
      </c>
      <c r="G257" s="64" t="s">
        <v>200</v>
      </c>
      <c r="H257" s="63">
        <v>1</v>
      </c>
    </row>
    <row r="258" spans="1:8" ht="16.5" x14ac:dyDescent="0.3">
      <c r="A258" s="59">
        <v>257</v>
      </c>
      <c r="B258" s="59" t="s">
        <v>194</v>
      </c>
      <c r="C258" s="60" t="s">
        <v>459</v>
      </c>
      <c r="D258" s="61" t="s">
        <v>202</v>
      </c>
      <c r="E258" s="62" t="s">
        <v>187</v>
      </c>
      <c r="F258" s="63">
        <v>41.37</v>
      </c>
      <c r="G258" s="64" t="s">
        <v>200</v>
      </c>
      <c r="H258" s="63">
        <v>1</v>
      </c>
    </row>
    <row r="259" spans="1:8" ht="16.5" x14ac:dyDescent="0.3">
      <c r="A259" s="59">
        <v>258</v>
      </c>
      <c r="B259" s="59" t="s">
        <v>194</v>
      </c>
      <c r="C259" s="60" t="s">
        <v>460</v>
      </c>
      <c r="D259" s="61" t="s">
        <v>382</v>
      </c>
      <c r="E259" s="62" t="s">
        <v>190</v>
      </c>
      <c r="F259" s="63">
        <v>50.37</v>
      </c>
      <c r="G259" s="64" t="s">
        <v>198</v>
      </c>
      <c r="H259" s="63">
        <v>2</v>
      </c>
    </row>
    <row r="260" spans="1:8" ht="16.5" x14ac:dyDescent="0.3">
      <c r="A260" s="59">
        <v>259</v>
      </c>
      <c r="B260" s="59" t="s">
        <v>194</v>
      </c>
      <c r="C260" s="60" t="s">
        <v>461</v>
      </c>
      <c r="D260" s="61" t="s">
        <v>196</v>
      </c>
      <c r="E260" s="62" t="s">
        <v>207</v>
      </c>
      <c r="F260" s="63">
        <v>59.31</v>
      </c>
      <c r="G260" s="64" t="s">
        <v>198</v>
      </c>
      <c r="H260" s="63">
        <v>2</v>
      </c>
    </row>
    <row r="261" spans="1:8" ht="16.5" x14ac:dyDescent="0.3">
      <c r="A261" s="59">
        <v>260</v>
      </c>
      <c r="B261" s="59" t="s">
        <v>194</v>
      </c>
      <c r="C261" s="60" t="s">
        <v>462</v>
      </c>
      <c r="D261" s="61" t="s">
        <v>191</v>
      </c>
      <c r="E261" s="62" t="s">
        <v>187</v>
      </c>
      <c r="F261" s="63">
        <v>41.03</v>
      </c>
      <c r="G261" s="64" t="s">
        <v>200</v>
      </c>
      <c r="H261" s="63">
        <v>1</v>
      </c>
    </row>
    <row r="262" spans="1:8" ht="16.5" x14ac:dyDescent="0.3">
      <c r="A262" s="59">
        <v>261</v>
      </c>
      <c r="B262" s="59" t="s">
        <v>194</v>
      </c>
      <c r="C262" s="60" t="s">
        <v>463</v>
      </c>
      <c r="D262" s="61" t="s">
        <v>202</v>
      </c>
      <c r="E262" s="62" t="s">
        <v>187</v>
      </c>
      <c r="F262" s="63">
        <v>41.16</v>
      </c>
      <c r="G262" s="64" t="s">
        <v>200</v>
      </c>
      <c r="H262" s="63">
        <v>1</v>
      </c>
    </row>
    <row r="263" spans="1:8" ht="16.5" x14ac:dyDescent="0.3">
      <c r="A263" s="59">
        <v>262</v>
      </c>
      <c r="B263" s="59" t="s">
        <v>194</v>
      </c>
      <c r="C263" s="60" t="s">
        <v>464</v>
      </c>
      <c r="D263" s="61" t="s">
        <v>191</v>
      </c>
      <c r="E263" s="62" t="s">
        <v>187</v>
      </c>
      <c r="F263" s="63">
        <v>41.16</v>
      </c>
      <c r="G263" s="64" t="s">
        <v>200</v>
      </c>
      <c r="H263" s="63">
        <v>1</v>
      </c>
    </row>
    <row r="264" spans="1:8" ht="16.5" x14ac:dyDescent="0.3">
      <c r="A264" s="59">
        <v>263</v>
      </c>
      <c r="B264" s="59" t="s">
        <v>194</v>
      </c>
      <c r="C264" s="60" t="s">
        <v>465</v>
      </c>
      <c r="D264" s="61" t="s">
        <v>202</v>
      </c>
      <c r="E264" s="62" t="s">
        <v>187</v>
      </c>
      <c r="F264" s="63">
        <v>41.37</v>
      </c>
      <c r="G264" s="64" t="s">
        <v>200</v>
      </c>
      <c r="H264" s="63">
        <v>1</v>
      </c>
    </row>
    <row r="265" spans="1:8" ht="16.5" x14ac:dyDescent="0.3">
      <c r="A265" s="59">
        <v>264</v>
      </c>
      <c r="B265" s="59" t="s">
        <v>194</v>
      </c>
      <c r="C265" s="60" t="s">
        <v>466</v>
      </c>
      <c r="D265" s="61" t="s">
        <v>382</v>
      </c>
      <c r="E265" s="62" t="s">
        <v>190</v>
      </c>
      <c r="F265" s="63">
        <v>50.37</v>
      </c>
      <c r="G265" s="64" t="s">
        <v>198</v>
      </c>
      <c r="H265" s="63">
        <v>2</v>
      </c>
    </row>
    <row r="266" spans="1:8" ht="16.5" x14ac:dyDescent="0.3">
      <c r="A266" s="59">
        <v>265</v>
      </c>
      <c r="B266" s="59" t="s">
        <v>194</v>
      </c>
      <c r="C266" s="60" t="s">
        <v>467</v>
      </c>
      <c r="D266" s="61" t="s">
        <v>196</v>
      </c>
      <c r="E266" s="62" t="s">
        <v>207</v>
      </c>
      <c r="F266" s="63">
        <v>59.31</v>
      </c>
      <c r="G266" s="64" t="s">
        <v>198</v>
      </c>
      <c r="H266" s="63">
        <v>2</v>
      </c>
    </row>
    <row r="267" spans="1:8" ht="16.5" x14ac:dyDescent="0.3">
      <c r="A267" s="59">
        <v>266</v>
      </c>
      <c r="B267" s="59" t="s">
        <v>194</v>
      </c>
      <c r="C267" s="60" t="s">
        <v>468</v>
      </c>
      <c r="D267" s="61" t="s">
        <v>191</v>
      </c>
      <c r="E267" s="62" t="s">
        <v>187</v>
      </c>
      <c r="F267" s="63">
        <v>41.03</v>
      </c>
      <c r="G267" s="64" t="s">
        <v>200</v>
      </c>
      <c r="H267" s="63">
        <v>1</v>
      </c>
    </row>
    <row r="268" spans="1:8" ht="16.5" x14ac:dyDescent="0.3">
      <c r="A268" s="59">
        <v>267</v>
      </c>
      <c r="B268" s="59" t="s">
        <v>194</v>
      </c>
      <c r="C268" s="60" t="s">
        <v>469</v>
      </c>
      <c r="D268" s="61" t="s">
        <v>202</v>
      </c>
      <c r="E268" s="62" t="s">
        <v>187</v>
      </c>
      <c r="F268" s="63">
        <v>41.16</v>
      </c>
      <c r="G268" s="64" t="s">
        <v>200</v>
      </c>
      <c r="H268" s="63">
        <v>1</v>
      </c>
    </row>
    <row r="269" spans="1:8" ht="16.5" x14ac:dyDescent="0.3">
      <c r="A269" s="59">
        <v>268</v>
      </c>
      <c r="B269" s="59" t="s">
        <v>194</v>
      </c>
      <c r="C269" s="60" t="s">
        <v>470</v>
      </c>
      <c r="D269" s="61" t="s">
        <v>191</v>
      </c>
      <c r="E269" s="62" t="s">
        <v>187</v>
      </c>
      <c r="F269" s="63">
        <v>41.16</v>
      </c>
      <c r="G269" s="64" t="s">
        <v>200</v>
      </c>
      <c r="H269" s="63">
        <v>1</v>
      </c>
    </row>
    <row r="270" spans="1:8" ht="16.5" x14ac:dyDescent="0.3">
      <c r="A270" s="59">
        <v>269</v>
      </c>
      <c r="B270" s="59" t="s">
        <v>194</v>
      </c>
      <c r="C270" s="60" t="s">
        <v>471</v>
      </c>
      <c r="D270" s="61" t="s">
        <v>202</v>
      </c>
      <c r="E270" s="62" t="s">
        <v>187</v>
      </c>
      <c r="F270" s="63">
        <v>41.37</v>
      </c>
      <c r="G270" s="64" t="s">
        <v>200</v>
      </c>
      <c r="H270" s="63">
        <v>1</v>
      </c>
    </row>
    <row r="271" spans="1:8" ht="16.5" x14ac:dyDescent="0.3">
      <c r="A271" s="59">
        <v>270</v>
      </c>
      <c r="B271" s="59" t="s">
        <v>194</v>
      </c>
      <c r="C271" s="60" t="s">
        <v>472</v>
      </c>
      <c r="D271" s="61" t="s">
        <v>382</v>
      </c>
      <c r="E271" s="62" t="s">
        <v>190</v>
      </c>
      <c r="F271" s="63">
        <v>50.37</v>
      </c>
      <c r="G271" s="64" t="s">
        <v>198</v>
      </c>
      <c r="H271" s="63">
        <v>2</v>
      </c>
    </row>
    <row r="272" spans="1:8" ht="16.5" x14ac:dyDescent="0.3">
      <c r="A272" s="59">
        <v>271</v>
      </c>
      <c r="B272" s="59" t="s">
        <v>194</v>
      </c>
      <c r="C272" s="60" t="s">
        <v>473</v>
      </c>
      <c r="D272" s="61" t="s">
        <v>196</v>
      </c>
      <c r="E272" s="62" t="s">
        <v>207</v>
      </c>
      <c r="F272" s="63">
        <v>59.31</v>
      </c>
      <c r="G272" s="64" t="s">
        <v>198</v>
      </c>
      <c r="H272" s="63">
        <v>2</v>
      </c>
    </row>
    <row r="273" spans="1:8" ht="16.5" x14ac:dyDescent="0.3">
      <c r="A273" s="59">
        <v>272</v>
      </c>
      <c r="B273" s="59" t="s">
        <v>194</v>
      </c>
      <c r="C273" s="60" t="s">
        <v>474</v>
      </c>
      <c r="D273" s="61" t="s">
        <v>191</v>
      </c>
      <c r="E273" s="62" t="s">
        <v>187</v>
      </c>
      <c r="F273" s="63">
        <v>41.03</v>
      </c>
      <c r="G273" s="64" t="s">
        <v>200</v>
      </c>
      <c r="H273" s="63">
        <v>1</v>
      </c>
    </row>
    <row r="274" spans="1:8" ht="16.5" x14ac:dyDescent="0.3">
      <c r="A274" s="59">
        <v>273</v>
      </c>
      <c r="B274" s="59" t="s">
        <v>194</v>
      </c>
      <c r="C274" s="60" t="s">
        <v>475</v>
      </c>
      <c r="D274" s="61" t="s">
        <v>202</v>
      </c>
      <c r="E274" s="62" t="s">
        <v>187</v>
      </c>
      <c r="F274" s="63">
        <v>41.16</v>
      </c>
      <c r="G274" s="64" t="s">
        <v>200</v>
      </c>
      <c r="H274" s="63">
        <v>1</v>
      </c>
    </row>
    <row r="275" spans="1:8" ht="16.5" x14ac:dyDescent="0.3">
      <c r="A275" s="59">
        <v>274</v>
      </c>
      <c r="B275" s="59" t="s">
        <v>194</v>
      </c>
      <c r="C275" s="60" t="s">
        <v>476</v>
      </c>
      <c r="D275" s="61" t="s">
        <v>191</v>
      </c>
      <c r="E275" s="62" t="s">
        <v>187</v>
      </c>
      <c r="F275" s="63">
        <v>41.16</v>
      </c>
      <c r="G275" s="64" t="s">
        <v>200</v>
      </c>
      <c r="H275" s="63">
        <v>1</v>
      </c>
    </row>
    <row r="276" spans="1:8" ht="16.5" x14ac:dyDescent="0.3">
      <c r="A276" s="59">
        <v>275</v>
      </c>
      <c r="B276" s="59" t="s">
        <v>194</v>
      </c>
      <c r="C276" s="60" t="s">
        <v>477</v>
      </c>
      <c r="D276" s="61" t="s">
        <v>202</v>
      </c>
      <c r="E276" s="62" t="s">
        <v>187</v>
      </c>
      <c r="F276" s="63">
        <v>41.37</v>
      </c>
      <c r="G276" s="64" t="s">
        <v>200</v>
      </c>
      <c r="H276" s="63">
        <v>1</v>
      </c>
    </row>
    <row r="277" spans="1:8" ht="16.5" x14ac:dyDescent="0.3">
      <c r="A277" s="59">
        <v>276</v>
      </c>
      <c r="B277" s="59" t="s">
        <v>194</v>
      </c>
      <c r="C277" s="60" t="s">
        <v>478</v>
      </c>
      <c r="D277" s="61" t="s">
        <v>382</v>
      </c>
      <c r="E277" s="62" t="s">
        <v>190</v>
      </c>
      <c r="F277" s="63">
        <v>50.37</v>
      </c>
      <c r="G277" s="64" t="s">
        <v>198</v>
      </c>
      <c r="H277" s="63">
        <v>2</v>
      </c>
    </row>
    <row r="278" spans="1:8" ht="16.5" x14ac:dyDescent="0.3">
      <c r="A278" s="59">
        <v>277</v>
      </c>
      <c r="B278" s="59" t="s">
        <v>194</v>
      </c>
      <c r="C278" s="60" t="s">
        <v>479</v>
      </c>
      <c r="D278" s="61" t="s">
        <v>196</v>
      </c>
      <c r="E278" s="62" t="s">
        <v>207</v>
      </c>
      <c r="F278" s="63">
        <v>59.31</v>
      </c>
      <c r="G278" s="64" t="s">
        <v>198</v>
      </c>
      <c r="H278" s="63">
        <v>2</v>
      </c>
    </row>
    <row r="279" spans="1:8" ht="16.5" x14ac:dyDescent="0.3">
      <c r="A279" s="59">
        <v>278</v>
      </c>
      <c r="B279" s="59" t="s">
        <v>194</v>
      </c>
      <c r="C279" s="60" t="s">
        <v>480</v>
      </c>
      <c r="D279" s="61" t="s">
        <v>191</v>
      </c>
      <c r="E279" s="62" t="s">
        <v>187</v>
      </c>
      <c r="F279" s="63">
        <v>41.03</v>
      </c>
      <c r="G279" s="64" t="s">
        <v>200</v>
      </c>
      <c r="H279" s="63">
        <v>1</v>
      </c>
    </row>
    <row r="280" spans="1:8" ht="16.5" x14ac:dyDescent="0.3">
      <c r="A280" s="59">
        <v>279</v>
      </c>
      <c r="B280" s="59" t="s">
        <v>194</v>
      </c>
      <c r="C280" s="60" t="s">
        <v>481</v>
      </c>
      <c r="D280" s="61" t="s">
        <v>202</v>
      </c>
      <c r="E280" s="62" t="s">
        <v>187</v>
      </c>
      <c r="F280" s="63">
        <v>41.16</v>
      </c>
      <c r="G280" s="64" t="s">
        <v>200</v>
      </c>
      <c r="H280" s="63">
        <v>1</v>
      </c>
    </row>
    <row r="281" spans="1:8" ht="16.5" x14ac:dyDescent="0.3">
      <c r="A281" s="59">
        <v>280</v>
      </c>
      <c r="B281" s="59" t="s">
        <v>194</v>
      </c>
      <c r="C281" s="60" t="s">
        <v>482</v>
      </c>
      <c r="D281" s="61" t="s">
        <v>191</v>
      </c>
      <c r="E281" s="62" t="s">
        <v>187</v>
      </c>
      <c r="F281" s="63">
        <v>41.16</v>
      </c>
      <c r="G281" s="64" t="s">
        <v>200</v>
      </c>
      <c r="H281" s="63">
        <v>1</v>
      </c>
    </row>
    <row r="282" spans="1:8" ht="16.5" x14ac:dyDescent="0.3">
      <c r="A282" s="59">
        <v>281</v>
      </c>
      <c r="B282" s="59" t="s">
        <v>194</v>
      </c>
      <c r="C282" s="60" t="s">
        <v>483</v>
      </c>
      <c r="D282" s="61" t="s">
        <v>202</v>
      </c>
      <c r="E282" s="62" t="s">
        <v>187</v>
      </c>
      <c r="F282" s="63">
        <v>41.37</v>
      </c>
      <c r="G282" s="64" t="s">
        <v>200</v>
      </c>
      <c r="H282" s="63">
        <v>1</v>
      </c>
    </row>
    <row r="283" spans="1:8" ht="16.5" x14ac:dyDescent="0.3">
      <c r="A283" s="59">
        <v>282</v>
      </c>
      <c r="B283" s="59" t="s">
        <v>194</v>
      </c>
      <c r="C283" s="60" t="s">
        <v>484</v>
      </c>
      <c r="D283" s="61" t="s">
        <v>382</v>
      </c>
      <c r="E283" s="62" t="s">
        <v>190</v>
      </c>
      <c r="F283" s="63">
        <v>50.37</v>
      </c>
      <c r="G283" s="64" t="s">
        <v>198</v>
      </c>
      <c r="H283" s="63">
        <v>2</v>
      </c>
    </row>
    <row r="284" spans="1:8" ht="16.5" x14ac:dyDescent="0.3">
      <c r="A284" s="59">
        <v>283</v>
      </c>
      <c r="B284" s="59" t="s">
        <v>194</v>
      </c>
      <c r="C284" s="60" t="s">
        <v>485</v>
      </c>
      <c r="D284" s="61" t="s">
        <v>196</v>
      </c>
      <c r="E284" s="62" t="s">
        <v>207</v>
      </c>
      <c r="F284" s="63">
        <v>59.31</v>
      </c>
      <c r="G284" s="64" t="s">
        <v>198</v>
      </c>
      <c r="H284" s="63">
        <v>2</v>
      </c>
    </row>
    <row r="285" spans="1:8" ht="16.5" x14ac:dyDescent="0.3">
      <c r="A285" s="59">
        <v>284</v>
      </c>
      <c r="B285" s="59" t="s">
        <v>194</v>
      </c>
      <c r="C285" s="60" t="s">
        <v>486</v>
      </c>
      <c r="D285" s="61" t="s">
        <v>191</v>
      </c>
      <c r="E285" s="62" t="s">
        <v>187</v>
      </c>
      <c r="F285" s="63">
        <v>41.03</v>
      </c>
      <c r="G285" s="64" t="s">
        <v>200</v>
      </c>
      <c r="H285" s="63">
        <v>1</v>
      </c>
    </row>
    <row r="286" spans="1:8" ht="16.5" x14ac:dyDescent="0.3">
      <c r="A286" s="59">
        <v>285</v>
      </c>
      <c r="B286" s="59" t="s">
        <v>194</v>
      </c>
      <c r="C286" s="60" t="s">
        <v>487</v>
      </c>
      <c r="D286" s="61" t="s">
        <v>202</v>
      </c>
      <c r="E286" s="62" t="s">
        <v>187</v>
      </c>
      <c r="F286" s="63">
        <v>41.16</v>
      </c>
      <c r="G286" s="64" t="s">
        <v>200</v>
      </c>
      <c r="H286" s="63">
        <v>1</v>
      </c>
    </row>
    <row r="287" spans="1:8" ht="16.5" x14ac:dyDescent="0.3">
      <c r="A287" s="59">
        <v>286</v>
      </c>
      <c r="B287" s="59" t="s">
        <v>194</v>
      </c>
      <c r="C287" s="60" t="s">
        <v>488</v>
      </c>
      <c r="D287" s="61" t="s">
        <v>191</v>
      </c>
      <c r="E287" s="62" t="s">
        <v>187</v>
      </c>
      <c r="F287" s="63">
        <v>41.16</v>
      </c>
      <c r="G287" s="64" t="s">
        <v>200</v>
      </c>
      <c r="H287" s="63">
        <v>1</v>
      </c>
    </row>
    <row r="288" spans="1:8" ht="16.5" x14ac:dyDescent="0.3">
      <c r="A288" s="59">
        <v>287</v>
      </c>
      <c r="B288" s="59" t="s">
        <v>194</v>
      </c>
      <c r="C288" s="60" t="s">
        <v>489</v>
      </c>
      <c r="D288" s="61" t="s">
        <v>202</v>
      </c>
      <c r="E288" s="62" t="s">
        <v>187</v>
      </c>
      <c r="F288" s="63">
        <v>41.37</v>
      </c>
      <c r="G288" s="64" t="s">
        <v>200</v>
      </c>
      <c r="H288" s="63">
        <v>1</v>
      </c>
    </row>
    <row r="289" spans="1:8" ht="16.5" x14ac:dyDescent="0.3">
      <c r="A289" s="59">
        <v>288</v>
      </c>
      <c r="B289" s="59" t="s">
        <v>194</v>
      </c>
      <c r="C289" s="60" t="s">
        <v>490</v>
      </c>
      <c r="D289" s="61" t="s">
        <v>382</v>
      </c>
      <c r="E289" s="62" t="s">
        <v>190</v>
      </c>
      <c r="F289" s="63">
        <v>50.37</v>
      </c>
      <c r="G289" s="64" t="s">
        <v>198</v>
      </c>
      <c r="H289" s="63">
        <v>2</v>
      </c>
    </row>
    <row r="290" spans="1:8" ht="16.5" x14ac:dyDescent="0.3">
      <c r="A290" s="59">
        <v>289</v>
      </c>
      <c r="B290" s="59" t="s">
        <v>194</v>
      </c>
      <c r="C290" s="60" t="s">
        <v>491</v>
      </c>
      <c r="D290" s="61" t="s">
        <v>196</v>
      </c>
      <c r="E290" s="62" t="s">
        <v>207</v>
      </c>
      <c r="F290" s="63">
        <v>59.31</v>
      </c>
      <c r="G290" s="64" t="s">
        <v>198</v>
      </c>
      <c r="H290" s="63">
        <v>2</v>
      </c>
    </row>
    <row r="291" spans="1:8" ht="16.5" x14ac:dyDescent="0.3">
      <c r="A291" s="59">
        <v>290</v>
      </c>
      <c r="B291" s="59" t="s">
        <v>194</v>
      </c>
      <c r="C291" s="60" t="s">
        <v>492</v>
      </c>
      <c r="D291" s="61" t="s">
        <v>191</v>
      </c>
      <c r="E291" s="62" t="s">
        <v>187</v>
      </c>
      <c r="F291" s="63">
        <v>41.03</v>
      </c>
      <c r="G291" s="64" t="s">
        <v>200</v>
      </c>
      <c r="H291" s="63">
        <v>1</v>
      </c>
    </row>
    <row r="292" spans="1:8" ht="16.5" x14ac:dyDescent="0.3">
      <c r="A292" s="59">
        <v>291</v>
      </c>
      <c r="B292" s="59" t="s">
        <v>194</v>
      </c>
      <c r="C292" s="60" t="s">
        <v>493</v>
      </c>
      <c r="D292" s="61" t="s">
        <v>202</v>
      </c>
      <c r="E292" s="62" t="s">
        <v>187</v>
      </c>
      <c r="F292" s="63">
        <v>41.16</v>
      </c>
      <c r="G292" s="64" t="s">
        <v>200</v>
      </c>
      <c r="H292" s="63">
        <v>1</v>
      </c>
    </row>
    <row r="293" spans="1:8" ht="16.5" x14ac:dyDescent="0.3">
      <c r="A293" s="59">
        <v>292</v>
      </c>
      <c r="B293" s="59" t="s">
        <v>194</v>
      </c>
      <c r="C293" s="60" t="s">
        <v>494</v>
      </c>
      <c r="D293" s="61" t="s">
        <v>191</v>
      </c>
      <c r="E293" s="62" t="s">
        <v>187</v>
      </c>
      <c r="F293" s="63">
        <v>41.16</v>
      </c>
      <c r="G293" s="64" t="s">
        <v>200</v>
      </c>
      <c r="H293" s="63">
        <v>1</v>
      </c>
    </row>
    <row r="294" spans="1:8" ht="16.5" x14ac:dyDescent="0.3">
      <c r="A294" s="59">
        <v>293</v>
      </c>
      <c r="B294" s="59" t="s">
        <v>194</v>
      </c>
      <c r="C294" s="60" t="s">
        <v>495</v>
      </c>
      <c r="D294" s="61" t="s">
        <v>202</v>
      </c>
      <c r="E294" s="62" t="s">
        <v>187</v>
      </c>
      <c r="F294" s="63">
        <v>41.37</v>
      </c>
      <c r="G294" s="64" t="s">
        <v>200</v>
      </c>
      <c r="H294" s="63">
        <v>1</v>
      </c>
    </row>
    <row r="295" spans="1:8" ht="16.5" x14ac:dyDescent="0.3">
      <c r="A295" s="59">
        <v>294</v>
      </c>
      <c r="B295" s="59" t="s">
        <v>194</v>
      </c>
      <c r="C295" s="60" t="s">
        <v>496</v>
      </c>
      <c r="D295" s="61" t="s">
        <v>382</v>
      </c>
      <c r="E295" s="62" t="s">
        <v>190</v>
      </c>
      <c r="F295" s="63">
        <v>50.37</v>
      </c>
      <c r="G295" s="64" t="s">
        <v>198</v>
      </c>
      <c r="H295" s="63">
        <v>2</v>
      </c>
    </row>
    <row r="296" spans="1:8" ht="16.5" x14ac:dyDescent="0.3">
      <c r="A296" s="59">
        <v>295</v>
      </c>
      <c r="B296" s="59" t="s">
        <v>194</v>
      </c>
      <c r="C296" s="60" t="s">
        <v>497</v>
      </c>
      <c r="D296" s="61" t="s">
        <v>196</v>
      </c>
      <c r="E296" s="62" t="s">
        <v>207</v>
      </c>
      <c r="F296" s="63">
        <v>59.31</v>
      </c>
      <c r="G296" s="64" t="s">
        <v>198</v>
      </c>
      <c r="H296" s="63">
        <v>2</v>
      </c>
    </row>
    <row r="297" spans="1:8" ht="16.5" x14ac:dyDescent="0.3">
      <c r="A297" s="59">
        <v>296</v>
      </c>
      <c r="B297" s="59" t="s">
        <v>194</v>
      </c>
      <c r="C297" s="60" t="s">
        <v>498</v>
      </c>
      <c r="D297" s="61" t="s">
        <v>191</v>
      </c>
      <c r="E297" s="62" t="s">
        <v>187</v>
      </c>
      <c r="F297" s="63">
        <v>41.03</v>
      </c>
      <c r="G297" s="64" t="s">
        <v>200</v>
      </c>
      <c r="H297" s="63">
        <v>1</v>
      </c>
    </row>
    <row r="298" spans="1:8" ht="16.5" x14ac:dyDescent="0.3">
      <c r="A298" s="59">
        <v>297</v>
      </c>
      <c r="B298" s="59" t="s">
        <v>194</v>
      </c>
      <c r="C298" s="60" t="s">
        <v>499</v>
      </c>
      <c r="D298" s="61" t="s">
        <v>202</v>
      </c>
      <c r="E298" s="62" t="s">
        <v>187</v>
      </c>
      <c r="F298" s="63">
        <v>41.16</v>
      </c>
      <c r="G298" s="64" t="s">
        <v>200</v>
      </c>
      <c r="H298" s="63">
        <v>1</v>
      </c>
    </row>
    <row r="299" spans="1:8" ht="16.5" x14ac:dyDescent="0.3">
      <c r="A299" s="59">
        <v>298</v>
      </c>
      <c r="B299" s="59" t="s">
        <v>194</v>
      </c>
      <c r="C299" s="60" t="s">
        <v>500</v>
      </c>
      <c r="D299" s="61" t="s">
        <v>191</v>
      </c>
      <c r="E299" s="62" t="s">
        <v>187</v>
      </c>
      <c r="F299" s="63">
        <v>41.16</v>
      </c>
      <c r="G299" s="64" t="s">
        <v>200</v>
      </c>
      <c r="H299" s="63">
        <v>1</v>
      </c>
    </row>
    <row r="300" spans="1:8" ht="16.5" x14ac:dyDescent="0.3">
      <c r="A300" s="59">
        <v>299</v>
      </c>
      <c r="B300" s="59" t="s">
        <v>194</v>
      </c>
      <c r="C300" s="60" t="s">
        <v>501</v>
      </c>
      <c r="D300" s="61" t="s">
        <v>202</v>
      </c>
      <c r="E300" s="62" t="s">
        <v>187</v>
      </c>
      <c r="F300" s="63">
        <v>41.37</v>
      </c>
      <c r="G300" s="64" t="s">
        <v>200</v>
      </c>
      <c r="H300" s="63">
        <v>1</v>
      </c>
    </row>
    <row r="301" spans="1:8" ht="16.5" x14ac:dyDescent="0.3">
      <c r="A301" s="59">
        <v>300</v>
      </c>
      <c r="B301" s="59" t="s">
        <v>194</v>
      </c>
      <c r="C301" s="60" t="s">
        <v>502</v>
      </c>
      <c r="D301" s="61" t="s">
        <v>382</v>
      </c>
      <c r="E301" s="62" t="s">
        <v>190</v>
      </c>
      <c r="F301" s="63">
        <v>50.37</v>
      </c>
      <c r="G301" s="64" t="s">
        <v>198</v>
      </c>
      <c r="H301" s="63">
        <v>2</v>
      </c>
    </row>
    <row r="302" spans="1:8" ht="16.5" x14ac:dyDescent="0.3">
      <c r="A302" s="59">
        <v>301</v>
      </c>
      <c r="B302" s="59" t="s">
        <v>194</v>
      </c>
      <c r="C302" s="60" t="s">
        <v>503</v>
      </c>
      <c r="D302" s="61" t="s">
        <v>196</v>
      </c>
      <c r="E302" s="62" t="s">
        <v>207</v>
      </c>
      <c r="F302" s="63">
        <v>59.31</v>
      </c>
      <c r="G302" s="64" t="s">
        <v>198</v>
      </c>
      <c r="H302" s="63">
        <v>2</v>
      </c>
    </row>
    <row r="303" spans="1:8" ht="16.5" x14ac:dyDescent="0.3">
      <c r="A303" s="59">
        <v>302</v>
      </c>
      <c r="B303" s="59" t="s">
        <v>194</v>
      </c>
      <c r="C303" s="60" t="s">
        <v>504</v>
      </c>
      <c r="D303" s="61" t="s">
        <v>191</v>
      </c>
      <c r="E303" s="62" t="s">
        <v>187</v>
      </c>
      <c r="F303" s="63">
        <v>41.03</v>
      </c>
      <c r="G303" s="64" t="s">
        <v>200</v>
      </c>
      <c r="H303" s="63">
        <v>1</v>
      </c>
    </row>
    <row r="304" spans="1:8" ht="16.5" x14ac:dyDescent="0.3">
      <c r="A304" s="59">
        <v>303</v>
      </c>
      <c r="B304" s="59" t="s">
        <v>194</v>
      </c>
      <c r="C304" s="60" t="s">
        <v>505</v>
      </c>
      <c r="D304" s="61" t="s">
        <v>202</v>
      </c>
      <c r="E304" s="62" t="s">
        <v>187</v>
      </c>
      <c r="F304" s="63">
        <v>41.16</v>
      </c>
      <c r="G304" s="64" t="s">
        <v>200</v>
      </c>
      <c r="H304" s="63">
        <v>1</v>
      </c>
    </row>
    <row r="305" spans="1:8" ht="16.5" x14ac:dyDescent="0.3">
      <c r="A305" s="59">
        <v>304</v>
      </c>
      <c r="B305" s="59" t="s">
        <v>194</v>
      </c>
      <c r="C305" s="60" t="s">
        <v>506</v>
      </c>
      <c r="D305" s="61" t="s">
        <v>191</v>
      </c>
      <c r="E305" s="62" t="s">
        <v>187</v>
      </c>
      <c r="F305" s="63">
        <v>41.16</v>
      </c>
      <c r="G305" s="64" t="s">
        <v>200</v>
      </c>
      <c r="H305" s="63">
        <v>1</v>
      </c>
    </row>
    <row r="306" spans="1:8" ht="16.5" x14ac:dyDescent="0.3">
      <c r="A306" s="59">
        <v>305</v>
      </c>
      <c r="B306" s="59" t="s">
        <v>194</v>
      </c>
      <c r="C306" s="60" t="s">
        <v>507</v>
      </c>
      <c r="D306" s="61" t="s">
        <v>202</v>
      </c>
      <c r="E306" s="62" t="s">
        <v>187</v>
      </c>
      <c r="F306" s="63">
        <v>41.37</v>
      </c>
      <c r="G306" s="64" t="s">
        <v>200</v>
      </c>
      <c r="H306" s="63">
        <v>1</v>
      </c>
    </row>
    <row r="307" spans="1:8" ht="16.5" x14ac:dyDescent="0.3">
      <c r="A307" s="59">
        <v>306</v>
      </c>
      <c r="B307" s="59" t="s">
        <v>194</v>
      </c>
      <c r="C307" s="60" t="s">
        <v>508</v>
      </c>
      <c r="D307" s="61" t="s">
        <v>382</v>
      </c>
      <c r="E307" s="62" t="s">
        <v>190</v>
      </c>
      <c r="F307" s="63">
        <v>50.37</v>
      </c>
      <c r="G307" s="64" t="s">
        <v>198</v>
      </c>
      <c r="H307" s="63">
        <v>2</v>
      </c>
    </row>
    <row r="308" spans="1:8" ht="16.5" x14ac:dyDescent="0.3">
      <c r="A308" s="59">
        <v>307</v>
      </c>
      <c r="B308" s="59" t="s">
        <v>194</v>
      </c>
      <c r="C308" s="60" t="s">
        <v>509</v>
      </c>
      <c r="D308" s="61" t="s">
        <v>196</v>
      </c>
      <c r="E308" s="62" t="s">
        <v>207</v>
      </c>
      <c r="F308" s="63">
        <v>59.31</v>
      </c>
      <c r="G308" s="64" t="s">
        <v>198</v>
      </c>
      <c r="H308" s="63">
        <v>2</v>
      </c>
    </row>
    <row r="309" spans="1:8" ht="16.5" x14ac:dyDescent="0.3">
      <c r="A309" s="59">
        <v>308</v>
      </c>
      <c r="B309" s="59" t="s">
        <v>194</v>
      </c>
      <c r="C309" s="60" t="s">
        <v>510</v>
      </c>
      <c r="D309" s="61" t="s">
        <v>191</v>
      </c>
      <c r="E309" s="62" t="s">
        <v>187</v>
      </c>
      <c r="F309" s="63">
        <v>41.03</v>
      </c>
      <c r="G309" s="64" t="s">
        <v>200</v>
      </c>
      <c r="H309" s="63">
        <v>1</v>
      </c>
    </row>
    <row r="310" spans="1:8" ht="16.5" x14ac:dyDescent="0.3">
      <c r="A310" s="59">
        <v>309</v>
      </c>
      <c r="B310" s="59" t="s">
        <v>194</v>
      </c>
      <c r="C310" s="60" t="s">
        <v>511</v>
      </c>
      <c r="D310" s="61" t="s">
        <v>202</v>
      </c>
      <c r="E310" s="62" t="s">
        <v>187</v>
      </c>
      <c r="F310" s="63">
        <v>41.16</v>
      </c>
      <c r="G310" s="64" t="s">
        <v>200</v>
      </c>
      <c r="H310" s="63">
        <v>1</v>
      </c>
    </row>
    <row r="311" spans="1:8" ht="16.5" x14ac:dyDescent="0.3">
      <c r="A311" s="59">
        <v>310</v>
      </c>
      <c r="B311" s="59" t="s">
        <v>194</v>
      </c>
      <c r="C311" s="60" t="s">
        <v>512</v>
      </c>
      <c r="D311" s="61" t="s">
        <v>191</v>
      </c>
      <c r="E311" s="62" t="s">
        <v>187</v>
      </c>
      <c r="F311" s="63">
        <v>41.16</v>
      </c>
      <c r="G311" s="64" t="s">
        <v>200</v>
      </c>
      <c r="H311" s="63">
        <v>1</v>
      </c>
    </row>
    <row r="312" spans="1:8" ht="16.5" x14ac:dyDescent="0.3">
      <c r="A312" s="59">
        <v>311</v>
      </c>
      <c r="B312" s="59" t="s">
        <v>194</v>
      </c>
      <c r="C312" s="60" t="s">
        <v>513</v>
      </c>
      <c r="D312" s="61" t="s">
        <v>202</v>
      </c>
      <c r="E312" s="62" t="s">
        <v>187</v>
      </c>
      <c r="F312" s="63">
        <v>41.37</v>
      </c>
      <c r="G312" s="64" t="s">
        <v>200</v>
      </c>
      <c r="H312" s="63">
        <v>1</v>
      </c>
    </row>
    <row r="313" spans="1:8" ht="16.5" x14ac:dyDescent="0.3">
      <c r="A313" s="59">
        <v>312</v>
      </c>
      <c r="B313" s="59" t="s">
        <v>194</v>
      </c>
      <c r="C313" s="60" t="s">
        <v>514</v>
      </c>
      <c r="D313" s="61" t="s">
        <v>382</v>
      </c>
      <c r="E313" s="62" t="s">
        <v>190</v>
      </c>
      <c r="F313" s="63">
        <v>50.37</v>
      </c>
      <c r="G313" s="64" t="s">
        <v>198</v>
      </c>
      <c r="H313" s="63">
        <v>2</v>
      </c>
    </row>
    <row r="314" spans="1:8" ht="16.5" x14ac:dyDescent="0.3">
      <c r="A314" s="59">
        <v>313</v>
      </c>
      <c r="B314" s="59" t="s">
        <v>194</v>
      </c>
      <c r="C314" s="60" t="s">
        <v>515</v>
      </c>
      <c r="D314" s="61" t="s">
        <v>196</v>
      </c>
      <c r="E314" s="62" t="s">
        <v>207</v>
      </c>
      <c r="F314" s="63">
        <v>59.31</v>
      </c>
      <c r="G314" s="64" t="s">
        <v>198</v>
      </c>
      <c r="H314" s="63">
        <v>2</v>
      </c>
    </row>
    <row r="315" spans="1:8" ht="16.5" x14ac:dyDescent="0.3">
      <c r="A315" s="59">
        <v>314</v>
      </c>
      <c r="B315" s="59" t="s">
        <v>194</v>
      </c>
      <c r="C315" s="60" t="s">
        <v>516</v>
      </c>
      <c r="D315" s="61" t="s">
        <v>191</v>
      </c>
      <c r="E315" s="62" t="s">
        <v>187</v>
      </c>
      <c r="F315" s="63">
        <v>41.03</v>
      </c>
      <c r="G315" s="64" t="s">
        <v>200</v>
      </c>
      <c r="H315" s="63">
        <v>1</v>
      </c>
    </row>
    <row r="316" spans="1:8" ht="16.5" x14ac:dyDescent="0.3">
      <c r="A316" s="59">
        <v>315</v>
      </c>
      <c r="B316" s="59" t="s">
        <v>194</v>
      </c>
      <c r="C316" s="60" t="s">
        <v>517</v>
      </c>
      <c r="D316" s="61" t="s">
        <v>202</v>
      </c>
      <c r="E316" s="62" t="s">
        <v>187</v>
      </c>
      <c r="F316" s="63">
        <v>41.16</v>
      </c>
      <c r="G316" s="64" t="s">
        <v>200</v>
      </c>
      <c r="H316" s="63">
        <v>1</v>
      </c>
    </row>
    <row r="317" spans="1:8" ht="16.5" x14ac:dyDescent="0.3">
      <c r="A317" s="59">
        <v>316</v>
      </c>
      <c r="B317" s="59" t="s">
        <v>194</v>
      </c>
      <c r="C317" s="60" t="s">
        <v>518</v>
      </c>
      <c r="D317" s="61" t="s">
        <v>191</v>
      </c>
      <c r="E317" s="62" t="s">
        <v>187</v>
      </c>
      <c r="F317" s="63">
        <v>41.16</v>
      </c>
      <c r="G317" s="64" t="s">
        <v>200</v>
      </c>
      <c r="H317" s="63">
        <v>1</v>
      </c>
    </row>
    <row r="318" spans="1:8" ht="16.5" x14ac:dyDescent="0.3">
      <c r="A318" s="59">
        <v>317</v>
      </c>
      <c r="B318" s="59" t="s">
        <v>194</v>
      </c>
      <c r="C318" s="60" t="s">
        <v>519</v>
      </c>
      <c r="D318" s="61" t="s">
        <v>202</v>
      </c>
      <c r="E318" s="62" t="s">
        <v>187</v>
      </c>
      <c r="F318" s="63">
        <v>41.37</v>
      </c>
      <c r="G318" s="64" t="s">
        <v>200</v>
      </c>
      <c r="H318" s="63">
        <v>1</v>
      </c>
    </row>
    <row r="319" spans="1:8" ht="16.5" x14ac:dyDescent="0.3">
      <c r="A319" s="59">
        <v>318</v>
      </c>
      <c r="B319" s="59" t="s">
        <v>194</v>
      </c>
      <c r="C319" s="60" t="s">
        <v>520</v>
      </c>
      <c r="D319" s="61" t="s">
        <v>382</v>
      </c>
      <c r="E319" s="62" t="s">
        <v>190</v>
      </c>
      <c r="F319" s="63">
        <v>50.37</v>
      </c>
      <c r="G319" s="64" t="s">
        <v>198</v>
      </c>
      <c r="H319" s="63">
        <v>2</v>
      </c>
    </row>
    <row r="320" spans="1:8" ht="16.5" x14ac:dyDescent="0.3">
      <c r="A320" s="59">
        <v>319</v>
      </c>
      <c r="B320" s="59" t="s">
        <v>194</v>
      </c>
      <c r="C320" s="60" t="s">
        <v>521</v>
      </c>
      <c r="D320" s="61" t="s">
        <v>196</v>
      </c>
      <c r="E320" s="62" t="s">
        <v>207</v>
      </c>
      <c r="F320" s="63">
        <v>59.31</v>
      </c>
      <c r="G320" s="64" t="s">
        <v>198</v>
      </c>
      <c r="H320" s="63">
        <v>2</v>
      </c>
    </row>
    <row r="321" spans="1:8" ht="16.5" x14ac:dyDescent="0.3">
      <c r="A321" s="59">
        <v>320</v>
      </c>
      <c r="B321" s="59" t="s">
        <v>194</v>
      </c>
      <c r="C321" s="60" t="s">
        <v>522</v>
      </c>
      <c r="D321" s="61" t="s">
        <v>191</v>
      </c>
      <c r="E321" s="62" t="s">
        <v>187</v>
      </c>
      <c r="F321" s="63">
        <v>41.03</v>
      </c>
      <c r="G321" s="64" t="s">
        <v>200</v>
      </c>
      <c r="H321" s="63">
        <v>1</v>
      </c>
    </row>
    <row r="322" spans="1:8" ht="16.5" x14ac:dyDescent="0.3">
      <c r="A322" s="59">
        <v>321</v>
      </c>
      <c r="B322" s="59" t="s">
        <v>194</v>
      </c>
      <c r="C322" s="60" t="s">
        <v>523</v>
      </c>
      <c r="D322" s="61" t="s">
        <v>202</v>
      </c>
      <c r="E322" s="62" t="s">
        <v>187</v>
      </c>
      <c r="F322" s="63">
        <v>41.16</v>
      </c>
      <c r="G322" s="64" t="s">
        <v>200</v>
      </c>
      <c r="H322" s="63">
        <v>1</v>
      </c>
    </row>
    <row r="323" spans="1:8" ht="16.5" x14ac:dyDescent="0.3">
      <c r="A323" s="59">
        <v>322</v>
      </c>
      <c r="B323" s="59" t="s">
        <v>194</v>
      </c>
      <c r="C323" s="60" t="s">
        <v>524</v>
      </c>
      <c r="D323" s="61" t="s">
        <v>191</v>
      </c>
      <c r="E323" s="62" t="s">
        <v>187</v>
      </c>
      <c r="F323" s="63">
        <v>41.16</v>
      </c>
      <c r="G323" s="64" t="s">
        <v>200</v>
      </c>
      <c r="H323" s="63">
        <v>1</v>
      </c>
    </row>
    <row r="324" spans="1:8" ht="16.5" x14ac:dyDescent="0.3">
      <c r="A324" s="59">
        <v>323</v>
      </c>
      <c r="B324" s="59" t="s">
        <v>194</v>
      </c>
      <c r="C324" s="60" t="s">
        <v>525</v>
      </c>
      <c r="D324" s="61" t="s">
        <v>202</v>
      </c>
      <c r="E324" s="62" t="s">
        <v>187</v>
      </c>
      <c r="F324" s="63">
        <v>41.37</v>
      </c>
      <c r="G324" s="64" t="s">
        <v>200</v>
      </c>
      <c r="H324" s="63">
        <v>1</v>
      </c>
    </row>
    <row r="325" spans="1:8" ht="16.5" x14ac:dyDescent="0.3">
      <c r="A325" s="59">
        <v>324</v>
      </c>
      <c r="B325" s="59" t="s">
        <v>194</v>
      </c>
      <c r="C325" s="60" t="s">
        <v>526</v>
      </c>
      <c r="D325" s="61" t="s">
        <v>382</v>
      </c>
      <c r="E325" s="62" t="s">
        <v>190</v>
      </c>
      <c r="F325" s="63">
        <v>50.37</v>
      </c>
      <c r="G325" s="64" t="s">
        <v>198</v>
      </c>
      <c r="H325" s="63">
        <v>2</v>
      </c>
    </row>
    <row r="326" spans="1:8" ht="16.5" x14ac:dyDescent="0.3">
      <c r="A326" s="59">
        <v>325</v>
      </c>
      <c r="B326" s="59" t="s">
        <v>194</v>
      </c>
      <c r="C326" s="60" t="s">
        <v>527</v>
      </c>
      <c r="D326" s="61" t="s">
        <v>196</v>
      </c>
      <c r="E326" s="62" t="s">
        <v>207</v>
      </c>
      <c r="F326" s="63">
        <v>59.31</v>
      </c>
      <c r="G326" s="64" t="s">
        <v>198</v>
      </c>
      <c r="H326" s="63">
        <v>2</v>
      </c>
    </row>
    <row r="327" spans="1:8" ht="16.5" x14ac:dyDescent="0.3">
      <c r="A327" s="59">
        <v>326</v>
      </c>
      <c r="B327" s="59" t="s">
        <v>194</v>
      </c>
      <c r="C327" s="60" t="s">
        <v>528</v>
      </c>
      <c r="D327" s="61" t="s">
        <v>191</v>
      </c>
      <c r="E327" s="62" t="s">
        <v>187</v>
      </c>
      <c r="F327" s="63">
        <v>41.03</v>
      </c>
      <c r="G327" s="64" t="s">
        <v>200</v>
      </c>
      <c r="H327" s="63">
        <v>1</v>
      </c>
    </row>
    <row r="328" spans="1:8" ht="16.5" x14ac:dyDescent="0.3">
      <c r="A328" s="59">
        <v>327</v>
      </c>
      <c r="B328" s="59" t="s">
        <v>194</v>
      </c>
      <c r="C328" s="60" t="s">
        <v>529</v>
      </c>
      <c r="D328" s="61" t="s">
        <v>202</v>
      </c>
      <c r="E328" s="62" t="s">
        <v>187</v>
      </c>
      <c r="F328" s="63">
        <v>41.16</v>
      </c>
      <c r="G328" s="64" t="s">
        <v>200</v>
      </c>
      <c r="H328" s="63">
        <v>1</v>
      </c>
    </row>
    <row r="329" spans="1:8" ht="16.5" x14ac:dyDescent="0.3">
      <c r="A329" s="59">
        <v>328</v>
      </c>
      <c r="B329" s="59" t="s">
        <v>194</v>
      </c>
      <c r="C329" s="60" t="s">
        <v>530</v>
      </c>
      <c r="D329" s="61" t="s">
        <v>191</v>
      </c>
      <c r="E329" s="62" t="s">
        <v>187</v>
      </c>
      <c r="F329" s="63">
        <v>41.16</v>
      </c>
      <c r="G329" s="64" t="s">
        <v>200</v>
      </c>
      <c r="H329" s="63">
        <v>1</v>
      </c>
    </row>
    <row r="330" spans="1:8" ht="16.5" x14ac:dyDescent="0.3">
      <c r="A330" s="59">
        <v>329</v>
      </c>
      <c r="B330" s="59" t="s">
        <v>194</v>
      </c>
      <c r="C330" s="60" t="s">
        <v>531</v>
      </c>
      <c r="D330" s="61" t="s">
        <v>202</v>
      </c>
      <c r="E330" s="62" t="s">
        <v>187</v>
      </c>
      <c r="F330" s="63">
        <v>41.37</v>
      </c>
      <c r="G330" s="64" t="s">
        <v>200</v>
      </c>
      <c r="H330" s="63">
        <v>1</v>
      </c>
    </row>
    <row r="331" spans="1:8" ht="16.5" x14ac:dyDescent="0.3">
      <c r="A331" s="59">
        <v>330</v>
      </c>
      <c r="B331" s="59" t="s">
        <v>194</v>
      </c>
      <c r="C331" s="60" t="s">
        <v>532</v>
      </c>
      <c r="D331" s="61" t="s">
        <v>382</v>
      </c>
      <c r="E331" s="62" t="s">
        <v>190</v>
      </c>
      <c r="F331" s="63">
        <v>50.37</v>
      </c>
      <c r="G331" s="64" t="s">
        <v>198</v>
      </c>
      <c r="H331" s="63">
        <v>2</v>
      </c>
    </row>
    <row r="332" spans="1:8" ht="16.5" x14ac:dyDescent="0.3">
      <c r="A332" s="59">
        <v>331</v>
      </c>
      <c r="B332" s="59" t="s">
        <v>194</v>
      </c>
      <c r="C332" s="60" t="s">
        <v>533</v>
      </c>
      <c r="D332" s="61" t="s">
        <v>196</v>
      </c>
      <c r="E332" s="62" t="s">
        <v>207</v>
      </c>
      <c r="F332" s="63">
        <v>59.31</v>
      </c>
      <c r="G332" s="64" t="s">
        <v>198</v>
      </c>
      <c r="H332" s="63">
        <v>2</v>
      </c>
    </row>
    <row r="333" spans="1:8" ht="16.5" x14ac:dyDescent="0.3">
      <c r="A333" s="59">
        <v>332</v>
      </c>
      <c r="B333" s="59" t="s">
        <v>194</v>
      </c>
      <c r="C333" s="60" t="s">
        <v>534</v>
      </c>
      <c r="D333" s="61" t="s">
        <v>191</v>
      </c>
      <c r="E333" s="62" t="s">
        <v>187</v>
      </c>
      <c r="F333" s="63">
        <v>41.03</v>
      </c>
      <c r="G333" s="64" t="s">
        <v>200</v>
      </c>
      <c r="H333" s="63">
        <v>1</v>
      </c>
    </row>
    <row r="334" spans="1:8" ht="16.5" x14ac:dyDescent="0.3">
      <c r="A334" s="59">
        <v>333</v>
      </c>
      <c r="B334" s="59" t="s">
        <v>194</v>
      </c>
      <c r="C334" s="60" t="s">
        <v>535</v>
      </c>
      <c r="D334" s="61" t="s">
        <v>202</v>
      </c>
      <c r="E334" s="62" t="s">
        <v>187</v>
      </c>
      <c r="F334" s="63">
        <v>41.16</v>
      </c>
      <c r="G334" s="64" t="s">
        <v>200</v>
      </c>
      <c r="H334" s="63">
        <v>1</v>
      </c>
    </row>
    <row r="335" spans="1:8" ht="16.5" x14ac:dyDescent="0.3">
      <c r="A335" s="59">
        <v>334</v>
      </c>
      <c r="B335" s="59" t="s">
        <v>194</v>
      </c>
      <c r="C335" s="60" t="s">
        <v>536</v>
      </c>
      <c r="D335" s="61" t="s">
        <v>191</v>
      </c>
      <c r="E335" s="62" t="s">
        <v>187</v>
      </c>
      <c r="F335" s="63">
        <v>41.16</v>
      </c>
      <c r="G335" s="64" t="s">
        <v>200</v>
      </c>
      <c r="H335" s="63">
        <v>1</v>
      </c>
    </row>
    <row r="336" spans="1:8" ht="16.5" x14ac:dyDescent="0.3">
      <c r="A336" s="59">
        <v>335</v>
      </c>
      <c r="B336" s="59" t="s">
        <v>194</v>
      </c>
      <c r="C336" s="60" t="s">
        <v>537</v>
      </c>
      <c r="D336" s="61" t="s">
        <v>202</v>
      </c>
      <c r="E336" s="62" t="s">
        <v>187</v>
      </c>
      <c r="F336" s="63">
        <v>41.37</v>
      </c>
      <c r="G336" s="64" t="s">
        <v>200</v>
      </c>
      <c r="H336" s="63">
        <v>1</v>
      </c>
    </row>
    <row r="337" spans="1:8" ht="16.5" x14ac:dyDescent="0.3">
      <c r="A337" s="59">
        <v>336</v>
      </c>
      <c r="B337" s="59" t="s">
        <v>194</v>
      </c>
      <c r="C337" s="60" t="s">
        <v>538</v>
      </c>
      <c r="D337" s="61" t="s">
        <v>382</v>
      </c>
      <c r="E337" s="62" t="s">
        <v>190</v>
      </c>
      <c r="F337" s="63">
        <v>50.37</v>
      </c>
      <c r="G337" s="64" t="s">
        <v>198</v>
      </c>
      <c r="H337" s="63">
        <v>2</v>
      </c>
    </row>
    <row r="338" spans="1:8" ht="16.5" x14ac:dyDescent="0.3">
      <c r="A338" s="59">
        <v>337</v>
      </c>
      <c r="B338" s="59" t="s">
        <v>194</v>
      </c>
      <c r="C338" s="60" t="s">
        <v>539</v>
      </c>
      <c r="D338" s="61" t="s">
        <v>196</v>
      </c>
      <c r="E338" s="62" t="s">
        <v>207</v>
      </c>
      <c r="F338" s="63">
        <v>59.31</v>
      </c>
      <c r="G338" s="64" t="s">
        <v>198</v>
      </c>
      <c r="H338" s="63">
        <v>2</v>
      </c>
    </row>
    <row r="339" spans="1:8" ht="16.5" x14ac:dyDescent="0.3">
      <c r="A339" s="59">
        <v>338</v>
      </c>
      <c r="B339" s="59" t="s">
        <v>194</v>
      </c>
      <c r="C339" s="60" t="s">
        <v>540</v>
      </c>
      <c r="D339" s="61" t="s">
        <v>191</v>
      </c>
      <c r="E339" s="62" t="s">
        <v>187</v>
      </c>
      <c r="F339" s="63">
        <v>41.03</v>
      </c>
      <c r="G339" s="64" t="s">
        <v>200</v>
      </c>
      <c r="H339" s="63">
        <v>1</v>
      </c>
    </row>
    <row r="340" spans="1:8" ht="16.5" x14ac:dyDescent="0.3">
      <c r="A340" s="59">
        <v>339</v>
      </c>
      <c r="B340" s="59" t="s">
        <v>194</v>
      </c>
      <c r="C340" s="60" t="s">
        <v>541</v>
      </c>
      <c r="D340" s="61" t="s">
        <v>202</v>
      </c>
      <c r="E340" s="62" t="s">
        <v>187</v>
      </c>
      <c r="F340" s="63">
        <v>41.16</v>
      </c>
      <c r="G340" s="64" t="s">
        <v>200</v>
      </c>
      <c r="H340" s="63">
        <v>1</v>
      </c>
    </row>
    <row r="341" spans="1:8" ht="16.5" x14ac:dyDescent="0.3">
      <c r="A341" s="59">
        <v>340</v>
      </c>
      <c r="B341" s="59" t="s">
        <v>194</v>
      </c>
      <c r="C341" s="60" t="s">
        <v>542</v>
      </c>
      <c r="D341" s="61" t="s">
        <v>191</v>
      </c>
      <c r="E341" s="62" t="s">
        <v>187</v>
      </c>
      <c r="F341" s="63">
        <v>41.16</v>
      </c>
      <c r="G341" s="64" t="s">
        <v>200</v>
      </c>
      <c r="H341" s="63">
        <v>1</v>
      </c>
    </row>
    <row r="342" spans="1:8" ht="16.5" x14ac:dyDescent="0.3">
      <c r="A342" s="59">
        <v>341</v>
      </c>
      <c r="B342" s="59" t="s">
        <v>194</v>
      </c>
      <c r="C342" s="60" t="s">
        <v>543</v>
      </c>
      <c r="D342" s="61" t="s">
        <v>202</v>
      </c>
      <c r="E342" s="62" t="s">
        <v>187</v>
      </c>
      <c r="F342" s="63">
        <v>41.37</v>
      </c>
      <c r="G342" s="64" t="s">
        <v>200</v>
      </c>
      <c r="H342" s="63">
        <v>1</v>
      </c>
    </row>
    <row r="343" spans="1:8" ht="16.5" x14ac:dyDescent="0.3">
      <c r="A343" s="59">
        <v>342</v>
      </c>
      <c r="B343" s="59" t="s">
        <v>194</v>
      </c>
      <c r="C343" s="60" t="s">
        <v>544</v>
      </c>
      <c r="D343" s="61" t="s">
        <v>382</v>
      </c>
      <c r="E343" s="62" t="s">
        <v>190</v>
      </c>
      <c r="F343" s="63">
        <v>50.37</v>
      </c>
      <c r="G343" s="64" t="s">
        <v>198</v>
      </c>
      <c r="H343" s="63">
        <v>2</v>
      </c>
    </row>
    <row r="344" spans="1:8" ht="16.5" x14ac:dyDescent="0.3">
      <c r="A344" s="59">
        <v>343</v>
      </c>
      <c r="B344" s="59" t="s">
        <v>194</v>
      </c>
      <c r="C344" s="60" t="s">
        <v>545</v>
      </c>
      <c r="D344" s="61" t="s">
        <v>196</v>
      </c>
      <c r="E344" s="62" t="s">
        <v>207</v>
      </c>
      <c r="F344" s="63">
        <v>59.31</v>
      </c>
      <c r="G344" s="64" t="s">
        <v>198</v>
      </c>
      <c r="H344" s="63">
        <v>2</v>
      </c>
    </row>
    <row r="345" spans="1:8" ht="16.5" x14ac:dyDescent="0.3">
      <c r="A345" s="59">
        <v>344</v>
      </c>
      <c r="B345" s="59" t="s">
        <v>194</v>
      </c>
      <c r="C345" s="60" t="s">
        <v>546</v>
      </c>
      <c r="D345" s="61" t="s">
        <v>191</v>
      </c>
      <c r="E345" s="62" t="s">
        <v>187</v>
      </c>
      <c r="F345" s="63">
        <v>41.03</v>
      </c>
      <c r="G345" s="64" t="s">
        <v>200</v>
      </c>
      <c r="H345" s="63">
        <v>1</v>
      </c>
    </row>
    <row r="346" spans="1:8" ht="16.5" x14ac:dyDescent="0.3">
      <c r="A346" s="59">
        <v>345</v>
      </c>
      <c r="B346" s="59" t="s">
        <v>194</v>
      </c>
      <c r="C346" s="60" t="s">
        <v>547</v>
      </c>
      <c r="D346" s="61" t="s">
        <v>202</v>
      </c>
      <c r="E346" s="62" t="s">
        <v>187</v>
      </c>
      <c r="F346" s="63">
        <v>41.16</v>
      </c>
      <c r="G346" s="64" t="s">
        <v>200</v>
      </c>
      <c r="H346" s="63">
        <v>1</v>
      </c>
    </row>
    <row r="347" spans="1:8" ht="16.5" x14ac:dyDescent="0.3">
      <c r="A347" s="59">
        <v>346</v>
      </c>
      <c r="B347" s="59" t="s">
        <v>194</v>
      </c>
      <c r="C347" s="60" t="s">
        <v>548</v>
      </c>
      <c r="D347" s="61" t="s">
        <v>191</v>
      </c>
      <c r="E347" s="62" t="s">
        <v>187</v>
      </c>
      <c r="F347" s="63">
        <v>41.16</v>
      </c>
      <c r="G347" s="64" t="s">
        <v>200</v>
      </c>
      <c r="H347" s="63">
        <v>1</v>
      </c>
    </row>
    <row r="348" spans="1:8" ht="16.5" x14ac:dyDescent="0.3">
      <c r="A348" s="59">
        <v>347</v>
      </c>
      <c r="B348" s="59" t="s">
        <v>194</v>
      </c>
      <c r="C348" s="60" t="s">
        <v>549</v>
      </c>
      <c r="D348" s="61" t="s">
        <v>202</v>
      </c>
      <c r="E348" s="62" t="s">
        <v>187</v>
      </c>
      <c r="F348" s="63">
        <v>41.37</v>
      </c>
      <c r="G348" s="64" t="s">
        <v>200</v>
      </c>
      <c r="H348" s="63">
        <v>1</v>
      </c>
    </row>
    <row r="349" spans="1:8" ht="16.5" x14ac:dyDescent="0.3">
      <c r="A349" s="59">
        <v>348</v>
      </c>
      <c r="B349" s="59" t="s">
        <v>194</v>
      </c>
      <c r="C349" s="60" t="s">
        <v>550</v>
      </c>
      <c r="D349" s="61" t="s">
        <v>382</v>
      </c>
      <c r="E349" s="62" t="s">
        <v>190</v>
      </c>
      <c r="F349" s="63">
        <v>50.37</v>
      </c>
      <c r="G349" s="64" t="s">
        <v>198</v>
      </c>
      <c r="H349" s="63">
        <v>2</v>
      </c>
    </row>
    <row r="350" spans="1:8" ht="16.5" x14ac:dyDescent="0.3">
      <c r="A350" s="59">
        <v>349</v>
      </c>
      <c r="B350" s="59" t="s">
        <v>194</v>
      </c>
      <c r="C350" s="60" t="s">
        <v>551</v>
      </c>
      <c r="D350" s="61" t="s">
        <v>552</v>
      </c>
      <c r="E350" s="62" t="s">
        <v>553</v>
      </c>
      <c r="F350" s="63">
        <v>55.6</v>
      </c>
      <c r="G350" s="64" t="s">
        <v>198</v>
      </c>
      <c r="H350" s="63">
        <v>2</v>
      </c>
    </row>
    <row r="351" spans="1:8" ht="16.5" x14ac:dyDescent="0.3">
      <c r="A351" s="59">
        <v>350</v>
      </c>
      <c r="B351" s="59" t="s">
        <v>194</v>
      </c>
      <c r="C351" s="60" t="s">
        <v>554</v>
      </c>
      <c r="D351" s="61" t="s">
        <v>188</v>
      </c>
      <c r="E351" s="62" t="s">
        <v>185</v>
      </c>
      <c r="F351" s="63">
        <v>40.880000000000003</v>
      </c>
      <c r="G351" s="64" t="s">
        <v>200</v>
      </c>
      <c r="H351" s="63">
        <v>1</v>
      </c>
    </row>
    <row r="352" spans="1:8" ht="16.5" x14ac:dyDescent="0.3">
      <c r="A352" s="59">
        <v>351</v>
      </c>
      <c r="B352" s="59" t="s">
        <v>194</v>
      </c>
      <c r="C352" s="60" t="s">
        <v>555</v>
      </c>
      <c r="D352" s="61" t="s">
        <v>186</v>
      </c>
      <c r="E352" s="62" t="s">
        <v>185</v>
      </c>
      <c r="F352" s="63">
        <v>40.880000000000003</v>
      </c>
      <c r="G352" s="64" t="s">
        <v>200</v>
      </c>
      <c r="H352" s="63">
        <v>1</v>
      </c>
    </row>
    <row r="353" spans="1:8" ht="16.5" x14ac:dyDescent="0.3">
      <c r="A353" s="59">
        <v>352</v>
      </c>
      <c r="B353" s="59" t="s">
        <v>194</v>
      </c>
      <c r="C353" s="60" t="s">
        <v>556</v>
      </c>
      <c r="D353" s="61" t="s">
        <v>186</v>
      </c>
      <c r="E353" s="62" t="s">
        <v>185</v>
      </c>
      <c r="F353" s="63">
        <v>40.880000000000003</v>
      </c>
      <c r="G353" s="64" t="s">
        <v>200</v>
      </c>
      <c r="H353" s="63">
        <v>1</v>
      </c>
    </row>
    <row r="354" spans="1:8" ht="16.5" x14ac:dyDescent="0.3">
      <c r="A354" s="59">
        <v>353</v>
      </c>
      <c r="B354" s="59" t="s">
        <v>194</v>
      </c>
      <c r="C354" s="60" t="s">
        <v>557</v>
      </c>
      <c r="D354" s="61" t="s">
        <v>184</v>
      </c>
      <c r="E354" s="62" t="s">
        <v>553</v>
      </c>
      <c r="F354" s="63">
        <v>59.21</v>
      </c>
      <c r="G354" s="64" t="s">
        <v>198</v>
      </c>
      <c r="H354" s="63">
        <v>2</v>
      </c>
    </row>
    <row r="355" spans="1:8" ht="16.5" x14ac:dyDescent="0.3">
      <c r="A355" s="59">
        <v>354</v>
      </c>
      <c r="B355" s="59" t="s">
        <v>194</v>
      </c>
      <c r="C355" s="60" t="s">
        <v>558</v>
      </c>
      <c r="D355" s="61" t="s">
        <v>552</v>
      </c>
      <c r="E355" s="62" t="s">
        <v>553</v>
      </c>
      <c r="F355" s="63">
        <v>55.6</v>
      </c>
      <c r="G355" s="64" t="s">
        <v>198</v>
      </c>
      <c r="H355" s="63">
        <v>2</v>
      </c>
    </row>
    <row r="356" spans="1:8" ht="16.5" x14ac:dyDescent="0.3">
      <c r="A356" s="59">
        <v>355</v>
      </c>
      <c r="B356" s="59" t="s">
        <v>194</v>
      </c>
      <c r="C356" s="60" t="s">
        <v>559</v>
      </c>
      <c r="D356" s="61" t="s">
        <v>188</v>
      </c>
      <c r="E356" s="62" t="s">
        <v>185</v>
      </c>
      <c r="F356" s="63">
        <v>40.880000000000003</v>
      </c>
      <c r="G356" s="64" t="s">
        <v>200</v>
      </c>
      <c r="H356" s="63">
        <v>1</v>
      </c>
    </row>
    <row r="357" spans="1:8" ht="16.5" x14ac:dyDescent="0.15">
      <c r="A357" s="59">
        <v>356</v>
      </c>
      <c r="B357" s="59" t="s">
        <v>194</v>
      </c>
      <c r="C357" s="60" t="s">
        <v>560</v>
      </c>
      <c r="D357" s="65" t="s">
        <v>186</v>
      </c>
      <c r="E357" s="66" t="s">
        <v>185</v>
      </c>
      <c r="F357" s="63">
        <v>41</v>
      </c>
      <c r="G357" s="64" t="s">
        <v>200</v>
      </c>
      <c r="H357" s="63">
        <v>1</v>
      </c>
    </row>
    <row r="358" spans="1:8" ht="16.5" x14ac:dyDescent="0.3">
      <c r="A358" s="59">
        <v>357</v>
      </c>
      <c r="B358" s="59" t="s">
        <v>194</v>
      </c>
      <c r="C358" s="60" t="s">
        <v>561</v>
      </c>
      <c r="D358" s="61" t="s">
        <v>188</v>
      </c>
      <c r="E358" s="62" t="s">
        <v>185</v>
      </c>
      <c r="F358" s="63">
        <v>41</v>
      </c>
      <c r="G358" s="64" t="s">
        <v>200</v>
      </c>
      <c r="H358" s="63">
        <v>1</v>
      </c>
    </row>
    <row r="359" spans="1:8" ht="16.5" x14ac:dyDescent="0.3">
      <c r="A359" s="59">
        <v>358</v>
      </c>
      <c r="B359" s="59" t="s">
        <v>194</v>
      </c>
      <c r="C359" s="60" t="s">
        <v>562</v>
      </c>
      <c r="D359" s="61" t="s">
        <v>186</v>
      </c>
      <c r="E359" s="62" t="s">
        <v>185</v>
      </c>
      <c r="F359" s="63">
        <v>40.880000000000003</v>
      </c>
      <c r="G359" s="64" t="s">
        <v>200</v>
      </c>
      <c r="H359" s="63">
        <v>1</v>
      </c>
    </row>
    <row r="360" spans="1:8" ht="16.5" x14ac:dyDescent="0.3">
      <c r="A360" s="59">
        <v>359</v>
      </c>
      <c r="B360" s="59" t="s">
        <v>194</v>
      </c>
      <c r="C360" s="60" t="s">
        <v>563</v>
      </c>
      <c r="D360" s="61" t="s">
        <v>184</v>
      </c>
      <c r="E360" s="62" t="s">
        <v>553</v>
      </c>
      <c r="F360" s="63">
        <v>59.21</v>
      </c>
      <c r="G360" s="64" t="s">
        <v>198</v>
      </c>
      <c r="H360" s="63">
        <v>2</v>
      </c>
    </row>
    <row r="361" spans="1:8" ht="16.5" x14ac:dyDescent="0.3">
      <c r="A361" s="59">
        <v>360</v>
      </c>
      <c r="B361" s="59" t="s">
        <v>194</v>
      </c>
      <c r="C361" s="60" t="s">
        <v>564</v>
      </c>
      <c r="D361" s="61" t="s">
        <v>552</v>
      </c>
      <c r="E361" s="62" t="s">
        <v>553</v>
      </c>
      <c r="F361" s="63">
        <v>55.6</v>
      </c>
      <c r="G361" s="64" t="s">
        <v>198</v>
      </c>
      <c r="H361" s="63">
        <v>2</v>
      </c>
    </row>
    <row r="362" spans="1:8" ht="16.5" x14ac:dyDescent="0.3">
      <c r="A362" s="59">
        <v>361</v>
      </c>
      <c r="B362" s="59" t="s">
        <v>194</v>
      </c>
      <c r="C362" s="60" t="s">
        <v>565</v>
      </c>
      <c r="D362" s="61" t="s">
        <v>188</v>
      </c>
      <c r="E362" s="62" t="s">
        <v>185</v>
      </c>
      <c r="F362" s="63">
        <v>40.880000000000003</v>
      </c>
      <c r="G362" s="64" t="s">
        <v>200</v>
      </c>
      <c r="H362" s="63">
        <v>1</v>
      </c>
    </row>
    <row r="363" spans="1:8" ht="16.5" x14ac:dyDescent="0.3">
      <c r="A363" s="59">
        <v>362</v>
      </c>
      <c r="B363" s="59" t="s">
        <v>194</v>
      </c>
      <c r="C363" s="60" t="s">
        <v>566</v>
      </c>
      <c r="D363" s="61" t="s">
        <v>186</v>
      </c>
      <c r="E363" s="62" t="s">
        <v>185</v>
      </c>
      <c r="F363" s="63">
        <v>41</v>
      </c>
      <c r="G363" s="64" t="s">
        <v>200</v>
      </c>
      <c r="H363" s="63">
        <v>1</v>
      </c>
    </row>
    <row r="364" spans="1:8" ht="16.5" x14ac:dyDescent="0.3">
      <c r="A364" s="59">
        <v>363</v>
      </c>
      <c r="B364" s="59" t="s">
        <v>194</v>
      </c>
      <c r="C364" s="60" t="s">
        <v>567</v>
      </c>
      <c r="D364" s="61" t="s">
        <v>188</v>
      </c>
      <c r="E364" s="62" t="s">
        <v>185</v>
      </c>
      <c r="F364" s="63">
        <v>41</v>
      </c>
      <c r="G364" s="64" t="s">
        <v>200</v>
      </c>
      <c r="H364" s="63">
        <v>1</v>
      </c>
    </row>
    <row r="365" spans="1:8" ht="16.5" x14ac:dyDescent="0.3">
      <c r="A365" s="59">
        <v>364</v>
      </c>
      <c r="B365" s="59" t="s">
        <v>194</v>
      </c>
      <c r="C365" s="60" t="s">
        <v>568</v>
      </c>
      <c r="D365" s="61" t="s">
        <v>186</v>
      </c>
      <c r="E365" s="62" t="s">
        <v>185</v>
      </c>
      <c r="F365" s="63">
        <v>40.880000000000003</v>
      </c>
      <c r="G365" s="64" t="s">
        <v>200</v>
      </c>
      <c r="H365" s="63">
        <v>1</v>
      </c>
    </row>
    <row r="366" spans="1:8" ht="16.5" x14ac:dyDescent="0.3">
      <c r="A366" s="59">
        <v>365</v>
      </c>
      <c r="B366" s="59" t="s">
        <v>194</v>
      </c>
      <c r="C366" s="60" t="s">
        <v>569</v>
      </c>
      <c r="D366" s="61" t="s">
        <v>184</v>
      </c>
      <c r="E366" s="62" t="s">
        <v>553</v>
      </c>
      <c r="F366" s="63">
        <v>59.21</v>
      </c>
      <c r="G366" s="64" t="s">
        <v>198</v>
      </c>
      <c r="H366" s="63">
        <v>2</v>
      </c>
    </row>
    <row r="367" spans="1:8" ht="16.5" x14ac:dyDescent="0.3">
      <c r="A367" s="59">
        <v>366</v>
      </c>
      <c r="B367" s="59" t="s">
        <v>194</v>
      </c>
      <c r="C367" s="60" t="s">
        <v>570</v>
      </c>
      <c r="D367" s="61" t="s">
        <v>552</v>
      </c>
      <c r="E367" s="62" t="s">
        <v>553</v>
      </c>
      <c r="F367" s="63">
        <v>55.6</v>
      </c>
      <c r="G367" s="64" t="s">
        <v>198</v>
      </c>
      <c r="H367" s="63">
        <v>2</v>
      </c>
    </row>
    <row r="368" spans="1:8" ht="16.5" x14ac:dyDescent="0.3">
      <c r="A368" s="59">
        <v>367</v>
      </c>
      <c r="B368" s="59" t="s">
        <v>194</v>
      </c>
      <c r="C368" s="60" t="s">
        <v>571</v>
      </c>
      <c r="D368" s="61" t="s">
        <v>188</v>
      </c>
      <c r="E368" s="62" t="s">
        <v>185</v>
      </c>
      <c r="F368" s="63">
        <v>40.880000000000003</v>
      </c>
      <c r="G368" s="64" t="s">
        <v>200</v>
      </c>
      <c r="H368" s="63">
        <v>1</v>
      </c>
    </row>
    <row r="369" spans="1:8" ht="16.5" x14ac:dyDescent="0.3">
      <c r="A369" s="59">
        <v>368</v>
      </c>
      <c r="B369" s="59" t="s">
        <v>194</v>
      </c>
      <c r="C369" s="60" t="s">
        <v>572</v>
      </c>
      <c r="D369" s="61" t="s">
        <v>186</v>
      </c>
      <c r="E369" s="62" t="s">
        <v>185</v>
      </c>
      <c r="F369" s="63">
        <v>41</v>
      </c>
      <c r="G369" s="64" t="s">
        <v>200</v>
      </c>
      <c r="H369" s="63">
        <v>1</v>
      </c>
    </row>
    <row r="370" spans="1:8" ht="16.5" x14ac:dyDescent="0.3">
      <c r="A370" s="59">
        <v>369</v>
      </c>
      <c r="B370" s="59" t="s">
        <v>194</v>
      </c>
      <c r="C370" s="60" t="s">
        <v>573</v>
      </c>
      <c r="D370" s="61" t="s">
        <v>188</v>
      </c>
      <c r="E370" s="62" t="s">
        <v>185</v>
      </c>
      <c r="F370" s="63">
        <v>41</v>
      </c>
      <c r="G370" s="64" t="s">
        <v>200</v>
      </c>
      <c r="H370" s="63">
        <v>1</v>
      </c>
    </row>
    <row r="371" spans="1:8" ht="16.5" x14ac:dyDescent="0.3">
      <c r="A371" s="59">
        <v>370</v>
      </c>
      <c r="B371" s="59" t="s">
        <v>194</v>
      </c>
      <c r="C371" s="60" t="s">
        <v>574</v>
      </c>
      <c r="D371" s="61" t="s">
        <v>186</v>
      </c>
      <c r="E371" s="62" t="s">
        <v>185</v>
      </c>
      <c r="F371" s="63">
        <v>40.880000000000003</v>
      </c>
      <c r="G371" s="64" t="s">
        <v>200</v>
      </c>
      <c r="H371" s="63">
        <v>1</v>
      </c>
    </row>
    <row r="372" spans="1:8" ht="16.5" x14ac:dyDescent="0.3">
      <c r="A372" s="59">
        <v>371</v>
      </c>
      <c r="B372" s="59" t="s">
        <v>194</v>
      </c>
      <c r="C372" s="60" t="s">
        <v>575</v>
      </c>
      <c r="D372" s="61" t="s">
        <v>184</v>
      </c>
      <c r="E372" s="62" t="s">
        <v>553</v>
      </c>
      <c r="F372" s="63">
        <v>59.21</v>
      </c>
      <c r="G372" s="64" t="s">
        <v>198</v>
      </c>
      <c r="H372" s="63">
        <v>2</v>
      </c>
    </row>
    <row r="373" spans="1:8" ht="16.5" x14ac:dyDescent="0.3">
      <c r="A373" s="59">
        <v>372</v>
      </c>
      <c r="B373" s="59" t="s">
        <v>194</v>
      </c>
      <c r="C373" s="60" t="s">
        <v>576</v>
      </c>
      <c r="D373" s="61" t="s">
        <v>552</v>
      </c>
      <c r="E373" s="62" t="s">
        <v>553</v>
      </c>
      <c r="F373" s="63">
        <v>55.7</v>
      </c>
      <c r="G373" s="64" t="s">
        <v>198</v>
      </c>
      <c r="H373" s="63">
        <v>2</v>
      </c>
    </row>
    <row r="374" spans="1:8" ht="16.5" x14ac:dyDescent="0.3">
      <c r="A374" s="59">
        <v>373</v>
      </c>
      <c r="B374" s="59" t="s">
        <v>194</v>
      </c>
      <c r="C374" s="60" t="s">
        <v>577</v>
      </c>
      <c r="D374" s="61" t="s">
        <v>188</v>
      </c>
      <c r="E374" s="62" t="s">
        <v>185</v>
      </c>
      <c r="F374" s="63">
        <v>41.03</v>
      </c>
      <c r="G374" s="64" t="s">
        <v>200</v>
      </c>
      <c r="H374" s="63">
        <v>1</v>
      </c>
    </row>
    <row r="375" spans="1:8" ht="16.5" x14ac:dyDescent="0.3">
      <c r="A375" s="59">
        <v>374</v>
      </c>
      <c r="B375" s="59" t="s">
        <v>194</v>
      </c>
      <c r="C375" s="60" t="s">
        <v>578</v>
      </c>
      <c r="D375" s="61" t="s">
        <v>186</v>
      </c>
      <c r="E375" s="62" t="s">
        <v>185</v>
      </c>
      <c r="F375" s="63">
        <v>41.16</v>
      </c>
      <c r="G375" s="64" t="s">
        <v>200</v>
      </c>
      <c r="H375" s="63">
        <v>1</v>
      </c>
    </row>
    <row r="376" spans="1:8" ht="16.5" x14ac:dyDescent="0.3">
      <c r="A376" s="59">
        <v>375</v>
      </c>
      <c r="B376" s="59" t="s">
        <v>194</v>
      </c>
      <c r="C376" s="60" t="s">
        <v>579</v>
      </c>
      <c r="D376" s="61" t="s">
        <v>188</v>
      </c>
      <c r="E376" s="62" t="s">
        <v>185</v>
      </c>
      <c r="F376" s="63">
        <v>41.16</v>
      </c>
      <c r="G376" s="64" t="s">
        <v>200</v>
      </c>
      <c r="H376" s="63">
        <v>1</v>
      </c>
    </row>
    <row r="377" spans="1:8" ht="16.5" x14ac:dyDescent="0.3">
      <c r="A377" s="59">
        <v>376</v>
      </c>
      <c r="B377" s="59" t="s">
        <v>194</v>
      </c>
      <c r="C377" s="60" t="s">
        <v>580</v>
      </c>
      <c r="D377" s="61" t="s">
        <v>186</v>
      </c>
      <c r="E377" s="62" t="s">
        <v>185</v>
      </c>
      <c r="F377" s="63">
        <v>41.03</v>
      </c>
      <c r="G377" s="64" t="s">
        <v>200</v>
      </c>
      <c r="H377" s="63">
        <v>1</v>
      </c>
    </row>
    <row r="378" spans="1:8" ht="16.5" x14ac:dyDescent="0.3">
      <c r="A378" s="59">
        <v>377</v>
      </c>
      <c r="B378" s="59" t="s">
        <v>194</v>
      </c>
      <c r="C378" s="60" t="s">
        <v>581</v>
      </c>
      <c r="D378" s="61" t="s">
        <v>184</v>
      </c>
      <c r="E378" s="62" t="s">
        <v>553</v>
      </c>
      <c r="F378" s="63">
        <v>59.31</v>
      </c>
      <c r="G378" s="64" t="s">
        <v>198</v>
      </c>
      <c r="H378" s="63">
        <v>2</v>
      </c>
    </row>
    <row r="379" spans="1:8" ht="16.5" x14ac:dyDescent="0.3">
      <c r="A379" s="59">
        <v>378</v>
      </c>
      <c r="B379" s="59" t="s">
        <v>194</v>
      </c>
      <c r="C379" s="60" t="s">
        <v>582</v>
      </c>
      <c r="D379" s="61" t="s">
        <v>552</v>
      </c>
      <c r="E379" s="62" t="s">
        <v>553</v>
      </c>
      <c r="F379" s="63">
        <v>55.7</v>
      </c>
      <c r="G379" s="64" t="s">
        <v>198</v>
      </c>
      <c r="H379" s="63">
        <v>2</v>
      </c>
    </row>
    <row r="380" spans="1:8" ht="16.5" x14ac:dyDescent="0.3">
      <c r="A380" s="59">
        <v>379</v>
      </c>
      <c r="B380" s="59" t="s">
        <v>194</v>
      </c>
      <c r="C380" s="60" t="s">
        <v>583</v>
      </c>
      <c r="D380" s="61" t="s">
        <v>188</v>
      </c>
      <c r="E380" s="62" t="s">
        <v>185</v>
      </c>
      <c r="F380" s="63">
        <v>41.03</v>
      </c>
      <c r="G380" s="64" t="s">
        <v>200</v>
      </c>
      <c r="H380" s="63">
        <v>1</v>
      </c>
    </row>
    <row r="381" spans="1:8" ht="16.5" x14ac:dyDescent="0.3">
      <c r="A381" s="59">
        <v>380</v>
      </c>
      <c r="B381" s="59" t="s">
        <v>194</v>
      </c>
      <c r="C381" s="60" t="s">
        <v>584</v>
      </c>
      <c r="D381" s="61" t="s">
        <v>186</v>
      </c>
      <c r="E381" s="62" t="s">
        <v>185</v>
      </c>
      <c r="F381" s="63">
        <v>41.16</v>
      </c>
      <c r="G381" s="64" t="s">
        <v>200</v>
      </c>
      <c r="H381" s="63">
        <v>1</v>
      </c>
    </row>
    <row r="382" spans="1:8" ht="16.5" x14ac:dyDescent="0.3">
      <c r="A382" s="59">
        <v>381</v>
      </c>
      <c r="B382" s="59" t="s">
        <v>194</v>
      </c>
      <c r="C382" s="60" t="s">
        <v>585</v>
      </c>
      <c r="D382" s="61" t="s">
        <v>188</v>
      </c>
      <c r="E382" s="62" t="s">
        <v>185</v>
      </c>
      <c r="F382" s="63">
        <v>41.16</v>
      </c>
      <c r="G382" s="64" t="s">
        <v>200</v>
      </c>
      <c r="H382" s="63">
        <v>1</v>
      </c>
    </row>
    <row r="383" spans="1:8" ht="16.5" x14ac:dyDescent="0.3">
      <c r="A383" s="59">
        <v>382</v>
      </c>
      <c r="B383" s="59" t="s">
        <v>194</v>
      </c>
      <c r="C383" s="60" t="s">
        <v>586</v>
      </c>
      <c r="D383" s="61" t="s">
        <v>186</v>
      </c>
      <c r="E383" s="62" t="s">
        <v>185</v>
      </c>
      <c r="F383" s="63">
        <v>41.03</v>
      </c>
      <c r="G383" s="64" t="s">
        <v>200</v>
      </c>
      <c r="H383" s="63">
        <v>1</v>
      </c>
    </row>
    <row r="384" spans="1:8" ht="16.5" x14ac:dyDescent="0.3">
      <c r="A384" s="59">
        <v>383</v>
      </c>
      <c r="B384" s="59" t="s">
        <v>194</v>
      </c>
      <c r="C384" s="60" t="s">
        <v>587</v>
      </c>
      <c r="D384" s="61" t="s">
        <v>184</v>
      </c>
      <c r="E384" s="62" t="s">
        <v>553</v>
      </c>
      <c r="F384" s="63">
        <v>59.31</v>
      </c>
      <c r="G384" s="64" t="s">
        <v>198</v>
      </c>
      <c r="H384" s="63">
        <v>2</v>
      </c>
    </row>
    <row r="385" spans="1:8" ht="16.5" x14ac:dyDescent="0.3">
      <c r="A385" s="59">
        <v>384</v>
      </c>
      <c r="B385" s="59" t="s">
        <v>194</v>
      </c>
      <c r="C385" s="60" t="s">
        <v>588</v>
      </c>
      <c r="D385" s="61" t="s">
        <v>552</v>
      </c>
      <c r="E385" s="62" t="s">
        <v>553</v>
      </c>
      <c r="F385" s="63">
        <v>55.7</v>
      </c>
      <c r="G385" s="64" t="s">
        <v>198</v>
      </c>
      <c r="H385" s="63">
        <v>2</v>
      </c>
    </row>
    <row r="386" spans="1:8" ht="16.5" x14ac:dyDescent="0.3">
      <c r="A386" s="59">
        <v>385</v>
      </c>
      <c r="B386" s="59" t="s">
        <v>194</v>
      </c>
      <c r="C386" s="60" t="s">
        <v>589</v>
      </c>
      <c r="D386" s="61" t="s">
        <v>188</v>
      </c>
      <c r="E386" s="62" t="s">
        <v>185</v>
      </c>
      <c r="F386" s="63">
        <v>41.03</v>
      </c>
      <c r="G386" s="64" t="s">
        <v>200</v>
      </c>
      <c r="H386" s="63">
        <v>1</v>
      </c>
    </row>
    <row r="387" spans="1:8" ht="16.5" x14ac:dyDescent="0.3">
      <c r="A387" s="59">
        <v>386</v>
      </c>
      <c r="B387" s="59" t="s">
        <v>194</v>
      </c>
      <c r="C387" s="60" t="s">
        <v>590</v>
      </c>
      <c r="D387" s="61" t="s">
        <v>186</v>
      </c>
      <c r="E387" s="62" t="s">
        <v>185</v>
      </c>
      <c r="F387" s="63">
        <v>41.16</v>
      </c>
      <c r="G387" s="64" t="s">
        <v>200</v>
      </c>
      <c r="H387" s="63">
        <v>1</v>
      </c>
    </row>
    <row r="388" spans="1:8" ht="16.5" x14ac:dyDescent="0.3">
      <c r="A388" s="59">
        <v>387</v>
      </c>
      <c r="B388" s="59" t="s">
        <v>194</v>
      </c>
      <c r="C388" s="60" t="s">
        <v>591</v>
      </c>
      <c r="D388" s="61" t="s">
        <v>188</v>
      </c>
      <c r="E388" s="62" t="s">
        <v>185</v>
      </c>
      <c r="F388" s="63">
        <v>41.16</v>
      </c>
      <c r="G388" s="64" t="s">
        <v>200</v>
      </c>
      <c r="H388" s="63">
        <v>1</v>
      </c>
    </row>
    <row r="389" spans="1:8" ht="16.5" x14ac:dyDescent="0.3">
      <c r="A389" s="59">
        <v>388</v>
      </c>
      <c r="B389" s="59" t="s">
        <v>194</v>
      </c>
      <c r="C389" s="60" t="s">
        <v>592</v>
      </c>
      <c r="D389" s="61" t="s">
        <v>186</v>
      </c>
      <c r="E389" s="62" t="s">
        <v>185</v>
      </c>
      <c r="F389" s="63">
        <v>41.03</v>
      </c>
      <c r="G389" s="64" t="s">
        <v>200</v>
      </c>
      <c r="H389" s="63">
        <v>1</v>
      </c>
    </row>
    <row r="390" spans="1:8" ht="16.5" x14ac:dyDescent="0.3">
      <c r="A390" s="59">
        <v>389</v>
      </c>
      <c r="B390" s="59" t="s">
        <v>194</v>
      </c>
      <c r="C390" s="60" t="s">
        <v>593</v>
      </c>
      <c r="D390" s="61" t="s">
        <v>184</v>
      </c>
      <c r="E390" s="62" t="s">
        <v>553</v>
      </c>
      <c r="F390" s="63">
        <v>59.31</v>
      </c>
      <c r="G390" s="64" t="s">
        <v>198</v>
      </c>
      <c r="H390" s="63">
        <v>2</v>
      </c>
    </row>
    <row r="391" spans="1:8" ht="16.5" x14ac:dyDescent="0.3">
      <c r="A391" s="59">
        <v>390</v>
      </c>
      <c r="B391" s="59" t="s">
        <v>194</v>
      </c>
      <c r="C391" s="60" t="s">
        <v>594</v>
      </c>
      <c r="D391" s="61" t="s">
        <v>552</v>
      </c>
      <c r="E391" s="62" t="s">
        <v>553</v>
      </c>
      <c r="F391" s="63">
        <v>55.7</v>
      </c>
      <c r="G391" s="64" t="s">
        <v>198</v>
      </c>
      <c r="H391" s="63">
        <v>2</v>
      </c>
    </row>
    <row r="392" spans="1:8" ht="16.5" x14ac:dyDescent="0.3">
      <c r="A392" s="59">
        <v>391</v>
      </c>
      <c r="B392" s="59" t="s">
        <v>194</v>
      </c>
      <c r="C392" s="60" t="s">
        <v>595</v>
      </c>
      <c r="D392" s="61" t="s">
        <v>188</v>
      </c>
      <c r="E392" s="62" t="s">
        <v>185</v>
      </c>
      <c r="F392" s="63">
        <v>41.03</v>
      </c>
      <c r="G392" s="64" t="s">
        <v>200</v>
      </c>
      <c r="H392" s="63">
        <v>1</v>
      </c>
    </row>
    <row r="393" spans="1:8" ht="16.5" x14ac:dyDescent="0.3">
      <c r="A393" s="59">
        <v>392</v>
      </c>
      <c r="B393" s="59" t="s">
        <v>194</v>
      </c>
      <c r="C393" s="60" t="s">
        <v>596</v>
      </c>
      <c r="D393" s="61" t="s">
        <v>186</v>
      </c>
      <c r="E393" s="62" t="s">
        <v>185</v>
      </c>
      <c r="F393" s="63">
        <v>41.16</v>
      </c>
      <c r="G393" s="64" t="s">
        <v>200</v>
      </c>
      <c r="H393" s="63">
        <v>1</v>
      </c>
    </row>
    <row r="394" spans="1:8" ht="16.5" x14ac:dyDescent="0.3">
      <c r="A394" s="59">
        <v>393</v>
      </c>
      <c r="B394" s="59" t="s">
        <v>194</v>
      </c>
      <c r="C394" s="60" t="s">
        <v>597</v>
      </c>
      <c r="D394" s="61" t="s">
        <v>188</v>
      </c>
      <c r="E394" s="62" t="s">
        <v>185</v>
      </c>
      <c r="F394" s="63">
        <v>41.16</v>
      </c>
      <c r="G394" s="64" t="s">
        <v>200</v>
      </c>
      <c r="H394" s="63">
        <v>1</v>
      </c>
    </row>
    <row r="395" spans="1:8" ht="16.5" x14ac:dyDescent="0.3">
      <c r="A395" s="59">
        <v>394</v>
      </c>
      <c r="B395" s="59" t="s">
        <v>194</v>
      </c>
      <c r="C395" s="60" t="s">
        <v>598</v>
      </c>
      <c r="D395" s="61" t="s">
        <v>186</v>
      </c>
      <c r="E395" s="62" t="s">
        <v>185</v>
      </c>
      <c r="F395" s="63">
        <v>41.03</v>
      </c>
      <c r="G395" s="64" t="s">
        <v>200</v>
      </c>
      <c r="H395" s="63">
        <v>1</v>
      </c>
    </row>
    <row r="396" spans="1:8" ht="16.5" x14ac:dyDescent="0.3">
      <c r="A396" s="59">
        <v>395</v>
      </c>
      <c r="B396" s="59" t="s">
        <v>194</v>
      </c>
      <c r="C396" s="60" t="s">
        <v>599</v>
      </c>
      <c r="D396" s="61" t="s">
        <v>184</v>
      </c>
      <c r="E396" s="62" t="s">
        <v>553</v>
      </c>
      <c r="F396" s="63">
        <v>59.31</v>
      </c>
      <c r="G396" s="64" t="s">
        <v>198</v>
      </c>
      <c r="H396" s="63">
        <v>2</v>
      </c>
    </row>
    <row r="397" spans="1:8" ht="16.5" x14ac:dyDescent="0.3">
      <c r="A397" s="59">
        <v>396</v>
      </c>
      <c r="B397" s="59" t="s">
        <v>194</v>
      </c>
      <c r="C397" s="60" t="s">
        <v>600</v>
      </c>
      <c r="D397" s="61" t="s">
        <v>552</v>
      </c>
      <c r="E397" s="62" t="s">
        <v>553</v>
      </c>
      <c r="F397" s="63">
        <v>55.7</v>
      </c>
      <c r="G397" s="64" t="s">
        <v>198</v>
      </c>
      <c r="H397" s="63">
        <v>2</v>
      </c>
    </row>
    <row r="398" spans="1:8" ht="16.5" x14ac:dyDescent="0.3">
      <c r="A398" s="59">
        <v>397</v>
      </c>
      <c r="B398" s="59" t="s">
        <v>194</v>
      </c>
      <c r="C398" s="60" t="s">
        <v>601</v>
      </c>
      <c r="D398" s="61" t="s">
        <v>188</v>
      </c>
      <c r="E398" s="62" t="s">
        <v>185</v>
      </c>
      <c r="F398" s="63">
        <v>41.03</v>
      </c>
      <c r="G398" s="64" t="s">
        <v>200</v>
      </c>
      <c r="H398" s="63">
        <v>1</v>
      </c>
    </row>
    <row r="399" spans="1:8" ht="16.5" x14ac:dyDescent="0.3">
      <c r="A399" s="59">
        <v>398</v>
      </c>
      <c r="B399" s="59" t="s">
        <v>194</v>
      </c>
      <c r="C399" s="60" t="s">
        <v>602</v>
      </c>
      <c r="D399" s="61" t="s">
        <v>186</v>
      </c>
      <c r="E399" s="62" t="s">
        <v>185</v>
      </c>
      <c r="F399" s="63">
        <v>41.16</v>
      </c>
      <c r="G399" s="64" t="s">
        <v>200</v>
      </c>
      <c r="H399" s="63">
        <v>1</v>
      </c>
    </row>
    <row r="400" spans="1:8" ht="16.5" x14ac:dyDescent="0.3">
      <c r="A400" s="59">
        <v>399</v>
      </c>
      <c r="B400" s="59" t="s">
        <v>194</v>
      </c>
      <c r="C400" s="60" t="s">
        <v>603</v>
      </c>
      <c r="D400" s="61" t="s">
        <v>188</v>
      </c>
      <c r="E400" s="62" t="s">
        <v>185</v>
      </c>
      <c r="F400" s="63">
        <v>41.16</v>
      </c>
      <c r="G400" s="64" t="s">
        <v>200</v>
      </c>
      <c r="H400" s="63">
        <v>1</v>
      </c>
    </row>
    <row r="401" spans="1:8" ht="16.5" x14ac:dyDescent="0.3">
      <c r="A401" s="59">
        <v>400</v>
      </c>
      <c r="B401" s="59" t="s">
        <v>194</v>
      </c>
      <c r="C401" s="60" t="s">
        <v>604</v>
      </c>
      <c r="D401" s="61" t="s">
        <v>186</v>
      </c>
      <c r="E401" s="62" t="s">
        <v>185</v>
      </c>
      <c r="F401" s="63">
        <v>41.03</v>
      </c>
      <c r="G401" s="64" t="s">
        <v>200</v>
      </c>
      <c r="H401" s="63">
        <v>1</v>
      </c>
    </row>
    <row r="402" spans="1:8" ht="16.5" x14ac:dyDescent="0.3">
      <c r="A402" s="59">
        <v>401</v>
      </c>
      <c r="B402" s="59" t="s">
        <v>194</v>
      </c>
      <c r="C402" s="60" t="s">
        <v>605</v>
      </c>
      <c r="D402" s="61" t="s">
        <v>184</v>
      </c>
      <c r="E402" s="62" t="s">
        <v>553</v>
      </c>
      <c r="F402" s="63">
        <v>59.31</v>
      </c>
      <c r="G402" s="64" t="s">
        <v>198</v>
      </c>
      <c r="H402" s="63">
        <v>2</v>
      </c>
    </row>
    <row r="403" spans="1:8" ht="16.5" x14ac:dyDescent="0.3">
      <c r="A403" s="59">
        <v>402</v>
      </c>
      <c r="B403" s="59" t="s">
        <v>194</v>
      </c>
      <c r="C403" s="60" t="s">
        <v>606</v>
      </c>
      <c r="D403" s="61" t="s">
        <v>552</v>
      </c>
      <c r="E403" s="62" t="s">
        <v>553</v>
      </c>
      <c r="F403" s="63">
        <v>55.7</v>
      </c>
      <c r="G403" s="64" t="s">
        <v>198</v>
      </c>
      <c r="H403" s="63">
        <v>2</v>
      </c>
    </row>
    <row r="404" spans="1:8" ht="16.5" x14ac:dyDescent="0.3">
      <c r="A404" s="59">
        <v>403</v>
      </c>
      <c r="B404" s="59" t="s">
        <v>194</v>
      </c>
      <c r="C404" s="60" t="s">
        <v>607</v>
      </c>
      <c r="D404" s="61" t="s">
        <v>188</v>
      </c>
      <c r="E404" s="62" t="s">
        <v>185</v>
      </c>
      <c r="F404" s="63">
        <v>41.03</v>
      </c>
      <c r="G404" s="64" t="s">
        <v>200</v>
      </c>
      <c r="H404" s="63">
        <v>1</v>
      </c>
    </row>
    <row r="405" spans="1:8" ht="16.5" x14ac:dyDescent="0.3">
      <c r="A405" s="59">
        <v>404</v>
      </c>
      <c r="B405" s="59" t="s">
        <v>194</v>
      </c>
      <c r="C405" s="60" t="s">
        <v>608</v>
      </c>
      <c r="D405" s="61" t="s">
        <v>186</v>
      </c>
      <c r="E405" s="62" t="s">
        <v>185</v>
      </c>
      <c r="F405" s="63">
        <v>41.16</v>
      </c>
      <c r="G405" s="64" t="s">
        <v>200</v>
      </c>
      <c r="H405" s="63">
        <v>1</v>
      </c>
    </row>
    <row r="406" spans="1:8" ht="16.5" x14ac:dyDescent="0.3">
      <c r="A406" s="59">
        <v>405</v>
      </c>
      <c r="B406" s="59" t="s">
        <v>194</v>
      </c>
      <c r="C406" s="60" t="s">
        <v>609</v>
      </c>
      <c r="D406" s="61" t="s">
        <v>188</v>
      </c>
      <c r="E406" s="62" t="s">
        <v>185</v>
      </c>
      <c r="F406" s="63">
        <v>41.16</v>
      </c>
      <c r="G406" s="64" t="s">
        <v>200</v>
      </c>
      <c r="H406" s="63">
        <v>1</v>
      </c>
    </row>
    <row r="407" spans="1:8" ht="16.5" x14ac:dyDescent="0.3">
      <c r="A407" s="59">
        <v>406</v>
      </c>
      <c r="B407" s="59" t="s">
        <v>194</v>
      </c>
      <c r="C407" s="60" t="s">
        <v>610</v>
      </c>
      <c r="D407" s="61" t="s">
        <v>186</v>
      </c>
      <c r="E407" s="62" t="s">
        <v>185</v>
      </c>
      <c r="F407" s="63">
        <v>41.03</v>
      </c>
      <c r="G407" s="64" t="s">
        <v>200</v>
      </c>
      <c r="H407" s="63">
        <v>1</v>
      </c>
    </row>
    <row r="408" spans="1:8" ht="16.5" x14ac:dyDescent="0.3">
      <c r="A408" s="59">
        <v>407</v>
      </c>
      <c r="B408" s="59" t="s">
        <v>194</v>
      </c>
      <c r="C408" s="60" t="s">
        <v>611</v>
      </c>
      <c r="D408" s="61" t="s">
        <v>184</v>
      </c>
      <c r="E408" s="62" t="s">
        <v>553</v>
      </c>
      <c r="F408" s="63">
        <v>59.31</v>
      </c>
      <c r="G408" s="64" t="s">
        <v>198</v>
      </c>
      <c r="H408" s="63">
        <v>2</v>
      </c>
    </row>
    <row r="409" spans="1:8" ht="16.5" x14ac:dyDescent="0.3">
      <c r="A409" s="59">
        <v>408</v>
      </c>
      <c r="B409" s="59" t="s">
        <v>194</v>
      </c>
      <c r="C409" s="60" t="s">
        <v>612</v>
      </c>
      <c r="D409" s="61" t="s">
        <v>552</v>
      </c>
      <c r="E409" s="62" t="s">
        <v>553</v>
      </c>
      <c r="F409" s="63">
        <v>55.7</v>
      </c>
      <c r="G409" s="64" t="s">
        <v>198</v>
      </c>
      <c r="H409" s="63">
        <v>2</v>
      </c>
    </row>
    <row r="410" spans="1:8" ht="16.5" x14ac:dyDescent="0.3">
      <c r="A410" s="59">
        <v>409</v>
      </c>
      <c r="B410" s="59" t="s">
        <v>194</v>
      </c>
      <c r="C410" s="60" t="s">
        <v>613</v>
      </c>
      <c r="D410" s="61" t="s">
        <v>188</v>
      </c>
      <c r="E410" s="62" t="s">
        <v>185</v>
      </c>
      <c r="F410" s="63">
        <v>41.03</v>
      </c>
      <c r="G410" s="64" t="s">
        <v>200</v>
      </c>
      <c r="H410" s="63">
        <v>1</v>
      </c>
    </row>
    <row r="411" spans="1:8" ht="16.5" x14ac:dyDescent="0.3">
      <c r="A411" s="59">
        <v>410</v>
      </c>
      <c r="B411" s="59" t="s">
        <v>194</v>
      </c>
      <c r="C411" s="60" t="s">
        <v>614</v>
      </c>
      <c r="D411" s="61" t="s">
        <v>186</v>
      </c>
      <c r="E411" s="62" t="s">
        <v>185</v>
      </c>
      <c r="F411" s="63">
        <v>41.16</v>
      </c>
      <c r="G411" s="64" t="s">
        <v>200</v>
      </c>
      <c r="H411" s="63">
        <v>1</v>
      </c>
    </row>
    <row r="412" spans="1:8" ht="16.5" x14ac:dyDescent="0.3">
      <c r="A412" s="59">
        <v>411</v>
      </c>
      <c r="B412" s="59" t="s">
        <v>194</v>
      </c>
      <c r="C412" s="60" t="s">
        <v>615</v>
      </c>
      <c r="D412" s="61" t="s">
        <v>188</v>
      </c>
      <c r="E412" s="62" t="s">
        <v>185</v>
      </c>
      <c r="F412" s="63">
        <v>41.16</v>
      </c>
      <c r="G412" s="64" t="s">
        <v>200</v>
      </c>
      <c r="H412" s="63">
        <v>1</v>
      </c>
    </row>
    <row r="413" spans="1:8" ht="16.5" x14ac:dyDescent="0.3">
      <c r="A413" s="59">
        <v>412</v>
      </c>
      <c r="B413" s="59" t="s">
        <v>194</v>
      </c>
      <c r="C413" s="60" t="s">
        <v>616</v>
      </c>
      <c r="D413" s="61" t="s">
        <v>186</v>
      </c>
      <c r="E413" s="62" t="s">
        <v>185</v>
      </c>
      <c r="F413" s="63">
        <v>41.03</v>
      </c>
      <c r="G413" s="64" t="s">
        <v>200</v>
      </c>
      <c r="H413" s="63">
        <v>1</v>
      </c>
    </row>
    <row r="414" spans="1:8" ht="16.5" x14ac:dyDescent="0.3">
      <c r="A414" s="59">
        <v>413</v>
      </c>
      <c r="B414" s="59" t="s">
        <v>194</v>
      </c>
      <c r="C414" s="60" t="s">
        <v>617</v>
      </c>
      <c r="D414" s="61" t="s">
        <v>184</v>
      </c>
      <c r="E414" s="62" t="s">
        <v>553</v>
      </c>
      <c r="F414" s="63">
        <v>59.31</v>
      </c>
      <c r="G414" s="64" t="s">
        <v>198</v>
      </c>
      <c r="H414" s="63">
        <v>2</v>
      </c>
    </row>
    <row r="415" spans="1:8" ht="16.5" x14ac:dyDescent="0.3">
      <c r="A415" s="59">
        <v>414</v>
      </c>
      <c r="B415" s="59" t="s">
        <v>194</v>
      </c>
      <c r="C415" s="60" t="s">
        <v>618</v>
      </c>
      <c r="D415" s="61" t="s">
        <v>552</v>
      </c>
      <c r="E415" s="62" t="s">
        <v>553</v>
      </c>
      <c r="F415" s="63">
        <v>55.7</v>
      </c>
      <c r="G415" s="64" t="s">
        <v>198</v>
      </c>
      <c r="H415" s="63">
        <v>2</v>
      </c>
    </row>
    <row r="416" spans="1:8" ht="16.5" x14ac:dyDescent="0.3">
      <c r="A416" s="59">
        <v>415</v>
      </c>
      <c r="B416" s="59" t="s">
        <v>194</v>
      </c>
      <c r="C416" s="60" t="s">
        <v>619</v>
      </c>
      <c r="D416" s="61" t="s">
        <v>188</v>
      </c>
      <c r="E416" s="62" t="s">
        <v>185</v>
      </c>
      <c r="F416" s="63">
        <v>41.03</v>
      </c>
      <c r="G416" s="64" t="s">
        <v>200</v>
      </c>
      <c r="H416" s="63">
        <v>1</v>
      </c>
    </row>
    <row r="417" spans="1:8" ht="16.5" x14ac:dyDescent="0.3">
      <c r="A417" s="59">
        <v>416</v>
      </c>
      <c r="B417" s="59" t="s">
        <v>194</v>
      </c>
      <c r="C417" s="60" t="s">
        <v>620</v>
      </c>
      <c r="D417" s="61" t="s">
        <v>186</v>
      </c>
      <c r="E417" s="62" t="s">
        <v>185</v>
      </c>
      <c r="F417" s="63">
        <v>41.16</v>
      </c>
      <c r="G417" s="64" t="s">
        <v>200</v>
      </c>
      <c r="H417" s="63">
        <v>1</v>
      </c>
    </row>
    <row r="418" spans="1:8" ht="16.5" x14ac:dyDescent="0.15">
      <c r="A418" s="59">
        <v>417</v>
      </c>
      <c r="B418" s="59" t="s">
        <v>194</v>
      </c>
      <c r="C418" s="60" t="s">
        <v>621</v>
      </c>
      <c r="D418" s="65" t="s">
        <v>188</v>
      </c>
      <c r="E418" s="66" t="s">
        <v>185</v>
      </c>
      <c r="F418" s="63">
        <v>41.16</v>
      </c>
      <c r="G418" s="64" t="s">
        <v>200</v>
      </c>
      <c r="H418" s="63">
        <v>1</v>
      </c>
    </row>
    <row r="419" spans="1:8" ht="16.5" x14ac:dyDescent="0.3">
      <c r="A419" s="59">
        <v>418</v>
      </c>
      <c r="B419" s="59" t="s">
        <v>194</v>
      </c>
      <c r="C419" s="60" t="s">
        <v>622</v>
      </c>
      <c r="D419" s="61" t="s">
        <v>186</v>
      </c>
      <c r="E419" s="62" t="s">
        <v>185</v>
      </c>
      <c r="F419" s="63">
        <v>41.03</v>
      </c>
      <c r="G419" s="64" t="s">
        <v>200</v>
      </c>
      <c r="H419" s="63">
        <v>1</v>
      </c>
    </row>
    <row r="420" spans="1:8" ht="16.5" x14ac:dyDescent="0.3">
      <c r="A420" s="59">
        <v>419</v>
      </c>
      <c r="B420" s="59" t="s">
        <v>194</v>
      </c>
      <c r="C420" s="60" t="s">
        <v>623</v>
      </c>
      <c r="D420" s="61" t="s">
        <v>184</v>
      </c>
      <c r="E420" s="62" t="s">
        <v>553</v>
      </c>
      <c r="F420" s="63">
        <v>59.31</v>
      </c>
      <c r="G420" s="64" t="s">
        <v>198</v>
      </c>
      <c r="H420" s="63">
        <v>2</v>
      </c>
    </row>
    <row r="421" spans="1:8" ht="16.5" x14ac:dyDescent="0.3">
      <c r="A421" s="59">
        <v>420</v>
      </c>
      <c r="B421" s="59" t="s">
        <v>194</v>
      </c>
      <c r="C421" s="60" t="s">
        <v>624</v>
      </c>
      <c r="D421" s="61" t="s">
        <v>552</v>
      </c>
      <c r="E421" s="62" t="s">
        <v>553</v>
      </c>
      <c r="F421" s="63">
        <v>55.7</v>
      </c>
      <c r="G421" s="64" t="s">
        <v>198</v>
      </c>
      <c r="H421" s="63">
        <v>2</v>
      </c>
    </row>
    <row r="422" spans="1:8" ht="16.5" x14ac:dyDescent="0.3">
      <c r="A422" s="59">
        <v>421</v>
      </c>
      <c r="B422" s="59" t="s">
        <v>194</v>
      </c>
      <c r="C422" s="60" t="s">
        <v>625</v>
      </c>
      <c r="D422" s="61" t="s">
        <v>188</v>
      </c>
      <c r="E422" s="62" t="s">
        <v>185</v>
      </c>
      <c r="F422" s="63">
        <v>41.03</v>
      </c>
      <c r="G422" s="64" t="s">
        <v>200</v>
      </c>
      <c r="H422" s="63">
        <v>1</v>
      </c>
    </row>
    <row r="423" spans="1:8" ht="16.5" x14ac:dyDescent="0.3">
      <c r="A423" s="59">
        <v>422</v>
      </c>
      <c r="B423" s="59" t="s">
        <v>194</v>
      </c>
      <c r="C423" s="60" t="s">
        <v>626</v>
      </c>
      <c r="D423" s="61" t="s">
        <v>186</v>
      </c>
      <c r="E423" s="62" t="s">
        <v>185</v>
      </c>
      <c r="F423" s="63">
        <v>41.16</v>
      </c>
      <c r="G423" s="64" t="s">
        <v>200</v>
      </c>
      <c r="H423" s="63">
        <v>1</v>
      </c>
    </row>
    <row r="424" spans="1:8" ht="16.5" x14ac:dyDescent="0.3">
      <c r="A424" s="59">
        <v>423</v>
      </c>
      <c r="B424" s="59" t="s">
        <v>194</v>
      </c>
      <c r="C424" s="60" t="s">
        <v>627</v>
      </c>
      <c r="D424" s="61" t="s">
        <v>188</v>
      </c>
      <c r="E424" s="62" t="s">
        <v>185</v>
      </c>
      <c r="F424" s="63">
        <v>41.16</v>
      </c>
      <c r="G424" s="64" t="s">
        <v>200</v>
      </c>
      <c r="H424" s="63">
        <v>1</v>
      </c>
    </row>
    <row r="425" spans="1:8" ht="16.5" x14ac:dyDescent="0.3">
      <c r="A425" s="59">
        <v>424</v>
      </c>
      <c r="B425" s="59" t="s">
        <v>194</v>
      </c>
      <c r="C425" s="60" t="s">
        <v>628</v>
      </c>
      <c r="D425" s="61" t="s">
        <v>186</v>
      </c>
      <c r="E425" s="62" t="s">
        <v>185</v>
      </c>
      <c r="F425" s="63">
        <v>41.03</v>
      </c>
      <c r="G425" s="64" t="s">
        <v>200</v>
      </c>
      <c r="H425" s="63">
        <v>1</v>
      </c>
    </row>
    <row r="426" spans="1:8" ht="16.5" x14ac:dyDescent="0.3">
      <c r="A426" s="59">
        <v>425</v>
      </c>
      <c r="B426" s="59" t="s">
        <v>194</v>
      </c>
      <c r="C426" s="60" t="s">
        <v>629</v>
      </c>
      <c r="D426" s="61" t="s">
        <v>184</v>
      </c>
      <c r="E426" s="62" t="s">
        <v>553</v>
      </c>
      <c r="F426" s="63">
        <v>59.31</v>
      </c>
      <c r="G426" s="64" t="s">
        <v>198</v>
      </c>
      <c r="H426" s="63">
        <v>2</v>
      </c>
    </row>
    <row r="427" spans="1:8" ht="16.5" x14ac:dyDescent="0.3">
      <c r="A427" s="59">
        <v>426</v>
      </c>
      <c r="B427" s="59" t="s">
        <v>194</v>
      </c>
      <c r="C427" s="60" t="s">
        <v>630</v>
      </c>
      <c r="D427" s="61" t="s">
        <v>552</v>
      </c>
      <c r="E427" s="62" t="s">
        <v>553</v>
      </c>
      <c r="F427" s="63">
        <v>55.7</v>
      </c>
      <c r="G427" s="64" t="s">
        <v>198</v>
      </c>
      <c r="H427" s="63">
        <v>2</v>
      </c>
    </row>
    <row r="428" spans="1:8" ht="16.5" x14ac:dyDescent="0.3">
      <c r="A428" s="59">
        <v>427</v>
      </c>
      <c r="B428" s="59" t="s">
        <v>194</v>
      </c>
      <c r="C428" s="60" t="s">
        <v>631</v>
      </c>
      <c r="D428" s="61" t="s">
        <v>188</v>
      </c>
      <c r="E428" s="62" t="s">
        <v>185</v>
      </c>
      <c r="F428" s="63">
        <v>41.03</v>
      </c>
      <c r="G428" s="64" t="s">
        <v>200</v>
      </c>
      <c r="H428" s="63">
        <v>1</v>
      </c>
    </row>
    <row r="429" spans="1:8" ht="16.5" x14ac:dyDescent="0.3">
      <c r="A429" s="59">
        <v>428</v>
      </c>
      <c r="B429" s="59" t="s">
        <v>194</v>
      </c>
      <c r="C429" s="60" t="s">
        <v>632</v>
      </c>
      <c r="D429" s="61" t="s">
        <v>186</v>
      </c>
      <c r="E429" s="62" t="s">
        <v>185</v>
      </c>
      <c r="F429" s="63">
        <v>41.16</v>
      </c>
      <c r="G429" s="64" t="s">
        <v>200</v>
      </c>
      <c r="H429" s="63">
        <v>1</v>
      </c>
    </row>
    <row r="430" spans="1:8" ht="16.5" x14ac:dyDescent="0.3">
      <c r="A430" s="59">
        <v>429</v>
      </c>
      <c r="B430" s="59" t="s">
        <v>194</v>
      </c>
      <c r="C430" s="60" t="s">
        <v>633</v>
      </c>
      <c r="D430" s="61" t="s">
        <v>188</v>
      </c>
      <c r="E430" s="62" t="s">
        <v>185</v>
      </c>
      <c r="F430" s="63">
        <v>41.16</v>
      </c>
      <c r="G430" s="64" t="s">
        <v>200</v>
      </c>
      <c r="H430" s="63">
        <v>1</v>
      </c>
    </row>
    <row r="431" spans="1:8" ht="16.5" x14ac:dyDescent="0.3">
      <c r="A431" s="59">
        <v>430</v>
      </c>
      <c r="B431" s="59" t="s">
        <v>194</v>
      </c>
      <c r="C431" s="60" t="s">
        <v>634</v>
      </c>
      <c r="D431" s="61" t="s">
        <v>186</v>
      </c>
      <c r="E431" s="62" t="s">
        <v>185</v>
      </c>
      <c r="F431" s="63">
        <v>41.03</v>
      </c>
      <c r="G431" s="64" t="s">
        <v>200</v>
      </c>
      <c r="H431" s="63">
        <v>1</v>
      </c>
    </row>
    <row r="432" spans="1:8" ht="16.5" x14ac:dyDescent="0.3">
      <c r="A432" s="59">
        <v>431</v>
      </c>
      <c r="B432" s="59" t="s">
        <v>194</v>
      </c>
      <c r="C432" s="60" t="s">
        <v>635</v>
      </c>
      <c r="D432" s="61" t="s">
        <v>184</v>
      </c>
      <c r="E432" s="62" t="s">
        <v>553</v>
      </c>
      <c r="F432" s="63">
        <v>59.31</v>
      </c>
      <c r="G432" s="64" t="s">
        <v>198</v>
      </c>
      <c r="H432" s="63">
        <v>2</v>
      </c>
    </row>
    <row r="433" spans="1:8" ht="16.5" x14ac:dyDescent="0.3">
      <c r="A433" s="59">
        <v>432</v>
      </c>
      <c r="B433" s="59" t="s">
        <v>194</v>
      </c>
      <c r="C433" s="60" t="s">
        <v>636</v>
      </c>
      <c r="D433" s="61" t="s">
        <v>552</v>
      </c>
      <c r="E433" s="62" t="s">
        <v>553</v>
      </c>
      <c r="F433" s="63">
        <v>55.7</v>
      </c>
      <c r="G433" s="64" t="s">
        <v>198</v>
      </c>
      <c r="H433" s="63">
        <v>2</v>
      </c>
    </row>
    <row r="434" spans="1:8" ht="16.5" x14ac:dyDescent="0.3">
      <c r="A434" s="59">
        <v>433</v>
      </c>
      <c r="B434" s="59" t="s">
        <v>194</v>
      </c>
      <c r="C434" s="60" t="s">
        <v>637</v>
      </c>
      <c r="D434" s="61" t="s">
        <v>188</v>
      </c>
      <c r="E434" s="62" t="s">
        <v>185</v>
      </c>
      <c r="F434" s="63">
        <v>41.03</v>
      </c>
      <c r="G434" s="64" t="s">
        <v>200</v>
      </c>
      <c r="H434" s="63">
        <v>1</v>
      </c>
    </row>
    <row r="435" spans="1:8" ht="16.5" x14ac:dyDescent="0.3">
      <c r="A435" s="59">
        <v>434</v>
      </c>
      <c r="B435" s="59" t="s">
        <v>194</v>
      </c>
      <c r="C435" s="60" t="s">
        <v>638</v>
      </c>
      <c r="D435" s="61" t="s">
        <v>186</v>
      </c>
      <c r="E435" s="62" t="s">
        <v>185</v>
      </c>
      <c r="F435" s="63">
        <v>41.16</v>
      </c>
      <c r="G435" s="64" t="s">
        <v>200</v>
      </c>
      <c r="H435" s="63">
        <v>1</v>
      </c>
    </row>
    <row r="436" spans="1:8" ht="16.5" x14ac:dyDescent="0.3">
      <c r="A436" s="59">
        <v>435</v>
      </c>
      <c r="B436" s="59" t="s">
        <v>194</v>
      </c>
      <c r="C436" s="60" t="s">
        <v>639</v>
      </c>
      <c r="D436" s="61" t="s">
        <v>188</v>
      </c>
      <c r="E436" s="62" t="s">
        <v>185</v>
      </c>
      <c r="F436" s="63">
        <v>41.16</v>
      </c>
      <c r="G436" s="64" t="s">
        <v>200</v>
      </c>
      <c r="H436" s="63">
        <v>1</v>
      </c>
    </row>
    <row r="437" spans="1:8" ht="16.5" x14ac:dyDescent="0.3">
      <c r="A437" s="59">
        <v>436</v>
      </c>
      <c r="B437" s="59" t="s">
        <v>194</v>
      </c>
      <c r="C437" s="60" t="s">
        <v>640</v>
      </c>
      <c r="D437" s="61" t="s">
        <v>186</v>
      </c>
      <c r="E437" s="62" t="s">
        <v>185</v>
      </c>
      <c r="F437" s="63">
        <v>41.03</v>
      </c>
      <c r="G437" s="64" t="s">
        <v>200</v>
      </c>
      <c r="H437" s="63">
        <v>1</v>
      </c>
    </row>
    <row r="438" spans="1:8" ht="16.5" x14ac:dyDescent="0.3">
      <c r="A438" s="59">
        <v>437</v>
      </c>
      <c r="B438" s="59" t="s">
        <v>194</v>
      </c>
      <c r="C438" s="60" t="s">
        <v>641</v>
      </c>
      <c r="D438" s="61" t="s">
        <v>184</v>
      </c>
      <c r="E438" s="62" t="s">
        <v>553</v>
      </c>
      <c r="F438" s="63">
        <v>59.31</v>
      </c>
      <c r="G438" s="64" t="s">
        <v>198</v>
      </c>
      <c r="H438" s="63">
        <v>2</v>
      </c>
    </row>
    <row r="439" spans="1:8" ht="16.5" x14ac:dyDescent="0.3">
      <c r="A439" s="59">
        <v>438</v>
      </c>
      <c r="B439" s="59" t="s">
        <v>194</v>
      </c>
      <c r="C439" s="60" t="s">
        <v>642</v>
      </c>
      <c r="D439" s="61" t="s">
        <v>552</v>
      </c>
      <c r="E439" s="62" t="s">
        <v>553</v>
      </c>
      <c r="F439" s="63">
        <v>55.7</v>
      </c>
      <c r="G439" s="64" t="s">
        <v>198</v>
      </c>
      <c r="H439" s="63">
        <v>2</v>
      </c>
    </row>
    <row r="440" spans="1:8" ht="16.5" x14ac:dyDescent="0.3">
      <c r="A440" s="59">
        <v>439</v>
      </c>
      <c r="B440" s="59" t="s">
        <v>194</v>
      </c>
      <c r="C440" s="60" t="s">
        <v>643</v>
      </c>
      <c r="D440" s="61" t="s">
        <v>188</v>
      </c>
      <c r="E440" s="62" t="s">
        <v>185</v>
      </c>
      <c r="F440" s="63">
        <v>41.03</v>
      </c>
      <c r="G440" s="64" t="s">
        <v>200</v>
      </c>
      <c r="H440" s="63">
        <v>1</v>
      </c>
    </row>
    <row r="441" spans="1:8" ht="16.5" x14ac:dyDescent="0.3">
      <c r="A441" s="59">
        <v>440</v>
      </c>
      <c r="B441" s="59" t="s">
        <v>194</v>
      </c>
      <c r="C441" s="60" t="s">
        <v>644</v>
      </c>
      <c r="D441" s="61" t="s">
        <v>186</v>
      </c>
      <c r="E441" s="62" t="s">
        <v>185</v>
      </c>
      <c r="F441" s="63">
        <v>41.16</v>
      </c>
      <c r="G441" s="64" t="s">
        <v>200</v>
      </c>
      <c r="H441" s="63">
        <v>1</v>
      </c>
    </row>
    <row r="442" spans="1:8" ht="16.5" x14ac:dyDescent="0.3">
      <c r="A442" s="59">
        <v>441</v>
      </c>
      <c r="B442" s="59" t="s">
        <v>194</v>
      </c>
      <c r="C442" s="60" t="s">
        <v>645</v>
      </c>
      <c r="D442" s="61" t="s">
        <v>188</v>
      </c>
      <c r="E442" s="62" t="s">
        <v>185</v>
      </c>
      <c r="F442" s="63">
        <v>41.16</v>
      </c>
      <c r="G442" s="64" t="s">
        <v>200</v>
      </c>
      <c r="H442" s="63">
        <v>1</v>
      </c>
    </row>
    <row r="443" spans="1:8" ht="16.5" x14ac:dyDescent="0.3">
      <c r="A443" s="59">
        <v>442</v>
      </c>
      <c r="B443" s="59" t="s">
        <v>194</v>
      </c>
      <c r="C443" s="60" t="s">
        <v>646</v>
      </c>
      <c r="D443" s="61" t="s">
        <v>186</v>
      </c>
      <c r="E443" s="62" t="s">
        <v>185</v>
      </c>
      <c r="F443" s="63">
        <v>41.03</v>
      </c>
      <c r="G443" s="64" t="s">
        <v>200</v>
      </c>
      <c r="H443" s="63">
        <v>1</v>
      </c>
    </row>
    <row r="444" spans="1:8" ht="16.5" x14ac:dyDescent="0.3">
      <c r="A444" s="59">
        <v>443</v>
      </c>
      <c r="B444" s="59" t="s">
        <v>194</v>
      </c>
      <c r="C444" s="60" t="s">
        <v>647</v>
      </c>
      <c r="D444" s="61" t="s">
        <v>184</v>
      </c>
      <c r="E444" s="62" t="s">
        <v>553</v>
      </c>
      <c r="F444" s="63">
        <v>59.31</v>
      </c>
      <c r="G444" s="64" t="s">
        <v>198</v>
      </c>
      <c r="H444" s="63">
        <v>2</v>
      </c>
    </row>
    <row r="445" spans="1:8" ht="16.5" x14ac:dyDescent="0.3">
      <c r="A445" s="59">
        <v>444</v>
      </c>
      <c r="B445" s="59" t="s">
        <v>194</v>
      </c>
      <c r="C445" s="60" t="s">
        <v>648</v>
      </c>
      <c r="D445" s="61" t="s">
        <v>552</v>
      </c>
      <c r="E445" s="62" t="s">
        <v>553</v>
      </c>
      <c r="F445" s="63">
        <v>55.7</v>
      </c>
      <c r="G445" s="64" t="s">
        <v>198</v>
      </c>
      <c r="H445" s="63">
        <v>2</v>
      </c>
    </row>
    <row r="446" spans="1:8" ht="16.5" x14ac:dyDescent="0.3">
      <c r="A446" s="59">
        <v>445</v>
      </c>
      <c r="B446" s="59" t="s">
        <v>194</v>
      </c>
      <c r="C446" s="60" t="s">
        <v>649</v>
      </c>
      <c r="D446" s="61" t="s">
        <v>188</v>
      </c>
      <c r="E446" s="62" t="s">
        <v>185</v>
      </c>
      <c r="F446" s="63">
        <v>41.03</v>
      </c>
      <c r="G446" s="64" t="s">
        <v>200</v>
      </c>
      <c r="H446" s="63">
        <v>1</v>
      </c>
    </row>
    <row r="447" spans="1:8" ht="16.5" x14ac:dyDescent="0.3">
      <c r="A447" s="59">
        <v>446</v>
      </c>
      <c r="B447" s="59" t="s">
        <v>194</v>
      </c>
      <c r="C447" s="60" t="s">
        <v>650</v>
      </c>
      <c r="D447" s="61" t="s">
        <v>186</v>
      </c>
      <c r="E447" s="62" t="s">
        <v>185</v>
      </c>
      <c r="F447" s="63">
        <v>41.16</v>
      </c>
      <c r="G447" s="64" t="s">
        <v>200</v>
      </c>
      <c r="H447" s="63">
        <v>1</v>
      </c>
    </row>
    <row r="448" spans="1:8" ht="16.5" x14ac:dyDescent="0.3">
      <c r="A448" s="59">
        <v>447</v>
      </c>
      <c r="B448" s="59" t="s">
        <v>194</v>
      </c>
      <c r="C448" s="60" t="s">
        <v>651</v>
      </c>
      <c r="D448" s="61" t="s">
        <v>188</v>
      </c>
      <c r="E448" s="62" t="s">
        <v>185</v>
      </c>
      <c r="F448" s="63">
        <v>41.16</v>
      </c>
      <c r="G448" s="64" t="s">
        <v>200</v>
      </c>
      <c r="H448" s="63">
        <v>1</v>
      </c>
    </row>
    <row r="449" spans="1:8" ht="16.5" x14ac:dyDescent="0.3">
      <c r="A449" s="59">
        <v>448</v>
      </c>
      <c r="B449" s="59" t="s">
        <v>194</v>
      </c>
      <c r="C449" s="60" t="s">
        <v>652</v>
      </c>
      <c r="D449" s="61" t="s">
        <v>186</v>
      </c>
      <c r="E449" s="62" t="s">
        <v>185</v>
      </c>
      <c r="F449" s="63">
        <v>41.03</v>
      </c>
      <c r="G449" s="64" t="s">
        <v>200</v>
      </c>
      <c r="H449" s="63">
        <v>1</v>
      </c>
    </row>
    <row r="450" spans="1:8" ht="16.5" x14ac:dyDescent="0.3">
      <c r="A450" s="59">
        <v>449</v>
      </c>
      <c r="B450" s="59" t="s">
        <v>194</v>
      </c>
      <c r="C450" s="60" t="s">
        <v>653</v>
      </c>
      <c r="D450" s="61" t="s">
        <v>184</v>
      </c>
      <c r="E450" s="62" t="s">
        <v>553</v>
      </c>
      <c r="F450" s="63">
        <v>59.31</v>
      </c>
      <c r="G450" s="64" t="s">
        <v>198</v>
      </c>
      <c r="H450" s="63">
        <v>2</v>
      </c>
    </row>
    <row r="451" spans="1:8" ht="16.5" x14ac:dyDescent="0.3">
      <c r="A451" s="59">
        <v>450</v>
      </c>
      <c r="B451" s="59" t="s">
        <v>194</v>
      </c>
      <c r="C451" s="60" t="s">
        <v>654</v>
      </c>
      <c r="D451" s="61" t="s">
        <v>552</v>
      </c>
      <c r="E451" s="62" t="s">
        <v>553</v>
      </c>
      <c r="F451" s="63">
        <v>55.7</v>
      </c>
      <c r="G451" s="64" t="s">
        <v>198</v>
      </c>
      <c r="H451" s="63">
        <v>2</v>
      </c>
    </row>
    <row r="452" spans="1:8" ht="16.5" x14ac:dyDescent="0.3">
      <c r="A452" s="59">
        <v>451</v>
      </c>
      <c r="B452" s="59" t="s">
        <v>194</v>
      </c>
      <c r="C452" s="60" t="s">
        <v>655</v>
      </c>
      <c r="D452" s="61" t="s">
        <v>188</v>
      </c>
      <c r="E452" s="62" t="s">
        <v>185</v>
      </c>
      <c r="F452" s="63">
        <v>41.03</v>
      </c>
      <c r="G452" s="64" t="s">
        <v>200</v>
      </c>
      <c r="H452" s="63">
        <v>1</v>
      </c>
    </row>
    <row r="453" spans="1:8" ht="16.5" x14ac:dyDescent="0.3">
      <c r="A453" s="59">
        <v>452</v>
      </c>
      <c r="B453" s="59" t="s">
        <v>194</v>
      </c>
      <c r="C453" s="60" t="s">
        <v>656</v>
      </c>
      <c r="D453" s="61" t="s">
        <v>186</v>
      </c>
      <c r="E453" s="62" t="s">
        <v>185</v>
      </c>
      <c r="F453" s="63">
        <v>41.16</v>
      </c>
      <c r="G453" s="64" t="s">
        <v>200</v>
      </c>
      <c r="H453" s="63">
        <v>1</v>
      </c>
    </row>
    <row r="454" spans="1:8" ht="16.5" x14ac:dyDescent="0.3">
      <c r="A454" s="59">
        <v>453</v>
      </c>
      <c r="B454" s="59" t="s">
        <v>194</v>
      </c>
      <c r="C454" s="60" t="s">
        <v>657</v>
      </c>
      <c r="D454" s="61" t="s">
        <v>188</v>
      </c>
      <c r="E454" s="62" t="s">
        <v>185</v>
      </c>
      <c r="F454" s="63">
        <v>41.16</v>
      </c>
      <c r="G454" s="64" t="s">
        <v>200</v>
      </c>
      <c r="H454" s="63">
        <v>1</v>
      </c>
    </row>
    <row r="455" spans="1:8" ht="16.5" x14ac:dyDescent="0.3">
      <c r="A455" s="59">
        <v>454</v>
      </c>
      <c r="B455" s="59" t="s">
        <v>194</v>
      </c>
      <c r="C455" s="60" t="s">
        <v>658</v>
      </c>
      <c r="D455" s="61" t="s">
        <v>186</v>
      </c>
      <c r="E455" s="62" t="s">
        <v>185</v>
      </c>
      <c r="F455" s="63">
        <v>41.03</v>
      </c>
      <c r="G455" s="64" t="s">
        <v>200</v>
      </c>
      <c r="H455" s="63">
        <v>1</v>
      </c>
    </row>
    <row r="456" spans="1:8" ht="16.5" x14ac:dyDescent="0.3">
      <c r="A456" s="59">
        <v>455</v>
      </c>
      <c r="B456" s="59" t="s">
        <v>194</v>
      </c>
      <c r="C456" s="60" t="s">
        <v>659</v>
      </c>
      <c r="D456" s="61" t="s">
        <v>184</v>
      </c>
      <c r="E456" s="62" t="s">
        <v>553</v>
      </c>
      <c r="F456" s="63">
        <v>59.31</v>
      </c>
      <c r="G456" s="64" t="s">
        <v>198</v>
      </c>
      <c r="H456" s="63">
        <v>2</v>
      </c>
    </row>
    <row r="457" spans="1:8" ht="16.5" x14ac:dyDescent="0.3">
      <c r="A457" s="59">
        <v>456</v>
      </c>
      <c r="B457" s="59" t="s">
        <v>194</v>
      </c>
      <c r="C457" s="60" t="s">
        <v>660</v>
      </c>
      <c r="D457" s="61" t="s">
        <v>552</v>
      </c>
      <c r="E457" s="62" t="s">
        <v>553</v>
      </c>
      <c r="F457" s="63">
        <v>55.7</v>
      </c>
      <c r="G457" s="64" t="s">
        <v>198</v>
      </c>
      <c r="H457" s="63">
        <v>2</v>
      </c>
    </row>
    <row r="458" spans="1:8" ht="16.5" x14ac:dyDescent="0.3">
      <c r="A458" s="59">
        <v>457</v>
      </c>
      <c r="B458" s="59" t="s">
        <v>194</v>
      </c>
      <c r="C458" s="60" t="s">
        <v>661</v>
      </c>
      <c r="D458" s="61" t="s">
        <v>188</v>
      </c>
      <c r="E458" s="62" t="s">
        <v>185</v>
      </c>
      <c r="F458" s="63">
        <v>41.03</v>
      </c>
      <c r="G458" s="64" t="s">
        <v>200</v>
      </c>
      <c r="H458" s="63">
        <v>1</v>
      </c>
    </row>
    <row r="459" spans="1:8" ht="16.5" x14ac:dyDescent="0.3">
      <c r="A459" s="59">
        <v>458</v>
      </c>
      <c r="B459" s="59" t="s">
        <v>194</v>
      </c>
      <c r="C459" s="60" t="s">
        <v>662</v>
      </c>
      <c r="D459" s="61" t="s">
        <v>186</v>
      </c>
      <c r="E459" s="62" t="s">
        <v>185</v>
      </c>
      <c r="F459" s="63">
        <v>41.16</v>
      </c>
      <c r="G459" s="64" t="s">
        <v>200</v>
      </c>
      <c r="H459" s="63">
        <v>1</v>
      </c>
    </row>
    <row r="460" spans="1:8" ht="16.5" x14ac:dyDescent="0.3">
      <c r="A460" s="59">
        <v>459</v>
      </c>
      <c r="B460" s="59" t="s">
        <v>194</v>
      </c>
      <c r="C460" s="60" t="s">
        <v>663</v>
      </c>
      <c r="D460" s="61" t="s">
        <v>188</v>
      </c>
      <c r="E460" s="62" t="s">
        <v>185</v>
      </c>
      <c r="F460" s="63">
        <v>41.16</v>
      </c>
      <c r="G460" s="64" t="s">
        <v>200</v>
      </c>
      <c r="H460" s="63">
        <v>1</v>
      </c>
    </row>
    <row r="461" spans="1:8" ht="16.5" x14ac:dyDescent="0.3">
      <c r="A461" s="59">
        <v>460</v>
      </c>
      <c r="B461" s="59" t="s">
        <v>194</v>
      </c>
      <c r="C461" s="60" t="s">
        <v>664</v>
      </c>
      <c r="D461" s="61" t="s">
        <v>186</v>
      </c>
      <c r="E461" s="62" t="s">
        <v>185</v>
      </c>
      <c r="F461" s="63">
        <v>41.03</v>
      </c>
      <c r="G461" s="64" t="s">
        <v>200</v>
      </c>
      <c r="H461" s="63">
        <v>1</v>
      </c>
    </row>
    <row r="462" spans="1:8" ht="16.5" x14ac:dyDescent="0.3">
      <c r="A462" s="59">
        <v>461</v>
      </c>
      <c r="B462" s="59" t="s">
        <v>194</v>
      </c>
      <c r="C462" s="60" t="s">
        <v>665</v>
      </c>
      <c r="D462" s="61" t="s">
        <v>184</v>
      </c>
      <c r="E462" s="62" t="s">
        <v>553</v>
      </c>
      <c r="F462" s="63">
        <v>59.31</v>
      </c>
      <c r="G462" s="64" t="s">
        <v>198</v>
      </c>
      <c r="H462" s="63">
        <v>2</v>
      </c>
    </row>
    <row r="463" spans="1:8" ht="16.5" x14ac:dyDescent="0.3">
      <c r="A463" s="59">
        <v>462</v>
      </c>
      <c r="B463" s="59" t="s">
        <v>194</v>
      </c>
      <c r="C463" s="60" t="s">
        <v>666</v>
      </c>
      <c r="D463" s="61" t="s">
        <v>552</v>
      </c>
      <c r="E463" s="62" t="s">
        <v>553</v>
      </c>
      <c r="F463" s="63">
        <v>55.7</v>
      </c>
      <c r="G463" s="64" t="s">
        <v>198</v>
      </c>
      <c r="H463" s="63">
        <v>2</v>
      </c>
    </row>
    <row r="464" spans="1:8" ht="16.5" x14ac:dyDescent="0.3">
      <c r="A464" s="59">
        <v>463</v>
      </c>
      <c r="B464" s="59" t="s">
        <v>194</v>
      </c>
      <c r="C464" s="60" t="s">
        <v>667</v>
      </c>
      <c r="D464" s="61" t="s">
        <v>188</v>
      </c>
      <c r="E464" s="62" t="s">
        <v>185</v>
      </c>
      <c r="F464" s="63">
        <v>41.03</v>
      </c>
      <c r="G464" s="64" t="s">
        <v>200</v>
      </c>
      <c r="H464" s="63">
        <v>1</v>
      </c>
    </row>
    <row r="465" spans="1:8" ht="16.5" x14ac:dyDescent="0.3">
      <c r="A465" s="59">
        <v>464</v>
      </c>
      <c r="B465" s="59" t="s">
        <v>194</v>
      </c>
      <c r="C465" s="60" t="s">
        <v>668</v>
      </c>
      <c r="D465" s="61" t="s">
        <v>186</v>
      </c>
      <c r="E465" s="62" t="s">
        <v>185</v>
      </c>
      <c r="F465" s="63">
        <v>41.16</v>
      </c>
      <c r="G465" s="64" t="s">
        <v>200</v>
      </c>
      <c r="H465" s="63">
        <v>1</v>
      </c>
    </row>
    <row r="466" spans="1:8" ht="16.5" x14ac:dyDescent="0.3">
      <c r="A466" s="59">
        <v>465</v>
      </c>
      <c r="B466" s="59" t="s">
        <v>194</v>
      </c>
      <c r="C466" s="60" t="s">
        <v>669</v>
      </c>
      <c r="D466" s="61" t="s">
        <v>188</v>
      </c>
      <c r="E466" s="62" t="s">
        <v>185</v>
      </c>
      <c r="F466" s="63">
        <v>41.16</v>
      </c>
      <c r="G466" s="64" t="s">
        <v>200</v>
      </c>
      <c r="H466" s="63">
        <v>1</v>
      </c>
    </row>
    <row r="467" spans="1:8" ht="16.5" x14ac:dyDescent="0.15">
      <c r="A467" s="59">
        <v>466</v>
      </c>
      <c r="B467" s="59" t="s">
        <v>194</v>
      </c>
      <c r="C467" s="60" t="s">
        <v>670</v>
      </c>
      <c r="D467" s="65" t="s">
        <v>186</v>
      </c>
      <c r="E467" s="66" t="s">
        <v>185</v>
      </c>
      <c r="F467" s="63">
        <v>41.03</v>
      </c>
      <c r="G467" s="64" t="s">
        <v>200</v>
      </c>
      <c r="H467" s="63">
        <v>1</v>
      </c>
    </row>
    <row r="468" spans="1:8" ht="16.5" x14ac:dyDescent="0.3">
      <c r="A468" s="59">
        <v>467</v>
      </c>
      <c r="B468" s="59" t="s">
        <v>194</v>
      </c>
      <c r="C468" s="60" t="s">
        <v>671</v>
      </c>
      <c r="D468" s="61" t="s">
        <v>184</v>
      </c>
      <c r="E468" s="62" t="s">
        <v>553</v>
      </c>
      <c r="F468" s="63">
        <v>59.31</v>
      </c>
      <c r="G468" s="64" t="s">
        <v>198</v>
      </c>
      <c r="H468" s="63">
        <v>2</v>
      </c>
    </row>
    <row r="469" spans="1:8" ht="16.5" x14ac:dyDescent="0.3">
      <c r="A469" s="59">
        <v>468</v>
      </c>
      <c r="B469" s="59" t="s">
        <v>194</v>
      </c>
      <c r="C469" s="60" t="s">
        <v>672</v>
      </c>
      <c r="D469" s="61" t="s">
        <v>552</v>
      </c>
      <c r="E469" s="62" t="s">
        <v>553</v>
      </c>
      <c r="F469" s="63">
        <v>55.7</v>
      </c>
      <c r="G469" s="64" t="s">
        <v>198</v>
      </c>
      <c r="H469" s="63">
        <v>2</v>
      </c>
    </row>
    <row r="470" spans="1:8" ht="16.5" x14ac:dyDescent="0.3">
      <c r="A470" s="59">
        <v>469</v>
      </c>
      <c r="B470" s="59" t="s">
        <v>194</v>
      </c>
      <c r="C470" s="60" t="s">
        <v>673</v>
      </c>
      <c r="D470" s="61" t="s">
        <v>188</v>
      </c>
      <c r="E470" s="62" t="s">
        <v>185</v>
      </c>
      <c r="F470" s="63">
        <v>41.03</v>
      </c>
      <c r="G470" s="64" t="s">
        <v>200</v>
      </c>
      <c r="H470" s="63">
        <v>1</v>
      </c>
    </row>
    <row r="471" spans="1:8" ht="16.5" x14ac:dyDescent="0.3">
      <c r="A471" s="59">
        <v>470</v>
      </c>
      <c r="B471" s="59" t="s">
        <v>194</v>
      </c>
      <c r="C471" s="60" t="s">
        <v>674</v>
      </c>
      <c r="D471" s="61" t="s">
        <v>186</v>
      </c>
      <c r="E471" s="62" t="s">
        <v>185</v>
      </c>
      <c r="F471" s="63">
        <v>41.16</v>
      </c>
      <c r="G471" s="64" t="s">
        <v>200</v>
      </c>
      <c r="H471" s="63">
        <v>1</v>
      </c>
    </row>
    <row r="472" spans="1:8" ht="16.5" x14ac:dyDescent="0.3">
      <c r="A472" s="59">
        <v>471</v>
      </c>
      <c r="B472" s="59" t="s">
        <v>194</v>
      </c>
      <c r="C472" s="60" t="s">
        <v>675</v>
      </c>
      <c r="D472" s="61" t="s">
        <v>188</v>
      </c>
      <c r="E472" s="62" t="s">
        <v>185</v>
      </c>
      <c r="F472" s="63">
        <v>41.16</v>
      </c>
      <c r="G472" s="64" t="s">
        <v>200</v>
      </c>
      <c r="H472" s="63">
        <v>1</v>
      </c>
    </row>
    <row r="473" spans="1:8" ht="16.5" x14ac:dyDescent="0.15">
      <c r="A473" s="59">
        <v>472</v>
      </c>
      <c r="B473" s="59" t="s">
        <v>194</v>
      </c>
      <c r="C473" s="60" t="s">
        <v>676</v>
      </c>
      <c r="D473" s="65" t="s">
        <v>186</v>
      </c>
      <c r="E473" s="66" t="s">
        <v>185</v>
      </c>
      <c r="F473" s="63">
        <v>41.03</v>
      </c>
      <c r="G473" s="64" t="s">
        <v>200</v>
      </c>
      <c r="H473" s="63">
        <v>1</v>
      </c>
    </row>
    <row r="474" spans="1:8" ht="16.5" x14ac:dyDescent="0.3">
      <c r="A474" s="59">
        <v>473</v>
      </c>
      <c r="B474" s="59" t="s">
        <v>194</v>
      </c>
      <c r="C474" s="60" t="s">
        <v>677</v>
      </c>
      <c r="D474" s="61" t="s">
        <v>184</v>
      </c>
      <c r="E474" s="62" t="s">
        <v>553</v>
      </c>
      <c r="F474" s="63">
        <v>59.31</v>
      </c>
      <c r="G474" s="64" t="s">
        <v>198</v>
      </c>
      <c r="H474" s="63">
        <v>2</v>
      </c>
    </row>
    <row r="475" spans="1:8" ht="16.5" x14ac:dyDescent="0.3">
      <c r="A475" s="59">
        <v>474</v>
      </c>
      <c r="B475" s="59" t="s">
        <v>194</v>
      </c>
      <c r="C475" s="60" t="s">
        <v>678</v>
      </c>
      <c r="D475" s="61" t="s">
        <v>552</v>
      </c>
      <c r="E475" s="62" t="s">
        <v>553</v>
      </c>
      <c r="F475" s="63">
        <v>55.7</v>
      </c>
      <c r="G475" s="64" t="s">
        <v>198</v>
      </c>
      <c r="H475" s="63">
        <v>2</v>
      </c>
    </row>
    <row r="476" spans="1:8" ht="16.5" x14ac:dyDescent="0.3">
      <c r="A476" s="59">
        <v>475</v>
      </c>
      <c r="B476" s="59" t="s">
        <v>194</v>
      </c>
      <c r="C476" s="60" t="s">
        <v>679</v>
      </c>
      <c r="D476" s="61" t="s">
        <v>188</v>
      </c>
      <c r="E476" s="62" t="s">
        <v>185</v>
      </c>
      <c r="F476" s="63">
        <v>41.03</v>
      </c>
      <c r="G476" s="64" t="s">
        <v>200</v>
      </c>
      <c r="H476" s="63">
        <v>1</v>
      </c>
    </row>
    <row r="477" spans="1:8" ht="16.5" x14ac:dyDescent="0.3">
      <c r="A477" s="59">
        <v>476</v>
      </c>
      <c r="B477" s="59" t="s">
        <v>194</v>
      </c>
      <c r="C477" s="60" t="s">
        <v>680</v>
      </c>
      <c r="D477" s="61" t="s">
        <v>186</v>
      </c>
      <c r="E477" s="62" t="s">
        <v>185</v>
      </c>
      <c r="F477" s="63">
        <v>41.16</v>
      </c>
      <c r="G477" s="64" t="s">
        <v>200</v>
      </c>
      <c r="H477" s="63">
        <v>1</v>
      </c>
    </row>
    <row r="478" spans="1:8" ht="16.5" x14ac:dyDescent="0.3">
      <c r="A478" s="59">
        <v>477</v>
      </c>
      <c r="B478" s="59" t="s">
        <v>194</v>
      </c>
      <c r="C478" s="60" t="s">
        <v>681</v>
      </c>
      <c r="D478" s="61" t="s">
        <v>188</v>
      </c>
      <c r="E478" s="62" t="s">
        <v>185</v>
      </c>
      <c r="F478" s="63">
        <v>41.16</v>
      </c>
      <c r="G478" s="64" t="s">
        <v>200</v>
      </c>
      <c r="H478" s="63">
        <v>1</v>
      </c>
    </row>
    <row r="479" spans="1:8" ht="16.5" x14ac:dyDescent="0.3">
      <c r="A479" s="59">
        <v>478</v>
      </c>
      <c r="B479" s="59" t="s">
        <v>194</v>
      </c>
      <c r="C479" s="60" t="s">
        <v>682</v>
      </c>
      <c r="D479" s="61" t="s">
        <v>186</v>
      </c>
      <c r="E479" s="62" t="s">
        <v>185</v>
      </c>
      <c r="F479" s="63">
        <v>41.03</v>
      </c>
      <c r="G479" s="64" t="s">
        <v>200</v>
      </c>
      <c r="H479" s="63">
        <v>1</v>
      </c>
    </row>
    <row r="480" spans="1:8" ht="16.5" x14ac:dyDescent="0.3">
      <c r="A480" s="59">
        <v>479</v>
      </c>
      <c r="B480" s="59" t="s">
        <v>194</v>
      </c>
      <c r="C480" s="60" t="s">
        <v>683</v>
      </c>
      <c r="D480" s="61" t="s">
        <v>184</v>
      </c>
      <c r="E480" s="62" t="s">
        <v>553</v>
      </c>
      <c r="F480" s="63">
        <v>59.31</v>
      </c>
      <c r="G480" s="64" t="s">
        <v>198</v>
      </c>
      <c r="H480" s="63">
        <v>2</v>
      </c>
    </row>
    <row r="481" spans="1:8" ht="16.5" x14ac:dyDescent="0.3">
      <c r="A481" s="59">
        <v>480</v>
      </c>
      <c r="B481" s="59" t="s">
        <v>194</v>
      </c>
      <c r="C481" s="60" t="s">
        <v>684</v>
      </c>
      <c r="D481" s="61" t="s">
        <v>552</v>
      </c>
      <c r="E481" s="62" t="s">
        <v>553</v>
      </c>
      <c r="F481" s="63">
        <v>55.7</v>
      </c>
      <c r="G481" s="64" t="s">
        <v>198</v>
      </c>
      <c r="H481" s="63">
        <v>2</v>
      </c>
    </row>
    <row r="482" spans="1:8" ht="16.5" x14ac:dyDescent="0.3">
      <c r="A482" s="59">
        <v>481</v>
      </c>
      <c r="B482" s="59" t="s">
        <v>194</v>
      </c>
      <c r="C482" s="60" t="s">
        <v>685</v>
      </c>
      <c r="D482" s="61" t="s">
        <v>188</v>
      </c>
      <c r="E482" s="62" t="s">
        <v>185</v>
      </c>
      <c r="F482" s="63">
        <v>41.03</v>
      </c>
      <c r="G482" s="64" t="s">
        <v>200</v>
      </c>
      <c r="H482" s="63">
        <v>1</v>
      </c>
    </row>
    <row r="483" spans="1:8" ht="16.5" x14ac:dyDescent="0.3">
      <c r="A483" s="59">
        <v>482</v>
      </c>
      <c r="B483" s="59" t="s">
        <v>194</v>
      </c>
      <c r="C483" s="60" t="s">
        <v>686</v>
      </c>
      <c r="D483" s="61" t="s">
        <v>186</v>
      </c>
      <c r="E483" s="62" t="s">
        <v>185</v>
      </c>
      <c r="F483" s="63">
        <v>41.16</v>
      </c>
      <c r="G483" s="64" t="s">
        <v>200</v>
      </c>
      <c r="H483" s="63">
        <v>1</v>
      </c>
    </row>
    <row r="484" spans="1:8" ht="16.5" x14ac:dyDescent="0.3">
      <c r="A484" s="59">
        <v>483</v>
      </c>
      <c r="B484" s="59" t="s">
        <v>194</v>
      </c>
      <c r="C484" s="60" t="s">
        <v>687</v>
      </c>
      <c r="D484" s="61" t="s">
        <v>188</v>
      </c>
      <c r="E484" s="62" t="s">
        <v>185</v>
      </c>
      <c r="F484" s="63">
        <v>41.16</v>
      </c>
      <c r="G484" s="64" t="s">
        <v>200</v>
      </c>
      <c r="H484" s="63">
        <v>1</v>
      </c>
    </row>
    <row r="485" spans="1:8" ht="16.5" x14ac:dyDescent="0.3">
      <c r="A485" s="59">
        <v>484</v>
      </c>
      <c r="B485" s="59" t="s">
        <v>194</v>
      </c>
      <c r="C485" s="60" t="s">
        <v>688</v>
      </c>
      <c r="D485" s="61" t="s">
        <v>186</v>
      </c>
      <c r="E485" s="62" t="s">
        <v>185</v>
      </c>
      <c r="F485" s="63">
        <v>41.03</v>
      </c>
      <c r="G485" s="64" t="s">
        <v>200</v>
      </c>
      <c r="H485" s="63">
        <v>1</v>
      </c>
    </row>
    <row r="486" spans="1:8" ht="16.5" x14ac:dyDescent="0.3">
      <c r="A486" s="59">
        <v>485</v>
      </c>
      <c r="B486" s="59" t="s">
        <v>194</v>
      </c>
      <c r="C486" s="60" t="s">
        <v>689</v>
      </c>
      <c r="D486" s="61" t="s">
        <v>184</v>
      </c>
      <c r="E486" s="62" t="s">
        <v>553</v>
      </c>
      <c r="F486" s="63">
        <v>59.31</v>
      </c>
      <c r="G486" s="64" t="s">
        <v>198</v>
      </c>
      <c r="H486" s="63">
        <v>2</v>
      </c>
    </row>
    <row r="487" spans="1:8" ht="16.5" x14ac:dyDescent="0.3">
      <c r="A487" s="59">
        <v>486</v>
      </c>
      <c r="B487" s="59" t="s">
        <v>194</v>
      </c>
      <c r="C487" s="60" t="s">
        <v>690</v>
      </c>
      <c r="D487" s="61" t="s">
        <v>552</v>
      </c>
      <c r="E487" s="62" t="s">
        <v>553</v>
      </c>
      <c r="F487" s="63">
        <v>55.7</v>
      </c>
      <c r="G487" s="64" t="s">
        <v>198</v>
      </c>
      <c r="H487" s="63">
        <v>2</v>
      </c>
    </row>
    <row r="488" spans="1:8" ht="16.5" x14ac:dyDescent="0.3">
      <c r="A488" s="59">
        <v>487</v>
      </c>
      <c r="B488" s="59" t="s">
        <v>194</v>
      </c>
      <c r="C488" s="60" t="s">
        <v>691</v>
      </c>
      <c r="D488" s="61" t="s">
        <v>188</v>
      </c>
      <c r="E488" s="62" t="s">
        <v>185</v>
      </c>
      <c r="F488" s="63">
        <v>41.03</v>
      </c>
      <c r="G488" s="64" t="s">
        <v>200</v>
      </c>
      <c r="H488" s="63">
        <v>1</v>
      </c>
    </row>
    <row r="489" spans="1:8" ht="16.5" x14ac:dyDescent="0.3">
      <c r="A489" s="59">
        <v>488</v>
      </c>
      <c r="B489" s="59" t="s">
        <v>194</v>
      </c>
      <c r="C489" s="60" t="s">
        <v>692</v>
      </c>
      <c r="D489" s="61" t="s">
        <v>186</v>
      </c>
      <c r="E489" s="62" t="s">
        <v>185</v>
      </c>
      <c r="F489" s="63">
        <v>41.16</v>
      </c>
      <c r="G489" s="64" t="s">
        <v>200</v>
      </c>
      <c r="H489" s="63">
        <v>1</v>
      </c>
    </row>
    <row r="490" spans="1:8" ht="16.5" x14ac:dyDescent="0.3">
      <c r="A490" s="59">
        <v>489</v>
      </c>
      <c r="B490" s="59" t="s">
        <v>194</v>
      </c>
      <c r="C490" s="60" t="s">
        <v>693</v>
      </c>
      <c r="D490" s="61" t="s">
        <v>188</v>
      </c>
      <c r="E490" s="62" t="s">
        <v>185</v>
      </c>
      <c r="F490" s="63">
        <v>41.16</v>
      </c>
      <c r="G490" s="64" t="s">
        <v>200</v>
      </c>
      <c r="H490" s="63">
        <v>1</v>
      </c>
    </row>
    <row r="491" spans="1:8" ht="16.5" x14ac:dyDescent="0.3">
      <c r="A491" s="59">
        <v>490</v>
      </c>
      <c r="B491" s="59" t="s">
        <v>194</v>
      </c>
      <c r="C491" s="60" t="s">
        <v>694</v>
      </c>
      <c r="D491" s="61" t="s">
        <v>186</v>
      </c>
      <c r="E491" s="62" t="s">
        <v>185</v>
      </c>
      <c r="F491" s="63">
        <v>41.03</v>
      </c>
      <c r="G491" s="64" t="s">
        <v>200</v>
      </c>
      <c r="H491" s="63">
        <v>1</v>
      </c>
    </row>
    <row r="492" spans="1:8" ht="16.5" x14ac:dyDescent="0.3">
      <c r="A492" s="59">
        <v>491</v>
      </c>
      <c r="B492" s="59" t="s">
        <v>194</v>
      </c>
      <c r="C492" s="60" t="s">
        <v>695</v>
      </c>
      <c r="D492" s="61" t="s">
        <v>184</v>
      </c>
      <c r="E492" s="62" t="s">
        <v>553</v>
      </c>
      <c r="F492" s="63">
        <v>59.31</v>
      </c>
      <c r="G492" s="64" t="s">
        <v>198</v>
      </c>
      <c r="H492" s="63">
        <v>2</v>
      </c>
    </row>
    <row r="493" spans="1:8" ht="16.5" x14ac:dyDescent="0.3">
      <c r="A493" s="59">
        <v>492</v>
      </c>
      <c r="B493" s="59" t="s">
        <v>194</v>
      </c>
      <c r="C493" s="60" t="s">
        <v>696</v>
      </c>
      <c r="D493" s="61" t="s">
        <v>552</v>
      </c>
      <c r="E493" s="62" t="s">
        <v>553</v>
      </c>
      <c r="F493" s="63">
        <v>55.7</v>
      </c>
      <c r="G493" s="64" t="s">
        <v>198</v>
      </c>
      <c r="H493" s="63">
        <v>2</v>
      </c>
    </row>
    <row r="494" spans="1:8" ht="16.5" x14ac:dyDescent="0.3">
      <c r="A494" s="59">
        <v>493</v>
      </c>
      <c r="B494" s="59" t="s">
        <v>194</v>
      </c>
      <c r="C494" s="60" t="s">
        <v>697</v>
      </c>
      <c r="D494" s="61" t="s">
        <v>188</v>
      </c>
      <c r="E494" s="62" t="s">
        <v>185</v>
      </c>
      <c r="F494" s="63">
        <v>41.03</v>
      </c>
      <c r="G494" s="64" t="s">
        <v>200</v>
      </c>
      <c r="H494" s="63">
        <v>1</v>
      </c>
    </row>
    <row r="495" spans="1:8" ht="16.5" x14ac:dyDescent="0.3">
      <c r="A495" s="59">
        <v>494</v>
      </c>
      <c r="B495" s="59" t="s">
        <v>194</v>
      </c>
      <c r="C495" s="60" t="s">
        <v>698</v>
      </c>
      <c r="D495" s="61" t="s">
        <v>186</v>
      </c>
      <c r="E495" s="62" t="s">
        <v>185</v>
      </c>
      <c r="F495" s="63">
        <v>41.16</v>
      </c>
      <c r="G495" s="64" t="s">
        <v>200</v>
      </c>
      <c r="H495" s="63">
        <v>1</v>
      </c>
    </row>
    <row r="496" spans="1:8" ht="16.5" x14ac:dyDescent="0.3">
      <c r="A496" s="59">
        <v>495</v>
      </c>
      <c r="B496" s="59" t="s">
        <v>194</v>
      </c>
      <c r="C496" s="60" t="s">
        <v>699</v>
      </c>
      <c r="D496" s="61" t="s">
        <v>188</v>
      </c>
      <c r="E496" s="62" t="s">
        <v>185</v>
      </c>
      <c r="F496" s="63">
        <v>41.16</v>
      </c>
      <c r="G496" s="64" t="s">
        <v>200</v>
      </c>
      <c r="H496" s="63">
        <v>1</v>
      </c>
    </row>
    <row r="497" spans="1:8" ht="16.5" x14ac:dyDescent="0.3">
      <c r="A497" s="59">
        <v>496</v>
      </c>
      <c r="B497" s="59" t="s">
        <v>194</v>
      </c>
      <c r="C497" s="60" t="s">
        <v>700</v>
      </c>
      <c r="D497" s="61" t="s">
        <v>186</v>
      </c>
      <c r="E497" s="62" t="s">
        <v>185</v>
      </c>
      <c r="F497" s="63">
        <v>41.03</v>
      </c>
      <c r="G497" s="64" t="s">
        <v>200</v>
      </c>
      <c r="H497" s="63">
        <v>1</v>
      </c>
    </row>
    <row r="498" spans="1:8" ht="16.5" x14ac:dyDescent="0.3">
      <c r="A498" s="59">
        <v>497</v>
      </c>
      <c r="B498" s="59" t="s">
        <v>194</v>
      </c>
      <c r="C498" s="60" t="s">
        <v>701</v>
      </c>
      <c r="D498" s="61" t="s">
        <v>184</v>
      </c>
      <c r="E498" s="62" t="s">
        <v>553</v>
      </c>
      <c r="F498" s="63">
        <v>59.31</v>
      </c>
      <c r="G498" s="64" t="s">
        <v>198</v>
      </c>
      <c r="H498" s="63">
        <v>2</v>
      </c>
    </row>
    <row r="499" spans="1:8" ht="16.5" x14ac:dyDescent="0.3">
      <c r="A499" s="59">
        <v>498</v>
      </c>
      <c r="B499" s="59" t="s">
        <v>194</v>
      </c>
      <c r="C499" s="60" t="s">
        <v>702</v>
      </c>
      <c r="D499" s="61" t="s">
        <v>552</v>
      </c>
      <c r="E499" s="62" t="s">
        <v>553</v>
      </c>
      <c r="F499" s="63">
        <v>55.7</v>
      </c>
      <c r="G499" s="64" t="s">
        <v>198</v>
      </c>
      <c r="H499" s="63">
        <v>2</v>
      </c>
    </row>
    <row r="500" spans="1:8" ht="16.5" x14ac:dyDescent="0.3">
      <c r="A500" s="59">
        <v>499</v>
      </c>
      <c r="B500" s="59" t="s">
        <v>194</v>
      </c>
      <c r="C500" s="60" t="s">
        <v>703</v>
      </c>
      <c r="D500" s="61" t="s">
        <v>188</v>
      </c>
      <c r="E500" s="62" t="s">
        <v>185</v>
      </c>
      <c r="F500" s="63">
        <v>41.03</v>
      </c>
      <c r="G500" s="64" t="s">
        <v>200</v>
      </c>
      <c r="H500" s="63">
        <v>1</v>
      </c>
    </row>
    <row r="501" spans="1:8" ht="16.5" x14ac:dyDescent="0.3">
      <c r="A501" s="59">
        <v>500</v>
      </c>
      <c r="B501" s="59" t="s">
        <v>194</v>
      </c>
      <c r="C501" s="60" t="s">
        <v>704</v>
      </c>
      <c r="D501" s="61" t="s">
        <v>186</v>
      </c>
      <c r="E501" s="62" t="s">
        <v>185</v>
      </c>
      <c r="F501" s="63">
        <v>41.16</v>
      </c>
      <c r="G501" s="64" t="s">
        <v>200</v>
      </c>
      <c r="H501" s="63">
        <v>1</v>
      </c>
    </row>
    <row r="502" spans="1:8" ht="16.5" x14ac:dyDescent="0.3">
      <c r="A502" s="59">
        <v>501</v>
      </c>
      <c r="B502" s="59" t="s">
        <v>194</v>
      </c>
      <c r="C502" s="60" t="s">
        <v>705</v>
      </c>
      <c r="D502" s="61" t="s">
        <v>188</v>
      </c>
      <c r="E502" s="62" t="s">
        <v>185</v>
      </c>
      <c r="F502" s="63">
        <v>41.16</v>
      </c>
      <c r="G502" s="64" t="s">
        <v>200</v>
      </c>
      <c r="H502" s="63">
        <v>1</v>
      </c>
    </row>
    <row r="503" spans="1:8" ht="16.5" x14ac:dyDescent="0.3">
      <c r="A503" s="59">
        <v>502</v>
      </c>
      <c r="B503" s="59" t="s">
        <v>194</v>
      </c>
      <c r="C503" s="60" t="s">
        <v>706</v>
      </c>
      <c r="D503" s="61" t="s">
        <v>186</v>
      </c>
      <c r="E503" s="62" t="s">
        <v>185</v>
      </c>
      <c r="F503" s="63">
        <v>41.03</v>
      </c>
      <c r="G503" s="64" t="s">
        <v>200</v>
      </c>
      <c r="H503" s="63">
        <v>1</v>
      </c>
    </row>
    <row r="504" spans="1:8" ht="16.5" x14ac:dyDescent="0.3">
      <c r="A504" s="59">
        <v>503</v>
      </c>
      <c r="B504" s="59" t="s">
        <v>194</v>
      </c>
      <c r="C504" s="60" t="s">
        <v>707</v>
      </c>
      <c r="D504" s="61" t="s">
        <v>184</v>
      </c>
      <c r="E504" s="62" t="s">
        <v>553</v>
      </c>
      <c r="F504" s="63">
        <v>59.31</v>
      </c>
      <c r="G504" s="64" t="s">
        <v>198</v>
      </c>
      <c r="H504" s="63">
        <v>2</v>
      </c>
    </row>
    <row r="505" spans="1:8" ht="16.5" x14ac:dyDescent="0.3">
      <c r="A505" s="59">
        <v>504</v>
      </c>
      <c r="B505" s="59" t="s">
        <v>194</v>
      </c>
      <c r="C505" s="60" t="s">
        <v>708</v>
      </c>
      <c r="D505" s="61" t="s">
        <v>552</v>
      </c>
      <c r="E505" s="62" t="s">
        <v>553</v>
      </c>
      <c r="F505" s="63">
        <v>55.7</v>
      </c>
      <c r="G505" s="64" t="s">
        <v>198</v>
      </c>
      <c r="H505" s="63">
        <v>2</v>
      </c>
    </row>
    <row r="506" spans="1:8" ht="16.5" x14ac:dyDescent="0.3">
      <c r="A506" s="59">
        <v>505</v>
      </c>
      <c r="B506" s="59" t="s">
        <v>194</v>
      </c>
      <c r="C506" s="60" t="s">
        <v>709</v>
      </c>
      <c r="D506" s="61" t="s">
        <v>188</v>
      </c>
      <c r="E506" s="62" t="s">
        <v>185</v>
      </c>
      <c r="F506" s="63">
        <v>41.03</v>
      </c>
      <c r="G506" s="64" t="s">
        <v>200</v>
      </c>
      <c r="H506" s="63">
        <v>1</v>
      </c>
    </row>
    <row r="507" spans="1:8" ht="16.5" x14ac:dyDescent="0.3">
      <c r="A507" s="59">
        <v>506</v>
      </c>
      <c r="B507" s="59" t="s">
        <v>194</v>
      </c>
      <c r="C507" s="60" t="s">
        <v>710</v>
      </c>
      <c r="D507" s="61" t="s">
        <v>186</v>
      </c>
      <c r="E507" s="62" t="s">
        <v>185</v>
      </c>
      <c r="F507" s="63">
        <v>41.16</v>
      </c>
      <c r="G507" s="64" t="s">
        <v>200</v>
      </c>
      <c r="H507" s="63">
        <v>1</v>
      </c>
    </row>
    <row r="508" spans="1:8" ht="16.5" x14ac:dyDescent="0.3">
      <c r="A508" s="59">
        <v>507</v>
      </c>
      <c r="B508" s="59" t="s">
        <v>194</v>
      </c>
      <c r="C508" s="60" t="s">
        <v>711</v>
      </c>
      <c r="D508" s="61" t="s">
        <v>188</v>
      </c>
      <c r="E508" s="62" t="s">
        <v>185</v>
      </c>
      <c r="F508" s="63">
        <v>41.16</v>
      </c>
      <c r="G508" s="64" t="s">
        <v>200</v>
      </c>
      <c r="H508" s="63">
        <v>1</v>
      </c>
    </row>
    <row r="509" spans="1:8" ht="16.5" x14ac:dyDescent="0.3">
      <c r="A509" s="59">
        <v>508</v>
      </c>
      <c r="B509" s="59" t="s">
        <v>194</v>
      </c>
      <c r="C509" s="60" t="s">
        <v>712</v>
      </c>
      <c r="D509" s="61" t="s">
        <v>186</v>
      </c>
      <c r="E509" s="62" t="s">
        <v>185</v>
      </c>
      <c r="F509" s="63">
        <v>41.03</v>
      </c>
      <c r="G509" s="64" t="s">
        <v>200</v>
      </c>
      <c r="H509" s="63">
        <v>1</v>
      </c>
    </row>
    <row r="510" spans="1:8" ht="16.5" x14ac:dyDescent="0.3">
      <c r="A510" s="59">
        <v>509</v>
      </c>
      <c r="B510" s="59" t="s">
        <v>194</v>
      </c>
      <c r="C510" s="60" t="s">
        <v>713</v>
      </c>
      <c r="D510" s="61" t="s">
        <v>184</v>
      </c>
      <c r="E510" s="62" t="s">
        <v>553</v>
      </c>
      <c r="F510" s="63">
        <v>59.31</v>
      </c>
      <c r="G510" s="64" t="s">
        <v>198</v>
      </c>
      <c r="H510" s="63">
        <v>2</v>
      </c>
    </row>
    <row r="511" spans="1:8" ht="16.5" x14ac:dyDescent="0.3">
      <c r="A511" s="59">
        <v>510</v>
      </c>
      <c r="B511" s="59" t="s">
        <v>194</v>
      </c>
      <c r="C511" s="60" t="s">
        <v>714</v>
      </c>
      <c r="D511" s="61" t="s">
        <v>552</v>
      </c>
      <c r="E511" s="62" t="s">
        <v>553</v>
      </c>
      <c r="F511" s="63">
        <v>55.7</v>
      </c>
      <c r="G511" s="64" t="s">
        <v>198</v>
      </c>
      <c r="H511" s="63">
        <v>2</v>
      </c>
    </row>
    <row r="512" spans="1:8" ht="16.5" x14ac:dyDescent="0.3">
      <c r="A512" s="59">
        <v>511</v>
      </c>
      <c r="B512" s="59" t="s">
        <v>194</v>
      </c>
      <c r="C512" s="60" t="s">
        <v>715</v>
      </c>
      <c r="D512" s="61" t="s">
        <v>188</v>
      </c>
      <c r="E512" s="62" t="s">
        <v>185</v>
      </c>
      <c r="F512" s="63">
        <v>41.03</v>
      </c>
      <c r="G512" s="64" t="s">
        <v>200</v>
      </c>
      <c r="H512" s="63">
        <v>1</v>
      </c>
    </row>
    <row r="513" spans="1:8" ht="16.5" x14ac:dyDescent="0.3">
      <c r="A513" s="59">
        <v>512</v>
      </c>
      <c r="B513" s="59" t="s">
        <v>194</v>
      </c>
      <c r="C513" s="60" t="s">
        <v>716</v>
      </c>
      <c r="D513" s="61" t="s">
        <v>186</v>
      </c>
      <c r="E513" s="62" t="s">
        <v>185</v>
      </c>
      <c r="F513" s="63">
        <v>41.16</v>
      </c>
      <c r="G513" s="64" t="s">
        <v>200</v>
      </c>
      <c r="H513" s="63">
        <v>1</v>
      </c>
    </row>
    <row r="514" spans="1:8" ht="16.5" x14ac:dyDescent="0.3">
      <c r="A514" s="59">
        <v>513</v>
      </c>
      <c r="B514" s="59" t="s">
        <v>194</v>
      </c>
      <c r="C514" s="60" t="s">
        <v>717</v>
      </c>
      <c r="D514" s="61" t="s">
        <v>188</v>
      </c>
      <c r="E514" s="62" t="s">
        <v>185</v>
      </c>
      <c r="F514" s="63">
        <v>41.16</v>
      </c>
      <c r="G514" s="64" t="s">
        <v>200</v>
      </c>
      <c r="H514" s="63">
        <v>1</v>
      </c>
    </row>
    <row r="515" spans="1:8" ht="16.5" x14ac:dyDescent="0.3">
      <c r="A515" s="59">
        <v>514</v>
      </c>
      <c r="B515" s="59" t="s">
        <v>194</v>
      </c>
      <c r="C515" s="60" t="s">
        <v>718</v>
      </c>
      <c r="D515" s="61" t="s">
        <v>186</v>
      </c>
      <c r="E515" s="62" t="s">
        <v>185</v>
      </c>
      <c r="F515" s="63">
        <v>41.03</v>
      </c>
      <c r="G515" s="64" t="s">
        <v>200</v>
      </c>
      <c r="H515" s="63">
        <v>1</v>
      </c>
    </row>
    <row r="516" spans="1:8" ht="16.5" x14ac:dyDescent="0.3">
      <c r="A516" s="59">
        <v>515</v>
      </c>
      <c r="B516" s="59" t="s">
        <v>194</v>
      </c>
      <c r="C516" s="60" t="s">
        <v>719</v>
      </c>
      <c r="D516" s="61" t="s">
        <v>184</v>
      </c>
      <c r="E516" s="62" t="s">
        <v>553</v>
      </c>
      <c r="F516" s="63">
        <v>59.31</v>
      </c>
      <c r="G516" s="64" t="s">
        <v>198</v>
      </c>
      <c r="H516" s="63">
        <v>2</v>
      </c>
    </row>
    <row r="517" spans="1:8" ht="16.5" x14ac:dyDescent="0.3">
      <c r="A517" s="59">
        <v>516</v>
      </c>
      <c r="B517" s="59" t="s">
        <v>194</v>
      </c>
      <c r="C517" s="60" t="s">
        <v>720</v>
      </c>
      <c r="D517" s="61" t="s">
        <v>552</v>
      </c>
      <c r="E517" s="62" t="s">
        <v>553</v>
      </c>
      <c r="F517" s="63">
        <v>55.7</v>
      </c>
      <c r="G517" s="64" t="s">
        <v>198</v>
      </c>
      <c r="H517" s="63">
        <v>2</v>
      </c>
    </row>
    <row r="518" spans="1:8" ht="16.5" x14ac:dyDescent="0.3">
      <c r="A518" s="59">
        <v>517</v>
      </c>
      <c r="B518" s="59" t="s">
        <v>194</v>
      </c>
      <c r="C518" s="60" t="s">
        <v>721</v>
      </c>
      <c r="D518" s="61" t="s">
        <v>188</v>
      </c>
      <c r="E518" s="62" t="s">
        <v>185</v>
      </c>
      <c r="F518" s="63">
        <v>41.03</v>
      </c>
      <c r="G518" s="64" t="s">
        <v>200</v>
      </c>
      <c r="H518" s="63">
        <v>1</v>
      </c>
    </row>
    <row r="519" spans="1:8" ht="16.5" x14ac:dyDescent="0.3">
      <c r="A519" s="59">
        <v>518</v>
      </c>
      <c r="B519" s="59" t="s">
        <v>194</v>
      </c>
      <c r="C519" s="60" t="s">
        <v>722</v>
      </c>
      <c r="D519" s="61" t="s">
        <v>186</v>
      </c>
      <c r="E519" s="62" t="s">
        <v>185</v>
      </c>
      <c r="F519" s="63">
        <v>41.16</v>
      </c>
      <c r="G519" s="64" t="s">
        <v>200</v>
      </c>
      <c r="H519" s="63">
        <v>1</v>
      </c>
    </row>
    <row r="520" spans="1:8" ht="16.5" x14ac:dyDescent="0.3">
      <c r="A520" s="59">
        <v>519</v>
      </c>
      <c r="B520" s="59" t="s">
        <v>194</v>
      </c>
      <c r="C520" s="60" t="s">
        <v>723</v>
      </c>
      <c r="D520" s="61" t="s">
        <v>188</v>
      </c>
      <c r="E520" s="62" t="s">
        <v>185</v>
      </c>
      <c r="F520" s="63">
        <v>41.16</v>
      </c>
      <c r="G520" s="64" t="s">
        <v>200</v>
      </c>
      <c r="H520" s="63">
        <v>1</v>
      </c>
    </row>
    <row r="521" spans="1:8" ht="16.5" x14ac:dyDescent="0.3">
      <c r="A521" s="59">
        <v>520</v>
      </c>
      <c r="B521" s="59" t="s">
        <v>194</v>
      </c>
      <c r="C521" s="60" t="s">
        <v>724</v>
      </c>
      <c r="D521" s="61" t="s">
        <v>186</v>
      </c>
      <c r="E521" s="62" t="s">
        <v>185</v>
      </c>
      <c r="F521" s="63">
        <v>41.03</v>
      </c>
      <c r="G521" s="64" t="s">
        <v>200</v>
      </c>
      <c r="H521" s="63">
        <v>1</v>
      </c>
    </row>
    <row r="522" spans="1:8" ht="16.5" x14ac:dyDescent="0.3">
      <c r="A522" s="59">
        <v>521</v>
      </c>
      <c r="B522" s="59" t="s">
        <v>194</v>
      </c>
      <c r="C522" s="60" t="s">
        <v>725</v>
      </c>
      <c r="D522" s="61" t="s">
        <v>184</v>
      </c>
      <c r="E522" s="62" t="s">
        <v>553</v>
      </c>
      <c r="F522" s="63">
        <v>59.31</v>
      </c>
      <c r="G522" s="64" t="s">
        <v>198</v>
      </c>
      <c r="H522" s="63">
        <v>2</v>
      </c>
    </row>
    <row r="523" spans="1:8" ht="16.5" x14ac:dyDescent="0.3">
      <c r="A523" s="59">
        <v>522</v>
      </c>
      <c r="B523" s="59" t="s">
        <v>194</v>
      </c>
      <c r="C523" s="60" t="s">
        <v>726</v>
      </c>
      <c r="D523" s="61" t="s">
        <v>552</v>
      </c>
      <c r="E523" s="62" t="s">
        <v>553</v>
      </c>
      <c r="F523" s="63">
        <v>59.21</v>
      </c>
      <c r="G523" s="64" t="s">
        <v>198</v>
      </c>
      <c r="H523" s="63">
        <v>2</v>
      </c>
    </row>
    <row r="524" spans="1:8" ht="16.5" x14ac:dyDescent="0.15">
      <c r="A524" s="59">
        <v>523</v>
      </c>
      <c r="B524" s="59" t="s">
        <v>194</v>
      </c>
      <c r="C524" s="60" t="s">
        <v>727</v>
      </c>
      <c r="D524" s="65" t="s">
        <v>188</v>
      </c>
      <c r="E524" s="66" t="s">
        <v>185</v>
      </c>
      <c r="F524" s="63">
        <v>40.880000000000003</v>
      </c>
      <c r="G524" s="64" t="s">
        <v>200</v>
      </c>
      <c r="H524" s="63">
        <v>1</v>
      </c>
    </row>
    <row r="525" spans="1:8" ht="16.5" x14ac:dyDescent="0.3">
      <c r="A525" s="59">
        <v>524</v>
      </c>
      <c r="B525" s="59" t="s">
        <v>194</v>
      </c>
      <c r="C525" s="60" t="s">
        <v>728</v>
      </c>
      <c r="D525" s="61" t="s">
        <v>188</v>
      </c>
      <c r="E525" s="62" t="s">
        <v>185</v>
      </c>
      <c r="F525" s="63">
        <v>40.880000000000003</v>
      </c>
      <c r="G525" s="64" t="s">
        <v>200</v>
      </c>
      <c r="H525" s="63">
        <v>1</v>
      </c>
    </row>
    <row r="526" spans="1:8" ht="16.5" x14ac:dyDescent="0.3">
      <c r="A526" s="59">
        <v>525</v>
      </c>
      <c r="B526" s="59" t="s">
        <v>194</v>
      </c>
      <c r="C526" s="60" t="s">
        <v>729</v>
      </c>
      <c r="D526" s="61" t="s">
        <v>188</v>
      </c>
      <c r="E526" s="62" t="s">
        <v>185</v>
      </c>
      <c r="F526" s="63">
        <v>41.21</v>
      </c>
      <c r="G526" s="64" t="s">
        <v>200</v>
      </c>
      <c r="H526" s="63">
        <v>1</v>
      </c>
    </row>
    <row r="527" spans="1:8" ht="16.5" x14ac:dyDescent="0.3">
      <c r="A527" s="59">
        <v>526</v>
      </c>
      <c r="B527" s="59" t="s">
        <v>194</v>
      </c>
      <c r="C527" s="60" t="s">
        <v>730</v>
      </c>
      <c r="D527" s="61" t="s">
        <v>186</v>
      </c>
      <c r="E527" s="62" t="s">
        <v>185</v>
      </c>
      <c r="F527" s="63">
        <v>40.880000000000003</v>
      </c>
      <c r="G527" s="64" t="s">
        <v>200</v>
      </c>
      <c r="H527" s="63">
        <v>1</v>
      </c>
    </row>
    <row r="528" spans="1:8" ht="16.5" x14ac:dyDescent="0.3">
      <c r="A528" s="59">
        <v>527</v>
      </c>
      <c r="B528" s="59" t="s">
        <v>194</v>
      </c>
      <c r="C528" s="60" t="s">
        <v>731</v>
      </c>
      <c r="D528" s="61" t="s">
        <v>184</v>
      </c>
      <c r="E528" s="62" t="s">
        <v>553</v>
      </c>
      <c r="F528" s="63">
        <v>59.85</v>
      </c>
      <c r="G528" s="64" t="s">
        <v>198</v>
      </c>
      <c r="H528" s="63">
        <v>2</v>
      </c>
    </row>
    <row r="529" spans="1:8" ht="16.5" x14ac:dyDescent="0.3">
      <c r="A529" s="59">
        <v>528</v>
      </c>
      <c r="B529" s="59" t="s">
        <v>194</v>
      </c>
      <c r="C529" s="60" t="s">
        <v>732</v>
      </c>
      <c r="D529" s="61" t="s">
        <v>552</v>
      </c>
      <c r="E529" s="62" t="s">
        <v>553</v>
      </c>
      <c r="F529" s="63">
        <v>59.21</v>
      </c>
      <c r="G529" s="64" t="s">
        <v>198</v>
      </c>
      <c r="H529" s="63">
        <v>2</v>
      </c>
    </row>
    <row r="530" spans="1:8" ht="16.5" x14ac:dyDescent="0.3">
      <c r="A530" s="59">
        <v>529</v>
      </c>
      <c r="B530" s="59" t="s">
        <v>194</v>
      </c>
      <c r="C530" s="60" t="s">
        <v>733</v>
      </c>
      <c r="D530" s="61" t="s">
        <v>188</v>
      </c>
      <c r="E530" s="62" t="s">
        <v>185</v>
      </c>
      <c r="F530" s="63">
        <v>40.880000000000003</v>
      </c>
      <c r="G530" s="64" t="s">
        <v>200</v>
      </c>
      <c r="H530" s="63">
        <v>1</v>
      </c>
    </row>
    <row r="531" spans="1:8" ht="16.5" x14ac:dyDescent="0.3">
      <c r="A531" s="59">
        <v>530</v>
      </c>
      <c r="B531" s="59" t="s">
        <v>194</v>
      </c>
      <c r="C531" s="60" t="s">
        <v>734</v>
      </c>
      <c r="D531" s="61" t="s">
        <v>186</v>
      </c>
      <c r="E531" s="62" t="s">
        <v>185</v>
      </c>
      <c r="F531" s="63">
        <v>41</v>
      </c>
      <c r="G531" s="64" t="s">
        <v>200</v>
      </c>
      <c r="H531" s="63">
        <v>1</v>
      </c>
    </row>
    <row r="532" spans="1:8" ht="16.5" x14ac:dyDescent="0.3">
      <c r="A532" s="59">
        <v>531</v>
      </c>
      <c r="B532" s="59" t="s">
        <v>194</v>
      </c>
      <c r="C532" s="60" t="s">
        <v>735</v>
      </c>
      <c r="D532" s="61" t="s">
        <v>188</v>
      </c>
      <c r="E532" s="62" t="s">
        <v>185</v>
      </c>
      <c r="F532" s="63">
        <v>41</v>
      </c>
      <c r="G532" s="64" t="s">
        <v>200</v>
      </c>
      <c r="H532" s="63">
        <v>1</v>
      </c>
    </row>
    <row r="533" spans="1:8" ht="16.5" x14ac:dyDescent="0.3">
      <c r="A533" s="59">
        <v>532</v>
      </c>
      <c r="B533" s="59" t="s">
        <v>194</v>
      </c>
      <c r="C533" s="60" t="s">
        <v>736</v>
      </c>
      <c r="D533" s="61" t="s">
        <v>188</v>
      </c>
      <c r="E533" s="62" t="s">
        <v>185</v>
      </c>
      <c r="F533" s="63">
        <v>41.21</v>
      </c>
      <c r="G533" s="64" t="s">
        <v>200</v>
      </c>
      <c r="H533" s="63">
        <v>1</v>
      </c>
    </row>
    <row r="534" spans="1:8" ht="16.5" x14ac:dyDescent="0.3">
      <c r="A534" s="59">
        <v>533</v>
      </c>
      <c r="B534" s="59" t="s">
        <v>194</v>
      </c>
      <c r="C534" s="60" t="s">
        <v>737</v>
      </c>
      <c r="D534" s="61" t="s">
        <v>186</v>
      </c>
      <c r="E534" s="62" t="s">
        <v>185</v>
      </c>
      <c r="F534" s="63">
        <v>40.880000000000003</v>
      </c>
      <c r="G534" s="64" t="s">
        <v>200</v>
      </c>
      <c r="H534" s="63">
        <v>1</v>
      </c>
    </row>
    <row r="535" spans="1:8" ht="16.5" x14ac:dyDescent="0.3">
      <c r="A535" s="59">
        <v>534</v>
      </c>
      <c r="B535" s="59" t="s">
        <v>194</v>
      </c>
      <c r="C535" s="60" t="s">
        <v>738</v>
      </c>
      <c r="D535" s="61" t="s">
        <v>184</v>
      </c>
      <c r="E535" s="62" t="s">
        <v>739</v>
      </c>
      <c r="F535" s="63">
        <v>59.85</v>
      </c>
      <c r="G535" s="64" t="s">
        <v>198</v>
      </c>
      <c r="H535" s="63">
        <v>2</v>
      </c>
    </row>
    <row r="536" spans="1:8" ht="16.5" x14ac:dyDescent="0.3">
      <c r="A536" s="59">
        <v>535</v>
      </c>
      <c r="B536" s="59" t="s">
        <v>194</v>
      </c>
      <c r="C536" s="60" t="s">
        <v>740</v>
      </c>
      <c r="D536" s="61" t="s">
        <v>552</v>
      </c>
      <c r="E536" s="62" t="s">
        <v>553</v>
      </c>
      <c r="F536" s="63">
        <v>59.21</v>
      </c>
      <c r="G536" s="64" t="s">
        <v>198</v>
      </c>
      <c r="H536" s="63">
        <v>2</v>
      </c>
    </row>
    <row r="537" spans="1:8" ht="16.5" x14ac:dyDescent="0.3">
      <c r="A537" s="59">
        <v>536</v>
      </c>
      <c r="B537" s="59" t="s">
        <v>194</v>
      </c>
      <c r="C537" s="60" t="s">
        <v>741</v>
      </c>
      <c r="D537" s="61" t="s">
        <v>188</v>
      </c>
      <c r="E537" s="62" t="s">
        <v>185</v>
      </c>
      <c r="F537" s="63">
        <v>40.880000000000003</v>
      </c>
      <c r="G537" s="64" t="s">
        <v>200</v>
      </c>
      <c r="H537" s="63">
        <v>1</v>
      </c>
    </row>
    <row r="538" spans="1:8" ht="16.5" x14ac:dyDescent="0.3">
      <c r="A538" s="59">
        <v>537</v>
      </c>
      <c r="B538" s="59" t="s">
        <v>194</v>
      </c>
      <c r="C538" s="60" t="s">
        <v>742</v>
      </c>
      <c r="D538" s="61" t="s">
        <v>186</v>
      </c>
      <c r="E538" s="62" t="s">
        <v>185</v>
      </c>
      <c r="F538" s="63">
        <v>41</v>
      </c>
      <c r="G538" s="64" t="s">
        <v>200</v>
      </c>
      <c r="H538" s="63">
        <v>1</v>
      </c>
    </row>
    <row r="539" spans="1:8" ht="16.5" x14ac:dyDescent="0.3">
      <c r="A539" s="59">
        <v>538</v>
      </c>
      <c r="B539" s="59" t="s">
        <v>194</v>
      </c>
      <c r="C539" s="60" t="s">
        <v>743</v>
      </c>
      <c r="D539" s="61" t="s">
        <v>188</v>
      </c>
      <c r="E539" s="62" t="s">
        <v>185</v>
      </c>
      <c r="F539" s="63">
        <v>41</v>
      </c>
      <c r="G539" s="64" t="s">
        <v>200</v>
      </c>
      <c r="H539" s="63">
        <v>1</v>
      </c>
    </row>
    <row r="540" spans="1:8" ht="16.5" x14ac:dyDescent="0.3">
      <c r="A540" s="59">
        <v>539</v>
      </c>
      <c r="B540" s="59" t="s">
        <v>194</v>
      </c>
      <c r="C540" s="60" t="s">
        <v>744</v>
      </c>
      <c r="D540" s="61" t="s">
        <v>188</v>
      </c>
      <c r="E540" s="62" t="s">
        <v>185</v>
      </c>
      <c r="F540" s="63">
        <v>41.21</v>
      </c>
      <c r="G540" s="64" t="s">
        <v>200</v>
      </c>
      <c r="H540" s="63">
        <v>1</v>
      </c>
    </row>
    <row r="541" spans="1:8" ht="16.5" x14ac:dyDescent="0.3">
      <c r="A541" s="59">
        <v>540</v>
      </c>
      <c r="B541" s="59" t="s">
        <v>194</v>
      </c>
      <c r="C541" s="60" t="s">
        <v>745</v>
      </c>
      <c r="D541" s="61" t="s">
        <v>186</v>
      </c>
      <c r="E541" s="62" t="s">
        <v>185</v>
      </c>
      <c r="F541" s="63">
        <v>40.880000000000003</v>
      </c>
      <c r="G541" s="64" t="s">
        <v>200</v>
      </c>
      <c r="H541" s="63">
        <v>1</v>
      </c>
    </row>
    <row r="542" spans="1:8" ht="16.5" x14ac:dyDescent="0.3">
      <c r="A542" s="59">
        <v>541</v>
      </c>
      <c r="B542" s="59" t="s">
        <v>194</v>
      </c>
      <c r="C542" s="60" t="s">
        <v>746</v>
      </c>
      <c r="D542" s="61" t="s">
        <v>184</v>
      </c>
      <c r="E542" s="62" t="s">
        <v>739</v>
      </c>
      <c r="F542" s="63">
        <v>59.85</v>
      </c>
      <c r="G542" s="64" t="s">
        <v>198</v>
      </c>
      <c r="H542" s="63">
        <v>2</v>
      </c>
    </row>
    <row r="543" spans="1:8" ht="16.5" x14ac:dyDescent="0.3">
      <c r="A543" s="59">
        <v>542</v>
      </c>
      <c r="B543" s="59" t="s">
        <v>194</v>
      </c>
      <c r="C543" s="60" t="s">
        <v>747</v>
      </c>
      <c r="D543" s="61" t="s">
        <v>552</v>
      </c>
      <c r="E543" s="62" t="s">
        <v>553</v>
      </c>
      <c r="F543" s="63">
        <v>59.21</v>
      </c>
      <c r="G543" s="64" t="s">
        <v>198</v>
      </c>
      <c r="H543" s="63">
        <v>2</v>
      </c>
    </row>
    <row r="544" spans="1:8" ht="16.5" x14ac:dyDescent="0.3">
      <c r="A544" s="59">
        <v>543</v>
      </c>
      <c r="B544" s="59" t="s">
        <v>194</v>
      </c>
      <c r="C544" s="60" t="s">
        <v>748</v>
      </c>
      <c r="D544" s="61" t="s">
        <v>188</v>
      </c>
      <c r="E544" s="62" t="s">
        <v>185</v>
      </c>
      <c r="F544" s="63">
        <v>40.880000000000003</v>
      </c>
      <c r="G544" s="64" t="s">
        <v>200</v>
      </c>
      <c r="H544" s="63">
        <v>1</v>
      </c>
    </row>
    <row r="545" spans="1:8" ht="16.5" x14ac:dyDescent="0.3">
      <c r="A545" s="59">
        <v>544</v>
      </c>
      <c r="B545" s="59" t="s">
        <v>194</v>
      </c>
      <c r="C545" s="60" t="s">
        <v>749</v>
      </c>
      <c r="D545" s="61" t="s">
        <v>186</v>
      </c>
      <c r="E545" s="62" t="s">
        <v>185</v>
      </c>
      <c r="F545" s="63">
        <v>41</v>
      </c>
      <c r="G545" s="64" t="s">
        <v>200</v>
      </c>
      <c r="H545" s="63">
        <v>1</v>
      </c>
    </row>
    <row r="546" spans="1:8" ht="16.5" x14ac:dyDescent="0.3">
      <c r="A546" s="59">
        <v>545</v>
      </c>
      <c r="B546" s="59" t="s">
        <v>194</v>
      </c>
      <c r="C546" s="60" t="s">
        <v>750</v>
      </c>
      <c r="D546" s="61" t="s">
        <v>188</v>
      </c>
      <c r="E546" s="62" t="s">
        <v>185</v>
      </c>
      <c r="F546" s="63">
        <v>41</v>
      </c>
      <c r="G546" s="64" t="s">
        <v>200</v>
      </c>
      <c r="H546" s="63">
        <v>1</v>
      </c>
    </row>
    <row r="547" spans="1:8" ht="16.5" x14ac:dyDescent="0.3">
      <c r="A547" s="59">
        <v>546</v>
      </c>
      <c r="B547" s="59" t="s">
        <v>194</v>
      </c>
      <c r="C547" s="60" t="s">
        <v>751</v>
      </c>
      <c r="D547" s="61" t="s">
        <v>188</v>
      </c>
      <c r="E547" s="62" t="s">
        <v>185</v>
      </c>
      <c r="F547" s="63">
        <v>41.21</v>
      </c>
      <c r="G547" s="64" t="s">
        <v>200</v>
      </c>
      <c r="H547" s="63">
        <v>1</v>
      </c>
    </row>
    <row r="548" spans="1:8" ht="16.5" x14ac:dyDescent="0.3">
      <c r="A548" s="59">
        <v>547</v>
      </c>
      <c r="B548" s="59" t="s">
        <v>194</v>
      </c>
      <c r="C548" s="60" t="s">
        <v>752</v>
      </c>
      <c r="D548" s="61" t="s">
        <v>186</v>
      </c>
      <c r="E548" s="62" t="s">
        <v>185</v>
      </c>
      <c r="F548" s="63">
        <v>40.880000000000003</v>
      </c>
      <c r="G548" s="64" t="s">
        <v>200</v>
      </c>
      <c r="H548" s="63">
        <v>1</v>
      </c>
    </row>
    <row r="549" spans="1:8" ht="16.5" x14ac:dyDescent="0.3">
      <c r="A549" s="59">
        <v>548</v>
      </c>
      <c r="B549" s="59" t="s">
        <v>194</v>
      </c>
      <c r="C549" s="60" t="s">
        <v>753</v>
      </c>
      <c r="D549" s="61" t="s">
        <v>184</v>
      </c>
      <c r="E549" s="62" t="s">
        <v>739</v>
      </c>
      <c r="F549" s="63">
        <v>59.85</v>
      </c>
      <c r="G549" s="64" t="s">
        <v>198</v>
      </c>
      <c r="H549" s="63">
        <v>2</v>
      </c>
    </row>
    <row r="550" spans="1:8" ht="16.5" x14ac:dyDescent="0.3">
      <c r="A550" s="59">
        <v>549</v>
      </c>
      <c r="B550" s="59" t="s">
        <v>194</v>
      </c>
      <c r="C550" s="60" t="s">
        <v>754</v>
      </c>
      <c r="D550" s="61" t="s">
        <v>552</v>
      </c>
      <c r="E550" s="62" t="s">
        <v>553</v>
      </c>
      <c r="F550" s="63">
        <v>59.31</v>
      </c>
      <c r="G550" s="64" t="s">
        <v>198</v>
      </c>
      <c r="H550" s="63">
        <v>2</v>
      </c>
    </row>
    <row r="551" spans="1:8" ht="16.5" x14ac:dyDescent="0.3">
      <c r="A551" s="59">
        <v>550</v>
      </c>
      <c r="B551" s="59" t="s">
        <v>194</v>
      </c>
      <c r="C551" s="60" t="s">
        <v>755</v>
      </c>
      <c r="D551" s="61" t="s">
        <v>188</v>
      </c>
      <c r="E551" s="62" t="s">
        <v>185</v>
      </c>
      <c r="F551" s="63">
        <v>41.03</v>
      </c>
      <c r="G551" s="64" t="s">
        <v>200</v>
      </c>
      <c r="H551" s="63">
        <v>1</v>
      </c>
    </row>
    <row r="552" spans="1:8" ht="16.5" x14ac:dyDescent="0.3">
      <c r="A552" s="59">
        <v>551</v>
      </c>
      <c r="B552" s="59" t="s">
        <v>194</v>
      </c>
      <c r="C552" s="60" t="s">
        <v>756</v>
      </c>
      <c r="D552" s="61" t="s">
        <v>186</v>
      </c>
      <c r="E552" s="62" t="s">
        <v>185</v>
      </c>
      <c r="F552" s="63">
        <v>41.16</v>
      </c>
      <c r="G552" s="64" t="s">
        <v>200</v>
      </c>
      <c r="H552" s="63">
        <v>1</v>
      </c>
    </row>
    <row r="553" spans="1:8" ht="16.5" x14ac:dyDescent="0.3">
      <c r="A553" s="59">
        <v>552</v>
      </c>
      <c r="B553" s="59" t="s">
        <v>194</v>
      </c>
      <c r="C553" s="60" t="s">
        <v>757</v>
      </c>
      <c r="D553" s="61" t="s">
        <v>188</v>
      </c>
      <c r="E553" s="62" t="s">
        <v>185</v>
      </c>
      <c r="F553" s="63">
        <v>41.16</v>
      </c>
      <c r="G553" s="64" t="s">
        <v>200</v>
      </c>
      <c r="H553" s="63">
        <v>1</v>
      </c>
    </row>
    <row r="554" spans="1:8" ht="16.5" x14ac:dyDescent="0.3">
      <c r="A554" s="59">
        <v>553</v>
      </c>
      <c r="B554" s="59" t="s">
        <v>194</v>
      </c>
      <c r="C554" s="60" t="s">
        <v>758</v>
      </c>
      <c r="D554" s="61" t="s">
        <v>188</v>
      </c>
      <c r="E554" s="62" t="s">
        <v>185</v>
      </c>
      <c r="F554" s="63">
        <v>41.37</v>
      </c>
      <c r="G554" s="64" t="s">
        <v>200</v>
      </c>
      <c r="H554" s="63">
        <v>1</v>
      </c>
    </row>
    <row r="555" spans="1:8" ht="16.5" x14ac:dyDescent="0.3">
      <c r="A555" s="59">
        <v>554</v>
      </c>
      <c r="B555" s="59" t="s">
        <v>194</v>
      </c>
      <c r="C555" s="60" t="s">
        <v>759</v>
      </c>
      <c r="D555" s="61" t="s">
        <v>186</v>
      </c>
      <c r="E555" s="62" t="s">
        <v>185</v>
      </c>
      <c r="F555" s="63">
        <v>41.03</v>
      </c>
      <c r="G555" s="64" t="s">
        <v>200</v>
      </c>
      <c r="H555" s="63">
        <v>1</v>
      </c>
    </row>
    <row r="556" spans="1:8" ht="16.5" x14ac:dyDescent="0.3">
      <c r="A556" s="59">
        <v>555</v>
      </c>
      <c r="B556" s="59" t="s">
        <v>194</v>
      </c>
      <c r="C556" s="60" t="s">
        <v>760</v>
      </c>
      <c r="D556" s="61" t="s">
        <v>184</v>
      </c>
      <c r="E556" s="62" t="s">
        <v>739</v>
      </c>
      <c r="F556" s="63">
        <v>59.96</v>
      </c>
      <c r="G556" s="64" t="s">
        <v>198</v>
      </c>
      <c r="H556" s="63">
        <v>2</v>
      </c>
    </row>
    <row r="557" spans="1:8" ht="16.5" x14ac:dyDescent="0.3">
      <c r="A557" s="59">
        <v>556</v>
      </c>
      <c r="B557" s="59" t="s">
        <v>194</v>
      </c>
      <c r="C557" s="60" t="s">
        <v>761</v>
      </c>
      <c r="D557" s="61" t="s">
        <v>552</v>
      </c>
      <c r="E557" s="62" t="s">
        <v>553</v>
      </c>
      <c r="F557" s="63">
        <v>59.31</v>
      </c>
      <c r="G557" s="64" t="s">
        <v>198</v>
      </c>
      <c r="H557" s="63">
        <v>2</v>
      </c>
    </row>
    <row r="558" spans="1:8" ht="16.5" x14ac:dyDescent="0.3">
      <c r="A558" s="59">
        <v>557</v>
      </c>
      <c r="B558" s="59" t="s">
        <v>194</v>
      </c>
      <c r="C558" s="60" t="s">
        <v>762</v>
      </c>
      <c r="D558" s="61" t="s">
        <v>188</v>
      </c>
      <c r="E558" s="62" t="s">
        <v>185</v>
      </c>
      <c r="F558" s="63">
        <v>41.03</v>
      </c>
      <c r="G558" s="64" t="s">
        <v>200</v>
      </c>
      <c r="H558" s="63">
        <v>1</v>
      </c>
    </row>
    <row r="559" spans="1:8" ht="16.5" x14ac:dyDescent="0.3">
      <c r="A559" s="59">
        <v>558</v>
      </c>
      <c r="B559" s="59" t="s">
        <v>194</v>
      </c>
      <c r="C559" s="60" t="s">
        <v>763</v>
      </c>
      <c r="D559" s="61" t="s">
        <v>186</v>
      </c>
      <c r="E559" s="62" t="s">
        <v>185</v>
      </c>
      <c r="F559" s="63">
        <v>41.16</v>
      </c>
      <c r="G559" s="64" t="s">
        <v>200</v>
      </c>
      <c r="H559" s="63">
        <v>1</v>
      </c>
    </row>
    <row r="560" spans="1:8" ht="16.5" x14ac:dyDescent="0.3">
      <c r="A560" s="59">
        <v>559</v>
      </c>
      <c r="B560" s="59" t="s">
        <v>194</v>
      </c>
      <c r="C560" s="60" t="s">
        <v>764</v>
      </c>
      <c r="D560" s="61" t="s">
        <v>188</v>
      </c>
      <c r="E560" s="62" t="s">
        <v>185</v>
      </c>
      <c r="F560" s="63">
        <v>41.16</v>
      </c>
      <c r="G560" s="64" t="s">
        <v>200</v>
      </c>
      <c r="H560" s="63">
        <v>1</v>
      </c>
    </row>
    <row r="561" spans="1:8" ht="16.5" x14ac:dyDescent="0.3">
      <c r="A561" s="59">
        <v>560</v>
      </c>
      <c r="B561" s="59" t="s">
        <v>194</v>
      </c>
      <c r="C561" s="60" t="s">
        <v>765</v>
      </c>
      <c r="D561" s="61" t="s">
        <v>188</v>
      </c>
      <c r="E561" s="62" t="s">
        <v>185</v>
      </c>
      <c r="F561" s="63">
        <v>41.37</v>
      </c>
      <c r="G561" s="64" t="s">
        <v>200</v>
      </c>
      <c r="H561" s="63">
        <v>1</v>
      </c>
    </row>
    <row r="562" spans="1:8" ht="16.5" x14ac:dyDescent="0.3">
      <c r="A562" s="59">
        <v>561</v>
      </c>
      <c r="B562" s="59" t="s">
        <v>194</v>
      </c>
      <c r="C562" s="60" t="s">
        <v>766</v>
      </c>
      <c r="D562" s="61" t="s">
        <v>186</v>
      </c>
      <c r="E562" s="62" t="s">
        <v>185</v>
      </c>
      <c r="F562" s="63">
        <v>41.03</v>
      </c>
      <c r="G562" s="64" t="s">
        <v>200</v>
      </c>
      <c r="H562" s="63">
        <v>1</v>
      </c>
    </row>
    <row r="563" spans="1:8" ht="16.5" x14ac:dyDescent="0.3">
      <c r="A563" s="59">
        <v>562</v>
      </c>
      <c r="B563" s="59" t="s">
        <v>194</v>
      </c>
      <c r="C563" s="60" t="s">
        <v>767</v>
      </c>
      <c r="D563" s="61" t="s">
        <v>184</v>
      </c>
      <c r="E563" s="62" t="s">
        <v>739</v>
      </c>
      <c r="F563" s="63">
        <v>59.96</v>
      </c>
      <c r="G563" s="64" t="s">
        <v>198</v>
      </c>
      <c r="H563" s="63">
        <v>2</v>
      </c>
    </row>
    <row r="564" spans="1:8" ht="16.5" x14ac:dyDescent="0.3">
      <c r="A564" s="59">
        <v>563</v>
      </c>
      <c r="B564" s="59" t="s">
        <v>194</v>
      </c>
      <c r="C564" s="60" t="s">
        <v>768</v>
      </c>
      <c r="D564" s="61" t="s">
        <v>552</v>
      </c>
      <c r="E564" s="62" t="s">
        <v>553</v>
      </c>
      <c r="F564" s="63">
        <v>59.31</v>
      </c>
      <c r="G564" s="64" t="s">
        <v>198</v>
      </c>
      <c r="H564" s="63">
        <v>2</v>
      </c>
    </row>
    <row r="565" spans="1:8" ht="16.5" x14ac:dyDescent="0.3">
      <c r="A565" s="59">
        <v>564</v>
      </c>
      <c r="B565" s="59" t="s">
        <v>194</v>
      </c>
      <c r="C565" s="60" t="s">
        <v>769</v>
      </c>
      <c r="D565" s="61" t="s">
        <v>188</v>
      </c>
      <c r="E565" s="62" t="s">
        <v>185</v>
      </c>
      <c r="F565" s="63">
        <v>41.03</v>
      </c>
      <c r="G565" s="64" t="s">
        <v>200</v>
      </c>
      <c r="H565" s="63">
        <v>1</v>
      </c>
    </row>
    <row r="566" spans="1:8" ht="16.5" x14ac:dyDescent="0.3">
      <c r="A566" s="59">
        <v>565</v>
      </c>
      <c r="B566" s="59" t="s">
        <v>194</v>
      </c>
      <c r="C566" s="60" t="s">
        <v>770</v>
      </c>
      <c r="D566" s="61" t="s">
        <v>186</v>
      </c>
      <c r="E566" s="62" t="s">
        <v>185</v>
      </c>
      <c r="F566" s="63">
        <v>41.16</v>
      </c>
      <c r="G566" s="64" t="s">
        <v>200</v>
      </c>
      <c r="H566" s="63">
        <v>1</v>
      </c>
    </row>
    <row r="567" spans="1:8" ht="16.5" x14ac:dyDescent="0.3">
      <c r="A567" s="59">
        <v>566</v>
      </c>
      <c r="B567" s="59" t="s">
        <v>194</v>
      </c>
      <c r="C567" s="60" t="s">
        <v>771</v>
      </c>
      <c r="D567" s="61" t="s">
        <v>188</v>
      </c>
      <c r="E567" s="62" t="s">
        <v>185</v>
      </c>
      <c r="F567" s="63">
        <v>41.16</v>
      </c>
      <c r="G567" s="64" t="s">
        <v>200</v>
      </c>
      <c r="H567" s="63">
        <v>1</v>
      </c>
    </row>
    <row r="568" spans="1:8" ht="16.5" x14ac:dyDescent="0.3">
      <c r="A568" s="59">
        <v>567</v>
      </c>
      <c r="B568" s="59" t="s">
        <v>194</v>
      </c>
      <c r="C568" s="60" t="s">
        <v>772</v>
      </c>
      <c r="D568" s="61" t="s">
        <v>188</v>
      </c>
      <c r="E568" s="62" t="s">
        <v>185</v>
      </c>
      <c r="F568" s="63">
        <v>41.37</v>
      </c>
      <c r="G568" s="64" t="s">
        <v>200</v>
      </c>
      <c r="H568" s="63">
        <v>1</v>
      </c>
    </row>
    <row r="569" spans="1:8" ht="16.5" x14ac:dyDescent="0.3">
      <c r="A569" s="59">
        <v>568</v>
      </c>
      <c r="B569" s="59" t="s">
        <v>194</v>
      </c>
      <c r="C569" s="60" t="s">
        <v>773</v>
      </c>
      <c r="D569" s="61" t="s">
        <v>186</v>
      </c>
      <c r="E569" s="62" t="s">
        <v>185</v>
      </c>
      <c r="F569" s="63">
        <v>41.03</v>
      </c>
      <c r="G569" s="64" t="s">
        <v>200</v>
      </c>
      <c r="H569" s="63">
        <v>1</v>
      </c>
    </row>
    <row r="570" spans="1:8" ht="16.5" x14ac:dyDescent="0.3">
      <c r="A570" s="59">
        <v>569</v>
      </c>
      <c r="B570" s="59" t="s">
        <v>194</v>
      </c>
      <c r="C570" s="60" t="s">
        <v>774</v>
      </c>
      <c r="D570" s="61" t="s">
        <v>184</v>
      </c>
      <c r="E570" s="62" t="s">
        <v>739</v>
      </c>
      <c r="F570" s="63">
        <v>59.96</v>
      </c>
      <c r="G570" s="64" t="s">
        <v>198</v>
      </c>
      <c r="H570" s="63">
        <v>2</v>
      </c>
    </row>
    <row r="571" spans="1:8" ht="16.5" x14ac:dyDescent="0.3">
      <c r="A571" s="59">
        <v>570</v>
      </c>
      <c r="B571" s="59" t="s">
        <v>194</v>
      </c>
      <c r="C571" s="60" t="s">
        <v>775</v>
      </c>
      <c r="D571" s="61" t="s">
        <v>552</v>
      </c>
      <c r="E571" s="62" t="s">
        <v>553</v>
      </c>
      <c r="F571" s="63">
        <v>59.31</v>
      </c>
      <c r="G571" s="64" t="s">
        <v>198</v>
      </c>
      <c r="H571" s="63">
        <v>2</v>
      </c>
    </row>
    <row r="572" spans="1:8" ht="16.5" x14ac:dyDescent="0.3">
      <c r="A572" s="59">
        <v>571</v>
      </c>
      <c r="B572" s="59" t="s">
        <v>194</v>
      </c>
      <c r="C572" s="60" t="s">
        <v>776</v>
      </c>
      <c r="D572" s="61" t="s">
        <v>188</v>
      </c>
      <c r="E572" s="62" t="s">
        <v>185</v>
      </c>
      <c r="F572" s="63">
        <v>41.03</v>
      </c>
      <c r="G572" s="64" t="s">
        <v>200</v>
      </c>
      <c r="H572" s="63">
        <v>1</v>
      </c>
    </row>
    <row r="573" spans="1:8" ht="16.5" x14ac:dyDescent="0.3">
      <c r="A573" s="59">
        <v>572</v>
      </c>
      <c r="B573" s="59" t="s">
        <v>194</v>
      </c>
      <c r="C573" s="60" t="s">
        <v>777</v>
      </c>
      <c r="D573" s="61" t="s">
        <v>186</v>
      </c>
      <c r="E573" s="62" t="s">
        <v>185</v>
      </c>
      <c r="F573" s="63">
        <v>41.16</v>
      </c>
      <c r="G573" s="64" t="s">
        <v>200</v>
      </c>
      <c r="H573" s="63">
        <v>1</v>
      </c>
    </row>
    <row r="574" spans="1:8" ht="16.5" x14ac:dyDescent="0.3">
      <c r="A574" s="59">
        <v>573</v>
      </c>
      <c r="B574" s="59" t="s">
        <v>194</v>
      </c>
      <c r="C574" s="60" t="s">
        <v>778</v>
      </c>
      <c r="D574" s="61" t="s">
        <v>188</v>
      </c>
      <c r="E574" s="62" t="s">
        <v>185</v>
      </c>
      <c r="F574" s="63">
        <v>41.16</v>
      </c>
      <c r="G574" s="64" t="s">
        <v>200</v>
      </c>
      <c r="H574" s="63">
        <v>1</v>
      </c>
    </row>
    <row r="575" spans="1:8" ht="16.5" x14ac:dyDescent="0.3">
      <c r="A575" s="59">
        <v>574</v>
      </c>
      <c r="B575" s="59" t="s">
        <v>194</v>
      </c>
      <c r="C575" s="60" t="s">
        <v>779</v>
      </c>
      <c r="D575" s="61" t="s">
        <v>188</v>
      </c>
      <c r="E575" s="62" t="s">
        <v>185</v>
      </c>
      <c r="F575" s="63">
        <v>41.37</v>
      </c>
      <c r="G575" s="64" t="s">
        <v>200</v>
      </c>
      <c r="H575" s="63">
        <v>1</v>
      </c>
    </row>
    <row r="576" spans="1:8" ht="16.5" x14ac:dyDescent="0.3">
      <c r="A576" s="59">
        <v>575</v>
      </c>
      <c r="B576" s="59" t="s">
        <v>194</v>
      </c>
      <c r="C576" s="60" t="s">
        <v>780</v>
      </c>
      <c r="D576" s="61" t="s">
        <v>186</v>
      </c>
      <c r="E576" s="62" t="s">
        <v>185</v>
      </c>
      <c r="F576" s="63">
        <v>41.03</v>
      </c>
      <c r="G576" s="64" t="s">
        <v>200</v>
      </c>
      <c r="H576" s="63">
        <v>1</v>
      </c>
    </row>
    <row r="577" spans="1:8" ht="16.5" x14ac:dyDescent="0.3">
      <c r="A577" s="59">
        <v>576</v>
      </c>
      <c r="B577" s="59" t="s">
        <v>194</v>
      </c>
      <c r="C577" s="60" t="s">
        <v>781</v>
      </c>
      <c r="D577" s="61" t="s">
        <v>184</v>
      </c>
      <c r="E577" s="62" t="s">
        <v>739</v>
      </c>
      <c r="F577" s="63">
        <v>59.96</v>
      </c>
      <c r="G577" s="64" t="s">
        <v>198</v>
      </c>
      <c r="H577" s="63">
        <v>2</v>
      </c>
    </row>
    <row r="578" spans="1:8" ht="16.5" x14ac:dyDescent="0.3">
      <c r="A578" s="59">
        <v>577</v>
      </c>
      <c r="B578" s="59" t="s">
        <v>194</v>
      </c>
      <c r="C578" s="60" t="s">
        <v>782</v>
      </c>
      <c r="D578" s="61" t="s">
        <v>552</v>
      </c>
      <c r="E578" s="62" t="s">
        <v>553</v>
      </c>
      <c r="F578" s="63">
        <v>59.31</v>
      </c>
      <c r="G578" s="64" t="s">
        <v>198</v>
      </c>
      <c r="H578" s="63">
        <v>2</v>
      </c>
    </row>
    <row r="579" spans="1:8" ht="16.5" x14ac:dyDescent="0.3">
      <c r="A579" s="59">
        <v>578</v>
      </c>
      <c r="B579" s="59" t="s">
        <v>194</v>
      </c>
      <c r="C579" s="60" t="s">
        <v>783</v>
      </c>
      <c r="D579" s="61" t="s">
        <v>188</v>
      </c>
      <c r="E579" s="62" t="s">
        <v>185</v>
      </c>
      <c r="F579" s="63">
        <v>41.03</v>
      </c>
      <c r="G579" s="64" t="s">
        <v>200</v>
      </c>
      <c r="H579" s="63">
        <v>1</v>
      </c>
    </row>
    <row r="580" spans="1:8" ht="16.5" x14ac:dyDescent="0.3">
      <c r="A580" s="59">
        <v>579</v>
      </c>
      <c r="B580" s="59" t="s">
        <v>194</v>
      </c>
      <c r="C580" s="60" t="s">
        <v>784</v>
      </c>
      <c r="D580" s="61" t="s">
        <v>186</v>
      </c>
      <c r="E580" s="62" t="s">
        <v>185</v>
      </c>
      <c r="F580" s="63">
        <v>41.16</v>
      </c>
      <c r="G580" s="64" t="s">
        <v>200</v>
      </c>
      <c r="H580" s="63">
        <v>1</v>
      </c>
    </row>
    <row r="581" spans="1:8" ht="16.5" x14ac:dyDescent="0.3">
      <c r="A581" s="59">
        <v>580</v>
      </c>
      <c r="B581" s="59" t="s">
        <v>194</v>
      </c>
      <c r="C581" s="60" t="s">
        <v>785</v>
      </c>
      <c r="D581" s="61" t="s">
        <v>188</v>
      </c>
      <c r="E581" s="62" t="s">
        <v>185</v>
      </c>
      <c r="F581" s="63">
        <v>41.16</v>
      </c>
      <c r="G581" s="64" t="s">
        <v>200</v>
      </c>
      <c r="H581" s="63">
        <v>1</v>
      </c>
    </row>
    <row r="582" spans="1:8" ht="16.5" x14ac:dyDescent="0.3">
      <c r="A582" s="59">
        <v>581</v>
      </c>
      <c r="B582" s="59" t="s">
        <v>194</v>
      </c>
      <c r="C582" s="60" t="s">
        <v>786</v>
      </c>
      <c r="D582" s="61" t="s">
        <v>188</v>
      </c>
      <c r="E582" s="62" t="s">
        <v>185</v>
      </c>
      <c r="F582" s="63">
        <v>41.37</v>
      </c>
      <c r="G582" s="64" t="s">
        <v>200</v>
      </c>
      <c r="H582" s="63">
        <v>1</v>
      </c>
    </row>
    <row r="583" spans="1:8" ht="16.5" x14ac:dyDescent="0.3">
      <c r="A583" s="59">
        <v>582</v>
      </c>
      <c r="B583" s="59" t="s">
        <v>194</v>
      </c>
      <c r="C583" s="60" t="s">
        <v>787</v>
      </c>
      <c r="D583" s="61" t="s">
        <v>186</v>
      </c>
      <c r="E583" s="62" t="s">
        <v>185</v>
      </c>
      <c r="F583" s="63">
        <v>41.03</v>
      </c>
      <c r="G583" s="64" t="s">
        <v>200</v>
      </c>
      <c r="H583" s="63">
        <v>1</v>
      </c>
    </row>
    <row r="584" spans="1:8" ht="16.5" x14ac:dyDescent="0.3">
      <c r="A584" s="59">
        <v>583</v>
      </c>
      <c r="B584" s="59" t="s">
        <v>194</v>
      </c>
      <c r="C584" s="60" t="s">
        <v>788</v>
      </c>
      <c r="D584" s="61" t="s">
        <v>184</v>
      </c>
      <c r="E584" s="62" t="s">
        <v>739</v>
      </c>
      <c r="F584" s="63">
        <v>59.96</v>
      </c>
      <c r="G584" s="64" t="s">
        <v>198</v>
      </c>
      <c r="H584" s="63">
        <v>2</v>
      </c>
    </row>
    <row r="585" spans="1:8" ht="16.5" x14ac:dyDescent="0.3">
      <c r="A585" s="59">
        <v>584</v>
      </c>
      <c r="B585" s="59" t="s">
        <v>194</v>
      </c>
      <c r="C585" s="60" t="s">
        <v>789</v>
      </c>
      <c r="D585" s="61" t="s">
        <v>552</v>
      </c>
      <c r="E585" s="62" t="s">
        <v>553</v>
      </c>
      <c r="F585" s="63">
        <v>59.31</v>
      </c>
      <c r="G585" s="64" t="s">
        <v>198</v>
      </c>
      <c r="H585" s="63">
        <v>2</v>
      </c>
    </row>
    <row r="586" spans="1:8" ht="16.5" x14ac:dyDescent="0.3">
      <c r="A586" s="59">
        <v>585</v>
      </c>
      <c r="B586" s="59" t="s">
        <v>194</v>
      </c>
      <c r="C586" s="60" t="s">
        <v>790</v>
      </c>
      <c r="D586" s="61" t="s">
        <v>188</v>
      </c>
      <c r="E586" s="62" t="s">
        <v>185</v>
      </c>
      <c r="F586" s="63">
        <v>41.03</v>
      </c>
      <c r="G586" s="64" t="s">
        <v>200</v>
      </c>
      <c r="H586" s="63">
        <v>1</v>
      </c>
    </row>
    <row r="587" spans="1:8" ht="16.5" x14ac:dyDescent="0.3">
      <c r="A587" s="59">
        <v>586</v>
      </c>
      <c r="B587" s="59" t="s">
        <v>194</v>
      </c>
      <c r="C587" s="60" t="s">
        <v>791</v>
      </c>
      <c r="D587" s="61" t="s">
        <v>186</v>
      </c>
      <c r="E587" s="62" t="s">
        <v>185</v>
      </c>
      <c r="F587" s="63">
        <v>41.16</v>
      </c>
      <c r="G587" s="64" t="s">
        <v>200</v>
      </c>
      <c r="H587" s="63">
        <v>1</v>
      </c>
    </row>
    <row r="588" spans="1:8" ht="16.5" x14ac:dyDescent="0.3">
      <c r="A588" s="59">
        <v>587</v>
      </c>
      <c r="B588" s="59" t="s">
        <v>194</v>
      </c>
      <c r="C588" s="60" t="s">
        <v>792</v>
      </c>
      <c r="D588" s="61" t="s">
        <v>188</v>
      </c>
      <c r="E588" s="62" t="s">
        <v>185</v>
      </c>
      <c r="F588" s="63">
        <v>41.16</v>
      </c>
      <c r="G588" s="64" t="s">
        <v>200</v>
      </c>
      <c r="H588" s="63">
        <v>1</v>
      </c>
    </row>
    <row r="589" spans="1:8" ht="16.5" x14ac:dyDescent="0.3">
      <c r="A589" s="59">
        <v>588</v>
      </c>
      <c r="B589" s="59" t="s">
        <v>194</v>
      </c>
      <c r="C589" s="60" t="s">
        <v>793</v>
      </c>
      <c r="D589" s="61" t="s">
        <v>188</v>
      </c>
      <c r="E589" s="62" t="s">
        <v>185</v>
      </c>
      <c r="F589" s="63">
        <v>41.37</v>
      </c>
      <c r="G589" s="64" t="s">
        <v>200</v>
      </c>
      <c r="H589" s="63">
        <v>1</v>
      </c>
    </row>
    <row r="590" spans="1:8" ht="16.5" x14ac:dyDescent="0.3">
      <c r="A590" s="59">
        <v>589</v>
      </c>
      <c r="B590" s="59" t="s">
        <v>194</v>
      </c>
      <c r="C590" s="60" t="s">
        <v>794</v>
      </c>
      <c r="D590" s="61" t="s">
        <v>186</v>
      </c>
      <c r="E590" s="62" t="s">
        <v>185</v>
      </c>
      <c r="F590" s="63">
        <v>41.03</v>
      </c>
      <c r="G590" s="64" t="s">
        <v>200</v>
      </c>
      <c r="H590" s="63">
        <v>1</v>
      </c>
    </row>
    <row r="591" spans="1:8" ht="16.5" x14ac:dyDescent="0.3">
      <c r="A591" s="59">
        <v>590</v>
      </c>
      <c r="B591" s="59" t="s">
        <v>194</v>
      </c>
      <c r="C591" s="60" t="s">
        <v>795</v>
      </c>
      <c r="D591" s="61" t="s">
        <v>184</v>
      </c>
      <c r="E591" s="62" t="s">
        <v>739</v>
      </c>
      <c r="F591" s="63">
        <v>59.96</v>
      </c>
      <c r="G591" s="64" t="s">
        <v>198</v>
      </c>
      <c r="H591" s="63">
        <v>2</v>
      </c>
    </row>
    <row r="592" spans="1:8" ht="16.5" x14ac:dyDescent="0.3">
      <c r="A592" s="59">
        <v>591</v>
      </c>
      <c r="B592" s="59" t="s">
        <v>194</v>
      </c>
      <c r="C592" s="60" t="s">
        <v>796</v>
      </c>
      <c r="D592" s="61" t="s">
        <v>552</v>
      </c>
      <c r="E592" s="62" t="s">
        <v>553</v>
      </c>
      <c r="F592" s="63">
        <v>59.31</v>
      </c>
      <c r="G592" s="64" t="s">
        <v>198</v>
      </c>
      <c r="H592" s="63">
        <v>2</v>
      </c>
    </row>
    <row r="593" spans="1:8" ht="16.5" x14ac:dyDescent="0.3">
      <c r="A593" s="59">
        <v>592</v>
      </c>
      <c r="B593" s="59" t="s">
        <v>194</v>
      </c>
      <c r="C593" s="60" t="s">
        <v>797</v>
      </c>
      <c r="D593" s="61" t="s">
        <v>188</v>
      </c>
      <c r="E593" s="62" t="s">
        <v>185</v>
      </c>
      <c r="F593" s="63">
        <v>41.03</v>
      </c>
      <c r="G593" s="64" t="s">
        <v>200</v>
      </c>
      <c r="H593" s="63">
        <v>1</v>
      </c>
    </row>
    <row r="594" spans="1:8" ht="16.5" x14ac:dyDescent="0.3">
      <c r="A594" s="59">
        <v>593</v>
      </c>
      <c r="B594" s="59" t="s">
        <v>194</v>
      </c>
      <c r="C594" s="60" t="s">
        <v>798</v>
      </c>
      <c r="D594" s="61" t="s">
        <v>186</v>
      </c>
      <c r="E594" s="62" t="s">
        <v>185</v>
      </c>
      <c r="F594" s="63">
        <v>41.16</v>
      </c>
      <c r="G594" s="64" t="s">
        <v>200</v>
      </c>
      <c r="H594" s="63">
        <v>1</v>
      </c>
    </row>
    <row r="595" spans="1:8" ht="16.5" x14ac:dyDescent="0.3">
      <c r="A595" s="59">
        <v>594</v>
      </c>
      <c r="B595" s="59" t="s">
        <v>194</v>
      </c>
      <c r="C595" s="60" t="s">
        <v>799</v>
      </c>
      <c r="D595" s="61" t="s">
        <v>188</v>
      </c>
      <c r="E595" s="62" t="s">
        <v>185</v>
      </c>
      <c r="F595" s="63">
        <v>41.16</v>
      </c>
      <c r="G595" s="64" t="s">
        <v>200</v>
      </c>
      <c r="H595" s="63">
        <v>1</v>
      </c>
    </row>
    <row r="596" spans="1:8" ht="16.5" x14ac:dyDescent="0.3">
      <c r="A596" s="59">
        <v>595</v>
      </c>
      <c r="B596" s="59" t="s">
        <v>194</v>
      </c>
      <c r="C596" s="60" t="s">
        <v>800</v>
      </c>
      <c r="D596" s="61" t="s">
        <v>188</v>
      </c>
      <c r="E596" s="62" t="s">
        <v>185</v>
      </c>
      <c r="F596" s="63">
        <v>41.37</v>
      </c>
      <c r="G596" s="64" t="s">
        <v>200</v>
      </c>
      <c r="H596" s="63">
        <v>1</v>
      </c>
    </row>
    <row r="597" spans="1:8" ht="16.5" x14ac:dyDescent="0.3">
      <c r="A597" s="59">
        <v>596</v>
      </c>
      <c r="B597" s="59" t="s">
        <v>194</v>
      </c>
      <c r="C597" s="60" t="s">
        <v>801</v>
      </c>
      <c r="D597" s="61" t="s">
        <v>186</v>
      </c>
      <c r="E597" s="62" t="s">
        <v>185</v>
      </c>
      <c r="F597" s="63">
        <v>41.03</v>
      </c>
      <c r="G597" s="64" t="s">
        <v>200</v>
      </c>
      <c r="H597" s="63">
        <v>1</v>
      </c>
    </row>
    <row r="598" spans="1:8" ht="16.5" x14ac:dyDescent="0.3">
      <c r="A598" s="59">
        <v>597</v>
      </c>
      <c r="B598" s="59" t="s">
        <v>194</v>
      </c>
      <c r="C598" s="60" t="s">
        <v>802</v>
      </c>
      <c r="D598" s="61" t="s">
        <v>184</v>
      </c>
      <c r="E598" s="62" t="s">
        <v>739</v>
      </c>
      <c r="F598" s="63">
        <v>59.96</v>
      </c>
      <c r="G598" s="64" t="s">
        <v>198</v>
      </c>
      <c r="H598" s="63">
        <v>2</v>
      </c>
    </row>
    <row r="599" spans="1:8" ht="16.5" x14ac:dyDescent="0.3">
      <c r="A599" s="59">
        <v>598</v>
      </c>
      <c r="B599" s="59" t="s">
        <v>194</v>
      </c>
      <c r="C599" s="60" t="s">
        <v>803</v>
      </c>
      <c r="D599" s="61" t="s">
        <v>552</v>
      </c>
      <c r="E599" s="62" t="s">
        <v>553</v>
      </c>
      <c r="F599" s="63">
        <v>59.31</v>
      </c>
      <c r="G599" s="64" t="s">
        <v>198</v>
      </c>
      <c r="H599" s="63">
        <v>2</v>
      </c>
    </row>
    <row r="600" spans="1:8" ht="16.5" x14ac:dyDescent="0.3">
      <c r="A600" s="59">
        <v>599</v>
      </c>
      <c r="B600" s="59" t="s">
        <v>194</v>
      </c>
      <c r="C600" s="60" t="s">
        <v>804</v>
      </c>
      <c r="D600" s="61" t="s">
        <v>188</v>
      </c>
      <c r="E600" s="62" t="s">
        <v>185</v>
      </c>
      <c r="F600" s="63">
        <v>41.03</v>
      </c>
      <c r="G600" s="64" t="s">
        <v>200</v>
      </c>
      <c r="H600" s="63">
        <v>1</v>
      </c>
    </row>
    <row r="601" spans="1:8" ht="16.5" x14ac:dyDescent="0.3">
      <c r="A601" s="59">
        <v>600</v>
      </c>
      <c r="B601" s="59" t="s">
        <v>194</v>
      </c>
      <c r="C601" s="60" t="s">
        <v>805</v>
      </c>
      <c r="D601" s="61" t="s">
        <v>186</v>
      </c>
      <c r="E601" s="62" t="s">
        <v>185</v>
      </c>
      <c r="F601" s="63">
        <v>41.16</v>
      </c>
      <c r="G601" s="64" t="s">
        <v>200</v>
      </c>
      <c r="H601" s="63">
        <v>1</v>
      </c>
    </row>
    <row r="602" spans="1:8" ht="16.5" x14ac:dyDescent="0.3">
      <c r="A602" s="59">
        <v>601</v>
      </c>
      <c r="B602" s="59" t="s">
        <v>194</v>
      </c>
      <c r="C602" s="60" t="s">
        <v>806</v>
      </c>
      <c r="D602" s="61" t="s">
        <v>188</v>
      </c>
      <c r="E602" s="62" t="s">
        <v>185</v>
      </c>
      <c r="F602" s="63">
        <v>41.16</v>
      </c>
      <c r="G602" s="64" t="s">
        <v>200</v>
      </c>
      <c r="H602" s="63">
        <v>1</v>
      </c>
    </row>
    <row r="603" spans="1:8" ht="16.5" x14ac:dyDescent="0.3">
      <c r="A603" s="59">
        <v>602</v>
      </c>
      <c r="B603" s="59" t="s">
        <v>194</v>
      </c>
      <c r="C603" s="60" t="s">
        <v>807</v>
      </c>
      <c r="D603" s="61" t="s">
        <v>188</v>
      </c>
      <c r="E603" s="62" t="s">
        <v>185</v>
      </c>
      <c r="F603" s="63">
        <v>41.37</v>
      </c>
      <c r="G603" s="64" t="s">
        <v>200</v>
      </c>
      <c r="H603" s="63">
        <v>1</v>
      </c>
    </row>
    <row r="604" spans="1:8" ht="16.5" x14ac:dyDescent="0.3">
      <c r="A604" s="59">
        <v>603</v>
      </c>
      <c r="B604" s="59" t="s">
        <v>194</v>
      </c>
      <c r="C604" s="60" t="s">
        <v>808</v>
      </c>
      <c r="D604" s="61" t="s">
        <v>186</v>
      </c>
      <c r="E604" s="62" t="s">
        <v>185</v>
      </c>
      <c r="F604" s="63">
        <v>41.03</v>
      </c>
      <c r="G604" s="64" t="s">
        <v>200</v>
      </c>
      <c r="H604" s="63">
        <v>1</v>
      </c>
    </row>
    <row r="605" spans="1:8" ht="16.5" x14ac:dyDescent="0.3">
      <c r="A605" s="59">
        <v>604</v>
      </c>
      <c r="B605" s="59" t="s">
        <v>194</v>
      </c>
      <c r="C605" s="60" t="s">
        <v>809</v>
      </c>
      <c r="D605" s="61" t="s">
        <v>184</v>
      </c>
      <c r="E605" s="62" t="s">
        <v>739</v>
      </c>
      <c r="F605" s="63">
        <v>59.96</v>
      </c>
      <c r="G605" s="64" t="s">
        <v>198</v>
      </c>
      <c r="H605" s="63">
        <v>2</v>
      </c>
    </row>
    <row r="606" spans="1:8" ht="16.5" x14ac:dyDescent="0.3">
      <c r="A606" s="59">
        <v>605</v>
      </c>
      <c r="B606" s="59" t="s">
        <v>194</v>
      </c>
      <c r="C606" s="60" t="s">
        <v>810</v>
      </c>
      <c r="D606" s="61" t="s">
        <v>552</v>
      </c>
      <c r="E606" s="62" t="s">
        <v>553</v>
      </c>
      <c r="F606" s="63">
        <v>59.31</v>
      </c>
      <c r="G606" s="64" t="s">
        <v>198</v>
      </c>
      <c r="H606" s="63">
        <v>2</v>
      </c>
    </row>
    <row r="607" spans="1:8" ht="16.5" x14ac:dyDescent="0.3">
      <c r="A607" s="59">
        <v>606</v>
      </c>
      <c r="B607" s="59" t="s">
        <v>194</v>
      </c>
      <c r="C607" s="60" t="s">
        <v>811</v>
      </c>
      <c r="D607" s="61" t="s">
        <v>188</v>
      </c>
      <c r="E607" s="62" t="s">
        <v>185</v>
      </c>
      <c r="F607" s="63">
        <v>41.03</v>
      </c>
      <c r="G607" s="64" t="s">
        <v>200</v>
      </c>
      <c r="H607" s="63">
        <v>1</v>
      </c>
    </row>
    <row r="608" spans="1:8" ht="16.5" x14ac:dyDescent="0.3">
      <c r="A608" s="59">
        <v>607</v>
      </c>
      <c r="B608" s="59" t="s">
        <v>194</v>
      </c>
      <c r="C608" s="60" t="s">
        <v>812</v>
      </c>
      <c r="D608" s="61" t="s">
        <v>186</v>
      </c>
      <c r="E608" s="62" t="s">
        <v>185</v>
      </c>
      <c r="F608" s="63">
        <v>41.16</v>
      </c>
      <c r="G608" s="64" t="s">
        <v>200</v>
      </c>
      <c r="H608" s="63">
        <v>1</v>
      </c>
    </row>
    <row r="609" spans="1:8" ht="16.5" x14ac:dyDescent="0.3">
      <c r="A609" s="59">
        <v>608</v>
      </c>
      <c r="B609" s="59" t="s">
        <v>194</v>
      </c>
      <c r="C609" s="60" t="s">
        <v>813</v>
      </c>
      <c r="D609" s="61" t="s">
        <v>188</v>
      </c>
      <c r="E609" s="62" t="s">
        <v>185</v>
      </c>
      <c r="F609" s="63">
        <v>41.16</v>
      </c>
      <c r="G609" s="64" t="s">
        <v>200</v>
      </c>
      <c r="H609" s="63">
        <v>1</v>
      </c>
    </row>
    <row r="610" spans="1:8" ht="16.5" x14ac:dyDescent="0.3">
      <c r="A610" s="59">
        <v>609</v>
      </c>
      <c r="B610" s="59" t="s">
        <v>194</v>
      </c>
      <c r="C610" s="60" t="s">
        <v>814</v>
      </c>
      <c r="D610" s="61" t="s">
        <v>188</v>
      </c>
      <c r="E610" s="62" t="s">
        <v>185</v>
      </c>
      <c r="F610" s="63">
        <v>41.37</v>
      </c>
      <c r="G610" s="64" t="s">
        <v>200</v>
      </c>
      <c r="H610" s="63">
        <v>1</v>
      </c>
    </row>
    <row r="611" spans="1:8" ht="16.5" x14ac:dyDescent="0.3">
      <c r="A611" s="59">
        <v>610</v>
      </c>
      <c r="B611" s="59" t="s">
        <v>194</v>
      </c>
      <c r="C611" s="60" t="s">
        <v>815</v>
      </c>
      <c r="D611" s="61" t="s">
        <v>186</v>
      </c>
      <c r="E611" s="62" t="s">
        <v>185</v>
      </c>
      <c r="F611" s="63">
        <v>41.03</v>
      </c>
      <c r="G611" s="64" t="s">
        <v>200</v>
      </c>
      <c r="H611" s="63">
        <v>1</v>
      </c>
    </row>
    <row r="612" spans="1:8" ht="16.5" x14ac:dyDescent="0.3">
      <c r="A612" s="59">
        <v>611</v>
      </c>
      <c r="B612" s="59" t="s">
        <v>194</v>
      </c>
      <c r="C612" s="60" t="s">
        <v>816</v>
      </c>
      <c r="D612" s="61" t="s">
        <v>184</v>
      </c>
      <c r="E612" s="62" t="s">
        <v>739</v>
      </c>
      <c r="F612" s="63">
        <v>59.96</v>
      </c>
      <c r="G612" s="64" t="s">
        <v>198</v>
      </c>
      <c r="H612" s="63">
        <v>2</v>
      </c>
    </row>
    <row r="613" spans="1:8" ht="16.5" x14ac:dyDescent="0.3">
      <c r="A613" s="59">
        <v>612</v>
      </c>
      <c r="B613" s="59" t="s">
        <v>194</v>
      </c>
      <c r="C613" s="60" t="s">
        <v>817</v>
      </c>
      <c r="D613" s="61" t="s">
        <v>552</v>
      </c>
      <c r="E613" s="62" t="s">
        <v>553</v>
      </c>
      <c r="F613" s="63">
        <v>59.31</v>
      </c>
      <c r="G613" s="64" t="s">
        <v>198</v>
      </c>
      <c r="H613" s="63">
        <v>2</v>
      </c>
    </row>
    <row r="614" spans="1:8" ht="16.5" x14ac:dyDescent="0.3">
      <c r="A614" s="59">
        <v>613</v>
      </c>
      <c r="B614" s="59" t="s">
        <v>194</v>
      </c>
      <c r="C614" s="60" t="s">
        <v>818</v>
      </c>
      <c r="D614" s="61" t="s">
        <v>188</v>
      </c>
      <c r="E614" s="62" t="s">
        <v>185</v>
      </c>
      <c r="F614" s="63">
        <v>41.03</v>
      </c>
      <c r="G614" s="64" t="s">
        <v>200</v>
      </c>
      <c r="H614" s="63">
        <v>1</v>
      </c>
    </row>
    <row r="615" spans="1:8" ht="16.5" x14ac:dyDescent="0.3">
      <c r="A615" s="59">
        <v>614</v>
      </c>
      <c r="B615" s="59" t="s">
        <v>194</v>
      </c>
      <c r="C615" s="60" t="s">
        <v>819</v>
      </c>
      <c r="D615" s="61" t="s">
        <v>186</v>
      </c>
      <c r="E615" s="62" t="s">
        <v>185</v>
      </c>
      <c r="F615" s="63">
        <v>41.16</v>
      </c>
      <c r="G615" s="64" t="s">
        <v>200</v>
      </c>
      <c r="H615" s="63">
        <v>1</v>
      </c>
    </row>
    <row r="616" spans="1:8" ht="16.5" x14ac:dyDescent="0.3">
      <c r="A616" s="59">
        <v>615</v>
      </c>
      <c r="B616" s="59" t="s">
        <v>194</v>
      </c>
      <c r="C616" s="60" t="s">
        <v>820</v>
      </c>
      <c r="D616" s="61" t="s">
        <v>188</v>
      </c>
      <c r="E616" s="62" t="s">
        <v>185</v>
      </c>
      <c r="F616" s="63">
        <v>41.16</v>
      </c>
      <c r="G616" s="64" t="s">
        <v>200</v>
      </c>
      <c r="H616" s="63">
        <v>1</v>
      </c>
    </row>
    <row r="617" spans="1:8" ht="16.5" x14ac:dyDescent="0.3">
      <c r="A617" s="59">
        <v>616</v>
      </c>
      <c r="B617" s="59" t="s">
        <v>194</v>
      </c>
      <c r="C617" s="60" t="s">
        <v>821</v>
      </c>
      <c r="D617" s="61" t="s">
        <v>188</v>
      </c>
      <c r="E617" s="62" t="s">
        <v>185</v>
      </c>
      <c r="F617" s="63">
        <v>41.37</v>
      </c>
      <c r="G617" s="64" t="s">
        <v>200</v>
      </c>
      <c r="H617" s="63">
        <v>1</v>
      </c>
    </row>
    <row r="618" spans="1:8" ht="16.5" x14ac:dyDescent="0.3">
      <c r="A618" s="59">
        <v>617</v>
      </c>
      <c r="B618" s="59" t="s">
        <v>194</v>
      </c>
      <c r="C618" s="60" t="s">
        <v>822</v>
      </c>
      <c r="D618" s="61" t="s">
        <v>186</v>
      </c>
      <c r="E618" s="62" t="s">
        <v>185</v>
      </c>
      <c r="F618" s="63">
        <v>41.03</v>
      </c>
      <c r="G618" s="64" t="s">
        <v>200</v>
      </c>
      <c r="H618" s="63">
        <v>1</v>
      </c>
    </row>
    <row r="619" spans="1:8" ht="16.5" x14ac:dyDescent="0.3">
      <c r="A619" s="59">
        <v>618</v>
      </c>
      <c r="B619" s="59" t="s">
        <v>194</v>
      </c>
      <c r="C619" s="60" t="s">
        <v>823</v>
      </c>
      <c r="D619" s="61" t="s">
        <v>184</v>
      </c>
      <c r="E619" s="62" t="s">
        <v>739</v>
      </c>
      <c r="F619" s="63">
        <v>59.96</v>
      </c>
      <c r="G619" s="64" t="s">
        <v>198</v>
      </c>
      <c r="H619" s="63">
        <v>2</v>
      </c>
    </row>
    <row r="620" spans="1:8" ht="16.5" x14ac:dyDescent="0.3">
      <c r="A620" s="59">
        <v>619</v>
      </c>
      <c r="B620" s="59" t="s">
        <v>194</v>
      </c>
      <c r="C620" s="60" t="s">
        <v>824</v>
      </c>
      <c r="D620" s="61" t="s">
        <v>552</v>
      </c>
      <c r="E620" s="62" t="s">
        <v>553</v>
      </c>
      <c r="F620" s="63">
        <v>59.31</v>
      </c>
      <c r="G620" s="64" t="s">
        <v>198</v>
      </c>
      <c r="H620" s="63">
        <v>2</v>
      </c>
    </row>
    <row r="621" spans="1:8" ht="16.5" x14ac:dyDescent="0.3">
      <c r="A621" s="59">
        <v>620</v>
      </c>
      <c r="B621" s="59" t="s">
        <v>194</v>
      </c>
      <c r="C621" s="60" t="s">
        <v>825</v>
      </c>
      <c r="D621" s="61" t="s">
        <v>188</v>
      </c>
      <c r="E621" s="62" t="s">
        <v>185</v>
      </c>
      <c r="F621" s="63">
        <v>41.03</v>
      </c>
      <c r="G621" s="64" t="s">
        <v>200</v>
      </c>
      <c r="H621" s="63">
        <v>1</v>
      </c>
    </row>
    <row r="622" spans="1:8" ht="16.5" x14ac:dyDescent="0.3">
      <c r="A622" s="59">
        <v>621</v>
      </c>
      <c r="B622" s="59" t="s">
        <v>194</v>
      </c>
      <c r="C622" s="60" t="s">
        <v>826</v>
      </c>
      <c r="D622" s="61" t="s">
        <v>186</v>
      </c>
      <c r="E622" s="62" t="s">
        <v>185</v>
      </c>
      <c r="F622" s="63">
        <v>41.16</v>
      </c>
      <c r="G622" s="64" t="s">
        <v>200</v>
      </c>
      <c r="H622" s="63">
        <v>1</v>
      </c>
    </row>
    <row r="623" spans="1:8" ht="16.5" x14ac:dyDescent="0.3">
      <c r="A623" s="59">
        <v>622</v>
      </c>
      <c r="B623" s="59" t="s">
        <v>194</v>
      </c>
      <c r="C623" s="60" t="s">
        <v>827</v>
      </c>
      <c r="D623" s="61" t="s">
        <v>188</v>
      </c>
      <c r="E623" s="62" t="s">
        <v>185</v>
      </c>
      <c r="F623" s="63">
        <v>41.16</v>
      </c>
      <c r="G623" s="64" t="s">
        <v>200</v>
      </c>
      <c r="H623" s="63">
        <v>1</v>
      </c>
    </row>
    <row r="624" spans="1:8" ht="16.5" x14ac:dyDescent="0.3">
      <c r="A624" s="59">
        <v>623</v>
      </c>
      <c r="B624" s="59" t="s">
        <v>194</v>
      </c>
      <c r="C624" s="60" t="s">
        <v>828</v>
      </c>
      <c r="D624" s="61" t="s">
        <v>188</v>
      </c>
      <c r="E624" s="62" t="s">
        <v>185</v>
      </c>
      <c r="F624" s="63">
        <v>41.37</v>
      </c>
      <c r="G624" s="64" t="s">
        <v>200</v>
      </c>
      <c r="H624" s="63">
        <v>1</v>
      </c>
    </row>
    <row r="625" spans="1:8" ht="16.5" x14ac:dyDescent="0.3">
      <c r="A625" s="59">
        <v>624</v>
      </c>
      <c r="B625" s="59" t="s">
        <v>194</v>
      </c>
      <c r="C625" s="60" t="s">
        <v>829</v>
      </c>
      <c r="D625" s="61" t="s">
        <v>186</v>
      </c>
      <c r="E625" s="62" t="s">
        <v>185</v>
      </c>
      <c r="F625" s="63">
        <v>41.03</v>
      </c>
      <c r="G625" s="64" t="s">
        <v>200</v>
      </c>
      <c r="H625" s="63">
        <v>1</v>
      </c>
    </row>
    <row r="626" spans="1:8" ht="16.5" x14ac:dyDescent="0.3">
      <c r="A626" s="59">
        <v>625</v>
      </c>
      <c r="B626" s="59" t="s">
        <v>194</v>
      </c>
      <c r="C626" s="60" t="s">
        <v>830</v>
      </c>
      <c r="D626" s="61" t="s">
        <v>184</v>
      </c>
      <c r="E626" s="62" t="s">
        <v>739</v>
      </c>
      <c r="F626" s="63">
        <v>59.96</v>
      </c>
      <c r="G626" s="64" t="s">
        <v>198</v>
      </c>
      <c r="H626" s="63">
        <v>2</v>
      </c>
    </row>
    <row r="627" spans="1:8" ht="16.5" x14ac:dyDescent="0.3">
      <c r="A627" s="59">
        <v>626</v>
      </c>
      <c r="B627" s="59" t="s">
        <v>194</v>
      </c>
      <c r="C627" s="60" t="s">
        <v>831</v>
      </c>
      <c r="D627" s="61" t="s">
        <v>552</v>
      </c>
      <c r="E627" s="62" t="s">
        <v>553</v>
      </c>
      <c r="F627" s="63">
        <v>59.31</v>
      </c>
      <c r="G627" s="64" t="s">
        <v>198</v>
      </c>
      <c r="H627" s="63">
        <v>2</v>
      </c>
    </row>
    <row r="628" spans="1:8" ht="16.5" x14ac:dyDescent="0.3">
      <c r="A628" s="59">
        <v>627</v>
      </c>
      <c r="B628" s="59" t="s">
        <v>194</v>
      </c>
      <c r="C628" s="60" t="s">
        <v>832</v>
      </c>
      <c r="D628" s="61" t="s">
        <v>188</v>
      </c>
      <c r="E628" s="62" t="s">
        <v>185</v>
      </c>
      <c r="F628" s="63">
        <v>41.03</v>
      </c>
      <c r="G628" s="64" t="s">
        <v>200</v>
      </c>
      <c r="H628" s="63">
        <v>1</v>
      </c>
    </row>
    <row r="629" spans="1:8" ht="16.5" x14ac:dyDescent="0.3">
      <c r="A629" s="59">
        <v>628</v>
      </c>
      <c r="B629" s="59" t="s">
        <v>194</v>
      </c>
      <c r="C629" s="60" t="s">
        <v>833</v>
      </c>
      <c r="D629" s="61" t="s">
        <v>186</v>
      </c>
      <c r="E629" s="62" t="s">
        <v>185</v>
      </c>
      <c r="F629" s="63">
        <v>41.16</v>
      </c>
      <c r="G629" s="64" t="s">
        <v>200</v>
      </c>
      <c r="H629" s="63">
        <v>1</v>
      </c>
    </row>
    <row r="630" spans="1:8" ht="16.5" x14ac:dyDescent="0.3">
      <c r="A630" s="59">
        <v>629</v>
      </c>
      <c r="B630" s="59" t="s">
        <v>194</v>
      </c>
      <c r="C630" s="60" t="s">
        <v>834</v>
      </c>
      <c r="D630" s="61" t="s">
        <v>188</v>
      </c>
      <c r="E630" s="62" t="s">
        <v>185</v>
      </c>
      <c r="F630" s="63">
        <v>41.16</v>
      </c>
      <c r="G630" s="64" t="s">
        <v>200</v>
      </c>
      <c r="H630" s="63">
        <v>1</v>
      </c>
    </row>
    <row r="631" spans="1:8" ht="16.5" x14ac:dyDescent="0.3">
      <c r="A631" s="59">
        <v>630</v>
      </c>
      <c r="B631" s="59" t="s">
        <v>194</v>
      </c>
      <c r="C631" s="60" t="s">
        <v>835</v>
      </c>
      <c r="D631" s="61" t="s">
        <v>188</v>
      </c>
      <c r="E631" s="62" t="s">
        <v>185</v>
      </c>
      <c r="F631" s="63">
        <v>41.37</v>
      </c>
      <c r="G631" s="64" t="s">
        <v>200</v>
      </c>
      <c r="H631" s="63">
        <v>1</v>
      </c>
    </row>
    <row r="632" spans="1:8" ht="16.5" x14ac:dyDescent="0.3">
      <c r="A632" s="59">
        <v>631</v>
      </c>
      <c r="B632" s="59" t="s">
        <v>194</v>
      </c>
      <c r="C632" s="60" t="s">
        <v>836</v>
      </c>
      <c r="D632" s="61" t="s">
        <v>186</v>
      </c>
      <c r="E632" s="62" t="s">
        <v>185</v>
      </c>
      <c r="F632" s="63">
        <v>41.03</v>
      </c>
      <c r="G632" s="64" t="s">
        <v>200</v>
      </c>
      <c r="H632" s="63">
        <v>1</v>
      </c>
    </row>
    <row r="633" spans="1:8" ht="16.5" x14ac:dyDescent="0.3">
      <c r="A633" s="59">
        <v>632</v>
      </c>
      <c r="B633" s="59" t="s">
        <v>194</v>
      </c>
      <c r="C633" s="60" t="s">
        <v>837</v>
      </c>
      <c r="D633" s="61" t="s">
        <v>184</v>
      </c>
      <c r="E633" s="62" t="s">
        <v>739</v>
      </c>
      <c r="F633" s="63">
        <v>59.96</v>
      </c>
      <c r="G633" s="64" t="s">
        <v>198</v>
      </c>
      <c r="H633" s="63">
        <v>2</v>
      </c>
    </row>
    <row r="634" spans="1:8" ht="16.5" x14ac:dyDescent="0.3">
      <c r="A634" s="59">
        <v>633</v>
      </c>
      <c r="B634" s="59" t="s">
        <v>194</v>
      </c>
      <c r="C634" s="60" t="s">
        <v>838</v>
      </c>
      <c r="D634" s="61" t="s">
        <v>552</v>
      </c>
      <c r="E634" s="62" t="s">
        <v>553</v>
      </c>
      <c r="F634" s="63">
        <v>59.31</v>
      </c>
      <c r="G634" s="64" t="s">
        <v>198</v>
      </c>
      <c r="H634" s="63">
        <v>2</v>
      </c>
    </row>
    <row r="635" spans="1:8" ht="16.5" x14ac:dyDescent="0.3">
      <c r="A635" s="59">
        <v>634</v>
      </c>
      <c r="B635" s="59" t="s">
        <v>194</v>
      </c>
      <c r="C635" s="60" t="s">
        <v>839</v>
      </c>
      <c r="D635" s="61" t="s">
        <v>188</v>
      </c>
      <c r="E635" s="62" t="s">
        <v>185</v>
      </c>
      <c r="F635" s="63">
        <v>41.03</v>
      </c>
      <c r="G635" s="64" t="s">
        <v>200</v>
      </c>
      <c r="H635" s="63">
        <v>1</v>
      </c>
    </row>
    <row r="636" spans="1:8" ht="16.5" x14ac:dyDescent="0.3">
      <c r="A636" s="59">
        <v>635</v>
      </c>
      <c r="B636" s="59" t="s">
        <v>194</v>
      </c>
      <c r="C636" s="60" t="s">
        <v>840</v>
      </c>
      <c r="D636" s="61" t="s">
        <v>186</v>
      </c>
      <c r="E636" s="62" t="s">
        <v>185</v>
      </c>
      <c r="F636" s="63">
        <v>41.16</v>
      </c>
      <c r="G636" s="64" t="s">
        <v>200</v>
      </c>
      <c r="H636" s="63">
        <v>1</v>
      </c>
    </row>
    <row r="637" spans="1:8" ht="16.5" x14ac:dyDescent="0.3">
      <c r="A637" s="59">
        <v>636</v>
      </c>
      <c r="B637" s="59" t="s">
        <v>194</v>
      </c>
      <c r="C637" s="60" t="s">
        <v>841</v>
      </c>
      <c r="D637" s="61" t="s">
        <v>188</v>
      </c>
      <c r="E637" s="62" t="s">
        <v>185</v>
      </c>
      <c r="F637" s="63">
        <v>41.16</v>
      </c>
      <c r="G637" s="64" t="s">
        <v>200</v>
      </c>
      <c r="H637" s="63">
        <v>1</v>
      </c>
    </row>
    <row r="638" spans="1:8" ht="16.5" x14ac:dyDescent="0.3">
      <c r="A638" s="59">
        <v>637</v>
      </c>
      <c r="B638" s="59" t="s">
        <v>194</v>
      </c>
      <c r="C638" s="60" t="s">
        <v>842</v>
      </c>
      <c r="D638" s="61" t="s">
        <v>188</v>
      </c>
      <c r="E638" s="62" t="s">
        <v>185</v>
      </c>
      <c r="F638" s="63">
        <v>41.37</v>
      </c>
      <c r="G638" s="64" t="s">
        <v>200</v>
      </c>
      <c r="H638" s="63">
        <v>1</v>
      </c>
    </row>
    <row r="639" spans="1:8" ht="16.5" x14ac:dyDescent="0.3">
      <c r="A639" s="59">
        <v>638</v>
      </c>
      <c r="B639" s="59" t="s">
        <v>194</v>
      </c>
      <c r="C639" s="60" t="s">
        <v>843</v>
      </c>
      <c r="D639" s="61" t="s">
        <v>186</v>
      </c>
      <c r="E639" s="62" t="s">
        <v>185</v>
      </c>
      <c r="F639" s="63">
        <v>41.03</v>
      </c>
      <c r="G639" s="64" t="s">
        <v>200</v>
      </c>
      <c r="H639" s="63">
        <v>1</v>
      </c>
    </row>
    <row r="640" spans="1:8" ht="16.5" x14ac:dyDescent="0.3">
      <c r="A640" s="59">
        <v>639</v>
      </c>
      <c r="B640" s="59" t="s">
        <v>194</v>
      </c>
      <c r="C640" s="60" t="s">
        <v>844</v>
      </c>
      <c r="D640" s="61" t="s">
        <v>184</v>
      </c>
      <c r="E640" s="62" t="s">
        <v>739</v>
      </c>
      <c r="F640" s="63">
        <v>59.96</v>
      </c>
      <c r="G640" s="64" t="s">
        <v>198</v>
      </c>
      <c r="H640" s="63">
        <v>2</v>
      </c>
    </row>
    <row r="641" spans="1:8" ht="16.5" x14ac:dyDescent="0.3">
      <c r="A641" s="59">
        <v>640</v>
      </c>
      <c r="B641" s="59" t="s">
        <v>194</v>
      </c>
      <c r="C641" s="60" t="s">
        <v>845</v>
      </c>
      <c r="D641" s="61" t="s">
        <v>552</v>
      </c>
      <c r="E641" s="62" t="s">
        <v>553</v>
      </c>
      <c r="F641" s="63">
        <v>59.31</v>
      </c>
      <c r="G641" s="64" t="s">
        <v>198</v>
      </c>
      <c r="H641" s="63">
        <v>2</v>
      </c>
    </row>
    <row r="642" spans="1:8" ht="16.5" x14ac:dyDescent="0.3">
      <c r="A642" s="59">
        <v>641</v>
      </c>
      <c r="B642" s="59" t="s">
        <v>194</v>
      </c>
      <c r="C642" s="60" t="s">
        <v>846</v>
      </c>
      <c r="D642" s="61" t="s">
        <v>188</v>
      </c>
      <c r="E642" s="62" t="s">
        <v>185</v>
      </c>
      <c r="F642" s="63">
        <v>41.03</v>
      </c>
      <c r="G642" s="64" t="s">
        <v>200</v>
      </c>
      <c r="H642" s="63">
        <v>1</v>
      </c>
    </row>
    <row r="643" spans="1:8" ht="16.5" x14ac:dyDescent="0.3">
      <c r="A643" s="59">
        <v>642</v>
      </c>
      <c r="B643" s="59" t="s">
        <v>194</v>
      </c>
      <c r="C643" s="60" t="s">
        <v>847</v>
      </c>
      <c r="D643" s="61" t="s">
        <v>186</v>
      </c>
      <c r="E643" s="62" t="s">
        <v>185</v>
      </c>
      <c r="F643" s="63">
        <v>41.16</v>
      </c>
      <c r="G643" s="64" t="s">
        <v>200</v>
      </c>
      <c r="H643" s="63">
        <v>1</v>
      </c>
    </row>
    <row r="644" spans="1:8" ht="16.5" x14ac:dyDescent="0.3">
      <c r="A644" s="59">
        <v>643</v>
      </c>
      <c r="B644" s="59" t="s">
        <v>194</v>
      </c>
      <c r="C644" s="60" t="s">
        <v>848</v>
      </c>
      <c r="D644" s="61" t="s">
        <v>188</v>
      </c>
      <c r="E644" s="62" t="s">
        <v>185</v>
      </c>
      <c r="F644" s="63">
        <v>41.16</v>
      </c>
      <c r="G644" s="64" t="s">
        <v>200</v>
      </c>
      <c r="H644" s="63">
        <v>1</v>
      </c>
    </row>
    <row r="645" spans="1:8" ht="16.5" x14ac:dyDescent="0.3">
      <c r="A645" s="59">
        <v>644</v>
      </c>
      <c r="B645" s="59" t="s">
        <v>194</v>
      </c>
      <c r="C645" s="60" t="s">
        <v>849</v>
      </c>
      <c r="D645" s="61" t="s">
        <v>188</v>
      </c>
      <c r="E645" s="62" t="s">
        <v>185</v>
      </c>
      <c r="F645" s="63">
        <v>41.37</v>
      </c>
      <c r="G645" s="64" t="s">
        <v>200</v>
      </c>
      <c r="H645" s="63">
        <v>1</v>
      </c>
    </row>
    <row r="646" spans="1:8" ht="16.5" x14ac:dyDescent="0.3">
      <c r="A646" s="59">
        <v>645</v>
      </c>
      <c r="B646" s="59" t="s">
        <v>194</v>
      </c>
      <c r="C646" s="60" t="s">
        <v>850</v>
      </c>
      <c r="D646" s="61" t="s">
        <v>186</v>
      </c>
      <c r="E646" s="62" t="s">
        <v>185</v>
      </c>
      <c r="F646" s="63">
        <v>41.03</v>
      </c>
      <c r="G646" s="64" t="s">
        <v>200</v>
      </c>
      <c r="H646" s="63">
        <v>1</v>
      </c>
    </row>
    <row r="647" spans="1:8" ht="16.5" x14ac:dyDescent="0.3">
      <c r="A647" s="59">
        <v>646</v>
      </c>
      <c r="B647" s="59" t="s">
        <v>194</v>
      </c>
      <c r="C647" s="60" t="s">
        <v>851</v>
      </c>
      <c r="D647" s="61" t="s">
        <v>184</v>
      </c>
      <c r="E647" s="62" t="s">
        <v>739</v>
      </c>
      <c r="F647" s="63">
        <v>59.96</v>
      </c>
      <c r="G647" s="64" t="s">
        <v>198</v>
      </c>
      <c r="H647" s="63">
        <v>2</v>
      </c>
    </row>
    <row r="648" spans="1:8" ht="16.5" x14ac:dyDescent="0.15">
      <c r="A648" s="59">
        <v>647</v>
      </c>
      <c r="B648" s="59" t="s">
        <v>194</v>
      </c>
      <c r="C648" s="60" t="s">
        <v>852</v>
      </c>
      <c r="D648" s="65" t="s">
        <v>552</v>
      </c>
      <c r="E648" s="66" t="s">
        <v>553</v>
      </c>
      <c r="F648" s="63">
        <v>59.31</v>
      </c>
      <c r="G648" s="64" t="s">
        <v>198</v>
      </c>
      <c r="H648" s="63">
        <v>2</v>
      </c>
    </row>
    <row r="649" spans="1:8" ht="16.5" x14ac:dyDescent="0.3">
      <c r="A649" s="59">
        <v>648</v>
      </c>
      <c r="B649" s="59" t="s">
        <v>194</v>
      </c>
      <c r="C649" s="60" t="s">
        <v>853</v>
      </c>
      <c r="D649" s="61" t="s">
        <v>188</v>
      </c>
      <c r="E649" s="62" t="s">
        <v>185</v>
      </c>
      <c r="F649" s="63">
        <v>41.03</v>
      </c>
      <c r="G649" s="64" t="s">
        <v>200</v>
      </c>
      <c r="H649" s="63">
        <v>1</v>
      </c>
    </row>
    <row r="650" spans="1:8" ht="16.5" x14ac:dyDescent="0.3">
      <c r="A650" s="59">
        <v>649</v>
      </c>
      <c r="B650" s="59" t="s">
        <v>194</v>
      </c>
      <c r="C650" s="60" t="s">
        <v>854</v>
      </c>
      <c r="D650" s="61" t="s">
        <v>186</v>
      </c>
      <c r="E650" s="62" t="s">
        <v>185</v>
      </c>
      <c r="F650" s="63">
        <v>41.16</v>
      </c>
      <c r="G650" s="64" t="s">
        <v>200</v>
      </c>
      <c r="H650" s="63">
        <v>1</v>
      </c>
    </row>
    <row r="651" spans="1:8" ht="16.5" x14ac:dyDescent="0.3">
      <c r="A651" s="59">
        <v>650</v>
      </c>
      <c r="B651" s="59" t="s">
        <v>194</v>
      </c>
      <c r="C651" s="60" t="s">
        <v>855</v>
      </c>
      <c r="D651" s="61" t="s">
        <v>188</v>
      </c>
      <c r="E651" s="62" t="s">
        <v>185</v>
      </c>
      <c r="F651" s="63">
        <v>41.16</v>
      </c>
      <c r="G651" s="64" t="s">
        <v>200</v>
      </c>
      <c r="H651" s="63">
        <v>1</v>
      </c>
    </row>
    <row r="652" spans="1:8" ht="16.5" x14ac:dyDescent="0.3">
      <c r="A652" s="59">
        <v>651</v>
      </c>
      <c r="B652" s="59" t="s">
        <v>194</v>
      </c>
      <c r="C652" s="60" t="s">
        <v>856</v>
      </c>
      <c r="D652" s="61" t="s">
        <v>188</v>
      </c>
      <c r="E652" s="62" t="s">
        <v>185</v>
      </c>
      <c r="F652" s="63">
        <v>41.37</v>
      </c>
      <c r="G652" s="64" t="s">
        <v>200</v>
      </c>
      <c r="H652" s="63">
        <v>1</v>
      </c>
    </row>
    <row r="653" spans="1:8" ht="16.5" x14ac:dyDescent="0.3">
      <c r="A653" s="59">
        <v>652</v>
      </c>
      <c r="B653" s="59" t="s">
        <v>194</v>
      </c>
      <c r="C653" s="60" t="s">
        <v>857</v>
      </c>
      <c r="D653" s="61" t="s">
        <v>186</v>
      </c>
      <c r="E653" s="62" t="s">
        <v>185</v>
      </c>
      <c r="F653" s="63">
        <v>41.03</v>
      </c>
      <c r="G653" s="64" t="s">
        <v>200</v>
      </c>
      <c r="H653" s="63">
        <v>1</v>
      </c>
    </row>
    <row r="654" spans="1:8" ht="16.5" x14ac:dyDescent="0.3">
      <c r="A654" s="59">
        <v>653</v>
      </c>
      <c r="B654" s="59" t="s">
        <v>194</v>
      </c>
      <c r="C654" s="60" t="s">
        <v>858</v>
      </c>
      <c r="D654" s="61" t="s">
        <v>184</v>
      </c>
      <c r="E654" s="62" t="s">
        <v>739</v>
      </c>
      <c r="F654" s="63">
        <v>59.96</v>
      </c>
      <c r="G654" s="64" t="s">
        <v>198</v>
      </c>
      <c r="H654" s="63">
        <v>2</v>
      </c>
    </row>
    <row r="655" spans="1:8" ht="16.5" x14ac:dyDescent="0.3">
      <c r="A655" s="59">
        <v>654</v>
      </c>
      <c r="B655" s="59" t="s">
        <v>194</v>
      </c>
      <c r="C655" s="60" t="s">
        <v>859</v>
      </c>
      <c r="D655" s="61" t="s">
        <v>552</v>
      </c>
      <c r="E655" s="62" t="s">
        <v>553</v>
      </c>
      <c r="F655" s="63">
        <v>59.31</v>
      </c>
      <c r="G655" s="64" t="s">
        <v>198</v>
      </c>
      <c r="H655" s="63">
        <v>2</v>
      </c>
    </row>
    <row r="656" spans="1:8" ht="16.5" x14ac:dyDescent="0.3">
      <c r="A656" s="59">
        <v>655</v>
      </c>
      <c r="B656" s="59" t="s">
        <v>194</v>
      </c>
      <c r="C656" s="60" t="s">
        <v>860</v>
      </c>
      <c r="D656" s="61" t="s">
        <v>188</v>
      </c>
      <c r="E656" s="62" t="s">
        <v>185</v>
      </c>
      <c r="F656" s="63">
        <v>41.03</v>
      </c>
      <c r="G656" s="64" t="s">
        <v>200</v>
      </c>
      <c r="H656" s="63">
        <v>1</v>
      </c>
    </row>
    <row r="657" spans="1:8" ht="16.5" x14ac:dyDescent="0.3">
      <c r="A657" s="59">
        <v>656</v>
      </c>
      <c r="B657" s="59" t="s">
        <v>194</v>
      </c>
      <c r="C657" s="60" t="s">
        <v>861</v>
      </c>
      <c r="D657" s="61" t="s">
        <v>186</v>
      </c>
      <c r="E657" s="62" t="s">
        <v>185</v>
      </c>
      <c r="F657" s="63">
        <v>41.16</v>
      </c>
      <c r="G657" s="64" t="s">
        <v>200</v>
      </c>
      <c r="H657" s="63">
        <v>1</v>
      </c>
    </row>
    <row r="658" spans="1:8" ht="16.5" x14ac:dyDescent="0.3">
      <c r="A658" s="59">
        <v>657</v>
      </c>
      <c r="B658" s="59" t="s">
        <v>194</v>
      </c>
      <c r="C658" s="60" t="s">
        <v>862</v>
      </c>
      <c r="D658" s="61" t="s">
        <v>188</v>
      </c>
      <c r="E658" s="62" t="s">
        <v>185</v>
      </c>
      <c r="F658" s="63">
        <v>41.16</v>
      </c>
      <c r="G658" s="64" t="s">
        <v>200</v>
      </c>
      <c r="H658" s="63">
        <v>1</v>
      </c>
    </row>
    <row r="659" spans="1:8" ht="16.5" x14ac:dyDescent="0.3">
      <c r="A659" s="59">
        <v>658</v>
      </c>
      <c r="B659" s="59" t="s">
        <v>194</v>
      </c>
      <c r="C659" s="60" t="s">
        <v>863</v>
      </c>
      <c r="D659" s="61" t="s">
        <v>188</v>
      </c>
      <c r="E659" s="62" t="s">
        <v>185</v>
      </c>
      <c r="F659" s="63">
        <v>41.37</v>
      </c>
      <c r="G659" s="64" t="s">
        <v>200</v>
      </c>
      <c r="H659" s="63">
        <v>1</v>
      </c>
    </row>
    <row r="660" spans="1:8" ht="16.5" x14ac:dyDescent="0.3">
      <c r="A660" s="59">
        <v>659</v>
      </c>
      <c r="B660" s="59" t="s">
        <v>194</v>
      </c>
      <c r="C660" s="60" t="s">
        <v>864</v>
      </c>
      <c r="D660" s="61" t="s">
        <v>186</v>
      </c>
      <c r="E660" s="62" t="s">
        <v>185</v>
      </c>
      <c r="F660" s="63">
        <v>41.03</v>
      </c>
      <c r="G660" s="64" t="s">
        <v>200</v>
      </c>
      <c r="H660" s="63">
        <v>1</v>
      </c>
    </row>
    <row r="661" spans="1:8" ht="16.5" x14ac:dyDescent="0.3">
      <c r="A661" s="59">
        <v>660</v>
      </c>
      <c r="B661" s="59" t="s">
        <v>194</v>
      </c>
      <c r="C661" s="60" t="s">
        <v>865</v>
      </c>
      <c r="D661" s="61" t="s">
        <v>184</v>
      </c>
      <c r="E661" s="62" t="s">
        <v>739</v>
      </c>
      <c r="F661" s="63">
        <v>59.96</v>
      </c>
      <c r="G661" s="64" t="s">
        <v>198</v>
      </c>
      <c r="H661" s="63">
        <v>2</v>
      </c>
    </row>
    <row r="662" spans="1:8" ht="16.5" x14ac:dyDescent="0.3">
      <c r="A662" s="59">
        <v>661</v>
      </c>
      <c r="B662" s="59" t="s">
        <v>194</v>
      </c>
      <c r="C662" s="60" t="s">
        <v>866</v>
      </c>
      <c r="D662" s="61" t="s">
        <v>552</v>
      </c>
      <c r="E662" s="62" t="s">
        <v>553</v>
      </c>
      <c r="F662" s="63">
        <v>59.31</v>
      </c>
      <c r="G662" s="64" t="s">
        <v>198</v>
      </c>
      <c r="H662" s="63">
        <v>2</v>
      </c>
    </row>
    <row r="663" spans="1:8" ht="16.5" x14ac:dyDescent="0.3">
      <c r="A663" s="59">
        <v>662</v>
      </c>
      <c r="B663" s="59" t="s">
        <v>194</v>
      </c>
      <c r="C663" s="60" t="s">
        <v>867</v>
      </c>
      <c r="D663" s="61" t="s">
        <v>188</v>
      </c>
      <c r="E663" s="62" t="s">
        <v>185</v>
      </c>
      <c r="F663" s="63">
        <v>41.03</v>
      </c>
      <c r="G663" s="64" t="s">
        <v>200</v>
      </c>
      <c r="H663" s="63">
        <v>1</v>
      </c>
    </row>
    <row r="664" spans="1:8" ht="16.5" x14ac:dyDescent="0.3">
      <c r="A664" s="59">
        <v>663</v>
      </c>
      <c r="B664" s="59" t="s">
        <v>194</v>
      </c>
      <c r="C664" s="60" t="s">
        <v>868</v>
      </c>
      <c r="D664" s="61" t="s">
        <v>186</v>
      </c>
      <c r="E664" s="62" t="s">
        <v>185</v>
      </c>
      <c r="F664" s="63">
        <v>41.16</v>
      </c>
      <c r="G664" s="64" t="s">
        <v>200</v>
      </c>
      <c r="H664" s="63">
        <v>1</v>
      </c>
    </row>
    <row r="665" spans="1:8" ht="16.5" x14ac:dyDescent="0.3">
      <c r="A665" s="59">
        <v>664</v>
      </c>
      <c r="B665" s="59" t="s">
        <v>194</v>
      </c>
      <c r="C665" s="60" t="s">
        <v>869</v>
      </c>
      <c r="D665" s="61" t="s">
        <v>188</v>
      </c>
      <c r="E665" s="62" t="s">
        <v>185</v>
      </c>
      <c r="F665" s="63">
        <v>41.16</v>
      </c>
      <c r="G665" s="64" t="s">
        <v>200</v>
      </c>
      <c r="H665" s="63">
        <v>1</v>
      </c>
    </row>
    <row r="666" spans="1:8" ht="16.5" x14ac:dyDescent="0.3">
      <c r="A666" s="59">
        <v>665</v>
      </c>
      <c r="B666" s="59" t="s">
        <v>194</v>
      </c>
      <c r="C666" s="60" t="s">
        <v>870</v>
      </c>
      <c r="D666" s="61" t="s">
        <v>188</v>
      </c>
      <c r="E666" s="62" t="s">
        <v>185</v>
      </c>
      <c r="F666" s="63">
        <v>41.37</v>
      </c>
      <c r="G666" s="64" t="s">
        <v>200</v>
      </c>
      <c r="H666" s="63">
        <v>1</v>
      </c>
    </row>
    <row r="667" spans="1:8" ht="16.5" x14ac:dyDescent="0.3">
      <c r="A667" s="59">
        <v>666</v>
      </c>
      <c r="B667" s="59" t="s">
        <v>194</v>
      </c>
      <c r="C667" s="60" t="s">
        <v>871</v>
      </c>
      <c r="D667" s="61" t="s">
        <v>186</v>
      </c>
      <c r="E667" s="62" t="s">
        <v>185</v>
      </c>
      <c r="F667" s="63">
        <v>41.03</v>
      </c>
      <c r="G667" s="64" t="s">
        <v>200</v>
      </c>
      <c r="H667" s="63">
        <v>1</v>
      </c>
    </row>
    <row r="668" spans="1:8" ht="16.5" x14ac:dyDescent="0.3">
      <c r="A668" s="59">
        <v>667</v>
      </c>
      <c r="B668" s="59" t="s">
        <v>194</v>
      </c>
      <c r="C668" s="60" t="s">
        <v>872</v>
      </c>
      <c r="D668" s="61" t="s">
        <v>184</v>
      </c>
      <c r="E668" s="62" t="s">
        <v>739</v>
      </c>
      <c r="F668" s="63">
        <v>59.96</v>
      </c>
      <c r="G668" s="64" t="s">
        <v>198</v>
      </c>
      <c r="H668" s="63">
        <v>2</v>
      </c>
    </row>
    <row r="669" spans="1:8" ht="16.5" x14ac:dyDescent="0.3">
      <c r="A669" s="59">
        <v>668</v>
      </c>
      <c r="B669" s="59" t="s">
        <v>194</v>
      </c>
      <c r="C669" s="60" t="s">
        <v>873</v>
      </c>
      <c r="D669" s="61" t="s">
        <v>552</v>
      </c>
      <c r="E669" s="62" t="s">
        <v>553</v>
      </c>
      <c r="F669" s="63">
        <v>59.31</v>
      </c>
      <c r="G669" s="64" t="s">
        <v>198</v>
      </c>
      <c r="H669" s="63">
        <v>2</v>
      </c>
    </row>
    <row r="670" spans="1:8" ht="16.5" x14ac:dyDescent="0.3">
      <c r="A670" s="59">
        <v>669</v>
      </c>
      <c r="B670" s="59" t="s">
        <v>194</v>
      </c>
      <c r="C670" s="60" t="s">
        <v>874</v>
      </c>
      <c r="D670" s="61" t="s">
        <v>188</v>
      </c>
      <c r="E670" s="62" t="s">
        <v>185</v>
      </c>
      <c r="F670" s="63">
        <v>41.03</v>
      </c>
      <c r="G670" s="64" t="s">
        <v>200</v>
      </c>
      <c r="H670" s="63">
        <v>1</v>
      </c>
    </row>
    <row r="671" spans="1:8" ht="16.5" x14ac:dyDescent="0.3">
      <c r="A671" s="59">
        <v>670</v>
      </c>
      <c r="B671" s="59" t="s">
        <v>194</v>
      </c>
      <c r="C671" s="60" t="s">
        <v>875</v>
      </c>
      <c r="D671" s="61" t="s">
        <v>186</v>
      </c>
      <c r="E671" s="62" t="s">
        <v>185</v>
      </c>
      <c r="F671" s="63">
        <v>41.16</v>
      </c>
      <c r="G671" s="64" t="s">
        <v>200</v>
      </c>
      <c r="H671" s="63">
        <v>1</v>
      </c>
    </row>
    <row r="672" spans="1:8" ht="16.5" x14ac:dyDescent="0.3">
      <c r="A672" s="59">
        <v>671</v>
      </c>
      <c r="B672" s="59" t="s">
        <v>194</v>
      </c>
      <c r="C672" s="60" t="s">
        <v>876</v>
      </c>
      <c r="D672" s="61" t="s">
        <v>188</v>
      </c>
      <c r="E672" s="62" t="s">
        <v>185</v>
      </c>
      <c r="F672" s="63">
        <v>41.16</v>
      </c>
      <c r="G672" s="64" t="s">
        <v>200</v>
      </c>
      <c r="H672" s="63">
        <v>1</v>
      </c>
    </row>
    <row r="673" spans="1:8" ht="16.5" x14ac:dyDescent="0.3">
      <c r="A673" s="59">
        <v>672</v>
      </c>
      <c r="B673" s="59" t="s">
        <v>194</v>
      </c>
      <c r="C673" s="60" t="s">
        <v>877</v>
      </c>
      <c r="D673" s="61" t="s">
        <v>188</v>
      </c>
      <c r="E673" s="62" t="s">
        <v>185</v>
      </c>
      <c r="F673" s="63">
        <v>41.37</v>
      </c>
      <c r="G673" s="64" t="s">
        <v>200</v>
      </c>
      <c r="H673" s="63">
        <v>1</v>
      </c>
    </row>
    <row r="674" spans="1:8" ht="16.5" x14ac:dyDescent="0.3">
      <c r="A674" s="59">
        <v>673</v>
      </c>
      <c r="B674" s="59" t="s">
        <v>194</v>
      </c>
      <c r="C674" s="60" t="s">
        <v>878</v>
      </c>
      <c r="D674" s="61" t="s">
        <v>186</v>
      </c>
      <c r="E674" s="62" t="s">
        <v>185</v>
      </c>
      <c r="F674" s="63">
        <v>41.03</v>
      </c>
      <c r="G674" s="64" t="s">
        <v>200</v>
      </c>
      <c r="H674" s="63">
        <v>1</v>
      </c>
    </row>
    <row r="675" spans="1:8" ht="16.5" x14ac:dyDescent="0.3">
      <c r="A675" s="59">
        <v>674</v>
      </c>
      <c r="B675" s="59" t="s">
        <v>194</v>
      </c>
      <c r="C675" s="60" t="s">
        <v>879</v>
      </c>
      <c r="D675" s="61" t="s">
        <v>184</v>
      </c>
      <c r="E675" s="62" t="s">
        <v>739</v>
      </c>
      <c r="F675" s="63">
        <v>59.96</v>
      </c>
      <c r="G675" s="64" t="s">
        <v>198</v>
      </c>
      <c r="H675" s="63">
        <v>2</v>
      </c>
    </row>
    <row r="676" spans="1:8" ht="16.5" x14ac:dyDescent="0.3">
      <c r="A676" s="59">
        <v>675</v>
      </c>
      <c r="B676" s="59" t="s">
        <v>194</v>
      </c>
      <c r="C676" s="60" t="s">
        <v>880</v>
      </c>
      <c r="D676" s="61" t="s">
        <v>552</v>
      </c>
      <c r="E676" s="62" t="s">
        <v>553</v>
      </c>
      <c r="F676" s="63">
        <v>59.31</v>
      </c>
      <c r="G676" s="64" t="s">
        <v>198</v>
      </c>
      <c r="H676" s="63">
        <v>2</v>
      </c>
    </row>
    <row r="677" spans="1:8" ht="16.5" x14ac:dyDescent="0.3">
      <c r="A677" s="59">
        <v>676</v>
      </c>
      <c r="B677" s="59" t="s">
        <v>194</v>
      </c>
      <c r="C677" s="60" t="s">
        <v>881</v>
      </c>
      <c r="D677" s="61" t="s">
        <v>188</v>
      </c>
      <c r="E677" s="62" t="s">
        <v>185</v>
      </c>
      <c r="F677" s="63">
        <v>41.03</v>
      </c>
      <c r="G677" s="64" t="s">
        <v>200</v>
      </c>
      <c r="H677" s="63">
        <v>1</v>
      </c>
    </row>
    <row r="678" spans="1:8" ht="16.5" x14ac:dyDescent="0.3">
      <c r="A678" s="59">
        <v>677</v>
      </c>
      <c r="B678" s="59" t="s">
        <v>194</v>
      </c>
      <c r="C678" s="60" t="s">
        <v>882</v>
      </c>
      <c r="D678" s="61" t="s">
        <v>186</v>
      </c>
      <c r="E678" s="62" t="s">
        <v>185</v>
      </c>
      <c r="F678" s="63">
        <v>41.16</v>
      </c>
      <c r="G678" s="64" t="s">
        <v>200</v>
      </c>
      <c r="H678" s="63">
        <v>1</v>
      </c>
    </row>
    <row r="679" spans="1:8" ht="16.5" x14ac:dyDescent="0.3">
      <c r="A679" s="59">
        <v>678</v>
      </c>
      <c r="B679" s="59" t="s">
        <v>194</v>
      </c>
      <c r="C679" s="60" t="s">
        <v>883</v>
      </c>
      <c r="D679" s="61" t="s">
        <v>188</v>
      </c>
      <c r="E679" s="62" t="s">
        <v>185</v>
      </c>
      <c r="F679" s="63">
        <v>41.16</v>
      </c>
      <c r="G679" s="64" t="s">
        <v>200</v>
      </c>
      <c r="H679" s="63">
        <v>1</v>
      </c>
    </row>
    <row r="680" spans="1:8" ht="16.5" x14ac:dyDescent="0.3">
      <c r="A680" s="59">
        <v>679</v>
      </c>
      <c r="B680" s="59" t="s">
        <v>194</v>
      </c>
      <c r="C680" s="60" t="s">
        <v>884</v>
      </c>
      <c r="D680" s="61" t="s">
        <v>188</v>
      </c>
      <c r="E680" s="62" t="s">
        <v>185</v>
      </c>
      <c r="F680" s="63">
        <v>41.37</v>
      </c>
      <c r="G680" s="64" t="s">
        <v>200</v>
      </c>
      <c r="H680" s="63">
        <v>1</v>
      </c>
    </row>
    <row r="681" spans="1:8" ht="16.5" x14ac:dyDescent="0.3">
      <c r="A681" s="59">
        <v>680</v>
      </c>
      <c r="B681" s="59" t="s">
        <v>194</v>
      </c>
      <c r="C681" s="60" t="s">
        <v>885</v>
      </c>
      <c r="D681" s="61" t="s">
        <v>186</v>
      </c>
      <c r="E681" s="62" t="s">
        <v>185</v>
      </c>
      <c r="F681" s="63">
        <v>41.03</v>
      </c>
      <c r="G681" s="64" t="s">
        <v>200</v>
      </c>
      <c r="H681" s="63">
        <v>1</v>
      </c>
    </row>
    <row r="682" spans="1:8" ht="16.5" x14ac:dyDescent="0.3">
      <c r="A682" s="59">
        <v>681</v>
      </c>
      <c r="B682" s="59" t="s">
        <v>194</v>
      </c>
      <c r="C682" s="60" t="s">
        <v>886</v>
      </c>
      <c r="D682" s="61" t="s">
        <v>184</v>
      </c>
      <c r="E682" s="62" t="s">
        <v>739</v>
      </c>
      <c r="F682" s="63">
        <v>59.96</v>
      </c>
      <c r="G682" s="64" t="s">
        <v>198</v>
      </c>
      <c r="H682" s="63">
        <v>2</v>
      </c>
    </row>
    <row r="683" spans="1:8" ht="16.5" x14ac:dyDescent="0.3">
      <c r="A683" s="59">
        <v>682</v>
      </c>
      <c r="B683" s="59" t="s">
        <v>194</v>
      </c>
      <c r="C683" s="60" t="s">
        <v>887</v>
      </c>
      <c r="D683" s="61" t="s">
        <v>552</v>
      </c>
      <c r="E683" s="62" t="s">
        <v>553</v>
      </c>
      <c r="F683" s="63">
        <v>59.31</v>
      </c>
      <c r="G683" s="64" t="s">
        <v>198</v>
      </c>
      <c r="H683" s="63">
        <v>2</v>
      </c>
    </row>
    <row r="684" spans="1:8" ht="16.5" x14ac:dyDescent="0.3">
      <c r="A684" s="59">
        <v>683</v>
      </c>
      <c r="B684" s="59" t="s">
        <v>194</v>
      </c>
      <c r="C684" s="60" t="s">
        <v>888</v>
      </c>
      <c r="D684" s="61" t="s">
        <v>188</v>
      </c>
      <c r="E684" s="62" t="s">
        <v>185</v>
      </c>
      <c r="F684" s="63">
        <v>41.03</v>
      </c>
      <c r="G684" s="64" t="s">
        <v>200</v>
      </c>
      <c r="H684" s="63">
        <v>1</v>
      </c>
    </row>
    <row r="685" spans="1:8" ht="16.5" x14ac:dyDescent="0.3">
      <c r="A685" s="59">
        <v>684</v>
      </c>
      <c r="B685" s="59" t="s">
        <v>194</v>
      </c>
      <c r="C685" s="60" t="s">
        <v>889</v>
      </c>
      <c r="D685" s="61" t="s">
        <v>186</v>
      </c>
      <c r="E685" s="62" t="s">
        <v>185</v>
      </c>
      <c r="F685" s="63">
        <v>41.16</v>
      </c>
      <c r="G685" s="64" t="s">
        <v>200</v>
      </c>
      <c r="H685" s="63">
        <v>1</v>
      </c>
    </row>
    <row r="686" spans="1:8" ht="16.5" x14ac:dyDescent="0.3">
      <c r="A686" s="59">
        <v>685</v>
      </c>
      <c r="B686" s="59" t="s">
        <v>194</v>
      </c>
      <c r="C686" s="60" t="s">
        <v>890</v>
      </c>
      <c r="D686" s="61" t="s">
        <v>188</v>
      </c>
      <c r="E686" s="62" t="s">
        <v>185</v>
      </c>
      <c r="F686" s="63">
        <v>41.16</v>
      </c>
      <c r="G686" s="64" t="s">
        <v>200</v>
      </c>
      <c r="H686" s="63">
        <v>1</v>
      </c>
    </row>
    <row r="687" spans="1:8" ht="16.5" x14ac:dyDescent="0.3">
      <c r="A687" s="59">
        <v>686</v>
      </c>
      <c r="B687" s="59" t="s">
        <v>194</v>
      </c>
      <c r="C687" s="60" t="s">
        <v>891</v>
      </c>
      <c r="D687" s="61" t="s">
        <v>188</v>
      </c>
      <c r="E687" s="62" t="s">
        <v>185</v>
      </c>
      <c r="F687" s="63">
        <v>41.37</v>
      </c>
      <c r="G687" s="64" t="s">
        <v>200</v>
      </c>
      <c r="H687" s="63">
        <v>1</v>
      </c>
    </row>
    <row r="688" spans="1:8" ht="16.5" x14ac:dyDescent="0.15">
      <c r="A688" s="59">
        <v>687</v>
      </c>
      <c r="B688" s="59" t="s">
        <v>194</v>
      </c>
      <c r="C688" s="60" t="s">
        <v>892</v>
      </c>
      <c r="D688" s="65" t="s">
        <v>186</v>
      </c>
      <c r="E688" s="66" t="s">
        <v>185</v>
      </c>
      <c r="F688" s="63">
        <v>41.03</v>
      </c>
      <c r="G688" s="64" t="s">
        <v>200</v>
      </c>
      <c r="H688" s="63">
        <v>1</v>
      </c>
    </row>
    <row r="689" spans="1:8" ht="16.5" x14ac:dyDescent="0.3">
      <c r="A689" s="59">
        <v>688</v>
      </c>
      <c r="B689" s="59" t="s">
        <v>194</v>
      </c>
      <c r="C689" s="60" t="s">
        <v>893</v>
      </c>
      <c r="D689" s="61" t="s">
        <v>184</v>
      </c>
      <c r="E689" s="62" t="s">
        <v>739</v>
      </c>
      <c r="F689" s="63">
        <v>59.96</v>
      </c>
      <c r="G689" s="64" t="s">
        <v>198</v>
      </c>
      <c r="H689" s="63">
        <v>2</v>
      </c>
    </row>
    <row r="690" spans="1:8" ht="16.5" x14ac:dyDescent="0.3">
      <c r="A690" s="59">
        <v>689</v>
      </c>
      <c r="B690" s="59" t="s">
        <v>194</v>
      </c>
      <c r="C690" s="60" t="s">
        <v>894</v>
      </c>
      <c r="D690" s="61" t="s">
        <v>552</v>
      </c>
      <c r="E690" s="62" t="s">
        <v>553</v>
      </c>
      <c r="F690" s="63">
        <v>59.31</v>
      </c>
      <c r="G690" s="64" t="s">
        <v>198</v>
      </c>
      <c r="H690" s="63">
        <v>2</v>
      </c>
    </row>
    <row r="691" spans="1:8" ht="16.5" x14ac:dyDescent="0.3">
      <c r="A691" s="59">
        <v>690</v>
      </c>
      <c r="B691" s="59" t="s">
        <v>194</v>
      </c>
      <c r="C691" s="60" t="s">
        <v>895</v>
      </c>
      <c r="D691" s="61" t="s">
        <v>188</v>
      </c>
      <c r="E691" s="62" t="s">
        <v>185</v>
      </c>
      <c r="F691" s="63">
        <v>41.03</v>
      </c>
      <c r="G691" s="64" t="s">
        <v>200</v>
      </c>
      <c r="H691" s="63">
        <v>1</v>
      </c>
    </row>
    <row r="692" spans="1:8" ht="16.5" x14ac:dyDescent="0.3">
      <c r="A692" s="59">
        <v>691</v>
      </c>
      <c r="B692" s="59" t="s">
        <v>194</v>
      </c>
      <c r="C692" s="60" t="s">
        <v>896</v>
      </c>
      <c r="D692" s="61" t="s">
        <v>186</v>
      </c>
      <c r="E692" s="62" t="s">
        <v>185</v>
      </c>
      <c r="F692" s="63">
        <v>41.16</v>
      </c>
      <c r="G692" s="64" t="s">
        <v>200</v>
      </c>
      <c r="H692" s="63">
        <v>1</v>
      </c>
    </row>
    <row r="693" spans="1:8" ht="16.5" x14ac:dyDescent="0.3">
      <c r="A693" s="59">
        <v>692</v>
      </c>
      <c r="B693" s="59" t="s">
        <v>194</v>
      </c>
      <c r="C693" s="60" t="s">
        <v>897</v>
      </c>
      <c r="D693" s="61" t="s">
        <v>188</v>
      </c>
      <c r="E693" s="62" t="s">
        <v>185</v>
      </c>
      <c r="F693" s="63">
        <v>41.16</v>
      </c>
      <c r="G693" s="64" t="s">
        <v>200</v>
      </c>
      <c r="H693" s="63">
        <v>1</v>
      </c>
    </row>
    <row r="694" spans="1:8" ht="16.5" x14ac:dyDescent="0.3">
      <c r="A694" s="59">
        <v>693</v>
      </c>
      <c r="B694" s="59" t="s">
        <v>194</v>
      </c>
      <c r="C694" s="60" t="s">
        <v>898</v>
      </c>
      <c r="D694" s="61" t="s">
        <v>188</v>
      </c>
      <c r="E694" s="62" t="s">
        <v>185</v>
      </c>
      <c r="F694" s="63">
        <v>41.37</v>
      </c>
      <c r="G694" s="64" t="s">
        <v>200</v>
      </c>
      <c r="H694" s="63">
        <v>1</v>
      </c>
    </row>
    <row r="695" spans="1:8" ht="16.5" x14ac:dyDescent="0.3">
      <c r="A695" s="59">
        <v>694</v>
      </c>
      <c r="B695" s="59" t="s">
        <v>194</v>
      </c>
      <c r="C695" s="60" t="s">
        <v>899</v>
      </c>
      <c r="D695" s="61" t="s">
        <v>186</v>
      </c>
      <c r="E695" s="62" t="s">
        <v>185</v>
      </c>
      <c r="F695" s="63">
        <v>41.03</v>
      </c>
      <c r="G695" s="64" t="s">
        <v>200</v>
      </c>
      <c r="H695" s="63">
        <v>1</v>
      </c>
    </row>
    <row r="696" spans="1:8" ht="16.5" x14ac:dyDescent="0.3">
      <c r="A696" s="59">
        <v>695</v>
      </c>
      <c r="B696" s="59" t="s">
        <v>194</v>
      </c>
      <c r="C696" s="60" t="s">
        <v>900</v>
      </c>
      <c r="D696" s="61" t="s">
        <v>184</v>
      </c>
      <c r="E696" s="62" t="s">
        <v>739</v>
      </c>
      <c r="F696" s="63">
        <v>59.96</v>
      </c>
      <c r="G696" s="64" t="s">
        <v>198</v>
      </c>
      <c r="H696" s="63">
        <v>2</v>
      </c>
    </row>
    <row r="697" spans="1:8" ht="16.5" x14ac:dyDescent="0.3">
      <c r="A697" s="59">
        <v>696</v>
      </c>
      <c r="B697" s="59" t="s">
        <v>194</v>
      </c>
      <c r="C697" s="60" t="s">
        <v>901</v>
      </c>
      <c r="D697" s="61" t="s">
        <v>552</v>
      </c>
      <c r="E697" s="62" t="s">
        <v>553</v>
      </c>
      <c r="F697" s="63">
        <v>59.31</v>
      </c>
      <c r="G697" s="64" t="s">
        <v>198</v>
      </c>
      <c r="H697" s="63">
        <v>2</v>
      </c>
    </row>
    <row r="698" spans="1:8" ht="16.5" x14ac:dyDescent="0.3">
      <c r="A698" s="59">
        <v>697</v>
      </c>
      <c r="B698" s="59" t="s">
        <v>194</v>
      </c>
      <c r="C698" s="60" t="s">
        <v>902</v>
      </c>
      <c r="D698" s="61" t="s">
        <v>188</v>
      </c>
      <c r="E698" s="62" t="s">
        <v>185</v>
      </c>
      <c r="F698" s="63">
        <v>41.03</v>
      </c>
      <c r="G698" s="64" t="s">
        <v>200</v>
      </c>
      <c r="H698" s="63">
        <v>1</v>
      </c>
    </row>
    <row r="699" spans="1:8" ht="16.5" x14ac:dyDescent="0.3">
      <c r="A699" s="59">
        <v>698</v>
      </c>
      <c r="B699" s="59" t="s">
        <v>194</v>
      </c>
      <c r="C699" s="60" t="s">
        <v>903</v>
      </c>
      <c r="D699" s="61" t="s">
        <v>186</v>
      </c>
      <c r="E699" s="62" t="s">
        <v>185</v>
      </c>
      <c r="F699" s="63">
        <v>41.16</v>
      </c>
      <c r="G699" s="64" t="s">
        <v>200</v>
      </c>
      <c r="H699" s="63">
        <v>1</v>
      </c>
    </row>
    <row r="700" spans="1:8" ht="16.5" x14ac:dyDescent="0.3">
      <c r="A700" s="59">
        <v>699</v>
      </c>
      <c r="B700" s="59" t="s">
        <v>194</v>
      </c>
      <c r="C700" s="60" t="s">
        <v>904</v>
      </c>
      <c r="D700" s="61" t="s">
        <v>188</v>
      </c>
      <c r="E700" s="62" t="s">
        <v>185</v>
      </c>
      <c r="F700" s="63">
        <v>41.16</v>
      </c>
      <c r="G700" s="64" t="s">
        <v>200</v>
      </c>
      <c r="H700" s="63">
        <v>1</v>
      </c>
    </row>
    <row r="701" spans="1:8" ht="16.5" x14ac:dyDescent="0.3">
      <c r="A701" s="59">
        <v>700</v>
      </c>
      <c r="B701" s="59" t="s">
        <v>194</v>
      </c>
      <c r="C701" s="60" t="s">
        <v>905</v>
      </c>
      <c r="D701" s="61" t="s">
        <v>188</v>
      </c>
      <c r="E701" s="62" t="s">
        <v>185</v>
      </c>
      <c r="F701" s="63">
        <v>41.37</v>
      </c>
      <c r="G701" s="64" t="s">
        <v>200</v>
      </c>
      <c r="H701" s="63">
        <v>1</v>
      </c>
    </row>
    <row r="702" spans="1:8" ht="16.5" x14ac:dyDescent="0.3">
      <c r="A702" s="59">
        <v>701</v>
      </c>
      <c r="B702" s="59" t="s">
        <v>194</v>
      </c>
      <c r="C702" s="60" t="s">
        <v>906</v>
      </c>
      <c r="D702" s="61" t="s">
        <v>186</v>
      </c>
      <c r="E702" s="62" t="s">
        <v>185</v>
      </c>
      <c r="F702" s="63">
        <v>41.03</v>
      </c>
      <c r="G702" s="64" t="s">
        <v>200</v>
      </c>
      <c r="H702" s="63">
        <v>1</v>
      </c>
    </row>
    <row r="703" spans="1:8" ht="16.5" x14ac:dyDescent="0.3">
      <c r="A703" s="59">
        <v>702</v>
      </c>
      <c r="B703" s="59" t="s">
        <v>194</v>
      </c>
      <c r="C703" s="60" t="s">
        <v>907</v>
      </c>
      <c r="D703" s="61" t="s">
        <v>184</v>
      </c>
      <c r="E703" s="62" t="s">
        <v>739</v>
      </c>
      <c r="F703" s="63">
        <v>59.96</v>
      </c>
      <c r="G703" s="64" t="s">
        <v>198</v>
      </c>
      <c r="H703" s="63">
        <v>2</v>
      </c>
    </row>
    <row r="704" spans="1:8" ht="16.5" x14ac:dyDescent="0.3">
      <c r="A704" s="59">
        <v>703</v>
      </c>
      <c r="B704" s="59" t="s">
        <v>194</v>
      </c>
      <c r="C704" s="60" t="s">
        <v>908</v>
      </c>
      <c r="D704" s="61" t="s">
        <v>552</v>
      </c>
      <c r="E704" s="62" t="s">
        <v>553</v>
      </c>
      <c r="F704" s="63">
        <v>59.31</v>
      </c>
      <c r="G704" s="64" t="s">
        <v>198</v>
      </c>
      <c r="H704" s="63">
        <v>2</v>
      </c>
    </row>
    <row r="705" spans="1:8" ht="16.5" x14ac:dyDescent="0.3">
      <c r="A705" s="59">
        <v>704</v>
      </c>
      <c r="B705" s="59" t="s">
        <v>194</v>
      </c>
      <c r="C705" s="60" t="s">
        <v>909</v>
      </c>
      <c r="D705" s="61" t="s">
        <v>188</v>
      </c>
      <c r="E705" s="62" t="s">
        <v>185</v>
      </c>
      <c r="F705" s="63">
        <v>41.03</v>
      </c>
      <c r="G705" s="64" t="s">
        <v>200</v>
      </c>
      <c r="H705" s="63">
        <v>1</v>
      </c>
    </row>
    <row r="706" spans="1:8" ht="16.5" x14ac:dyDescent="0.3">
      <c r="A706" s="59">
        <v>705</v>
      </c>
      <c r="B706" s="59" t="s">
        <v>194</v>
      </c>
      <c r="C706" s="60" t="s">
        <v>910</v>
      </c>
      <c r="D706" s="61" t="s">
        <v>186</v>
      </c>
      <c r="E706" s="62" t="s">
        <v>185</v>
      </c>
      <c r="F706" s="63">
        <v>41.16</v>
      </c>
      <c r="G706" s="64" t="s">
        <v>200</v>
      </c>
      <c r="H706" s="63">
        <v>1</v>
      </c>
    </row>
    <row r="707" spans="1:8" ht="16.5" x14ac:dyDescent="0.3">
      <c r="A707" s="59">
        <v>706</v>
      </c>
      <c r="B707" s="59" t="s">
        <v>194</v>
      </c>
      <c r="C707" s="60" t="s">
        <v>911</v>
      </c>
      <c r="D707" s="61" t="s">
        <v>188</v>
      </c>
      <c r="E707" s="62" t="s">
        <v>185</v>
      </c>
      <c r="F707" s="63">
        <v>41.16</v>
      </c>
      <c r="G707" s="64" t="s">
        <v>200</v>
      </c>
      <c r="H707" s="63">
        <v>1</v>
      </c>
    </row>
    <row r="708" spans="1:8" ht="16.5" x14ac:dyDescent="0.3">
      <c r="A708" s="59">
        <v>707</v>
      </c>
      <c r="B708" s="59" t="s">
        <v>194</v>
      </c>
      <c r="C708" s="60" t="s">
        <v>912</v>
      </c>
      <c r="D708" s="61" t="s">
        <v>188</v>
      </c>
      <c r="E708" s="62" t="s">
        <v>185</v>
      </c>
      <c r="F708" s="63">
        <v>41.37</v>
      </c>
      <c r="G708" s="64" t="s">
        <v>200</v>
      </c>
      <c r="H708" s="63">
        <v>1</v>
      </c>
    </row>
    <row r="709" spans="1:8" ht="16.5" x14ac:dyDescent="0.3">
      <c r="A709" s="59">
        <v>708</v>
      </c>
      <c r="B709" s="59" t="s">
        <v>194</v>
      </c>
      <c r="C709" s="60" t="s">
        <v>913</v>
      </c>
      <c r="D709" s="61" t="s">
        <v>186</v>
      </c>
      <c r="E709" s="62" t="s">
        <v>185</v>
      </c>
      <c r="F709" s="63">
        <v>41.03</v>
      </c>
      <c r="G709" s="64" t="s">
        <v>200</v>
      </c>
      <c r="H709" s="63">
        <v>1</v>
      </c>
    </row>
    <row r="710" spans="1:8" ht="16.5" x14ac:dyDescent="0.3">
      <c r="A710" s="59">
        <v>709</v>
      </c>
      <c r="B710" s="59" t="s">
        <v>194</v>
      </c>
      <c r="C710" s="60" t="s">
        <v>914</v>
      </c>
      <c r="D710" s="61" t="s">
        <v>184</v>
      </c>
      <c r="E710" s="62" t="s">
        <v>739</v>
      </c>
      <c r="F710" s="63">
        <v>59.96</v>
      </c>
      <c r="G710" s="64" t="s">
        <v>198</v>
      </c>
      <c r="H710" s="63">
        <v>2</v>
      </c>
    </row>
    <row r="711" spans="1:8" ht="16.5" x14ac:dyDescent="0.3">
      <c r="A711" s="59">
        <v>710</v>
      </c>
      <c r="B711" s="59" t="s">
        <v>194</v>
      </c>
      <c r="C711" s="60" t="s">
        <v>915</v>
      </c>
      <c r="D711" s="61" t="s">
        <v>552</v>
      </c>
      <c r="E711" s="62" t="s">
        <v>553</v>
      </c>
      <c r="F711" s="63">
        <v>59.31</v>
      </c>
      <c r="G711" s="64" t="s">
        <v>198</v>
      </c>
      <c r="H711" s="63">
        <v>2</v>
      </c>
    </row>
    <row r="712" spans="1:8" ht="16.5" x14ac:dyDescent="0.3">
      <c r="A712" s="59">
        <v>711</v>
      </c>
      <c r="B712" s="59" t="s">
        <v>194</v>
      </c>
      <c r="C712" s="60" t="s">
        <v>916</v>
      </c>
      <c r="D712" s="61" t="s">
        <v>188</v>
      </c>
      <c r="E712" s="62" t="s">
        <v>185</v>
      </c>
      <c r="F712" s="63">
        <v>41.03</v>
      </c>
      <c r="G712" s="64" t="s">
        <v>200</v>
      </c>
      <c r="H712" s="63">
        <v>1</v>
      </c>
    </row>
    <row r="713" spans="1:8" ht="16.5" x14ac:dyDescent="0.3">
      <c r="A713" s="59">
        <v>712</v>
      </c>
      <c r="B713" s="59" t="s">
        <v>194</v>
      </c>
      <c r="C713" s="60" t="s">
        <v>917</v>
      </c>
      <c r="D713" s="61" t="s">
        <v>186</v>
      </c>
      <c r="E713" s="62" t="s">
        <v>185</v>
      </c>
      <c r="F713" s="63">
        <v>41.16</v>
      </c>
      <c r="G713" s="64" t="s">
        <v>200</v>
      </c>
      <c r="H713" s="63">
        <v>1</v>
      </c>
    </row>
    <row r="714" spans="1:8" ht="16.5" x14ac:dyDescent="0.3">
      <c r="A714" s="59">
        <v>713</v>
      </c>
      <c r="B714" s="59" t="s">
        <v>194</v>
      </c>
      <c r="C714" s="60" t="s">
        <v>918</v>
      </c>
      <c r="D714" s="61" t="s">
        <v>188</v>
      </c>
      <c r="E714" s="62" t="s">
        <v>185</v>
      </c>
      <c r="F714" s="63">
        <v>41.16</v>
      </c>
      <c r="G714" s="64" t="s">
        <v>200</v>
      </c>
      <c r="H714" s="63">
        <v>1</v>
      </c>
    </row>
    <row r="715" spans="1:8" ht="16.5" x14ac:dyDescent="0.3">
      <c r="A715" s="59">
        <v>714</v>
      </c>
      <c r="B715" s="59" t="s">
        <v>194</v>
      </c>
      <c r="C715" s="60" t="s">
        <v>919</v>
      </c>
      <c r="D715" s="61" t="s">
        <v>188</v>
      </c>
      <c r="E715" s="62" t="s">
        <v>185</v>
      </c>
      <c r="F715" s="63">
        <v>41.37</v>
      </c>
      <c r="G715" s="64" t="s">
        <v>200</v>
      </c>
      <c r="H715" s="63">
        <v>1</v>
      </c>
    </row>
    <row r="716" spans="1:8" ht="16.5" x14ac:dyDescent="0.3">
      <c r="A716" s="59">
        <v>715</v>
      </c>
      <c r="B716" s="59" t="s">
        <v>194</v>
      </c>
      <c r="C716" s="60" t="s">
        <v>920</v>
      </c>
      <c r="D716" s="61" t="s">
        <v>186</v>
      </c>
      <c r="E716" s="62" t="s">
        <v>185</v>
      </c>
      <c r="F716" s="63">
        <v>41.03</v>
      </c>
      <c r="G716" s="64" t="s">
        <v>200</v>
      </c>
      <c r="H716" s="63">
        <v>1</v>
      </c>
    </row>
    <row r="717" spans="1:8" ht="16.5" x14ac:dyDescent="0.3">
      <c r="A717" s="59">
        <v>716</v>
      </c>
      <c r="B717" s="59" t="s">
        <v>194</v>
      </c>
      <c r="C717" s="60" t="s">
        <v>921</v>
      </c>
      <c r="D717" s="61" t="s">
        <v>184</v>
      </c>
      <c r="E717" s="62" t="s">
        <v>739</v>
      </c>
      <c r="F717" s="63">
        <v>59.96</v>
      </c>
      <c r="G717" s="64" t="s">
        <v>198</v>
      </c>
      <c r="H717" s="63">
        <v>2</v>
      </c>
    </row>
    <row r="718" spans="1:8" ht="16.5" x14ac:dyDescent="0.3">
      <c r="A718" s="59">
        <v>717</v>
      </c>
      <c r="B718" s="59" t="s">
        <v>194</v>
      </c>
      <c r="C718" s="60" t="s">
        <v>922</v>
      </c>
      <c r="D718" s="61" t="s">
        <v>552</v>
      </c>
      <c r="E718" s="62" t="s">
        <v>553</v>
      </c>
      <c r="F718" s="63">
        <v>59.31</v>
      </c>
      <c r="G718" s="64" t="s">
        <v>198</v>
      </c>
      <c r="H718" s="63">
        <v>2</v>
      </c>
    </row>
    <row r="719" spans="1:8" ht="16.5" x14ac:dyDescent="0.3">
      <c r="A719" s="59">
        <v>718</v>
      </c>
      <c r="B719" s="59" t="s">
        <v>194</v>
      </c>
      <c r="C719" s="60" t="s">
        <v>923</v>
      </c>
      <c r="D719" s="61" t="s">
        <v>188</v>
      </c>
      <c r="E719" s="62" t="s">
        <v>185</v>
      </c>
      <c r="F719" s="63">
        <v>41.03</v>
      </c>
      <c r="G719" s="64" t="s">
        <v>200</v>
      </c>
      <c r="H719" s="63">
        <v>1</v>
      </c>
    </row>
    <row r="720" spans="1:8" ht="16.5" x14ac:dyDescent="0.3">
      <c r="A720" s="59">
        <v>719</v>
      </c>
      <c r="B720" s="59" t="s">
        <v>194</v>
      </c>
      <c r="C720" s="60" t="s">
        <v>924</v>
      </c>
      <c r="D720" s="61" t="s">
        <v>186</v>
      </c>
      <c r="E720" s="62" t="s">
        <v>185</v>
      </c>
      <c r="F720" s="63">
        <v>41.16</v>
      </c>
      <c r="G720" s="64" t="s">
        <v>200</v>
      </c>
      <c r="H720" s="63">
        <v>1</v>
      </c>
    </row>
    <row r="721" spans="1:8" ht="16.5" x14ac:dyDescent="0.3">
      <c r="A721" s="59">
        <v>720</v>
      </c>
      <c r="B721" s="59" t="s">
        <v>194</v>
      </c>
      <c r="C721" s="60" t="s">
        <v>925</v>
      </c>
      <c r="D721" s="61" t="s">
        <v>188</v>
      </c>
      <c r="E721" s="62" t="s">
        <v>185</v>
      </c>
      <c r="F721" s="63">
        <v>41.16</v>
      </c>
      <c r="G721" s="64" t="s">
        <v>200</v>
      </c>
      <c r="H721" s="63">
        <v>1</v>
      </c>
    </row>
    <row r="722" spans="1:8" ht="16.5" x14ac:dyDescent="0.3">
      <c r="A722" s="59">
        <v>721</v>
      </c>
      <c r="B722" s="59" t="s">
        <v>194</v>
      </c>
      <c r="C722" s="60" t="s">
        <v>926</v>
      </c>
      <c r="D722" s="61" t="s">
        <v>188</v>
      </c>
      <c r="E722" s="62" t="s">
        <v>185</v>
      </c>
      <c r="F722" s="63">
        <v>41.37</v>
      </c>
      <c r="G722" s="64" t="s">
        <v>200</v>
      </c>
      <c r="H722" s="63">
        <v>1</v>
      </c>
    </row>
    <row r="723" spans="1:8" ht="16.5" x14ac:dyDescent="0.3">
      <c r="A723" s="59">
        <v>722</v>
      </c>
      <c r="B723" s="59" t="s">
        <v>194</v>
      </c>
      <c r="C723" s="60" t="s">
        <v>927</v>
      </c>
      <c r="D723" s="61" t="s">
        <v>186</v>
      </c>
      <c r="E723" s="62" t="s">
        <v>185</v>
      </c>
      <c r="F723" s="63">
        <v>41.03</v>
      </c>
      <c r="G723" s="64" t="s">
        <v>200</v>
      </c>
      <c r="H723" s="63">
        <v>1</v>
      </c>
    </row>
    <row r="724" spans="1:8" ht="16.5" x14ac:dyDescent="0.3">
      <c r="A724" s="59">
        <v>723</v>
      </c>
      <c r="B724" s="59" t="s">
        <v>194</v>
      </c>
      <c r="C724" s="60" t="s">
        <v>928</v>
      </c>
      <c r="D724" s="61" t="s">
        <v>184</v>
      </c>
      <c r="E724" s="62" t="s">
        <v>739</v>
      </c>
      <c r="F724" s="63">
        <v>59.96</v>
      </c>
      <c r="G724" s="64" t="s">
        <v>198</v>
      </c>
      <c r="H724" s="63">
        <v>2</v>
      </c>
    </row>
    <row r="725" spans="1:8" ht="16.5" x14ac:dyDescent="0.3">
      <c r="A725" s="59">
        <v>724</v>
      </c>
      <c r="B725" s="59" t="s">
        <v>194</v>
      </c>
      <c r="C725" s="60" t="s">
        <v>929</v>
      </c>
      <c r="D725" s="61" t="s">
        <v>184</v>
      </c>
      <c r="E725" s="62" t="s">
        <v>739</v>
      </c>
      <c r="F725" s="63">
        <v>56.67</v>
      </c>
      <c r="G725" s="64" t="s">
        <v>198</v>
      </c>
      <c r="H725" s="63">
        <v>2</v>
      </c>
    </row>
    <row r="726" spans="1:8" ht="16.5" x14ac:dyDescent="0.3">
      <c r="A726" s="59">
        <v>725</v>
      </c>
      <c r="B726" s="59" t="s">
        <v>194</v>
      </c>
      <c r="C726" s="60" t="s">
        <v>930</v>
      </c>
      <c r="D726" s="61" t="s">
        <v>186</v>
      </c>
      <c r="E726" s="62" t="s">
        <v>185</v>
      </c>
      <c r="F726" s="63">
        <v>41.44</v>
      </c>
      <c r="G726" s="64" t="s">
        <v>200</v>
      </c>
      <c r="H726" s="63">
        <v>1</v>
      </c>
    </row>
    <row r="727" spans="1:8" ht="16.5" x14ac:dyDescent="0.3">
      <c r="A727" s="59">
        <v>726</v>
      </c>
      <c r="B727" s="59" t="s">
        <v>194</v>
      </c>
      <c r="C727" s="60" t="s">
        <v>931</v>
      </c>
      <c r="D727" s="61" t="s">
        <v>188</v>
      </c>
      <c r="E727" s="62" t="s">
        <v>185</v>
      </c>
      <c r="F727" s="63">
        <v>41.57</v>
      </c>
      <c r="G727" s="64" t="s">
        <v>200</v>
      </c>
      <c r="H727" s="63">
        <v>1</v>
      </c>
    </row>
    <row r="728" spans="1:8" ht="16.5" x14ac:dyDescent="0.3">
      <c r="A728" s="59">
        <v>727</v>
      </c>
      <c r="B728" s="59" t="s">
        <v>194</v>
      </c>
      <c r="C728" s="60" t="s">
        <v>932</v>
      </c>
      <c r="D728" s="61" t="s">
        <v>186</v>
      </c>
      <c r="E728" s="62" t="s">
        <v>185</v>
      </c>
      <c r="F728" s="63">
        <v>41.57</v>
      </c>
      <c r="G728" s="64" t="s">
        <v>200</v>
      </c>
      <c r="H728" s="63">
        <v>1</v>
      </c>
    </row>
    <row r="729" spans="1:8" ht="16.5" x14ac:dyDescent="0.3">
      <c r="A729" s="59">
        <v>728</v>
      </c>
      <c r="B729" s="59" t="s">
        <v>194</v>
      </c>
      <c r="C729" s="60" t="s">
        <v>933</v>
      </c>
      <c r="D729" s="61" t="s">
        <v>188</v>
      </c>
      <c r="E729" s="62" t="s">
        <v>185</v>
      </c>
      <c r="F729" s="63">
        <v>41.44</v>
      </c>
      <c r="G729" s="64" t="s">
        <v>200</v>
      </c>
      <c r="H729" s="63">
        <v>1</v>
      </c>
    </row>
    <row r="730" spans="1:8" ht="16.5" x14ac:dyDescent="0.3">
      <c r="A730" s="59">
        <v>729</v>
      </c>
      <c r="B730" s="59" t="s">
        <v>194</v>
      </c>
      <c r="C730" s="60" t="s">
        <v>934</v>
      </c>
      <c r="D730" s="61" t="s">
        <v>183</v>
      </c>
      <c r="E730" s="62" t="s">
        <v>553</v>
      </c>
      <c r="F730" s="63">
        <v>59.52</v>
      </c>
      <c r="G730" s="64" t="s">
        <v>198</v>
      </c>
      <c r="H730" s="63">
        <v>2</v>
      </c>
    </row>
    <row r="731" spans="1:8" ht="16.5" x14ac:dyDescent="0.3">
      <c r="A731" s="59">
        <v>730</v>
      </c>
      <c r="B731" s="59" t="s">
        <v>194</v>
      </c>
      <c r="C731" s="60" t="s">
        <v>935</v>
      </c>
      <c r="D731" s="61" t="s">
        <v>184</v>
      </c>
      <c r="E731" s="62" t="s">
        <v>739</v>
      </c>
      <c r="F731" s="63">
        <v>56.67</v>
      </c>
      <c r="G731" s="64" t="s">
        <v>198</v>
      </c>
      <c r="H731" s="63">
        <v>2</v>
      </c>
    </row>
    <row r="732" spans="1:8" ht="16.5" x14ac:dyDescent="0.3">
      <c r="A732" s="59">
        <v>731</v>
      </c>
      <c r="B732" s="59" t="s">
        <v>194</v>
      </c>
      <c r="C732" s="60" t="s">
        <v>936</v>
      </c>
      <c r="D732" s="61" t="s">
        <v>186</v>
      </c>
      <c r="E732" s="62" t="s">
        <v>185</v>
      </c>
      <c r="F732" s="63">
        <v>41.44</v>
      </c>
      <c r="G732" s="64" t="s">
        <v>200</v>
      </c>
      <c r="H732" s="63">
        <v>1</v>
      </c>
    </row>
    <row r="733" spans="1:8" ht="16.5" x14ac:dyDescent="0.3">
      <c r="A733" s="59">
        <v>732</v>
      </c>
      <c r="B733" s="59" t="s">
        <v>194</v>
      </c>
      <c r="C733" s="60" t="s">
        <v>937</v>
      </c>
      <c r="D733" s="61" t="s">
        <v>188</v>
      </c>
      <c r="E733" s="62" t="s">
        <v>185</v>
      </c>
      <c r="F733" s="63">
        <v>41.57</v>
      </c>
      <c r="G733" s="64" t="s">
        <v>200</v>
      </c>
      <c r="H733" s="63">
        <v>1</v>
      </c>
    </row>
    <row r="734" spans="1:8" ht="16.5" x14ac:dyDescent="0.3">
      <c r="A734" s="59">
        <v>733</v>
      </c>
      <c r="B734" s="59" t="s">
        <v>194</v>
      </c>
      <c r="C734" s="60" t="s">
        <v>938</v>
      </c>
      <c r="D734" s="61" t="s">
        <v>186</v>
      </c>
      <c r="E734" s="62" t="s">
        <v>185</v>
      </c>
      <c r="F734" s="63">
        <v>41.57</v>
      </c>
      <c r="G734" s="64" t="s">
        <v>200</v>
      </c>
      <c r="H734" s="63">
        <v>1</v>
      </c>
    </row>
    <row r="735" spans="1:8" ht="16.5" x14ac:dyDescent="0.3">
      <c r="A735" s="59">
        <v>734</v>
      </c>
      <c r="B735" s="59" t="s">
        <v>194</v>
      </c>
      <c r="C735" s="60" t="s">
        <v>939</v>
      </c>
      <c r="D735" s="61" t="s">
        <v>188</v>
      </c>
      <c r="E735" s="62" t="s">
        <v>185</v>
      </c>
      <c r="F735" s="63">
        <v>41.44</v>
      </c>
      <c r="G735" s="64" t="s">
        <v>200</v>
      </c>
      <c r="H735" s="63">
        <v>1</v>
      </c>
    </row>
    <row r="736" spans="1:8" ht="16.5" x14ac:dyDescent="0.3">
      <c r="A736" s="59">
        <v>735</v>
      </c>
      <c r="B736" s="59" t="s">
        <v>194</v>
      </c>
      <c r="C736" s="60" t="s">
        <v>940</v>
      </c>
      <c r="D736" s="61" t="s">
        <v>183</v>
      </c>
      <c r="E736" s="62" t="s">
        <v>553</v>
      </c>
      <c r="F736" s="63">
        <v>60.03</v>
      </c>
      <c r="G736" s="64" t="s">
        <v>198</v>
      </c>
      <c r="H736" s="63">
        <v>2</v>
      </c>
    </row>
    <row r="737" spans="1:8" ht="16.5" x14ac:dyDescent="0.3">
      <c r="A737" s="59">
        <v>736</v>
      </c>
      <c r="B737" s="59" t="s">
        <v>194</v>
      </c>
      <c r="C737" s="60" t="s">
        <v>941</v>
      </c>
      <c r="D737" s="61" t="s">
        <v>184</v>
      </c>
      <c r="E737" s="62" t="s">
        <v>739</v>
      </c>
      <c r="F737" s="63">
        <v>56.67</v>
      </c>
      <c r="G737" s="64" t="s">
        <v>198</v>
      </c>
      <c r="H737" s="63">
        <v>2</v>
      </c>
    </row>
    <row r="738" spans="1:8" ht="16.5" x14ac:dyDescent="0.3">
      <c r="A738" s="59">
        <v>737</v>
      </c>
      <c r="B738" s="59" t="s">
        <v>194</v>
      </c>
      <c r="C738" s="60" t="s">
        <v>942</v>
      </c>
      <c r="D738" s="61" t="s">
        <v>186</v>
      </c>
      <c r="E738" s="62" t="s">
        <v>185</v>
      </c>
      <c r="F738" s="63">
        <v>41.44</v>
      </c>
      <c r="G738" s="64" t="s">
        <v>200</v>
      </c>
      <c r="H738" s="63">
        <v>1</v>
      </c>
    </row>
    <row r="739" spans="1:8" ht="16.5" x14ac:dyDescent="0.3">
      <c r="A739" s="59">
        <v>738</v>
      </c>
      <c r="B739" s="59" t="s">
        <v>194</v>
      </c>
      <c r="C739" s="60" t="s">
        <v>943</v>
      </c>
      <c r="D739" s="61" t="s">
        <v>188</v>
      </c>
      <c r="E739" s="62" t="s">
        <v>185</v>
      </c>
      <c r="F739" s="63">
        <v>41.57</v>
      </c>
      <c r="G739" s="64" t="s">
        <v>200</v>
      </c>
      <c r="H739" s="63">
        <v>1</v>
      </c>
    </row>
    <row r="740" spans="1:8" ht="16.5" x14ac:dyDescent="0.3">
      <c r="A740" s="59">
        <v>739</v>
      </c>
      <c r="B740" s="59" t="s">
        <v>194</v>
      </c>
      <c r="C740" s="60" t="s">
        <v>944</v>
      </c>
      <c r="D740" s="61" t="s">
        <v>186</v>
      </c>
      <c r="E740" s="62" t="s">
        <v>185</v>
      </c>
      <c r="F740" s="63">
        <v>41.57</v>
      </c>
      <c r="G740" s="64" t="s">
        <v>200</v>
      </c>
      <c r="H740" s="63">
        <v>1</v>
      </c>
    </row>
    <row r="741" spans="1:8" ht="16.5" x14ac:dyDescent="0.3">
      <c r="A741" s="59">
        <v>740</v>
      </c>
      <c r="B741" s="59" t="s">
        <v>194</v>
      </c>
      <c r="C741" s="60" t="s">
        <v>945</v>
      </c>
      <c r="D741" s="61" t="s">
        <v>188</v>
      </c>
      <c r="E741" s="62" t="s">
        <v>185</v>
      </c>
      <c r="F741" s="63">
        <v>41.44</v>
      </c>
      <c r="G741" s="64" t="s">
        <v>200</v>
      </c>
      <c r="H741" s="63">
        <v>1</v>
      </c>
    </row>
    <row r="742" spans="1:8" ht="16.5" x14ac:dyDescent="0.3">
      <c r="A742" s="59">
        <v>741</v>
      </c>
      <c r="B742" s="59" t="s">
        <v>194</v>
      </c>
      <c r="C742" s="60" t="s">
        <v>946</v>
      </c>
      <c r="D742" s="61" t="s">
        <v>183</v>
      </c>
      <c r="E742" s="62" t="s">
        <v>553</v>
      </c>
      <c r="F742" s="63">
        <v>60.03</v>
      </c>
      <c r="G742" s="64" t="s">
        <v>198</v>
      </c>
      <c r="H742" s="63">
        <v>2</v>
      </c>
    </row>
    <row r="743" spans="1:8" ht="16.5" x14ac:dyDescent="0.3">
      <c r="A743" s="59">
        <v>742</v>
      </c>
      <c r="B743" s="59" t="s">
        <v>194</v>
      </c>
      <c r="C743" s="60" t="s">
        <v>947</v>
      </c>
      <c r="D743" s="61" t="s">
        <v>184</v>
      </c>
      <c r="E743" s="62" t="s">
        <v>739</v>
      </c>
      <c r="F743" s="63">
        <v>56.67</v>
      </c>
      <c r="G743" s="64" t="s">
        <v>198</v>
      </c>
      <c r="H743" s="63">
        <v>2</v>
      </c>
    </row>
    <row r="744" spans="1:8" ht="16.5" x14ac:dyDescent="0.3">
      <c r="A744" s="59">
        <v>743</v>
      </c>
      <c r="B744" s="59" t="s">
        <v>194</v>
      </c>
      <c r="C744" s="60" t="s">
        <v>948</v>
      </c>
      <c r="D744" s="61" t="s">
        <v>186</v>
      </c>
      <c r="E744" s="62" t="s">
        <v>185</v>
      </c>
      <c r="F744" s="63">
        <v>41.44</v>
      </c>
      <c r="G744" s="64" t="s">
        <v>200</v>
      </c>
      <c r="H744" s="63">
        <v>1</v>
      </c>
    </row>
    <row r="745" spans="1:8" ht="16.5" x14ac:dyDescent="0.3">
      <c r="A745" s="59">
        <v>744</v>
      </c>
      <c r="B745" s="59" t="s">
        <v>194</v>
      </c>
      <c r="C745" s="60" t="s">
        <v>949</v>
      </c>
      <c r="D745" s="61" t="s">
        <v>188</v>
      </c>
      <c r="E745" s="62" t="s">
        <v>185</v>
      </c>
      <c r="F745" s="63">
        <v>41.57</v>
      </c>
      <c r="G745" s="64" t="s">
        <v>200</v>
      </c>
      <c r="H745" s="63">
        <v>1</v>
      </c>
    </row>
    <row r="746" spans="1:8" ht="16.5" x14ac:dyDescent="0.3">
      <c r="A746" s="59">
        <v>745</v>
      </c>
      <c r="B746" s="59" t="s">
        <v>194</v>
      </c>
      <c r="C746" s="60" t="s">
        <v>950</v>
      </c>
      <c r="D746" s="61" t="s">
        <v>186</v>
      </c>
      <c r="E746" s="62" t="s">
        <v>185</v>
      </c>
      <c r="F746" s="63">
        <v>41.57</v>
      </c>
      <c r="G746" s="64" t="s">
        <v>200</v>
      </c>
      <c r="H746" s="63">
        <v>1</v>
      </c>
    </row>
    <row r="747" spans="1:8" ht="16.5" x14ac:dyDescent="0.3">
      <c r="A747" s="59">
        <v>746</v>
      </c>
      <c r="B747" s="59" t="s">
        <v>194</v>
      </c>
      <c r="C747" s="60" t="s">
        <v>951</v>
      </c>
      <c r="D747" s="61" t="s">
        <v>188</v>
      </c>
      <c r="E747" s="62" t="s">
        <v>185</v>
      </c>
      <c r="F747" s="63">
        <v>41.44</v>
      </c>
      <c r="G747" s="64" t="s">
        <v>200</v>
      </c>
      <c r="H747" s="63">
        <v>1</v>
      </c>
    </row>
    <row r="748" spans="1:8" ht="16.5" x14ac:dyDescent="0.3">
      <c r="A748" s="59">
        <v>747</v>
      </c>
      <c r="B748" s="59" t="s">
        <v>194</v>
      </c>
      <c r="C748" s="60" t="s">
        <v>952</v>
      </c>
      <c r="D748" s="61" t="s">
        <v>183</v>
      </c>
      <c r="E748" s="62" t="s">
        <v>553</v>
      </c>
      <c r="F748" s="63">
        <v>60.03</v>
      </c>
      <c r="G748" s="64" t="s">
        <v>198</v>
      </c>
      <c r="H748" s="63">
        <v>2</v>
      </c>
    </row>
    <row r="749" spans="1:8" ht="16.5" x14ac:dyDescent="0.3">
      <c r="A749" s="59">
        <v>748</v>
      </c>
      <c r="B749" s="59" t="s">
        <v>194</v>
      </c>
      <c r="C749" s="60" t="s">
        <v>953</v>
      </c>
      <c r="D749" s="61" t="s">
        <v>184</v>
      </c>
      <c r="E749" s="62" t="s">
        <v>739</v>
      </c>
      <c r="F749" s="63">
        <v>56.77</v>
      </c>
      <c r="G749" s="64" t="s">
        <v>198</v>
      </c>
      <c r="H749" s="63">
        <v>2</v>
      </c>
    </row>
    <row r="750" spans="1:8" ht="16.5" x14ac:dyDescent="0.3">
      <c r="A750" s="59">
        <v>749</v>
      </c>
      <c r="B750" s="59" t="s">
        <v>194</v>
      </c>
      <c r="C750" s="60" t="s">
        <v>954</v>
      </c>
      <c r="D750" s="61" t="s">
        <v>186</v>
      </c>
      <c r="E750" s="62" t="s">
        <v>185</v>
      </c>
      <c r="F750" s="63">
        <v>41.6</v>
      </c>
      <c r="G750" s="64" t="s">
        <v>200</v>
      </c>
      <c r="H750" s="63">
        <v>1</v>
      </c>
    </row>
    <row r="751" spans="1:8" ht="16.5" x14ac:dyDescent="0.3">
      <c r="A751" s="59">
        <v>750</v>
      </c>
      <c r="B751" s="59" t="s">
        <v>194</v>
      </c>
      <c r="C751" s="60" t="s">
        <v>955</v>
      </c>
      <c r="D751" s="61" t="s">
        <v>188</v>
      </c>
      <c r="E751" s="62" t="s">
        <v>185</v>
      </c>
      <c r="F751" s="63">
        <v>41.73</v>
      </c>
      <c r="G751" s="64" t="s">
        <v>200</v>
      </c>
      <c r="H751" s="63">
        <v>1</v>
      </c>
    </row>
    <row r="752" spans="1:8" ht="16.5" x14ac:dyDescent="0.3">
      <c r="A752" s="59">
        <v>751</v>
      </c>
      <c r="B752" s="59" t="s">
        <v>194</v>
      </c>
      <c r="C752" s="60" t="s">
        <v>956</v>
      </c>
      <c r="D752" s="61" t="s">
        <v>186</v>
      </c>
      <c r="E752" s="62" t="s">
        <v>185</v>
      </c>
      <c r="F752" s="63">
        <v>41.73</v>
      </c>
      <c r="G752" s="64" t="s">
        <v>200</v>
      </c>
      <c r="H752" s="63">
        <v>1</v>
      </c>
    </row>
    <row r="753" spans="1:8" ht="16.5" x14ac:dyDescent="0.3">
      <c r="A753" s="59">
        <v>752</v>
      </c>
      <c r="B753" s="59" t="s">
        <v>194</v>
      </c>
      <c r="C753" s="60" t="s">
        <v>957</v>
      </c>
      <c r="D753" s="61" t="s">
        <v>188</v>
      </c>
      <c r="E753" s="62" t="s">
        <v>185</v>
      </c>
      <c r="F753" s="63">
        <v>41.6</v>
      </c>
      <c r="G753" s="64" t="s">
        <v>200</v>
      </c>
      <c r="H753" s="63">
        <v>1</v>
      </c>
    </row>
    <row r="754" spans="1:8" ht="16.5" x14ac:dyDescent="0.3">
      <c r="A754" s="59">
        <v>753</v>
      </c>
      <c r="B754" s="59" t="s">
        <v>194</v>
      </c>
      <c r="C754" s="60" t="s">
        <v>958</v>
      </c>
      <c r="D754" s="61" t="s">
        <v>183</v>
      </c>
      <c r="E754" s="62" t="s">
        <v>553</v>
      </c>
      <c r="F754" s="63">
        <v>60.03</v>
      </c>
      <c r="G754" s="64" t="s">
        <v>198</v>
      </c>
      <c r="H754" s="63">
        <v>2</v>
      </c>
    </row>
    <row r="755" spans="1:8" ht="16.5" x14ac:dyDescent="0.3">
      <c r="A755" s="59">
        <v>754</v>
      </c>
      <c r="B755" s="59" t="s">
        <v>194</v>
      </c>
      <c r="C755" s="60" t="s">
        <v>959</v>
      </c>
      <c r="D755" s="61" t="s">
        <v>184</v>
      </c>
      <c r="E755" s="62" t="s">
        <v>739</v>
      </c>
      <c r="F755" s="63">
        <v>56.77</v>
      </c>
      <c r="G755" s="64" t="s">
        <v>198</v>
      </c>
      <c r="H755" s="63">
        <v>2</v>
      </c>
    </row>
    <row r="756" spans="1:8" ht="16.5" x14ac:dyDescent="0.3">
      <c r="A756" s="59">
        <v>755</v>
      </c>
      <c r="B756" s="59" t="s">
        <v>194</v>
      </c>
      <c r="C756" s="60" t="s">
        <v>960</v>
      </c>
      <c r="D756" s="61" t="s">
        <v>186</v>
      </c>
      <c r="E756" s="62" t="s">
        <v>185</v>
      </c>
      <c r="F756" s="63">
        <v>41.6</v>
      </c>
      <c r="G756" s="64" t="s">
        <v>200</v>
      </c>
      <c r="H756" s="63">
        <v>1</v>
      </c>
    </row>
    <row r="757" spans="1:8" ht="16.5" x14ac:dyDescent="0.3">
      <c r="A757" s="59">
        <v>756</v>
      </c>
      <c r="B757" s="59" t="s">
        <v>194</v>
      </c>
      <c r="C757" s="60" t="s">
        <v>961</v>
      </c>
      <c r="D757" s="61" t="s">
        <v>188</v>
      </c>
      <c r="E757" s="62" t="s">
        <v>185</v>
      </c>
      <c r="F757" s="63">
        <v>41.73</v>
      </c>
      <c r="G757" s="64" t="s">
        <v>200</v>
      </c>
      <c r="H757" s="63">
        <v>1</v>
      </c>
    </row>
    <row r="758" spans="1:8" ht="16.5" x14ac:dyDescent="0.3">
      <c r="A758" s="59">
        <v>757</v>
      </c>
      <c r="B758" s="59" t="s">
        <v>194</v>
      </c>
      <c r="C758" s="60" t="s">
        <v>962</v>
      </c>
      <c r="D758" s="61" t="s">
        <v>186</v>
      </c>
      <c r="E758" s="62" t="s">
        <v>185</v>
      </c>
      <c r="F758" s="63">
        <v>41.73</v>
      </c>
      <c r="G758" s="64" t="s">
        <v>200</v>
      </c>
      <c r="H758" s="63">
        <v>1</v>
      </c>
    </row>
    <row r="759" spans="1:8" ht="16.5" x14ac:dyDescent="0.3">
      <c r="A759" s="59">
        <v>758</v>
      </c>
      <c r="B759" s="59" t="s">
        <v>194</v>
      </c>
      <c r="C759" s="60" t="s">
        <v>963</v>
      </c>
      <c r="D759" s="61" t="s">
        <v>188</v>
      </c>
      <c r="E759" s="62" t="s">
        <v>185</v>
      </c>
      <c r="F759" s="63">
        <v>41.6</v>
      </c>
      <c r="G759" s="64" t="s">
        <v>200</v>
      </c>
      <c r="H759" s="63">
        <v>1</v>
      </c>
    </row>
    <row r="760" spans="1:8" ht="16.5" x14ac:dyDescent="0.3">
      <c r="A760" s="59">
        <v>759</v>
      </c>
      <c r="B760" s="59" t="s">
        <v>194</v>
      </c>
      <c r="C760" s="60" t="s">
        <v>964</v>
      </c>
      <c r="D760" s="61" t="s">
        <v>183</v>
      </c>
      <c r="E760" s="62" t="s">
        <v>553</v>
      </c>
      <c r="F760" s="63">
        <v>60.03</v>
      </c>
      <c r="G760" s="64" t="s">
        <v>198</v>
      </c>
      <c r="H760" s="63">
        <v>2</v>
      </c>
    </row>
    <row r="761" spans="1:8" ht="16.5" x14ac:dyDescent="0.3">
      <c r="A761" s="59">
        <v>760</v>
      </c>
      <c r="B761" s="59" t="s">
        <v>194</v>
      </c>
      <c r="C761" s="60" t="s">
        <v>965</v>
      </c>
      <c r="D761" s="61" t="s">
        <v>184</v>
      </c>
      <c r="E761" s="62" t="s">
        <v>739</v>
      </c>
      <c r="F761" s="63">
        <v>56.77</v>
      </c>
      <c r="G761" s="64" t="s">
        <v>198</v>
      </c>
      <c r="H761" s="63">
        <v>2</v>
      </c>
    </row>
    <row r="762" spans="1:8" ht="16.5" x14ac:dyDescent="0.3">
      <c r="A762" s="59">
        <v>761</v>
      </c>
      <c r="B762" s="59" t="s">
        <v>194</v>
      </c>
      <c r="C762" s="60" t="s">
        <v>966</v>
      </c>
      <c r="D762" s="61" t="s">
        <v>186</v>
      </c>
      <c r="E762" s="62" t="s">
        <v>185</v>
      </c>
      <c r="F762" s="63">
        <v>41.6</v>
      </c>
      <c r="G762" s="64" t="s">
        <v>200</v>
      </c>
      <c r="H762" s="63">
        <v>1</v>
      </c>
    </row>
    <row r="763" spans="1:8" ht="16.5" x14ac:dyDescent="0.3">
      <c r="A763" s="59">
        <v>762</v>
      </c>
      <c r="B763" s="59" t="s">
        <v>194</v>
      </c>
      <c r="C763" s="60" t="s">
        <v>967</v>
      </c>
      <c r="D763" s="61" t="s">
        <v>188</v>
      </c>
      <c r="E763" s="62" t="s">
        <v>185</v>
      </c>
      <c r="F763" s="63">
        <v>41.73</v>
      </c>
      <c r="G763" s="64" t="s">
        <v>200</v>
      </c>
      <c r="H763" s="63">
        <v>1</v>
      </c>
    </row>
    <row r="764" spans="1:8" ht="16.5" x14ac:dyDescent="0.3">
      <c r="A764" s="59">
        <v>763</v>
      </c>
      <c r="B764" s="59" t="s">
        <v>194</v>
      </c>
      <c r="C764" s="60" t="s">
        <v>968</v>
      </c>
      <c r="D764" s="61" t="s">
        <v>186</v>
      </c>
      <c r="E764" s="62" t="s">
        <v>185</v>
      </c>
      <c r="F764" s="63">
        <v>41.73</v>
      </c>
      <c r="G764" s="64" t="s">
        <v>200</v>
      </c>
      <c r="H764" s="63">
        <v>1</v>
      </c>
    </row>
    <row r="765" spans="1:8" ht="16.5" x14ac:dyDescent="0.3">
      <c r="A765" s="59">
        <v>764</v>
      </c>
      <c r="B765" s="59" t="s">
        <v>194</v>
      </c>
      <c r="C765" s="60" t="s">
        <v>969</v>
      </c>
      <c r="D765" s="61" t="s">
        <v>188</v>
      </c>
      <c r="E765" s="62" t="s">
        <v>185</v>
      </c>
      <c r="F765" s="63">
        <v>41.6</v>
      </c>
      <c r="G765" s="64" t="s">
        <v>200</v>
      </c>
      <c r="H765" s="63">
        <v>1</v>
      </c>
    </row>
    <row r="766" spans="1:8" ht="16.5" x14ac:dyDescent="0.3">
      <c r="A766" s="59">
        <v>765</v>
      </c>
      <c r="B766" s="59" t="s">
        <v>194</v>
      </c>
      <c r="C766" s="60" t="s">
        <v>970</v>
      </c>
      <c r="D766" s="61" t="s">
        <v>183</v>
      </c>
      <c r="E766" s="62" t="s">
        <v>553</v>
      </c>
      <c r="F766" s="63">
        <v>60.03</v>
      </c>
      <c r="G766" s="64" t="s">
        <v>198</v>
      </c>
      <c r="H766" s="63">
        <v>2</v>
      </c>
    </row>
    <row r="767" spans="1:8" ht="16.5" x14ac:dyDescent="0.3">
      <c r="A767" s="59">
        <v>766</v>
      </c>
      <c r="B767" s="59" t="s">
        <v>194</v>
      </c>
      <c r="C767" s="60" t="s">
        <v>971</v>
      </c>
      <c r="D767" s="61" t="s">
        <v>184</v>
      </c>
      <c r="E767" s="62" t="s">
        <v>739</v>
      </c>
      <c r="F767" s="63">
        <v>56.77</v>
      </c>
      <c r="G767" s="64" t="s">
        <v>198</v>
      </c>
      <c r="H767" s="63">
        <v>2</v>
      </c>
    </row>
    <row r="768" spans="1:8" ht="16.5" x14ac:dyDescent="0.3">
      <c r="A768" s="59">
        <v>767</v>
      </c>
      <c r="B768" s="59" t="s">
        <v>194</v>
      </c>
      <c r="C768" s="60" t="s">
        <v>972</v>
      </c>
      <c r="D768" s="61" t="s">
        <v>186</v>
      </c>
      <c r="E768" s="62" t="s">
        <v>185</v>
      </c>
      <c r="F768" s="63">
        <v>41.6</v>
      </c>
      <c r="G768" s="64" t="s">
        <v>200</v>
      </c>
      <c r="H768" s="63">
        <v>1</v>
      </c>
    </row>
    <row r="769" spans="1:8" ht="16.5" x14ac:dyDescent="0.3">
      <c r="A769" s="59">
        <v>768</v>
      </c>
      <c r="B769" s="59" t="s">
        <v>194</v>
      </c>
      <c r="C769" s="60" t="s">
        <v>973</v>
      </c>
      <c r="D769" s="61" t="s">
        <v>188</v>
      </c>
      <c r="E769" s="62" t="s">
        <v>185</v>
      </c>
      <c r="F769" s="63">
        <v>41.73</v>
      </c>
      <c r="G769" s="64" t="s">
        <v>200</v>
      </c>
      <c r="H769" s="63">
        <v>1</v>
      </c>
    </row>
    <row r="770" spans="1:8" ht="16.5" x14ac:dyDescent="0.3">
      <c r="A770" s="59">
        <v>769</v>
      </c>
      <c r="B770" s="59" t="s">
        <v>194</v>
      </c>
      <c r="C770" s="60" t="s">
        <v>974</v>
      </c>
      <c r="D770" s="61" t="s">
        <v>186</v>
      </c>
      <c r="E770" s="62" t="s">
        <v>185</v>
      </c>
      <c r="F770" s="63">
        <v>41.73</v>
      </c>
      <c r="G770" s="64" t="s">
        <v>200</v>
      </c>
      <c r="H770" s="63">
        <v>1</v>
      </c>
    </row>
    <row r="771" spans="1:8" ht="16.5" x14ac:dyDescent="0.3">
      <c r="A771" s="59">
        <v>770</v>
      </c>
      <c r="B771" s="59" t="s">
        <v>194</v>
      </c>
      <c r="C771" s="60" t="s">
        <v>975</v>
      </c>
      <c r="D771" s="61" t="s">
        <v>188</v>
      </c>
      <c r="E771" s="62" t="s">
        <v>185</v>
      </c>
      <c r="F771" s="63">
        <v>41.6</v>
      </c>
      <c r="G771" s="64" t="s">
        <v>200</v>
      </c>
      <c r="H771" s="63">
        <v>1</v>
      </c>
    </row>
    <row r="772" spans="1:8" ht="16.5" x14ac:dyDescent="0.3">
      <c r="A772" s="59">
        <v>771</v>
      </c>
      <c r="B772" s="59" t="s">
        <v>194</v>
      </c>
      <c r="C772" s="60" t="s">
        <v>976</v>
      </c>
      <c r="D772" s="61" t="s">
        <v>183</v>
      </c>
      <c r="E772" s="62" t="s">
        <v>553</v>
      </c>
      <c r="F772" s="63">
        <v>60.03</v>
      </c>
      <c r="G772" s="64" t="s">
        <v>198</v>
      </c>
      <c r="H772" s="63">
        <v>2</v>
      </c>
    </row>
    <row r="773" spans="1:8" ht="16.5" x14ac:dyDescent="0.3">
      <c r="A773" s="59">
        <v>772</v>
      </c>
      <c r="B773" s="59" t="s">
        <v>194</v>
      </c>
      <c r="C773" s="60" t="s">
        <v>977</v>
      </c>
      <c r="D773" s="61" t="s">
        <v>184</v>
      </c>
      <c r="E773" s="62" t="s">
        <v>739</v>
      </c>
      <c r="F773" s="63">
        <v>56.77</v>
      </c>
      <c r="G773" s="64" t="s">
        <v>198</v>
      </c>
      <c r="H773" s="63">
        <v>2</v>
      </c>
    </row>
    <row r="774" spans="1:8" ht="16.5" x14ac:dyDescent="0.3">
      <c r="A774" s="59">
        <v>773</v>
      </c>
      <c r="B774" s="59" t="s">
        <v>194</v>
      </c>
      <c r="C774" s="60" t="s">
        <v>978</v>
      </c>
      <c r="D774" s="61" t="s">
        <v>186</v>
      </c>
      <c r="E774" s="62" t="s">
        <v>185</v>
      </c>
      <c r="F774" s="63">
        <v>41.6</v>
      </c>
      <c r="G774" s="64" t="s">
        <v>200</v>
      </c>
      <c r="H774" s="63">
        <v>1</v>
      </c>
    </row>
    <row r="775" spans="1:8" ht="16.5" x14ac:dyDescent="0.3">
      <c r="A775" s="59">
        <v>774</v>
      </c>
      <c r="B775" s="59" t="s">
        <v>194</v>
      </c>
      <c r="C775" s="60" t="s">
        <v>979</v>
      </c>
      <c r="D775" s="61" t="s">
        <v>188</v>
      </c>
      <c r="E775" s="62" t="s">
        <v>185</v>
      </c>
      <c r="F775" s="63">
        <v>41.73</v>
      </c>
      <c r="G775" s="64" t="s">
        <v>200</v>
      </c>
      <c r="H775" s="63">
        <v>1</v>
      </c>
    </row>
    <row r="776" spans="1:8" ht="16.5" x14ac:dyDescent="0.3">
      <c r="A776" s="59">
        <v>775</v>
      </c>
      <c r="B776" s="59" t="s">
        <v>194</v>
      </c>
      <c r="C776" s="60" t="s">
        <v>980</v>
      </c>
      <c r="D776" s="61" t="s">
        <v>186</v>
      </c>
      <c r="E776" s="62" t="s">
        <v>185</v>
      </c>
      <c r="F776" s="63">
        <v>41.73</v>
      </c>
      <c r="G776" s="64" t="s">
        <v>200</v>
      </c>
      <c r="H776" s="63">
        <v>1</v>
      </c>
    </row>
    <row r="777" spans="1:8" ht="16.5" x14ac:dyDescent="0.3">
      <c r="A777" s="59">
        <v>776</v>
      </c>
      <c r="B777" s="59" t="s">
        <v>194</v>
      </c>
      <c r="C777" s="60" t="s">
        <v>981</v>
      </c>
      <c r="D777" s="61" t="s">
        <v>188</v>
      </c>
      <c r="E777" s="62" t="s">
        <v>185</v>
      </c>
      <c r="F777" s="63">
        <v>41.6</v>
      </c>
      <c r="G777" s="64" t="s">
        <v>200</v>
      </c>
      <c r="H777" s="63">
        <v>1</v>
      </c>
    </row>
    <row r="778" spans="1:8" ht="16.5" x14ac:dyDescent="0.3">
      <c r="A778" s="59">
        <v>777</v>
      </c>
      <c r="B778" s="59" t="s">
        <v>194</v>
      </c>
      <c r="C778" s="60" t="s">
        <v>982</v>
      </c>
      <c r="D778" s="61" t="s">
        <v>183</v>
      </c>
      <c r="E778" s="62" t="s">
        <v>553</v>
      </c>
      <c r="F778" s="63">
        <v>60.03</v>
      </c>
      <c r="G778" s="64" t="s">
        <v>198</v>
      </c>
      <c r="H778" s="63">
        <v>2</v>
      </c>
    </row>
    <row r="779" spans="1:8" ht="33" x14ac:dyDescent="0.3">
      <c r="A779" s="59">
        <v>778</v>
      </c>
      <c r="B779" s="59" t="s">
        <v>194</v>
      </c>
      <c r="C779" s="60" t="s">
        <v>983</v>
      </c>
      <c r="D779" s="61" t="s">
        <v>184</v>
      </c>
      <c r="E779" s="62" t="s">
        <v>739</v>
      </c>
      <c r="F779" s="63">
        <v>56.77</v>
      </c>
      <c r="G779" s="64" t="s">
        <v>198</v>
      </c>
      <c r="H779" s="63">
        <v>2</v>
      </c>
    </row>
    <row r="780" spans="1:8" ht="33" x14ac:dyDescent="0.3">
      <c r="A780" s="59">
        <v>779</v>
      </c>
      <c r="B780" s="59" t="s">
        <v>194</v>
      </c>
      <c r="C780" s="60" t="s">
        <v>984</v>
      </c>
      <c r="D780" s="61" t="s">
        <v>186</v>
      </c>
      <c r="E780" s="62" t="s">
        <v>185</v>
      </c>
      <c r="F780" s="63">
        <v>41.6</v>
      </c>
      <c r="G780" s="64" t="s">
        <v>200</v>
      </c>
      <c r="H780" s="63">
        <v>1</v>
      </c>
    </row>
    <row r="781" spans="1:8" ht="33" x14ac:dyDescent="0.3">
      <c r="A781" s="59">
        <v>780</v>
      </c>
      <c r="B781" s="59" t="s">
        <v>194</v>
      </c>
      <c r="C781" s="60" t="s">
        <v>985</v>
      </c>
      <c r="D781" s="61" t="s">
        <v>188</v>
      </c>
      <c r="E781" s="62" t="s">
        <v>185</v>
      </c>
      <c r="F781" s="63">
        <v>41.73</v>
      </c>
      <c r="G781" s="64" t="s">
        <v>200</v>
      </c>
      <c r="H781" s="63">
        <v>1</v>
      </c>
    </row>
    <row r="782" spans="1:8" ht="33" x14ac:dyDescent="0.3">
      <c r="A782" s="59">
        <v>781</v>
      </c>
      <c r="B782" s="59" t="s">
        <v>194</v>
      </c>
      <c r="C782" s="60" t="s">
        <v>986</v>
      </c>
      <c r="D782" s="61" t="s">
        <v>186</v>
      </c>
      <c r="E782" s="62" t="s">
        <v>185</v>
      </c>
      <c r="F782" s="63">
        <v>41.73</v>
      </c>
      <c r="G782" s="64" t="s">
        <v>200</v>
      </c>
      <c r="H782" s="63">
        <v>1</v>
      </c>
    </row>
    <row r="783" spans="1:8" ht="33" x14ac:dyDescent="0.3">
      <c r="A783" s="59">
        <v>782</v>
      </c>
      <c r="B783" s="59" t="s">
        <v>194</v>
      </c>
      <c r="C783" s="60" t="s">
        <v>987</v>
      </c>
      <c r="D783" s="61" t="s">
        <v>188</v>
      </c>
      <c r="E783" s="62" t="s">
        <v>185</v>
      </c>
      <c r="F783" s="63">
        <v>41.6</v>
      </c>
      <c r="G783" s="64" t="s">
        <v>200</v>
      </c>
      <c r="H783" s="63">
        <v>1</v>
      </c>
    </row>
    <row r="784" spans="1:8" ht="33" x14ac:dyDescent="0.3">
      <c r="A784" s="59">
        <v>783</v>
      </c>
      <c r="B784" s="59" t="s">
        <v>194</v>
      </c>
      <c r="C784" s="60" t="s">
        <v>988</v>
      </c>
      <c r="D784" s="61" t="s">
        <v>183</v>
      </c>
      <c r="E784" s="62" t="s">
        <v>553</v>
      </c>
      <c r="F784" s="63">
        <v>60.03</v>
      </c>
      <c r="G784" s="64" t="s">
        <v>198</v>
      </c>
      <c r="H784" s="63">
        <v>2</v>
      </c>
    </row>
    <row r="785" spans="1:8" ht="33" x14ac:dyDescent="0.3">
      <c r="A785" s="59">
        <v>784</v>
      </c>
      <c r="B785" s="59" t="s">
        <v>194</v>
      </c>
      <c r="C785" s="60" t="s">
        <v>989</v>
      </c>
      <c r="D785" s="61" t="s">
        <v>184</v>
      </c>
      <c r="E785" s="62" t="s">
        <v>739</v>
      </c>
      <c r="F785" s="63">
        <v>56.77</v>
      </c>
      <c r="G785" s="64" t="s">
        <v>198</v>
      </c>
      <c r="H785" s="63">
        <v>2</v>
      </c>
    </row>
    <row r="786" spans="1:8" ht="33" x14ac:dyDescent="0.3">
      <c r="A786" s="59">
        <v>785</v>
      </c>
      <c r="B786" s="59" t="s">
        <v>194</v>
      </c>
      <c r="C786" s="60" t="s">
        <v>990</v>
      </c>
      <c r="D786" s="61" t="s">
        <v>186</v>
      </c>
      <c r="E786" s="62" t="s">
        <v>185</v>
      </c>
      <c r="F786" s="63">
        <v>41.6</v>
      </c>
      <c r="G786" s="64" t="s">
        <v>200</v>
      </c>
      <c r="H786" s="63">
        <v>1</v>
      </c>
    </row>
    <row r="787" spans="1:8" ht="33" x14ac:dyDescent="0.3">
      <c r="A787" s="59">
        <v>786</v>
      </c>
      <c r="B787" s="59" t="s">
        <v>194</v>
      </c>
      <c r="C787" s="60" t="s">
        <v>991</v>
      </c>
      <c r="D787" s="61" t="s">
        <v>188</v>
      </c>
      <c r="E787" s="62" t="s">
        <v>185</v>
      </c>
      <c r="F787" s="63">
        <v>41.73</v>
      </c>
      <c r="G787" s="64" t="s">
        <v>200</v>
      </c>
      <c r="H787" s="63">
        <v>1</v>
      </c>
    </row>
    <row r="788" spans="1:8" ht="33" x14ac:dyDescent="0.3">
      <c r="A788" s="59">
        <v>787</v>
      </c>
      <c r="B788" s="59" t="s">
        <v>194</v>
      </c>
      <c r="C788" s="60" t="s">
        <v>992</v>
      </c>
      <c r="D788" s="61" t="s">
        <v>186</v>
      </c>
      <c r="E788" s="62" t="s">
        <v>185</v>
      </c>
      <c r="F788" s="63">
        <v>41.73</v>
      </c>
      <c r="G788" s="64" t="s">
        <v>200</v>
      </c>
      <c r="H788" s="63">
        <v>1</v>
      </c>
    </row>
    <row r="789" spans="1:8" ht="33" x14ac:dyDescent="0.3">
      <c r="A789" s="59">
        <v>788</v>
      </c>
      <c r="B789" s="59" t="s">
        <v>194</v>
      </c>
      <c r="C789" s="60" t="s">
        <v>993</v>
      </c>
      <c r="D789" s="61" t="s">
        <v>188</v>
      </c>
      <c r="E789" s="62" t="s">
        <v>185</v>
      </c>
      <c r="F789" s="63">
        <v>41.6</v>
      </c>
      <c r="G789" s="64" t="s">
        <v>200</v>
      </c>
      <c r="H789" s="63">
        <v>1</v>
      </c>
    </row>
    <row r="790" spans="1:8" ht="33" x14ac:dyDescent="0.3">
      <c r="A790" s="59">
        <v>789</v>
      </c>
      <c r="B790" s="59" t="s">
        <v>194</v>
      </c>
      <c r="C790" s="60" t="s">
        <v>994</v>
      </c>
      <c r="D790" s="61" t="s">
        <v>183</v>
      </c>
      <c r="E790" s="62" t="s">
        <v>553</v>
      </c>
      <c r="F790" s="63">
        <v>60.03</v>
      </c>
      <c r="G790" s="64" t="s">
        <v>198</v>
      </c>
      <c r="H790" s="63">
        <v>2</v>
      </c>
    </row>
    <row r="791" spans="1:8" ht="33" x14ac:dyDescent="0.3">
      <c r="A791" s="59">
        <v>790</v>
      </c>
      <c r="B791" s="59" t="s">
        <v>194</v>
      </c>
      <c r="C791" s="60" t="s">
        <v>995</v>
      </c>
      <c r="D791" s="61" t="s">
        <v>184</v>
      </c>
      <c r="E791" s="62" t="s">
        <v>739</v>
      </c>
      <c r="F791" s="63">
        <v>56.77</v>
      </c>
      <c r="G791" s="64" t="s">
        <v>198</v>
      </c>
      <c r="H791" s="63">
        <v>2</v>
      </c>
    </row>
    <row r="792" spans="1:8" ht="33" x14ac:dyDescent="0.3">
      <c r="A792" s="59">
        <v>791</v>
      </c>
      <c r="B792" s="59" t="s">
        <v>194</v>
      </c>
      <c r="C792" s="60" t="s">
        <v>996</v>
      </c>
      <c r="D792" s="61" t="s">
        <v>186</v>
      </c>
      <c r="E792" s="62" t="s">
        <v>185</v>
      </c>
      <c r="F792" s="63">
        <v>41.6</v>
      </c>
      <c r="G792" s="64" t="s">
        <v>200</v>
      </c>
      <c r="H792" s="63">
        <v>1</v>
      </c>
    </row>
    <row r="793" spans="1:8" ht="33" x14ac:dyDescent="0.3">
      <c r="A793" s="59">
        <v>792</v>
      </c>
      <c r="B793" s="59" t="s">
        <v>194</v>
      </c>
      <c r="C793" s="60" t="s">
        <v>997</v>
      </c>
      <c r="D793" s="61" t="s">
        <v>188</v>
      </c>
      <c r="E793" s="62" t="s">
        <v>185</v>
      </c>
      <c r="F793" s="63">
        <v>41.73</v>
      </c>
      <c r="G793" s="64" t="s">
        <v>200</v>
      </c>
      <c r="H793" s="63">
        <v>1</v>
      </c>
    </row>
    <row r="794" spans="1:8" ht="33" x14ac:dyDescent="0.3">
      <c r="A794" s="59">
        <v>793</v>
      </c>
      <c r="B794" s="59" t="s">
        <v>194</v>
      </c>
      <c r="C794" s="60" t="s">
        <v>998</v>
      </c>
      <c r="D794" s="61" t="s">
        <v>186</v>
      </c>
      <c r="E794" s="62" t="s">
        <v>185</v>
      </c>
      <c r="F794" s="63">
        <v>41.73</v>
      </c>
      <c r="G794" s="64" t="s">
        <v>200</v>
      </c>
      <c r="H794" s="63">
        <v>1</v>
      </c>
    </row>
    <row r="795" spans="1:8" ht="33" x14ac:dyDescent="0.3">
      <c r="A795" s="59">
        <v>794</v>
      </c>
      <c r="B795" s="59" t="s">
        <v>194</v>
      </c>
      <c r="C795" s="60" t="s">
        <v>999</v>
      </c>
      <c r="D795" s="61" t="s">
        <v>188</v>
      </c>
      <c r="E795" s="62" t="s">
        <v>185</v>
      </c>
      <c r="F795" s="63">
        <v>41.6</v>
      </c>
      <c r="G795" s="64" t="s">
        <v>200</v>
      </c>
      <c r="H795" s="63">
        <v>1</v>
      </c>
    </row>
    <row r="796" spans="1:8" ht="33" x14ac:dyDescent="0.3">
      <c r="A796" s="59">
        <v>795</v>
      </c>
      <c r="B796" s="59" t="s">
        <v>194</v>
      </c>
      <c r="C796" s="60" t="s">
        <v>1000</v>
      </c>
      <c r="D796" s="61" t="s">
        <v>183</v>
      </c>
      <c r="E796" s="62" t="s">
        <v>553</v>
      </c>
      <c r="F796" s="63">
        <v>60.03</v>
      </c>
      <c r="G796" s="64" t="s">
        <v>198</v>
      </c>
      <c r="H796" s="63">
        <v>2</v>
      </c>
    </row>
    <row r="797" spans="1:8" ht="33" x14ac:dyDescent="0.3">
      <c r="A797" s="59">
        <v>796</v>
      </c>
      <c r="B797" s="59" t="s">
        <v>194</v>
      </c>
      <c r="C797" s="60" t="s">
        <v>1001</v>
      </c>
      <c r="D797" s="61" t="s">
        <v>184</v>
      </c>
      <c r="E797" s="62" t="s">
        <v>739</v>
      </c>
      <c r="F797" s="63">
        <v>56.77</v>
      </c>
      <c r="G797" s="64" t="s">
        <v>198</v>
      </c>
      <c r="H797" s="63">
        <v>2</v>
      </c>
    </row>
    <row r="798" spans="1:8" ht="33" x14ac:dyDescent="0.3">
      <c r="A798" s="59">
        <v>797</v>
      </c>
      <c r="B798" s="59" t="s">
        <v>194</v>
      </c>
      <c r="C798" s="60" t="s">
        <v>1002</v>
      </c>
      <c r="D798" s="61" t="s">
        <v>186</v>
      </c>
      <c r="E798" s="62" t="s">
        <v>185</v>
      </c>
      <c r="F798" s="63">
        <v>41.6</v>
      </c>
      <c r="G798" s="64" t="s">
        <v>200</v>
      </c>
      <c r="H798" s="63">
        <v>1</v>
      </c>
    </row>
    <row r="799" spans="1:8" ht="33" x14ac:dyDescent="0.3">
      <c r="A799" s="59">
        <v>798</v>
      </c>
      <c r="B799" s="59" t="s">
        <v>194</v>
      </c>
      <c r="C799" s="60" t="s">
        <v>1003</v>
      </c>
      <c r="D799" s="61" t="s">
        <v>188</v>
      </c>
      <c r="E799" s="62" t="s">
        <v>185</v>
      </c>
      <c r="F799" s="63">
        <v>41.73</v>
      </c>
      <c r="G799" s="64" t="s">
        <v>200</v>
      </c>
      <c r="H799" s="63">
        <v>1</v>
      </c>
    </row>
    <row r="800" spans="1:8" ht="33" x14ac:dyDescent="0.3">
      <c r="A800" s="59">
        <v>799</v>
      </c>
      <c r="B800" s="59" t="s">
        <v>194</v>
      </c>
      <c r="C800" s="60" t="s">
        <v>1004</v>
      </c>
      <c r="D800" s="61" t="s">
        <v>186</v>
      </c>
      <c r="E800" s="62" t="s">
        <v>185</v>
      </c>
      <c r="F800" s="63">
        <v>41.73</v>
      </c>
      <c r="G800" s="64" t="s">
        <v>200</v>
      </c>
      <c r="H800" s="63">
        <v>1</v>
      </c>
    </row>
    <row r="801" spans="1:8" ht="33" x14ac:dyDescent="0.3">
      <c r="A801" s="59">
        <v>800</v>
      </c>
      <c r="B801" s="59" t="s">
        <v>194</v>
      </c>
      <c r="C801" s="60" t="s">
        <v>1005</v>
      </c>
      <c r="D801" s="61" t="s">
        <v>188</v>
      </c>
      <c r="E801" s="62" t="s">
        <v>185</v>
      </c>
      <c r="F801" s="63">
        <v>41.6</v>
      </c>
      <c r="G801" s="64" t="s">
        <v>200</v>
      </c>
      <c r="H801" s="63">
        <v>1</v>
      </c>
    </row>
    <row r="802" spans="1:8" ht="33" x14ac:dyDescent="0.3">
      <c r="A802" s="59">
        <v>801</v>
      </c>
      <c r="B802" s="59" t="s">
        <v>194</v>
      </c>
      <c r="C802" s="60" t="s">
        <v>1006</v>
      </c>
      <c r="D802" s="61" t="s">
        <v>183</v>
      </c>
      <c r="E802" s="62" t="s">
        <v>553</v>
      </c>
      <c r="F802" s="63">
        <v>60.03</v>
      </c>
      <c r="G802" s="64" t="s">
        <v>198</v>
      </c>
      <c r="H802" s="63">
        <v>2</v>
      </c>
    </row>
    <row r="803" spans="1:8" ht="33" x14ac:dyDescent="0.3">
      <c r="A803" s="59">
        <v>802</v>
      </c>
      <c r="B803" s="59" t="s">
        <v>194</v>
      </c>
      <c r="C803" s="60" t="s">
        <v>1007</v>
      </c>
      <c r="D803" s="61" t="s">
        <v>184</v>
      </c>
      <c r="E803" s="62" t="s">
        <v>739</v>
      </c>
      <c r="F803" s="63">
        <v>56.77</v>
      </c>
      <c r="G803" s="64" t="s">
        <v>198</v>
      </c>
      <c r="H803" s="63">
        <v>2</v>
      </c>
    </row>
    <row r="804" spans="1:8" ht="33" x14ac:dyDescent="0.3">
      <c r="A804" s="59">
        <v>803</v>
      </c>
      <c r="B804" s="59" t="s">
        <v>194</v>
      </c>
      <c r="C804" s="60" t="s">
        <v>1008</v>
      </c>
      <c r="D804" s="61" t="s">
        <v>186</v>
      </c>
      <c r="E804" s="62" t="s">
        <v>185</v>
      </c>
      <c r="F804" s="63">
        <v>41.6</v>
      </c>
      <c r="G804" s="64" t="s">
        <v>200</v>
      </c>
      <c r="H804" s="63">
        <v>1</v>
      </c>
    </row>
    <row r="805" spans="1:8" ht="33" x14ac:dyDescent="0.3">
      <c r="A805" s="59">
        <v>804</v>
      </c>
      <c r="B805" s="59" t="s">
        <v>194</v>
      </c>
      <c r="C805" s="60" t="s">
        <v>1009</v>
      </c>
      <c r="D805" s="61" t="s">
        <v>188</v>
      </c>
      <c r="E805" s="62" t="s">
        <v>185</v>
      </c>
      <c r="F805" s="63">
        <v>41.73</v>
      </c>
      <c r="G805" s="64" t="s">
        <v>200</v>
      </c>
      <c r="H805" s="63">
        <v>1</v>
      </c>
    </row>
    <row r="806" spans="1:8" ht="33" x14ac:dyDescent="0.3">
      <c r="A806" s="59">
        <v>805</v>
      </c>
      <c r="B806" s="59" t="s">
        <v>194</v>
      </c>
      <c r="C806" s="60" t="s">
        <v>1010</v>
      </c>
      <c r="D806" s="61" t="s">
        <v>186</v>
      </c>
      <c r="E806" s="62" t="s">
        <v>185</v>
      </c>
      <c r="F806" s="63">
        <v>41.73</v>
      </c>
      <c r="G806" s="64" t="s">
        <v>200</v>
      </c>
      <c r="H806" s="63">
        <v>1</v>
      </c>
    </row>
    <row r="807" spans="1:8" ht="33" x14ac:dyDescent="0.3">
      <c r="A807" s="59">
        <v>806</v>
      </c>
      <c r="B807" s="59" t="s">
        <v>194</v>
      </c>
      <c r="C807" s="60" t="s">
        <v>1011</v>
      </c>
      <c r="D807" s="61" t="s">
        <v>188</v>
      </c>
      <c r="E807" s="62" t="s">
        <v>185</v>
      </c>
      <c r="F807" s="63">
        <v>41.6</v>
      </c>
      <c r="G807" s="64" t="s">
        <v>200</v>
      </c>
      <c r="H807" s="63">
        <v>1</v>
      </c>
    </row>
    <row r="808" spans="1:8" ht="33" x14ac:dyDescent="0.3">
      <c r="A808" s="59">
        <v>807</v>
      </c>
      <c r="B808" s="59" t="s">
        <v>194</v>
      </c>
      <c r="C808" s="60" t="s">
        <v>1012</v>
      </c>
      <c r="D808" s="61" t="s">
        <v>183</v>
      </c>
      <c r="E808" s="62" t="s">
        <v>553</v>
      </c>
      <c r="F808" s="63">
        <v>60.03</v>
      </c>
      <c r="G808" s="64" t="s">
        <v>198</v>
      </c>
      <c r="H808" s="63">
        <v>2</v>
      </c>
    </row>
    <row r="809" spans="1:8" ht="33" x14ac:dyDescent="0.3">
      <c r="A809" s="59">
        <v>808</v>
      </c>
      <c r="B809" s="59" t="s">
        <v>194</v>
      </c>
      <c r="C809" s="60" t="s">
        <v>1013</v>
      </c>
      <c r="D809" s="61" t="s">
        <v>184</v>
      </c>
      <c r="E809" s="62" t="s">
        <v>739</v>
      </c>
      <c r="F809" s="63">
        <v>56.77</v>
      </c>
      <c r="G809" s="64" t="s">
        <v>198</v>
      </c>
      <c r="H809" s="63">
        <v>2</v>
      </c>
    </row>
    <row r="810" spans="1:8" ht="33" x14ac:dyDescent="0.3">
      <c r="A810" s="59">
        <v>809</v>
      </c>
      <c r="B810" s="59" t="s">
        <v>194</v>
      </c>
      <c r="C810" s="60" t="s">
        <v>1014</v>
      </c>
      <c r="D810" s="61" t="s">
        <v>186</v>
      </c>
      <c r="E810" s="62" t="s">
        <v>185</v>
      </c>
      <c r="F810" s="63">
        <v>41.6</v>
      </c>
      <c r="G810" s="64" t="s">
        <v>200</v>
      </c>
      <c r="H810" s="63">
        <v>1</v>
      </c>
    </row>
    <row r="811" spans="1:8" ht="33" x14ac:dyDescent="0.3">
      <c r="A811" s="59">
        <v>810</v>
      </c>
      <c r="B811" s="59" t="s">
        <v>194</v>
      </c>
      <c r="C811" s="60" t="s">
        <v>1015</v>
      </c>
      <c r="D811" s="61" t="s">
        <v>188</v>
      </c>
      <c r="E811" s="62" t="s">
        <v>185</v>
      </c>
      <c r="F811" s="63">
        <v>41.73</v>
      </c>
      <c r="G811" s="64" t="s">
        <v>200</v>
      </c>
      <c r="H811" s="63">
        <v>1</v>
      </c>
    </row>
    <row r="812" spans="1:8" ht="33" x14ac:dyDescent="0.3">
      <c r="A812" s="59">
        <v>811</v>
      </c>
      <c r="B812" s="59" t="s">
        <v>194</v>
      </c>
      <c r="C812" s="60" t="s">
        <v>1016</v>
      </c>
      <c r="D812" s="61" t="s">
        <v>186</v>
      </c>
      <c r="E812" s="62" t="s">
        <v>185</v>
      </c>
      <c r="F812" s="63">
        <v>41.73</v>
      </c>
      <c r="G812" s="64" t="s">
        <v>200</v>
      </c>
      <c r="H812" s="63">
        <v>1</v>
      </c>
    </row>
    <row r="813" spans="1:8" ht="33" x14ac:dyDescent="0.3">
      <c r="A813" s="59">
        <v>812</v>
      </c>
      <c r="B813" s="59" t="s">
        <v>194</v>
      </c>
      <c r="C813" s="60" t="s">
        <v>1017</v>
      </c>
      <c r="D813" s="61" t="s">
        <v>188</v>
      </c>
      <c r="E813" s="62" t="s">
        <v>185</v>
      </c>
      <c r="F813" s="63">
        <v>41.6</v>
      </c>
      <c r="G813" s="64" t="s">
        <v>200</v>
      </c>
      <c r="H813" s="63">
        <v>1</v>
      </c>
    </row>
    <row r="814" spans="1:8" ht="33" x14ac:dyDescent="0.3">
      <c r="A814" s="59">
        <v>813</v>
      </c>
      <c r="B814" s="59" t="s">
        <v>194</v>
      </c>
      <c r="C814" s="60" t="s">
        <v>1018</v>
      </c>
      <c r="D814" s="61" t="s">
        <v>183</v>
      </c>
      <c r="E814" s="62" t="s">
        <v>553</v>
      </c>
      <c r="F814" s="63">
        <v>60.03</v>
      </c>
      <c r="G814" s="64" t="s">
        <v>198</v>
      </c>
      <c r="H814" s="63">
        <v>2</v>
      </c>
    </row>
    <row r="815" spans="1:8" ht="33" x14ac:dyDescent="0.3">
      <c r="A815" s="59">
        <v>814</v>
      </c>
      <c r="B815" s="59" t="s">
        <v>194</v>
      </c>
      <c r="C815" s="60" t="s">
        <v>1019</v>
      </c>
      <c r="D815" s="61" t="s">
        <v>184</v>
      </c>
      <c r="E815" s="62" t="s">
        <v>739</v>
      </c>
      <c r="F815" s="63">
        <v>56.77</v>
      </c>
      <c r="G815" s="64" t="s">
        <v>198</v>
      </c>
      <c r="H815" s="63">
        <v>2</v>
      </c>
    </row>
    <row r="816" spans="1:8" ht="33" x14ac:dyDescent="0.3">
      <c r="A816" s="59">
        <v>815</v>
      </c>
      <c r="B816" s="59" t="s">
        <v>194</v>
      </c>
      <c r="C816" s="60" t="s">
        <v>1020</v>
      </c>
      <c r="D816" s="61" t="s">
        <v>186</v>
      </c>
      <c r="E816" s="62" t="s">
        <v>185</v>
      </c>
      <c r="F816" s="63">
        <v>41.6</v>
      </c>
      <c r="G816" s="64" t="s">
        <v>200</v>
      </c>
      <c r="H816" s="63">
        <v>1</v>
      </c>
    </row>
    <row r="817" spans="1:8" ht="33" x14ac:dyDescent="0.3">
      <c r="A817" s="59">
        <v>816</v>
      </c>
      <c r="B817" s="59" t="s">
        <v>194</v>
      </c>
      <c r="C817" s="60" t="s">
        <v>1021</v>
      </c>
      <c r="D817" s="61" t="s">
        <v>188</v>
      </c>
      <c r="E817" s="62" t="s">
        <v>185</v>
      </c>
      <c r="F817" s="63">
        <v>41.73</v>
      </c>
      <c r="G817" s="64" t="s">
        <v>200</v>
      </c>
      <c r="H817" s="63">
        <v>1</v>
      </c>
    </row>
    <row r="818" spans="1:8" ht="33" x14ac:dyDescent="0.3">
      <c r="A818" s="59">
        <v>817</v>
      </c>
      <c r="B818" s="59" t="s">
        <v>194</v>
      </c>
      <c r="C818" s="60" t="s">
        <v>1022</v>
      </c>
      <c r="D818" s="61" t="s">
        <v>186</v>
      </c>
      <c r="E818" s="62" t="s">
        <v>185</v>
      </c>
      <c r="F818" s="63">
        <v>41.73</v>
      </c>
      <c r="G818" s="64" t="s">
        <v>200</v>
      </c>
      <c r="H818" s="63">
        <v>1</v>
      </c>
    </row>
    <row r="819" spans="1:8" ht="33" x14ac:dyDescent="0.3">
      <c r="A819" s="59">
        <v>818</v>
      </c>
      <c r="B819" s="59" t="s">
        <v>194</v>
      </c>
      <c r="C819" s="60" t="s">
        <v>1023</v>
      </c>
      <c r="D819" s="61" t="s">
        <v>188</v>
      </c>
      <c r="E819" s="62" t="s">
        <v>185</v>
      </c>
      <c r="F819" s="63">
        <v>41.6</v>
      </c>
      <c r="G819" s="64" t="s">
        <v>200</v>
      </c>
      <c r="H819" s="63">
        <v>1</v>
      </c>
    </row>
    <row r="820" spans="1:8" ht="33" x14ac:dyDescent="0.3">
      <c r="A820" s="59">
        <v>819</v>
      </c>
      <c r="B820" s="59" t="s">
        <v>194</v>
      </c>
      <c r="C820" s="60" t="s">
        <v>1024</v>
      </c>
      <c r="D820" s="61" t="s">
        <v>183</v>
      </c>
      <c r="E820" s="62" t="s">
        <v>553</v>
      </c>
      <c r="F820" s="63">
        <v>60.03</v>
      </c>
      <c r="G820" s="64" t="s">
        <v>198</v>
      </c>
      <c r="H820" s="63">
        <v>2</v>
      </c>
    </row>
    <row r="821" spans="1:8" ht="33" x14ac:dyDescent="0.3">
      <c r="A821" s="59">
        <v>820</v>
      </c>
      <c r="B821" s="59" t="s">
        <v>194</v>
      </c>
      <c r="C821" s="60" t="s">
        <v>1025</v>
      </c>
      <c r="D821" s="61" t="s">
        <v>184</v>
      </c>
      <c r="E821" s="62" t="s">
        <v>739</v>
      </c>
      <c r="F821" s="63">
        <v>56.77</v>
      </c>
      <c r="G821" s="64" t="s">
        <v>198</v>
      </c>
      <c r="H821" s="63">
        <v>2</v>
      </c>
    </row>
    <row r="822" spans="1:8" ht="33" x14ac:dyDescent="0.3">
      <c r="A822" s="59">
        <v>821</v>
      </c>
      <c r="B822" s="59" t="s">
        <v>194</v>
      </c>
      <c r="C822" s="60" t="s">
        <v>1026</v>
      </c>
      <c r="D822" s="61" t="s">
        <v>186</v>
      </c>
      <c r="E822" s="62" t="s">
        <v>185</v>
      </c>
      <c r="F822" s="63">
        <v>41.6</v>
      </c>
      <c r="G822" s="64" t="s">
        <v>200</v>
      </c>
      <c r="H822" s="63">
        <v>1</v>
      </c>
    </row>
    <row r="823" spans="1:8" ht="33" x14ac:dyDescent="0.3">
      <c r="A823" s="59">
        <v>822</v>
      </c>
      <c r="B823" s="59" t="s">
        <v>194</v>
      </c>
      <c r="C823" s="60" t="s">
        <v>1027</v>
      </c>
      <c r="D823" s="61" t="s">
        <v>188</v>
      </c>
      <c r="E823" s="62" t="s">
        <v>185</v>
      </c>
      <c r="F823" s="63">
        <v>41.73</v>
      </c>
      <c r="G823" s="64" t="s">
        <v>200</v>
      </c>
      <c r="H823" s="63">
        <v>1</v>
      </c>
    </row>
    <row r="824" spans="1:8" ht="33" x14ac:dyDescent="0.3">
      <c r="A824" s="59">
        <v>823</v>
      </c>
      <c r="B824" s="59" t="s">
        <v>194</v>
      </c>
      <c r="C824" s="60" t="s">
        <v>1028</v>
      </c>
      <c r="D824" s="61" t="s">
        <v>186</v>
      </c>
      <c r="E824" s="62" t="s">
        <v>185</v>
      </c>
      <c r="F824" s="63">
        <v>41.73</v>
      </c>
      <c r="G824" s="64" t="s">
        <v>200</v>
      </c>
      <c r="H824" s="63">
        <v>1</v>
      </c>
    </row>
    <row r="825" spans="1:8" ht="33" x14ac:dyDescent="0.3">
      <c r="A825" s="59">
        <v>824</v>
      </c>
      <c r="B825" s="59" t="s">
        <v>194</v>
      </c>
      <c r="C825" s="60" t="s">
        <v>1029</v>
      </c>
      <c r="D825" s="61" t="s">
        <v>188</v>
      </c>
      <c r="E825" s="62" t="s">
        <v>185</v>
      </c>
      <c r="F825" s="63">
        <v>41.6</v>
      </c>
      <c r="G825" s="64" t="s">
        <v>200</v>
      </c>
      <c r="H825" s="63">
        <v>1</v>
      </c>
    </row>
    <row r="826" spans="1:8" ht="33" x14ac:dyDescent="0.3">
      <c r="A826" s="59">
        <v>825</v>
      </c>
      <c r="B826" s="59" t="s">
        <v>194</v>
      </c>
      <c r="C826" s="60" t="s">
        <v>1030</v>
      </c>
      <c r="D826" s="61" t="s">
        <v>183</v>
      </c>
      <c r="E826" s="62" t="s">
        <v>553</v>
      </c>
      <c r="F826" s="63">
        <v>60.03</v>
      </c>
      <c r="G826" s="64" t="s">
        <v>198</v>
      </c>
      <c r="H826" s="63">
        <v>2</v>
      </c>
    </row>
    <row r="827" spans="1:8" ht="33" x14ac:dyDescent="0.3">
      <c r="A827" s="59">
        <v>826</v>
      </c>
      <c r="B827" s="59" t="s">
        <v>194</v>
      </c>
      <c r="C827" s="60" t="s">
        <v>1031</v>
      </c>
      <c r="D827" s="61" t="s">
        <v>184</v>
      </c>
      <c r="E827" s="62" t="s">
        <v>739</v>
      </c>
      <c r="F827" s="63">
        <v>56.77</v>
      </c>
      <c r="G827" s="64" t="s">
        <v>198</v>
      </c>
      <c r="H827" s="63">
        <v>2</v>
      </c>
    </row>
    <row r="828" spans="1:8" ht="33" x14ac:dyDescent="0.3">
      <c r="A828" s="59">
        <v>827</v>
      </c>
      <c r="B828" s="59" t="s">
        <v>194</v>
      </c>
      <c r="C828" s="60" t="s">
        <v>1032</v>
      </c>
      <c r="D828" s="61" t="s">
        <v>186</v>
      </c>
      <c r="E828" s="62" t="s">
        <v>185</v>
      </c>
      <c r="F828" s="63">
        <v>41.6</v>
      </c>
      <c r="G828" s="64" t="s">
        <v>200</v>
      </c>
      <c r="H828" s="63">
        <v>1</v>
      </c>
    </row>
    <row r="829" spans="1:8" ht="33" x14ac:dyDescent="0.3">
      <c r="A829" s="59">
        <v>828</v>
      </c>
      <c r="B829" s="59" t="s">
        <v>194</v>
      </c>
      <c r="C829" s="60" t="s">
        <v>1033</v>
      </c>
      <c r="D829" s="61" t="s">
        <v>188</v>
      </c>
      <c r="E829" s="62" t="s">
        <v>185</v>
      </c>
      <c r="F829" s="63">
        <v>41.73</v>
      </c>
      <c r="G829" s="64" t="s">
        <v>200</v>
      </c>
      <c r="H829" s="63">
        <v>1</v>
      </c>
    </row>
    <row r="830" spans="1:8" ht="33" x14ac:dyDescent="0.3">
      <c r="A830" s="59">
        <v>829</v>
      </c>
      <c r="B830" s="59" t="s">
        <v>194</v>
      </c>
      <c r="C830" s="60" t="s">
        <v>1034</v>
      </c>
      <c r="D830" s="61" t="s">
        <v>186</v>
      </c>
      <c r="E830" s="62" t="s">
        <v>185</v>
      </c>
      <c r="F830" s="63">
        <v>41.73</v>
      </c>
      <c r="G830" s="64" t="s">
        <v>200</v>
      </c>
      <c r="H830" s="63">
        <v>1</v>
      </c>
    </row>
    <row r="831" spans="1:8" ht="33" x14ac:dyDescent="0.3">
      <c r="A831" s="59">
        <v>830</v>
      </c>
      <c r="B831" s="59" t="s">
        <v>194</v>
      </c>
      <c r="C831" s="60" t="s">
        <v>1035</v>
      </c>
      <c r="D831" s="61" t="s">
        <v>188</v>
      </c>
      <c r="E831" s="62" t="s">
        <v>185</v>
      </c>
      <c r="F831" s="63">
        <v>41.6</v>
      </c>
      <c r="G831" s="64" t="s">
        <v>200</v>
      </c>
      <c r="H831" s="63">
        <v>1</v>
      </c>
    </row>
    <row r="832" spans="1:8" ht="33" x14ac:dyDescent="0.3">
      <c r="A832" s="59">
        <v>831</v>
      </c>
      <c r="B832" s="59" t="s">
        <v>194</v>
      </c>
      <c r="C832" s="60" t="s">
        <v>1036</v>
      </c>
      <c r="D832" s="61" t="s">
        <v>183</v>
      </c>
      <c r="E832" s="62" t="s">
        <v>553</v>
      </c>
      <c r="F832" s="63">
        <v>60.03</v>
      </c>
      <c r="G832" s="64" t="s">
        <v>198</v>
      </c>
      <c r="H832" s="63">
        <v>2</v>
      </c>
    </row>
    <row r="833" spans="1:8" ht="33" x14ac:dyDescent="0.3">
      <c r="A833" s="59">
        <v>832</v>
      </c>
      <c r="B833" s="59" t="s">
        <v>194</v>
      </c>
      <c r="C833" s="60" t="s">
        <v>1037</v>
      </c>
      <c r="D833" s="61" t="s">
        <v>184</v>
      </c>
      <c r="E833" s="62" t="s">
        <v>739</v>
      </c>
      <c r="F833" s="63">
        <v>56.77</v>
      </c>
      <c r="G833" s="64" t="s">
        <v>198</v>
      </c>
      <c r="H833" s="63">
        <v>2</v>
      </c>
    </row>
    <row r="834" spans="1:8" ht="33" x14ac:dyDescent="0.3">
      <c r="A834" s="59">
        <v>833</v>
      </c>
      <c r="B834" s="59" t="s">
        <v>194</v>
      </c>
      <c r="C834" s="60" t="s">
        <v>1038</v>
      </c>
      <c r="D834" s="61" t="s">
        <v>186</v>
      </c>
      <c r="E834" s="62" t="s">
        <v>185</v>
      </c>
      <c r="F834" s="63">
        <v>41.6</v>
      </c>
      <c r="G834" s="64" t="s">
        <v>200</v>
      </c>
      <c r="H834" s="63">
        <v>1</v>
      </c>
    </row>
    <row r="835" spans="1:8" ht="33" x14ac:dyDescent="0.3">
      <c r="A835" s="59">
        <v>834</v>
      </c>
      <c r="B835" s="59" t="s">
        <v>194</v>
      </c>
      <c r="C835" s="60" t="s">
        <v>1039</v>
      </c>
      <c r="D835" s="61" t="s">
        <v>188</v>
      </c>
      <c r="E835" s="62" t="s">
        <v>185</v>
      </c>
      <c r="F835" s="63">
        <v>41.73</v>
      </c>
      <c r="G835" s="64" t="s">
        <v>200</v>
      </c>
      <c r="H835" s="63">
        <v>1</v>
      </c>
    </row>
    <row r="836" spans="1:8" ht="33" x14ac:dyDescent="0.3">
      <c r="A836" s="59">
        <v>835</v>
      </c>
      <c r="B836" s="59" t="s">
        <v>194</v>
      </c>
      <c r="C836" s="60" t="s">
        <v>1040</v>
      </c>
      <c r="D836" s="61" t="s">
        <v>186</v>
      </c>
      <c r="E836" s="62" t="s">
        <v>185</v>
      </c>
      <c r="F836" s="63">
        <v>41.73</v>
      </c>
      <c r="G836" s="64" t="s">
        <v>200</v>
      </c>
      <c r="H836" s="63">
        <v>1</v>
      </c>
    </row>
    <row r="837" spans="1:8" ht="33" x14ac:dyDescent="0.3">
      <c r="A837" s="59">
        <v>836</v>
      </c>
      <c r="B837" s="59" t="s">
        <v>194</v>
      </c>
      <c r="C837" s="60" t="s">
        <v>1041</v>
      </c>
      <c r="D837" s="61" t="s">
        <v>188</v>
      </c>
      <c r="E837" s="62" t="s">
        <v>185</v>
      </c>
      <c r="F837" s="63">
        <v>41.6</v>
      </c>
      <c r="G837" s="64" t="s">
        <v>200</v>
      </c>
      <c r="H837" s="63">
        <v>1</v>
      </c>
    </row>
    <row r="838" spans="1:8" ht="33" x14ac:dyDescent="0.3">
      <c r="A838" s="59">
        <v>837</v>
      </c>
      <c r="B838" s="59" t="s">
        <v>194</v>
      </c>
      <c r="C838" s="60" t="s">
        <v>1042</v>
      </c>
      <c r="D838" s="61" t="s">
        <v>183</v>
      </c>
      <c r="E838" s="62" t="s">
        <v>553</v>
      </c>
      <c r="F838" s="63">
        <v>60.03</v>
      </c>
      <c r="G838" s="64" t="s">
        <v>198</v>
      </c>
      <c r="H838" s="63">
        <v>2</v>
      </c>
    </row>
    <row r="839" spans="1:8" ht="33" x14ac:dyDescent="0.3">
      <c r="A839" s="59">
        <v>838</v>
      </c>
      <c r="B839" s="59" t="s">
        <v>194</v>
      </c>
      <c r="C839" s="60" t="s">
        <v>1043</v>
      </c>
      <c r="D839" s="61" t="s">
        <v>184</v>
      </c>
      <c r="E839" s="62" t="s">
        <v>739</v>
      </c>
      <c r="F839" s="63">
        <v>56.77</v>
      </c>
      <c r="G839" s="64" t="s">
        <v>198</v>
      </c>
      <c r="H839" s="63">
        <v>2</v>
      </c>
    </row>
    <row r="840" spans="1:8" ht="33" x14ac:dyDescent="0.3">
      <c r="A840" s="59">
        <v>839</v>
      </c>
      <c r="B840" s="59" t="s">
        <v>194</v>
      </c>
      <c r="C840" s="60" t="s">
        <v>1044</v>
      </c>
      <c r="D840" s="61" t="s">
        <v>186</v>
      </c>
      <c r="E840" s="62" t="s">
        <v>185</v>
      </c>
      <c r="F840" s="63">
        <v>41.6</v>
      </c>
      <c r="G840" s="64" t="s">
        <v>200</v>
      </c>
      <c r="H840" s="63">
        <v>1</v>
      </c>
    </row>
    <row r="841" spans="1:8" ht="33" x14ac:dyDescent="0.3">
      <c r="A841" s="59">
        <v>840</v>
      </c>
      <c r="B841" s="59" t="s">
        <v>194</v>
      </c>
      <c r="C841" s="60" t="s">
        <v>1045</v>
      </c>
      <c r="D841" s="61" t="s">
        <v>188</v>
      </c>
      <c r="E841" s="62" t="s">
        <v>185</v>
      </c>
      <c r="F841" s="63">
        <v>41.73</v>
      </c>
      <c r="G841" s="64" t="s">
        <v>200</v>
      </c>
      <c r="H841" s="63">
        <v>1</v>
      </c>
    </row>
    <row r="842" spans="1:8" ht="33" x14ac:dyDescent="0.3">
      <c r="A842" s="59">
        <v>841</v>
      </c>
      <c r="B842" s="59" t="s">
        <v>194</v>
      </c>
      <c r="C842" s="60" t="s">
        <v>1046</v>
      </c>
      <c r="D842" s="61" t="s">
        <v>186</v>
      </c>
      <c r="E842" s="62" t="s">
        <v>185</v>
      </c>
      <c r="F842" s="63">
        <v>41.73</v>
      </c>
      <c r="G842" s="64" t="s">
        <v>200</v>
      </c>
      <c r="H842" s="63">
        <v>1</v>
      </c>
    </row>
    <row r="843" spans="1:8" ht="33" x14ac:dyDescent="0.3">
      <c r="A843" s="59">
        <v>842</v>
      </c>
      <c r="B843" s="59" t="s">
        <v>194</v>
      </c>
      <c r="C843" s="60" t="s">
        <v>1047</v>
      </c>
      <c r="D843" s="61" t="s">
        <v>188</v>
      </c>
      <c r="E843" s="62" t="s">
        <v>185</v>
      </c>
      <c r="F843" s="63">
        <v>41.6</v>
      </c>
      <c r="G843" s="64" t="s">
        <v>200</v>
      </c>
      <c r="H843" s="63">
        <v>1</v>
      </c>
    </row>
    <row r="844" spans="1:8" ht="33" x14ac:dyDescent="0.3">
      <c r="A844" s="59">
        <v>843</v>
      </c>
      <c r="B844" s="59" t="s">
        <v>194</v>
      </c>
      <c r="C844" s="60" t="s">
        <v>1048</v>
      </c>
      <c r="D844" s="61" t="s">
        <v>183</v>
      </c>
      <c r="E844" s="62" t="s">
        <v>553</v>
      </c>
      <c r="F844" s="63">
        <v>60.03</v>
      </c>
      <c r="G844" s="64" t="s">
        <v>198</v>
      </c>
      <c r="H844" s="63">
        <v>2</v>
      </c>
    </row>
    <row r="845" spans="1:8" ht="33" x14ac:dyDescent="0.3">
      <c r="A845" s="59">
        <v>844</v>
      </c>
      <c r="B845" s="59" t="s">
        <v>194</v>
      </c>
      <c r="C845" s="60" t="s">
        <v>1049</v>
      </c>
      <c r="D845" s="61" t="s">
        <v>184</v>
      </c>
      <c r="E845" s="62" t="s">
        <v>739</v>
      </c>
      <c r="F845" s="63">
        <v>56.77</v>
      </c>
      <c r="G845" s="64" t="s">
        <v>198</v>
      </c>
      <c r="H845" s="63">
        <v>2</v>
      </c>
    </row>
    <row r="846" spans="1:8" ht="33" x14ac:dyDescent="0.3">
      <c r="A846" s="59">
        <v>845</v>
      </c>
      <c r="B846" s="59" t="s">
        <v>194</v>
      </c>
      <c r="C846" s="60" t="s">
        <v>1050</v>
      </c>
      <c r="D846" s="61" t="s">
        <v>186</v>
      </c>
      <c r="E846" s="62" t="s">
        <v>185</v>
      </c>
      <c r="F846" s="63">
        <v>41.6</v>
      </c>
      <c r="G846" s="64" t="s">
        <v>200</v>
      </c>
      <c r="H846" s="63">
        <v>1</v>
      </c>
    </row>
    <row r="847" spans="1:8" ht="33" x14ac:dyDescent="0.3">
      <c r="A847" s="59">
        <v>846</v>
      </c>
      <c r="B847" s="59" t="s">
        <v>194</v>
      </c>
      <c r="C847" s="60" t="s">
        <v>1051</v>
      </c>
      <c r="D847" s="61" t="s">
        <v>188</v>
      </c>
      <c r="E847" s="62" t="s">
        <v>185</v>
      </c>
      <c r="F847" s="63">
        <v>41.73</v>
      </c>
      <c r="G847" s="64" t="s">
        <v>200</v>
      </c>
      <c r="H847" s="63">
        <v>1</v>
      </c>
    </row>
    <row r="848" spans="1:8" ht="33" x14ac:dyDescent="0.3">
      <c r="A848" s="59">
        <v>847</v>
      </c>
      <c r="B848" s="59" t="s">
        <v>194</v>
      </c>
      <c r="C848" s="60" t="s">
        <v>1052</v>
      </c>
      <c r="D848" s="61" t="s">
        <v>186</v>
      </c>
      <c r="E848" s="62" t="s">
        <v>185</v>
      </c>
      <c r="F848" s="63">
        <v>41.73</v>
      </c>
      <c r="G848" s="64" t="s">
        <v>200</v>
      </c>
      <c r="H848" s="63">
        <v>1</v>
      </c>
    </row>
    <row r="849" spans="1:8" ht="33" x14ac:dyDescent="0.3">
      <c r="A849" s="59">
        <v>848</v>
      </c>
      <c r="B849" s="59" t="s">
        <v>194</v>
      </c>
      <c r="C849" s="60" t="s">
        <v>1053</v>
      </c>
      <c r="D849" s="61" t="s">
        <v>188</v>
      </c>
      <c r="E849" s="62" t="s">
        <v>185</v>
      </c>
      <c r="F849" s="63">
        <v>41.6</v>
      </c>
      <c r="G849" s="64" t="s">
        <v>200</v>
      </c>
      <c r="H849" s="63">
        <v>1</v>
      </c>
    </row>
    <row r="850" spans="1:8" ht="33" x14ac:dyDescent="0.3">
      <c r="A850" s="59">
        <v>849</v>
      </c>
      <c r="B850" s="59" t="s">
        <v>194</v>
      </c>
      <c r="C850" s="60" t="s">
        <v>1054</v>
      </c>
      <c r="D850" s="61" t="s">
        <v>183</v>
      </c>
      <c r="E850" s="62" t="s">
        <v>553</v>
      </c>
      <c r="F850" s="63">
        <v>60.03</v>
      </c>
      <c r="G850" s="64" t="s">
        <v>198</v>
      </c>
      <c r="H850" s="63">
        <v>2</v>
      </c>
    </row>
    <row r="851" spans="1:8" ht="33" x14ac:dyDescent="0.3">
      <c r="A851" s="59">
        <v>850</v>
      </c>
      <c r="B851" s="59" t="s">
        <v>194</v>
      </c>
      <c r="C851" s="60" t="s">
        <v>1055</v>
      </c>
      <c r="D851" s="61" t="s">
        <v>184</v>
      </c>
      <c r="E851" s="62" t="s">
        <v>739</v>
      </c>
      <c r="F851" s="63">
        <v>56.77</v>
      </c>
      <c r="G851" s="64" t="s">
        <v>198</v>
      </c>
      <c r="H851" s="63">
        <v>2</v>
      </c>
    </row>
    <row r="852" spans="1:8" ht="33" x14ac:dyDescent="0.3">
      <c r="A852" s="59">
        <v>851</v>
      </c>
      <c r="B852" s="59" t="s">
        <v>194</v>
      </c>
      <c r="C852" s="60" t="s">
        <v>1056</v>
      </c>
      <c r="D852" s="61" t="s">
        <v>186</v>
      </c>
      <c r="E852" s="62" t="s">
        <v>185</v>
      </c>
      <c r="F852" s="63">
        <v>41.6</v>
      </c>
      <c r="G852" s="64" t="s">
        <v>200</v>
      </c>
      <c r="H852" s="63">
        <v>1</v>
      </c>
    </row>
    <row r="853" spans="1:8" ht="33" x14ac:dyDescent="0.3">
      <c r="A853" s="59">
        <v>852</v>
      </c>
      <c r="B853" s="59" t="s">
        <v>194</v>
      </c>
      <c r="C853" s="60" t="s">
        <v>1057</v>
      </c>
      <c r="D853" s="61" t="s">
        <v>188</v>
      </c>
      <c r="E853" s="62" t="s">
        <v>185</v>
      </c>
      <c r="F853" s="63">
        <v>41.73</v>
      </c>
      <c r="G853" s="64" t="s">
        <v>200</v>
      </c>
      <c r="H853" s="63">
        <v>1</v>
      </c>
    </row>
    <row r="854" spans="1:8" ht="33" x14ac:dyDescent="0.3">
      <c r="A854" s="59">
        <v>853</v>
      </c>
      <c r="B854" s="59" t="s">
        <v>194</v>
      </c>
      <c r="C854" s="60" t="s">
        <v>1058</v>
      </c>
      <c r="D854" s="61" t="s">
        <v>186</v>
      </c>
      <c r="E854" s="62" t="s">
        <v>185</v>
      </c>
      <c r="F854" s="63">
        <v>41.73</v>
      </c>
      <c r="G854" s="64" t="s">
        <v>200</v>
      </c>
      <c r="H854" s="63">
        <v>1</v>
      </c>
    </row>
    <row r="855" spans="1:8" ht="33" x14ac:dyDescent="0.3">
      <c r="A855" s="59">
        <v>854</v>
      </c>
      <c r="B855" s="59" t="s">
        <v>194</v>
      </c>
      <c r="C855" s="60" t="s">
        <v>1059</v>
      </c>
      <c r="D855" s="61" t="s">
        <v>188</v>
      </c>
      <c r="E855" s="62" t="s">
        <v>185</v>
      </c>
      <c r="F855" s="63">
        <v>41.6</v>
      </c>
      <c r="G855" s="64" t="s">
        <v>200</v>
      </c>
      <c r="H855" s="63">
        <v>1</v>
      </c>
    </row>
    <row r="856" spans="1:8" ht="33" x14ac:dyDescent="0.3">
      <c r="A856" s="59">
        <v>855</v>
      </c>
      <c r="B856" s="59" t="s">
        <v>194</v>
      </c>
      <c r="C856" s="60" t="s">
        <v>1060</v>
      </c>
      <c r="D856" s="61" t="s">
        <v>183</v>
      </c>
      <c r="E856" s="62" t="s">
        <v>553</v>
      </c>
      <c r="F856" s="63">
        <v>60.03</v>
      </c>
      <c r="G856" s="64" t="s">
        <v>198</v>
      </c>
      <c r="H856" s="63">
        <v>2</v>
      </c>
    </row>
    <row r="857" spans="1:8" ht="33" x14ac:dyDescent="0.3">
      <c r="A857" s="59">
        <v>856</v>
      </c>
      <c r="B857" s="59" t="s">
        <v>194</v>
      </c>
      <c r="C857" s="60" t="s">
        <v>1061</v>
      </c>
      <c r="D857" s="61" t="s">
        <v>184</v>
      </c>
      <c r="E857" s="62" t="s">
        <v>739</v>
      </c>
      <c r="F857" s="63">
        <v>56.77</v>
      </c>
      <c r="G857" s="64" t="s">
        <v>198</v>
      </c>
      <c r="H857" s="63">
        <v>2</v>
      </c>
    </row>
    <row r="858" spans="1:8" ht="33" x14ac:dyDescent="0.3">
      <c r="A858" s="59">
        <v>857</v>
      </c>
      <c r="B858" s="59" t="s">
        <v>194</v>
      </c>
      <c r="C858" s="60" t="s">
        <v>1062</v>
      </c>
      <c r="D858" s="61" t="s">
        <v>186</v>
      </c>
      <c r="E858" s="62" t="s">
        <v>185</v>
      </c>
      <c r="F858" s="63">
        <v>41.6</v>
      </c>
      <c r="G858" s="64" t="s">
        <v>200</v>
      </c>
      <c r="H858" s="63">
        <v>1</v>
      </c>
    </row>
    <row r="859" spans="1:8" ht="33" x14ac:dyDescent="0.3">
      <c r="A859" s="59">
        <v>858</v>
      </c>
      <c r="B859" s="59" t="s">
        <v>194</v>
      </c>
      <c r="C859" s="60" t="s">
        <v>1063</v>
      </c>
      <c r="D859" s="61" t="s">
        <v>188</v>
      </c>
      <c r="E859" s="62" t="s">
        <v>185</v>
      </c>
      <c r="F859" s="63">
        <v>41.73</v>
      </c>
      <c r="G859" s="64" t="s">
        <v>200</v>
      </c>
      <c r="H859" s="63">
        <v>1</v>
      </c>
    </row>
    <row r="860" spans="1:8" ht="33" x14ac:dyDescent="0.3">
      <c r="A860" s="59">
        <v>859</v>
      </c>
      <c r="B860" s="59" t="s">
        <v>194</v>
      </c>
      <c r="C860" s="60" t="s">
        <v>1064</v>
      </c>
      <c r="D860" s="61" t="s">
        <v>186</v>
      </c>
      <c r="E860" s="62" t="s">
        <v>185</v>
      </c>
      <c r="F860" s="63">
        <v>41.73</v>
      </c>
      <c r="G860" s="64" t="s">
        <v>200</v>
      </c>
      <c r="H860" s="63">
        <v>1</v>
      </c>
    </row>
    <row r="861" spans="1:8" ht="33" x14ac:dyDescent="0.3">
      <c r="A861" s="59">
        <v>860</v>
      </c>
      <c r="B861" s="59" t="s">
        <v>194</v>
      </c>
      <c r="C861" s="60" t="s">
        <v>1065</v>
      </c>
      <c r="D861" s="61" t="s">
        <v>188</v>
      </c>
      <c r="E861" s="62" t="s">
        <v>185</v>
      </c>
      <c r="F861" s="63">
        <v>41.6</v>
      </c>
      <c r="G861" s="64" t="s">
        <v>200</v>
      </c>
      <c r="H861" s="63">
        <v>1</v>
      </c>
    </row>
    <row r="862" spans="1:8" ht="33" x14ac:dyDescent="0.3">
      <c r="A862" s="59">
        <v>861</v>
      </c>
      <c r="B862" s="59" t="s">
        <v>194</v>
      </c>
      <c r="C862" s="60" t="s">
        <v>1066</v>
      </c>
      <c r="D862" s="61" t="s">
        <v>183</v>
      </c>
      <c r="E862" s="62" t="s">
        <v>553</v>
      </c>
      <c r="F862" s="63">
        <v>60.03</v>
      </c>
      <c r="G862" s="64" t="s">
        <v>198</v>
      </c>
      <c r="H862" s="63">
        <v>2</v>
      </c>
    </row>
    <row r="863" spans="1:8" ht="33" x14ac:dyDescent="0.3">
      <c r="A863" s="59">
        <v>862</v>
      </c>
      <c r="B863" s="59" t="s">
        <v>194</v>
      </c>
      <c r="C863" s="60" t="s">
        <v>1067</v>
      </c>
      <c r="D863" s="61" t="s">
        <v>184</v>
      </c>
      <c r="E863" s="62" t="s">
        <v>739</v>
      </c>
      <c r="F863" s="63">
        <v>56.77</v>
      </c>
      <c r="G863" s="64" t="s">
        <v>198</v>
      </c>
      <c r="H863" s="63">
        <v>2</v>
      </c>
    </row>
    <row r="864" spans="1:8" ht="33" x14ac:dyDescent="0.3">
      <c r="A864" s="59">
        <v>863</v>
      </c>
      <c r="B864" s="59" t="s">
        <v>194</v>
      </c>
      <c r="C864" s="60" t="s">
        <v>1068</v>
      </c>
      <c r="D864" s="61" t="s">
        <v>186</v>
      </c>
      <c r="E864" s="62" t="s">
        <v>185</v>
      </c>
      <c r="F864" s="63">
        <v>41.6</v>
      </c>
      <c r="G864" s="64" t="s">
        <v>200</v>
      </c>
      <c r="H864" s="63">
        <v>1</v>
      </c>
    </row>
    <row r="865" spans="1:8" ht="33" x14ac:dyDescent="0.3">
      <c r="A865" s="59">
        <v>864</v>
      </c>
      <c r="B865" s="59" t="s">
        <v>194</v>
      </c>
      <c r="C865" s="60" t="s">
        <v>1069</v>
      </c>
      <c r="D865" s="61" t="s">
        <v>188</v>
      </c>
      <c r="E865" s="62" t="s">
        <v>185</v>
      </c>
      <c r="F865" s="63">
        <v>41.73</v>
      </c>
      <c r="G865" s="64" t="s">
        <v>200</v>
      </c>
      <c r="H865" s="63">
        <v>1</v>
      </c>
    </row>
    <row r="866" spans="1:8" ht="33" x14ac:dyDescent="0.3">
      <c r="A866" s="59">
        <v>865</v>
      </c>
      <c r="B866" s="59" t="s">
        <v>194</v>
      </c>
      <c r="C866" s="60" t="s">
        <v>1070</v>
      </c>
      <c r="D866" s="61" t="s">
        <v>186</v>
      </c>
      <c r="E866" s="62" t="s">
        <v>185</v>
      </c>
      <c r="F866" s="63">
        <v>41.73</v>
      </c>
      <c r="G866" s="64" t="s">
        <v>200</v>
      </c>
      <c r="H866" s="63">
        <v>1</v>
      </c>
    </row>
    <row r="867" spans="1:8" ht="33" x14ac:dyDescent="0.3">
      <c r="A867" s="59">
        <v>866</v>
      </c>
      <c r="B867" s="59" t="s">
        <v>194</v>
      </c>
      <c r="C867" s="60" t="s">
        <v>1071</v>
      </c>
      <c r="D867" s="61" t="s">
        <v>188</v>
      </c>
      <c r="E867" s="62" t="s">
        <v>185</v>
      </c>
      <c r="F867" s="63">
        <v>41.6</v>
      </c>
      <c r="G867" s="64" t="s">
        <v>200</v>
      </c>
      <c r="H867" s="63">
        <v>1</v>
      </c>
    </row>
    <row r="868" spans="1:8" ht="33" x14ac:dyDescent="0.3">
      <c r="A868" s="59">
        <v>867</v>
      </c>
      <c r="B868" s="59" t="s">
        <v>194</v>
      </c>
      <c r="C868" s="60" t="s">
        <v>1072</v>
      </c>
      <c r="D868" s="61" t="s">
        <v>183</v>
      </c>
      <c r="E868" s="62" t="s">
        <v>553</v>
      </c>
      <c r="F868" s="63">
        <v>60.03</v>
      </c>
      <c r="G868" s="64" t="s">
        <v>198</v>
      </c>
      <c r="H868" s="63">
        <v>2</v>
      </c>
    </row>
    <row r="869" spans="1:8" ht="33" x14ac:dyDescent="0.3">
      <c r="A869" s="59">
        <v>868</v>
      </c>
      <c r="B869" s="59" t="s">
        <v>194</v>
      </c>
      <c r="C869" s="60" t="s">
        <v>1073</v>
      </c>
      <c r="D869" s="61" t="s">
        <v>184</v>
      </c>
      <c r="E869" s="62" t="s">
        <v>739</v>
      </c>
      <c r="F869" s="63">
        <v>56.77</v>
      </c>
      <c r="G869" s="64" t="s">
        <v>198</v>
      </c>
      <c r="H869" s="63">
        <v>2</v>
      </c>
    </row>
    <row r="870" spans="1:8" ht="33" x14ac:dyDescent="0.3">
      <c r="A870" s="59">
        <v>869</v>
      </c>
      <c r="B870" s="59" t="s">
        <v>194</v>
      </c>
      <c r="C870" s="60" t="s">
        <v>1074</v>
      </c>
      <c r="D870" s="61" t="s">
        <v>186</v>
      </c>
      <c r="E870" s="62" t="s">
        <v>185</v>
      </c>
      <c r="F870" s="63">
        <v>41.6</v>
      </c>
      <c r="G870" s="64" t="s">
        <v>200</v>
      </c>
      <c r="H870" s="63">
        <v>1</v>
      </c>
    </row>
    <row r="871" spans="1:8" ht="33" x14ac:dyDescent="0.3">
      <c r="A871" s="59">
        <v>870</v>
      </c>
      <c r="B871" s="59" t="s">
        <v>194</v>
      </c>
      <c r="C871" s="60" t="s">
        <v>1075</v>
      </c>
      <c r="D871" s="61" t="s">
        <v>188</v>
      </c>
      <c r="E871" s="62" t="s">
        <v>185</v>
      </c>
      <c r="F871" s="63">
        <v>41.73</v>
      </c>
      <c r="G871" s="64" t="s">
        <v>200</v>
      </c>
      <c r="H871" s="63">
        <v>1</v>
      </c>
    </row>
    <row r="872" spans="1:8" ht="33" x14ac:dyDescent="0.3">
      <c r="A872" s="59">
        <v>871</v>
      </c>
      <c r="B872" s="59" t="s">
        <v>194</v>
      </c>
      <c r="C872" s="60" t="s">
        <v>1076</v>
      </c>
      <c r="D872" s="61" t="s">
        <v>186</v>
      </c>
      <c r="E872" s="62" t="s">
        <v>185</v>
      </c>
      <c r="F872" s="63">
        <v>41.73</v>
      </c>
      <c r="G872" s="64" t="s">
        <v>200</v>
      </c>
      <c r="H872" s="63">
        <v>1</v>
      </c>
    </row>
    <row r="873" spans="1:8" ht="33" x14ac:dyDescent="0.3">
      <c r="A873" s="59">
        <v>872</v>
      </c>
      <c r="B873" s="59" t="s">
        <v>194</v>
      </c>
      <c r="C873" s="60" t="s">
        <v>1077</v>
      </c>
      <c r="D873" s="61" t="s">
        <v>188</v>
      </c>
      <c r="E873" s="62" t="s">
        <v>185</v>
      </c>
      <c r="F873" s="63">
        <v>41.6</v>
      </c>
      <c r="G873" s="64" t="s">
        <v>200</v>
      </c>
      <c r="H873" s="63">
        <v>1</v>
      </c>
    </row>
    <row r="874" spans="1:8" ht="33" x14ac:dyDescent="0.3">
      <c r="A874" s="59">
        <v>873</v>
      </c>
      <c r="B874" s="59" t="s">
        <v>194</v>
      </c>
      <c r="C874" s="60" t="s">
        <v>1078</v>
      </c>
      <c r="D874" s="61" t="s">
        <v>183</v>
      </c>
      <c r="E874" s="62" t="s">
        <v>553</v>
      </c>
      <c r="F874" s="63">
        <v>60.03</v>
      </c>
      <c r="G874" s="64" t="s">
        <v>198</v>
      </c>
      <c r="H874" s="63">
        <v>2</v>
      </c>
    </row>
    <row r="875" spans="1:8" ht="33" x14ac:dyDescent="0.3">
      <c r="A875" s="59">
        <v>874</v>
      </c>
      <c r="B875" s="59" t="s">
        <v>194</v>
      </c>
      <c r="C875" s="60" t="s">
        <v>1079</v>
      </c>
      <c r="D875" s="61" t="s">
        <v>184</v>
      </c>
      <c r="E875" s="62" t="s">
        <v>739</v>
      </c>
      <c r="F875" s="63">
        <v>56.77</v>
      </c>
      <c r="G875" s="64" t="s">
        <v>198</v>
      </c>
      <c r="H875" s="63">
        <v>2</v>
      </c>
    </row>
    <row r="876" spans="1:8" ht="33" x14ac:dyDescent="0.3">
      <c r="A876" s="59">
        <v>875</v>
      </c>
      <c r="B876" s="59" t="s">
        <v>194</v>
      </c>
      <c r="C876" s="60" t="s">
        <v>1080</v>
      </c>
      <c r="D876" s="61" t="s">
        <v>186</v>
      </c>
      <c r="E876" s="62" t="s">
        <v>185</v>
      </c>
      <c r="F876" s="63">
        <v>41.6</v>
      </c>
      <c r="G876" s="64" t="s">
        <v>200</v>
      </c>
      <c r="H876" s="63">
        <v>1</v>
      </c>
    </row>
    <row r="877" spans="1:8" ht="33" x14ac:dyDescent="0.3">
      <c r="A877" s="59">
        <v>876</v>
      </c>
      <c r="B877" s="59" t="s">
        <v>194</v>
      </c>
      <c r="C877" s="60" t="s">
        <v>1081</v>
      </c>
      <c r="D877" s="61" t="s">
        <v>188</v>
      </c>
      <c r="E877" s="62" t="s">
        <v>185</v>
      </c>
      <c r="F877" s="63">
        <v>41.73</v>
      </c>
      <c r="G877" s="64" t="s">
        <v>200</v>
      </c>
      <c r="H877" s="63">
        <v>1</v>
      </c>
    </row>
    <row r="878" spans="1:8" ht="33" x14ac:dyDescent="0.3">
      <c r="A878" s="59">
        <v>877</v>
      </c>
      <c r="B878" s="59" t="s">
        <v>194</v>
      </c>
      <c r="C878" s="60" t="s">
        <v>1082</v>
      </c>
      <c r="D878" s="61" t="s">
        <v>186</v>
      </c>
      <c r="E878" s="62" t="s">
        <v>185</v>
      </c>
      <c r="F878" s="63">
        <v>41.73</v>
      </c>
      <c r="G878" s="64" t="s">
        <v>200</v>
      </c>
      <c r="H878" s="63">
        <v>1</v>
      </c>
    </row>
    <row r="879" spans="1:8" ht="33" x14ac:dyDescent="0.3">
      <c r="A879" s="59">
        <v>878</v>
      </c>
      <c r="B879" s="59" t="s">
        <v>194</v>
      </c>
      <c r="C879" s="60" t="s">
        <v>1083</v>
      </c>
      <c r="D879" s="61" t="s">
        <v>188</v>
      </c>
      <c r="E879" s="62" t="s">
        <v>185</v>
      </c>
      <c r="F879" s="63">
        <v>41.6</v>
      </c>
      <c r="G879" s="64" t="s">
        <v>200</v>
      </c>
      <c r="H879" s="63">
        <v>1</v>
      </c>
    </row>
    <row r="880" spans="1:8" ht="33" x14ac:dyDescent="0.3">
      <c r="A880" s="59">
        <v>879</v>
      </c>
      <c r="B880" s="59" t="s">
        <v>194</v>
      </c>
      <c r="C880" s="60" t="s">
        <v>1084</v>
      </c>
      <c r="D880" s="61" t="s">
        <v>183</v>
      </c>
      <c r="E880" s="62" t="s">
        <v>553</v>
      </c>
      <c r="F880" s="63">
        <v>60.03</v>
      </c>
      <c r="G880" s="64" t="s">
        <v>198</v>
      </c>
      <c r="H880" s="63">
        <v>2</v>
      </c>
    </row>
    <row r="881" spans="1:8" ht="33" x14ac:dyDescent="0.3">
      <c r="A881" s="59">
        <v>880</v>
      </c>
      <c r="B881" s="59" t="s">
        <v>194</v>
      </c>
      <c r="C881" s="60" t="s">
        <v>1085</v>
      </c>
      <c r="D881" s="61" t="s">
        <v>184</v>
      </c>
      <c r="E881" s="62" t="s">
        <v>739</v>
      </c>
      <c r="F881" s="63">
        <v>56.77</v>
      </c>
      <c r="G881" s="64" t="s">
        <v>198</v>
      </c>
      <c r="H881" s="63">
        <v>2</v>
      </c>
    </row>
    <row r="882" spans="1:8" ht="33" x14ac:dyDescent="0.3">
      <c r="A882" s="59">
        <v>881</v>
      </c>
      <c r="B882" s="59" t="s">
        <v>194</v>
      </c>
      <c r="C882" s="60" t="s">
        <v>1086</v>
      </c>
      <c r="D882" s="61" t="s">
        <v>186</v>
      </c>
      <c r="E882" s="62" t="s">
        <v>185</v>
      </c>
      <c r="F882" s="63">
        <v>41.6</v>
      </c>
      <c r="G882" s="64" t="s">
        <v>200</v>
      </c>
      <c r="H882" s="63">
        <v>1</v>
      </c>
    </row>
    <row r="883" spans="1:8" ht="33" x14ac:dyDescent="0.3">
      <c r="A883" s="59">
        <v>882</v>
      </c>
      <c r="B883" s="59" t="s">
        <v>194</v>
      </c>
      <c r="C883" s="60" t="s">
        <v>1087</v>
      </c>
      <c r="D883" s="61" t="s">
        <v>188</v>
      </c>
      <c r="E883" s="62" t="s">
        <v>185</v>
      </c>
      <c r="F883" s="63">
        <v>41.73</v>
      </c>
      <c r="G883" s="64" t="s">
        <v>200</v>
      </c>
      <c r="H883" s="63">
        <v>1</v>
      </c>
    </row>
    <row r="884" spans="1:8" ht="33" x14ac:dyDescent="0.3">
      <c r="A884" s="59">
        <v>883</v>
      </c>
      <c r="B884" s="59" t="s">
        <v>194</v>
      </c>
      <c r="C884" s="60" t="s">
        <v>1088</v>
      </c>
      <c r="D884" s="61" t="s">
        <v>186</v>
      </c>
      <c r="E884" s="62" t="s">
        <v>185</v>
      </c>
      <c r="F884" s="63">
        <v>41.73</v>
      </c>
      <c r="G884" s="64" t="s">
        <v>200</v>
      </c>
      <c r="H884" s="63">
        <v>1</v>
      </c>
    </row>
    <row r="885" spans="1:8" ht="33" x14ac:dyDescent="0.3">
      <c r="A885" s="59">
        <v>884</v>
      </c>
      <c r="B885" s="59" t="s">
        <v>194</v>
      </c>
      <c r="C885" s="60" t="s">
        <v>1089</v>
      </c>
      <c r="D885" s="61" t="s">
        <v>188</v>
      </c>
      <c r="E885" s="62" t="s">
        <v>185</v>
      </c>
      <c r="F885" s="63">
        <v>41.6</v>
      </c>
      <c r="G885" s="64" t="s">
        <v>200</v>
      </c>
      <c r="H885" s="63">
        <v>1</v>
      </c>
    </row>
    <row r="886" spans="1:8" ht="33" x14ac:dyDescent="0.3">
      <c r="A886" s="59">
        <v>885</v>
      </c>
      <c r="B886" s="59" t="s">
        <v>194</v>
      </c>
      <c r="C886" s="60" t="s">
        <v>1090</v>
      </c>
      <c r="D886" s="61" t="s">
        <v>183</v>
      </c>
      <c r="E886" s="62" t="s">
        <v>553</v>
      </c>
      <c r="F886" s="63">
        <v>60.03</v>
      </c>
      <c r="G886" s="64" t="s">
        <v>198</v>
      </c>
      <c r="H886" s="63">
        <v>2</v>
      </c>
    </row>
    <row r="887" spans="1:8" ht="33" x14ac:dyDescent="0.3">
      <c r="A887" s="59">
        <v>886</v>
      </c>
      <c r="B887" s="59" t="s">
        <v>194</v>
      </c>
      <c r="C887" s="60" t="s">
        <v>1091</v>
      </c>
      <c r="D887" s="61" t="s">
        <v>184</v>
      </c>
      <c r="E887" s="62" t="s">
        <v>739</v>
      </c>
      <c r="F887" s="63">
        <v>56.77</v>
      </c>
      <c r="G887" s="64" t="s">
        <v>198</v>
      </c>
      <c r="H887" s="63">
        <v>2</v>
      </c>
    </row>
    <row r="888" spans="1:8" ht="33" x14ac:dyDescent="0.3">
      <c r="A888" s="59">
        <v>887</v>
      </c>
      <c r="B888" s="59" t="s">
        <v>194</v>
      </c>
      <c r="C888" s="60" t="s">
        <v>1092</v>
      </c>
      <c r="D888" s="61" t="s">
        <v>186</v>
      </c>
      <c r="E888" s="62" t="s">
        <v>185</v>
      </c>
      <c r="F888" s="63">
        <v>41.6</v>
      </c>
      <c r="G888" s="64" t="s">
        <v>200</v>
      </c>
      <c r="H888" s="63">
        <v>1</v>
      </c>
    </row>
    <row r="889" spans="1:8" ht="33" x14ac:dyDescent="0.3">
      <c r="A889" s="59">
        <v>888</v>
      </c>
      <c r="B889" s="59" t="s">
        <v>194</v>
      </c>
      <c r="C889" s="60" t="s">
        <v>1093</v>
      </c>
      <c r="D889" s="61" t="s">
        <v>188</v>
      </c>
      <c r="E889" s="62" t="s">
        <v>185</v>
      </c>
      <c r="F889" s="63">
        <v>41.73</v>
      </c>
      <c r="G889" s="64" t="s">
        <v>200</v>
      </c>
      <c r="H889" s="63">
        <v>1</v>
      </c>
    </row>
    <row r="890" spans="1:8" ht="33" x14ac:dyDescent="0.3">
      <c r="A890" s="59">
        <v>889</v>
      </c>
      <c r="B890" s="59" t="s">
        <v>194</v>
      </c>
      <c r="C890" s="60" t="s">
        <v>1094</v>
      </c>
      <c r="D890" s="61" t="s">
        <v>186</v>
      </c>
      <c r="E890" s="62" t="s">
        <v>185</v>
      </c>
      <c r="F890" s="63">
        <v>41.73</v>
      </c>
      <c r="G890" s="64" t="s">
        <v>200</v>
      </c>
      <c r="H890" s="63">
        <v>1</v>
      </c>
    </row>
    <row r="891" spans="1:8" ht="33" x14ac:dyDescent="0.3">
      <c r="A891" s="59">
        <v>890</v>
      </c>
      <c r="B891" s="59" t="s">
        <v>194</v>
      </c>
      <c r="C891" s="60" t="s">
        <v>1095</v>
      </c>
      <c r="D891" s="61" t="s">
        <v>188</v>
      </c>
      <c r="E891" s="62" t="s">
        <v>185</v>
      </c>
      <c r="F891" s="63">
        <v>41.6</v>
      </c>
      <c r="G891" s="64" t="s">
        <v>200</v>
      </c>
      <c r="H891" s="63">
        <v>1</v>
      </c>
    </row>
    <row r="892" spans="1:8" ht="33" x14ac:dyDescent="0.3">
      <c r="A892" s="59">
        <v>891</v>
      </c>
      <c r="B892" s="59" t="s">
        <v>194</v>
      </c>
      <c r="C892" s="60" t="s">
        <v>1096</v>
      </c>
      <c r="D892" s="61" t="s">
        <v>183</v>
      </c>
      <c r="E892" s="62" t="s">
        <v>553</v>
      </c>
      <c r="F892" s="63">
        <v>60.03</v>
      </c>
      <c r="G892" s="64" t="s">
        <v>198</v>
      </c>
      <c r="H892" s="63">
        <v>2</v>
      </c>
    </row>
    <row r="893" spans="1:8" ht="33" x14ac:dyDescent="0.3">
      <c r="A893" s="59">
        <v>892</v>
      </c>
      <c r="B893" s="59" t="s">
        <v>194</v>
      </c>
      <c r="C893" s="60" t="s">
        <v>1097</v>
      </c>
      <c r="D893" s="61" t="s">
        <v>184</v>
      </c>
      <c r="E893" s="62" t="s">
        <v>739</v>
      </c>
      <c r="F893" s="63">
        <v>56.77</v>
      </c>
      <c r="G893" s="64" t="s">
        <v>198</v>
      </c>
      <c r="H893" s="63">
        <v>2</v>
      </c>
    </row>
    <row r="894" spans="1:8" ht="33" x14ac:dyDescent="0.3">
      <c r="A894" s="59">
        <v>893</v>
      </c>
      <c r="B894" s="59" t="s">
        <v>194</v>
      </c>
      <c r="C894" s="60" t="s">
        <v>1098</v>
      </c>
      <c r="D894" s="61" t="s">
        <v>186</v>
      </c>
      <c r="E894" s="62" t="s">
        <v>185</v>
      </c>
      <c r="F894" s="63">
        <v>41.6</v>
      </c>
      <c r="G894" s="64" t="s">
        <v>200</v>
      </c>
      <c r="H894" s="63">
        <v>1</v>
      </c>
    </row>
    <row r="895" spans="1:8" ht="33" x14ac:dyDescent="0.3">
      <c r="A895" s="59">
        <v>894</v>
      </c>
      <c r="B895" s="59" t="s">
        <v>194</v>
      </c>
      <c r="C895" s="60" t="s">
        <v>1099</v>
      </c>
      <c r="D895" s="61" t="s">
        <v>188</v>
      </c>
      <c r="E895" s="62" t="s">
        <v>185</v>
      </c>
      <c r="F895" s="63">
        <v>41.73</v>
      </c>
      <c r="G895" s="64" t="s">
        <v>200</v>
      </c>
      <c r="H895" s="63">
        <v>1</v>
      </c>
    </row>
    <row r="896" spans="1:8" ht="33" x14ac:dyDescent="0.3">
      <c r="A896" s="59">
        <v>895</v>
      </c>
      <c r="B896" s="59" t="s">
        <v>194</v>
      </c>
      <c r="C896" s="60" t="s">
        <v>1100</v>
      </c>
      <c r="D896" s="61" t="s">
        <v>186</v>
      </c>
      <c r="E896" s="62" t="s">
        <v>185</v>
      </c>
      <c r="F896" s="63">
        <v>41.73</v>
      </c>
      <c r="G896" s="64" t="s">
        <v>200</v>
      </c>
      <c r="H896" s="63">
        <v>1</v>
      </c>
    </row>
    <row r="897" spans="1:8" ht="33" x14ac:dyDescent="0.3">
      <c r="A897" s="59">
        <v>896</v>
      </c>
      <c r="B897" s="59" t="s">
        <v>194</v>
      </c>
      <c r="C897" s="60" t="s">
        <v>1101</v>
      </c>
      <c r="D897" s="61" t="s">
        <v>188</v>
      </c>
      <c r="E897" s="62" t="s">
        <v>185</v>
      </c>
      <c r="F897" s="63">
        <v>41.6</v>
      </c>
      <c r="G897" s="64" t="s">
        <v>200</v>
      </c>
      <c r="H897" s="63">
        <v>1</v>
      </c>
    </row>
    <row r="898" spans="1:8" ht="33" x14ac:dyDescent="0.3">
      <c r="A898" s="59">
        <v>897</v>
      </c>
      <c r="B898" s="59" t="s">
        <v>194</v>
      </c>
      <c r="C898" s="60" t="s">
        <v>1102</v>
      </c>
      <c r="D898" s="61" t="s">
        <v>183</v>
      </c>
      <c r="E898" s="62" t="s">
        <v>553</v>
      </c>
      <c r="F898" s="63">
        <v>60.03</v>
      </c>
      <c r="G898" s="64" t="s">
        <v>198</v>
      </c>
      <c r="H898" s="63">
        <v>2</v>
      </c>
    </row>
    <row r="899" spans="1:8" ht="16.5" x14ac:dyDescent="0.3">
      <c r="A899" s="59">
        <v>898</v>
      </c>
      <c r="B899" s="59" t="s">
        <v>194</v>
      </c>
      <c r="C899" s="60" t="s">
        <v>1103</v>
      </c>
      <c r="D899" s="61" t="s">
        <v>184</v>
      </c>
      <c r="E899" s="62" t="s">
        <v>553</v>
      </c>
      <c r="F899" s="63">
        <v>59.52</v>
      </c>
      <c r="G899" s="64" t="s">
        <v>198</v>
      </c>
      <c r="H899" s="63">
        <v>2</v>
      </c>
    </row>
    <row r="900" spans="1:8" ht="16.5" x14ac:dyDescent="0.3">
      <c r="A900" s="59">
        <v>899</v>
      </c>
      <c r="B900" s="59" t="s">
        <v>194</v>
      </c>
      <c r="C900" s="60" t="s">
        <v>1104</v>
      </c>
      <c r="D900" s="61" t="s">
        <v>186</v>
      </c>
      <c r="E900" s="62" t="s">
        <v>185</v>
      </c>
      <c r="F900" s="63">
        <v>41.44</v>
      </c>
      <c r="G900" s="64" t="s">
        <v>200</v>
      </c>
      <c r="H900" s="63">
        <v>1</v>
      </c>
    </row>
    <row r="901" spans="1:8" ht="16.5" x14ac:dyDescent="0.3">
      <c r="A901" s="59">
        <v>900</v>
      </c>
      <c r="B901" s="59" t="s">
        <v>194</v>
      </c>
      <c r="C901" s="60" t="s">
        <v>1105</v>
      </c>
      <c r="D901" s="61" t="s">
        <v>188</v>
      </c>
      <c r="E901" s="62" t="s">
        <v>185</v>
      </c>
      <c r="F901" s="63">
        <v>41.57</v>
      </c>
      <c r="G901" s="64" t="s">
        <v>200</v>
      </c>
      <c r="H901" s="63">
        <v>1</v>
      </c>
    </row>
    <row r="902" spans="1:8" ht="16.5" x14ac:dyDescent="0.3">
      <c r="A902" s="59">
        <v>901</v>
      </c>
      <c r="B902" s="59" t="s">
        <v>194</v>
      </c>
      <c r="C902" s="60" t="s">
        <v>1106</v>
      </c>
      <c r="D902" s="61" t="s">
        <v>186</v>
      </c>
      <c r="E902" s="62" t="s">
        <v>185</v>
      </c>
      <c r="F902" s="63">
        <v>41.57</v>
      </c>
      <c r="G902" s="64" t="s">
        <v>200</v>
      </c>
      <c r="H902" s="63">
        <v>1</v>
      </c>
    </row>
    <row r="903" spans="1:8" ht="16.5" x14ac:dyDescent="0.3">
      <c r="A903" s="59">
        <v>902</v>
      </c>
      <c r="B903" s="59" t="s">
        <v>194</v>
      </c>
      <c r="C903" s="60" t="s">
        <v>1107</v>
      </c>
      <c r="D903" s="61" t="s">
        <v>188</v>
      </c>
      <c r="E903" s="62" t="s">
        <v>185</v>
      </c>
      <c r="F903" s="63">
        <v>41.44</v>
      </c>
      <c r="G903" s="64" t="s">
        <v>200</v>
      </c>
      <c r="H903" s="63">
        <v>1</v>
      </c>
    </row>
    <row r="904" spans="1:8" ht="16.5" x14ac:dyDescent="0.3">
      <c r="A904" s="59">
        <v>903</v>
      </c>
      <c r="B904" s="59" t="s">
        <v>194</v>
      </c>
      <c r="C904" s="60" t="s">
        <v>1108</v>
      </c>
      <c r="D904" s="61" t="s">
        <v>183</v>
      </c>
      <c r="E904" s="62" t="s">
        <v>553</v>
      </c>
      <c r="F904" s="63">
        <v>56.2</v>
      </c>
      <c r="G904" s="64" t="s">
        <v>198</v>
      </c>
      <c r="H904" s="63">
        <v>2</v>
      </c>
    </row>
    <row r="905" spans="1:8" ht="16.5" x14ac:dyDescent="0.3">
      <c r="A905" s="59">
        <v>904</v>
      </c>
      <c r="B905" s="59" t="s">
        <v>194</v>
      </c>
      <c r="C905" s="60" t="s">
        <v>1109</v>
      </c>
      <c r="D905" s="61" t="s">
        <v>184</v>
      </c>
      <c r="E905" s="62" t="s">
        <v>553</v>
      </c>
      <c r="F905" s="63">
        <v>60.03</v>
      </c>
      <c r="G905" s="64" t="s">
        <v>198</v>
      </c>
      <c r="H905" s="63">
        <v>2</v>
      </c>
    </row>
    <row r="906" spans="1:8" ht="16.5" x14ac:dyDescent="0.3">
      <c r="A906" s="59">
        <v>905</v>
      </c>
      <c r="B906" s="59" t="s">
        <v>194</v>
      </c>
      <c r="C906" s="60" t="s">
        <v>1110</v>
      </c>
      <c r="D906" s="61" t="s">
        <v>186</v>
      </c>
      <c r="E906" s="62" t="s">
        <v>185</v>
      </c>
      <c r="F906" s="63">
        <v>41.44</v>
      </c>
      <c r="G906" s="64" t="s">
        <v>200</v>
      </c>
      <c r="H906" s="63">
        <v>1</v>
      </c>
    </row>
    <row r="907" spans="1:8" ht="16.5" x14ac:dyDescent="0.3">
      <c r="A907" s="59">
        <v>906</v>
      </c>
      <c r="B907" s="59" t="s">
        <v>194</v>
      </c>
      <c r="C907" s="60" t="s">
        <v>1111</v>
      </c>
      <c r="D907" s="61" t="s">
        <v>188</v>
      </c>
      <c r="E907" s="62" t="s">
        <v>185</v>
      </c>
      <c r="F907" s="63">
        <v>41.57</v>
      </c>
      <c r="G907" s="64" t="s">
        <v>200</v>
      </c>
      <c r="H907" s="63">
        <v>1</v>
      </c>
    </row>
    <row r="908" spans="1:8" ht="16.5" x14ac:dyDescent="0.3">
      <c r="A908" s="59">
        <v>907</v>
      </c>
      <c r="B908" s="59" t="s">
        <v>194</v>
      </c>
      <c r="C908" s="60" t="s">
        <v>1112</v>
      </c>
      <c r="D908" s="61" t="s">
        <v>186</v>
      </c>
      <c r="E908" s="62" t="s">
        <v>185</v>
      </c>
      <c r="F908" s="63">
        <v>41.57</v>
      </c>
      <c r="G908" s="64" t="s">
        <v>200</v>
      </c>
      <c r="H908" s="63">
        <v>1</v>
      </c>
    </row>
    <row r="909" spans="1:8" ht="16.5" x14ac:dyDescent="0.3">
      <c r="A909" s="59">
        <v>908</v>
      </c>
      <c r="B909" s="59" t="s">
        <v>194</v>
      </c>
      <c r="C909" s="60" t="s">
        <v>1113</v>
      </c>
      <c r="D909" s="61" t="s">
        <v>188</v>
      </c>
      <c r="E909" s="62" t="s">
        <v>185</v>
      </c>
      <c r="F909" s="63">
        <v>41.44</v>
      </c>
      <c r="G909" s="64" t="s">
        <v>200</v>
      </c>
      <c r="H909" s="63">
        <v>1</v>
      </c>
    </row>
    <row r="910" spans="1:8" ht="16.5" x14ac:dyDescent="0.3">
      <c r="A910" s="59">
        <v>909</v>
      </c>
      <c r="B910" s="59" t="s">
        <v>194</v>
      </c>
      <c r="C910" s="60" t="s">
        <v>1114</v>
      </c>
      <c r="D910" s="61" t="s">
        <v>183</v>
      </c>
      <c r="E910" s="62" t="s">
        <v>553</v>
      </c>
      <c r="F910" s="63">
        <v>56.2</v>
      </c>
      <c r="G910" s="64" t="s">
        <v>198</v>
      </c>
      <c r="H910" s="63">
        <v>2</v>
      </c>
    </row>
    <row r="911" spans="1:8" ht="16.5" x14ac:dyDescent="0.3">
      <c r="A911" s="59">
        <v>910</v>
      </c>
      <c r="B911" s="59" t="s">
        <v>194</v>
      </c>
      <c r="C911" s="60" t="s">
        <v>1115</v>
      </c>
      <c r="D911" s="61" t="s">
        <v>184</v>
      </c>
      <c r="E911" s="62" t="s">
        <v>553</v>
      </c>
      <c r="F911" s="63">
        <v>60.03</v>
      </c>
      <c r="G911" s="64" t="s">
        <v>198</v>
      </c>
      <c r="H911" s="63">
        <v>2</v>
      </c>
    </row>
    <row r="912" spans="1:8" ht="16.5" x14ac:dyDescent="0.3">
      <c r="A912" s="59">
        <v>911</v>
      </c>
      <c r="B912" s="59" t="s">
        <v>194</v>
      </c>
      <c r="C912" s="60" t="s">
        <v>1116</v>
      </c>
      <c r="D912" s="61" t="s">
        <v>186</v>
      </c>
      <c r="E912" s="62" t="s">
        <v>185</v>
      </c>
      <c r="F912" s="63">
        <v>41.44</v>
      </c>
      <c r="G912" s="64" t="s">
        <v>200</v>
      </c>
      <c r="H912" s="63">
        <v>1</v>
      </c>
    </row>
    <row r="913" spans="1:8" ht="16.5" x14ac:dyDescent="0.3">
      <c r="A913" s="59">
        <v>912</v>
      </c>
      <c r="B913" s="59" t="s">
        <v>194</v>
      </c>
      <c r="C913" s="60" t="s">
        <v>1117</v>
      </c>
      <c r="D913" s="61" t="s">
        <v>188</v>
      </c>
      <c r="E913" s="62" t="s">
        <v>185</v>
      </c>
      <c r="F913" s="63">
        <v>41.57</v>
      </c>
      <c r="G913" s="64" t="s">
        <v>200</v>
      </c>
      <c r="H913" s="63">
        <v>1</v>
      </c>
    </row>
    <row r="914" spans="1:8" ht="16.5" x14ac:dyDescent="0.3">
      <c r="A914" s="59">
        <v>913</v>
      </c>
      <c r="B914" s="59" t="s">
        <v>194</v>
      </c>
      <c r="C914" s="60" t="s">
        <v>1118</v>
      </c>
      <c r="D914" s="61" t="s">
        <v>186</v>
      </c>
      <c r="E914" s="62" t="s">
        <v>185</v>
      </c>
      <c r="F914" s="63">
        <v>41.57</v>
      </c>
      <c r="G914" s="64" t="s">
        <v>200</v>
      </c>
      <c r="H914" s="63">
        <v>1</v>
      </c>
    </row>
    <row r="915" spans="1:8" ht="16.5" x14ac:dyDescent="0.3">
      <c r="A915" s="59">
        <v>914</v>
      </c>
      <c r="B915" s="59" t="s">
        <v>194</v>
      </c>
      <c r="C915" s="60" t="s">
        <v>1119</v>
      </c>
      <c r="D915" s="61" t="s">
        <v>188</v>
      </c>
      <c r="E915" s="62" t="s">
        <v>185</v>
      </c>
      <c r="F915" s="63">
        <v>41.44</v>
      </c>
      <c r="G915" s="64" t="s">
        <v>200</v>
      </c>
      <c r="H915" s="63">
        <v>1</v>
      </c>
    </row>
    <row r="916" spans="1:8" ht="16.5" x14ac:dyDescent="0.3">
      <c r="A916" s="59">
        <v>915</v>
      </c>
      <c r="B916" s="59" t="s">
        <v>194</v>
      </c>
      <c r="C916" s="60" t="s">
        <v>1120</v>
      </c>
      <c r="D916" s="61" t="s">
        <v>183</v>
      </c>
      <c r="E916" s="62" t="s">
        <v>553</v>
      </c>
      <c r="F916" s="63">
        <v>56.2</v>
      </c>
      <c r="G916" s="64" t="s">
        <v>198</v>
      </c>
      <c r="H916" s="63">
        <v>2</v>
      </c>
    </row>
    <row r="917" spans="1:8" ht="16.5" x14ac:dyDescent="0.3">
      <c r="A917" s="59">
        <v>916</v>
      </c>
      <c r="B917" s="59" t="s">
        <v>194</v>
      </c>
      <c r="C917" s="60" t="s">
        <v>1121</v>
      </c>
      <c r="D917" s="61" t="s">
        <v>184</v>
      </c>
      <c r="E917" s="62" t="s">
        <v>553</v>
      </c>
      <c r="F917" s="63">
        <v>60.03</v>
      </c>
      <c r="G917" s="64" t="s">
        <v>198</v>
      </c>
      <c r="H917" s="63">
        <v>2</v>
      </c>
    </row>
    <row r="918" spans="1:8" ht="16.5" x14ac:dyDescent="0.3">
      <c r="A918" s="59">
        <v>917</v>
      </c>
      <c r="B918" s="59" t="s">
        <v>194</v>
      </c>
      <c r="C918" s="60" t="s">
        <v>1122</v>
      </c>
      <c r="D918" s="61" t="s">
        <v>186</v>
      </c>
      <c r="E918" s="62" t="s">
        <v>185</v>
      </c>
      <c r="F918" s="63">
        <v>41.44</v>
      </c>
      <c r="G918" s="64" t="s">
        <v>200</v>
      </c>
      <c r="H918" s="63">
        <v>1</v>
      </c>
    </row>
    <row r="919" spans="1:8" ht="16.5" x14ac:dyDescent="0.3">
      <c r="A919" s="59">
        <v>918</v>
      </c>
      <c r="B919" s="59" t="s">
        <v>194</v>
      </c>
      <c r="C919" s="60" t="s">
        <v>1123</v>
      </c>
      <c r="D919" s="61" t="s">
        <v>188</v>
      </c>
      <c r="E919" s="62" t="s">
        <v>185</v>
      </c>
      <c r="F919" s="63">
        <v>41.57</v>
      </c>
      <c r="G919" s="64" t="s">
        <v>200</v>
      </c>
      <c r="H919" s="63">
        <v>1</v>
      </c>
    </row>
    <row r="920" spans="1:8" ht="16.5" x14ac:dyDescent="0.3">
      <c r="A920" s="59">
        <v>919</v>
      </c>
      <c r="B920" s="59" t="s">
        <v>194</v>
      </c>
      <c r="C920" s="60" t="s">
        <v>1124</v>
      </c>
      <c r="D920" s="61" t="s">
        <v>186</v>
      </c>
      <c r="E920" s="62" t="s">
        <v>185</v>
      </c>
      <c r="F920" s="63">
        <v>41.57</v>
      </c>
      <c r="G920" s="64" t="s">
        <v>200</v>
      </c>
      <c r="H920" s="63">
        <v>1</v>
      </c>
    </row>
    <row r="921" spans="1:8" ht="16.5" x14ac:dyDescent="0.3">
      <c r="A921" s="59">
        <v>920</v>
      </c>
      <c r="B921" s="59" t="s">
        <v>194</v>
      </c>
      <c r="C921" s="60" t="s">
        <v>1125</v>
      </c>
      <c r="D921" s="61" t="s">
        <v>188</v>
      </c>
      <c r="E921" s="62" t="s">
        <v>185</v>
      </c>
      <c r="F921" s="63">
        <v>41.44</v>
      </c>
      <c r="G921" s="64" t="s">
        <v>200</v>
      </c>
      <c r="H921" s="63">
        <v>1</v>
      </c>
    </row>
    <row r="922" spans="1:8" ht="16.5" x14ac:dyDescent="0.3">
      <c r="A922" s="59">
        <v>921</v>
      </c>
      <c r="B922" s="59" t="s">
        <v>194</v>
      </c>
      <c r="C922" s="60" t="s">
        <v>1126</v>
      </c>
      <c r="D922" s="61" t="s">
        <v>183</v>
      </c>
      <c r="E922" s="62" t="s">
        <v>553</v>
      </c>
      <c r="F922" s="63">
        <v>56.2</v>
      </c>
      <c r="G922" s="64" t="s">
        <v>198</v>
      </c>
      <c r="H922" s="63">
        <v>2</v>
      </c>
    </row>
    <row r="923" spans="1:8" ht="16.5" x14ac:dyDescent="0.3">
      <c r="A923" s="59">
        <v>922</v>
      </c>
      <c r="B923" s="59" t="s">
        <v>194</v>
      </c>
      <c r="C923" s="60" t="s">
        <v>1127</v>
      </c>
      <c r="D923" s="61" t="s">
        <v>184</v>
      </c>
      <c r="E923" s="62" t="s">
        <v>553</v>
      </c>
      <c r="F923" s="63">
        <v>60.03</v>
      </c>
      <c r="G923" s="64" t="s">
        <v>198</v>
      </c>
      <c r="H923" s="63">
        <v>2</v>
      </c>
    </row>
    <row r="924" spans="1:8" ht="16.5" x14ac:dyDescent="0.3">
      <c r="A924" s="59">
        <v>923</v>
      </c>
      <c r="B924" s="59" t="s">
        <v>194</v>
      </c>
      <c r="C924" s="60" t="s">
        <v>1128</v>
      </c>
      <c r="D924" s="61" t="s">
        <v>186</v>
      </c>
      <c r="E924" s="62" t="s">
        <v>185</v>
      </c>
      <c r="F924" s="63">
        <v>41.6</v>
      </c>
      <c r="G924" s="64" t="s">
        <v>200</v>
      </c>
      <c r="H924" s="63">
        <v>1</v>
      </c>
    </row>
    <row r="925" spans="1:8" ht="16.5" x14ac:dyDescent="0.3">
      <c r="A925" s="59">
        <v>924</v>
      </c>
      <c r="B925" s="59" t="s">
        <v>194</v>
      </c>
      <c r="C925" s="60" t="s">
        <v>1129</v>
      </c>
      <c r="D925" s="61" t="s">
        <v>188</v>
      </c>
      <c r="E925" s="62" t="s">
        <v>185</v>
      </c>
      <c r="F925" s="63">
        <v>41.73</v>
      </c>
      <c r="G925" s="64" t="s">
        <v>200</v>
      </c>
      <c r="H925" s="63">
        <v>1</v>
      </c>
    </row>
    <row r="926" spans="1:8" ht="16.5" x14ac:dyDescent="0.3">
      <c r="A926" s="59">
        <v>925</v>
      </c>
      <c r="B926" s="59" t="s">
        <v>194</v>
      </c>
      <c r="C926" s="60" t="s">
        <v>1130</v>
      </c>
      <c r="D926" s="61" t="s">
        <v>186</v>
      </c>
      <c r="E926" s="62" t="s">
        <v>185</v>
      </c>
      <c r="F926" s="63">
        <v>41.73</v>
      </c>
      <c r="G926" s="64" t="s">
        <v>200</v>
      </c>
      <c r="H926" s="63">
        <v>1</v>
      </c>
    </row>
    <row r="927" spans="1:8" ht="16.5" x14ac:dyDescent="0.3">
      <c r="A927" s="59">
        <v>926</v>
      </c>
      <c r="B927" s="59" t="s">
        <v>194</v>
      </c>
      <c r="C927" s="60" t="s">
        <v>1131</v>
      </c>
      <c r="D927" s="61" t="s">
        <v>188</v>
      </c>
      <c r="E927" s="62" t="s">
        <v>185</v>
      </c>
      <c r="F927" s="63">
        <v>41.6</v>
      </c>
      <c r="G927" s="64" t="s">
        <v>200</v>
      </c>
      <c r="H927" s="63">
        <v>1</v>
      </c>
    </row>
    <row r="928" spans="1:8" ht="16.5" x14ac:dyDescent="0.3">
      <c r="A928" s="59">
        <v>927</v>
      </c>
      <c r="B928" s="59" t="s">
        <v>194</v>
      </c>
      <c r="C928" s="60" t="s">
        <v>1132</v>
      </c>
      <c r="D928" s="61" t="s">
        <v>183</v>
      </c>
      <c r="E928" s="62" t="s">
        <v>553</v>
      </c>
      <c r="F928" s="63">
        <v>56.31</v>
      </c>
      <c r="G928" s="64" t="s">
        <v>198</v>
      </c>
      <c r="H928" s="63">
        <v>2</v>
      </c>
    </row>
    <row r="929" spans="1:8" ht="16.5" x14ac:dyDescent="0.3">
      <c r="A929" s="59">
        <v>928</v>
      </c>
      <c r="B929" s="59" t="s">
        <v>194</v>
      </c>
      <c r="C929" s="60" t="s">
        <v>1133</v>
      </c>
      <c r="D929" s="61" t="s">
        <v>184</v>
      </c>
      <c r="E929" s="62" t="s">
        <v>553</v>
      </c>
      <c r="F929" s="63">
        <v>60.03</v>
      </c>
      <c r="G929" s="64" t="s">
        <v>198</v>
      </c>
      <c r="H929" s="63">
        <v>2</v>
      </c>
    </row>
    <row r="930" spans="1:8" ht="16.5" x14ac:dyDescent="0.3">
      <c r="A930" s="59">
        <v>929</v>
      </c>
      <c r="B930" s="59" t="s">
        <v>194</v>
      </c>
      <c r="C930" s="60" t="s">
        <v>1134</v>
      </c>
      <c r="D930" s="61" t="s">
        <v>186</v>
      </c>
      <c r="E930" s="62" t="s">
        <v>185</v>
      </c>
      <c r="F930" s="63">
        <v>41.6</v>
      </c>
      <c r="G930" s="64" t="s">
        <v>200</v>
      </c>
      <c r="H930" s="63">
        <v>1</v>
      </c>
    </row>
    <row r="931" spans="1:8" ht="16.5" x14ac:dyDescent="0.3">
      <c r="A931" s="59">
        <v>930</v>
      </c>
      <c r="B931" s="59" t="s">
        <v>194</v>
      </c>
      <c r="C931" s="60" t="s">
        <v>1135</v>
      </c>
      <c r="D931" s="61" t="s">
        <v>188</v>
      </c>
      <c r="E931" s="62" t="s">
        <v>185</v>
      </c>
      <c r="F931" s="63">
        <v>41.73</v>
      </c>
      <c r="G931" s="64" t="s">
        <v>200</v>
      </c>
      <c r="H931" s="63">
        <v>1</v>
      </c>
    </row>
    <row r="932" spans="1:8" ht="16.5" x14ac:dyDescent="0.3">
      <c r="A932" s="59">
        <v>931</v>
      </c>
      <c r="B932" s="59" t="s">
        <v>194</v>
      </c>
      <c r="C932" s="60" t="s">
        <v>1136</v>
      </c>
      <c r="D932" s="61" t="s">
        <v>186</v>
      </c>
      <c r="E932" s="62" t="s">
        <v>185</v>
      </c>
      <c r="F932" s="63">
        <v>41.73</v>
      </c>
      <c r="G932" s="64" t="s">
        <v>200</v>
      </c>
      <c r="H932" s="63">
        <v>1</v>
      </c>
    </row>
    <row r="933" spans="1:8" ht="16.5" x14ac:dyDescent="0.3">
      <c r="A933" s="59">
        <v>932</v>
      </c>
      <c r="B933" s="59" t="s">
        <v>194</v>
      </c>
      <c r="C933" s="60" t="s">
        <v>1137</v>
      </c>
      <c r="D933" s="61" t="s">
        <v>188</v>
      </c>
      <c r="E933" s="62" t="s">
        <v>185</v>
      </c>
      <c r="F933" s="63">
        <v>41.6</v>
      </c>
      <c r="G933" s="64" t="s">
        <v>200</v>
      </c>
      <c r="H933" s="63">
        <v>1</v>
      </c>
    </row>
    <row r="934" spans="1:8" ht="16.5" x14ac:dyDescent="0.3">
      <c r="A934" s="59">
        <v>933</v>
      </c>
      <c r="B934" s="59" t="s">
        <v>194</v>
      </c>
      <c r="C934" s="60" t="s">
        <v>1138</v>
      </c>
      <c r="D934" s="61" t="s">
        <v>183</v>
      </c>
      <c r="E934" s="62" t="s">
        <v>553</v>
      </c>
      <c r="F934" s="63">
        <v>56.31</v>
      </c>
      <c r="G934" s="64" t="s">
        <v>198</v>
      </c>
      <c r="H934" s="63">
        <v>2</v>
      </c>
    </row>
    <row r="935" spans="1:8" ht="16.5" x14ac:dyDescent="0.3">
      <c r="A935" s="59">
        <v>934</v>
      </c>
      <c r="B935" s="59" t="s">
        <v>194</v>
      </c>
      <c r="C935" s="60" t="s">
        <v>1139</v>
      </c>
      <c r="D935" s="61" t="s">
        <v>184</v>
      </c>
      <c r="E935" s="62" t="s">
        <v>553</v>
      </c>
      <c r="F935" s="63">
        <v>60.03</v>
      </c>
      <c r="G935" s="64" t="s">
        <v>198</v>
      </c>
      <c r="H935" s="63">
        <v>2</v>
      </c>
    </row>
    <row r="936" spans="1:8" ht="16.5" x14ac:dyDescent="0.3">
      <c r="A936" s="59">
        <v>935</v>
      </c>
      <c r="B936" s="59" t="s">
        <v>194</v>
      </c>
      <c r="C936" s="60" t="s">
        <v>1140</v>
      </c>
      <c r="D936" s="61" t="s">
        <v>186</v>
      </c>
      <c r="E936" s="62" t="s">
        <v>185</v>
      </c>
      <c r="F936" s="63">
        <v>41.6</v>
      </c>
      <c r="G936" s="64" t="s">
        <v>200</v>
      </c>
      <c r="H936" s="63">
        <v>1</v>
      </c>
    </row>
    <row r="937" spans="1:8" ht="16.5" x14ac:dyDescent="0.3">
      <c r="A937" s="59">
        <v>936</v>
      </c>
      <c r="B937" s="59" t="s">
        <v>194</v>
      </c>
      <c r="C937" s="60" t="s">
        <v>1141</v>
      </c>
      <c r="D937" s="61" t="s">
        <v>188</v>
      </c>
      <c r="E937" s="62" t="s">
        <v>185</v>
      </c>
      <c r="F937" s="63">
        <v>41.73</v>
      </c>
      <c r="G937" s="64" t="s">
        <v>200</v>
      </c>
      <c r="H937" s="63">
        <v>1</v>
      </c>
    </row>
    <row r="938" spans="1:8" ht="16.5" x14ac:dyDescent="0.3">
      <c r="A938" s="59">
        <v>937</v>
      </c>
      <c r="B938" s="59" t="s">
        <v>194</v>
      </c>
      <c r="C938" s="60" t="s">
        <v>1142</v>
      </c>
      <c r="D938" s="61" t="s">
        <v>186</v>
      </c>
      <c r="E938" s="62" t="s">
        <v>185</v>
      </c>
      <c r="F938" s="63">
        <v>41.73</v>
      </c>
      <c r="G938" s="64" t="s">
        <v>200</v>
      </c>
      <c r="H938" s="63">
        <v>1</v>
      </c>
    </row>
    <row r="939" spans="1:8" ht="16.5" x14ac:dyDescent="0.3">
      <c r="A939" s="59">
        <v>938</v>
      </c>
      <c r="B939" s="59" t="s">
        <v>194</v>
      </c>
      <c r="C939" s="60" t="s">
        <v>1143</v>
      </c>
      <c r="D939" s="61" t="s">
        <v>188</v>
      </c>
      <c r="E939" s="62" t="s">
        <v>185</v>
      </c>
      <c r="F939" s="63">
        <v>41.6</v>
      </c>
      <c r="G939" s="64" t="s">
        <v>200</v>
      </c>
      <c r="H939" s="63">
        <v>1</v>
      </c>
    </row>
    <row r="940" spans="1:8" ht="16.5" x14ac:dyDescent="0.3">
      <c r="A940" s="59">
        <v>939</v>
      </c>
      <c r="B940" s="59" t="s">
        <v>194</v>
      </c>
      <c r="C940" s="60" t="s">
        <v>1144</v>
      </c>
      <c r="D940" s="61" t="s">
        <v>183</v>
      </c>
      <c r="E940" s="62" t="s">
        <v>553</v>
      </c>
      <c r="F940" s="63">
        <v>56.31</v>
      </c>
      <c r="G940" s="64" t="s">
        <v>198</v>
      </c>
      <c r="H940" s="63">
        <v>2</v>
      </c>
    </row>
    <row r="941" spans="1:8" ht="16.5" x14ac:dyDescent="0.3">
      <c r="A941" s="59">
        <v>940</v>
      </c>
      <c r="B941" s="59" t="s">
        <v>194</v>
      </c>
      <c r="C941" s="60" t="s">
        <v>1145</v>
      </c>
      <c r="D941" s="61" t="s">
        <v>184</v>
      </c>
      <c r="E941" s="62" t="s">
        <v>553</v>
      </c>
      <c r="F941" s="63">
        <v>60.03</v>
      </c>
      <c r="G941" s="64" t="s">
        <v>198</v>
      </c>
      <c r="H941" s="63">
        <v>2</v>
      </c>
    </row>
    <row r="942" spans="1:8" ht="16.5" x14ac:dyDescent="0.3">
      <c r="A942" s="59">
        <v>941</v>
      </c>
      <c r="B942" s="59" t="s">
        <v>194</v>
      </c>
      <c r="C942" s="60" t="s">
        <v>1146</v>
      </c>
      <c r="D942" s="61" t="s">
        <v>186</v>
      </c>
      <c r="E942" s="62" t="s">
        <v>185</v>
      </c>
      <c r="F942" s="63">
        <v>41.6</v>
      </c>
      <c r="G942" s="64" t="s">
        <v>200</v>
      </c>
      <c r="H942" s="63">
        <v>1</v>
      </c>
    </row>
    <row r="943" spans="1:8" ht="16.5" x14ac:dyDescent="0.3">
      <c r="A943" s="59">
        <v>942</v>
      </c>
      <c r="B943" s="59" t="s">
        <v>194</v>
      </c>
      <c r="C943" s="60" t="s">
        <v>1147</v>
      </c>
      <c r="D943" s="61" t="s">
        <v>188</v>
      </c>
      <c r="E943" s="62" t="s">
        <v>185</v>
      </c>
      <c r="F943" s="63">
        <v>41.73</v>
      </c>
      <c r="G943" s="64" t="s">
        <v>200</v>
      </c>
      <c r="H943" s="63">
        <v>1</v>
      </c>
    </row>
    <row r="944" spans="1:8" ht="16.5" x14ac:dyDescent="0.3">
      <c r="A944" s="59">
        <v>943</v>
      </c>
      <c r="B944" s="59" t="s">
        <v>194</v>
      </c>
      <c r="C944" s="60" t="s">
        <v>1148</v>
      </c>
      <c r="D944" s="61" t="s">
        <v>186</v>
      </c>
      <c r="E944" s="62" t="s">
        <v>185</v>
      </c>
      <c r="F944" s="63">
        <v>41.73</v>
      </c>
      <c r="G944" s="64" t="s">
        <v>200</v>
      </c>
      <c r="H944" s="63">
        <v>1</v>
      </c>
    </row>
    <row r="945" spans="1:8" ht="16.5" x14ac:dyDescent="0.3">
      <c r="A945" s="59">
        <v>944</v>
      </c>
      <c r="B945" s="59" t="s">
        <v>194</v>
      </c>
      <c r="C945" s="60" t="s">
        <v>1149</v>
      </c>
      <c r="D945" s="61" t="s">
        <v>188</v>
      </c>
      <c r="E945" s="62" t="s">
        <v>185</v>
      </c>
      <c r="F945" s="63">
        <v>41.6</v>
      </c>
      <c r="G945" s="64" t="s">
        <v>200</v>
      </c>
      <c r="H945" s="63">
        <v>1</v>
      </c>
    </row>
    <row r="946" spans="1:8" ht="16.5" x14ac:dyDescent="0.3">
      <c r="A946" s="59">
        <v>945</v>
      </c>
      <c r="B946" s="59" t="s">
        <v>194</v>
      </c>
      <c r="C946" s="60" t="s">
        <v>1150</v>
      </c>
      <c r="D946" s="61" t="s">
        <v>183</v>
      </c>
      <c r="E946" s="62" t="s">
        <v>553</v>
      </c>
      <c r="F946" s="63">
        <v>56.31</v>
      </c>
      <c r="G946" s="64" t="s">
        <v>198</v>
      </c>
      <c r="H946" s="63">
        <v>2</v>
      </c>
    </row>
    <row r="947" spans="1:8" ht="16.5" x14ac:dyDescent="0.3">
      <c r="A947" s="59">
        <v>946</v>
      </c>
      <c r="B947" s="59" t="s">
        <v>194</v>
      </c>
      <c r="C947" s="60" t="s">
        <v>1151</v>
      </c>
      <c r="D947" s="61" t="s">
        <v>184</v>
      </c>
      <c r="E947" s="62" t="s">
        <v>553</v>
      </c>
      <c r="F947" s="63">
        <v>60.03</v>
      </c>
      <c r="G947" s="64" t="s">
        <v>198</v>
      </c>
      <c r="H947" s="63">
        <v>2</v>
      </c>
    </row>
    <row r="948" spans="1:8" ht="16.5" x14ac:dyDescent="0.3">
      <c r="A948" s="59">
        <v>947</v>
      </c>
      <c r="B948" s="59" t="s">
        <v>194</v>
      </c>
      <c r="C948" s="60" t="s">
        <v>1152</v>
      </c>
      <c r="D948" s="61" t="s">
        <v>186</v>
      </c>
      <c r="E948" s="62" t="s">
        <v>185</v>
      </c>
      <c r="F948" s="63">
        <v>41.6</v>
      </c>
      <c r="G948" s="64" t="s">
        <v>200</v>
      </c>
      <c r="H948" s="63">
        <v>1</v>
      </c>
    </row>
    <row r="949" spans="1:8" ht="16.5" x14ac:dyDescent="0.3">
      <c r="A949" s="59">
        <v>948</v>
      </c>
      <c r="B949" s="59" t="s">
        <v>194</v>
      </c>
      <c r="C949" s="60" t="s">
        <v>1153</v>
      </c>
      <c r="D949" s="61" t="s">
        <v>188</v>
      </c>
      <c r="E949" s="62" t="s">
        <v>185</v>
      </c>
      <c r="F949" s="63">
        <v>41.73</v>
      </c>
      <c r="G949" s="64" t="s">
        <v>200</v>
      </c>
      <c r="H949" s="63">
        <v>1</v>
      </c>
    </row>
    <row r="950" spans="1:8" ht="16.5" x14ac:dyDescent="0.3">
      <c r="A950" s="59">
        <v>949</v>
      </c>
      <c r="B950" s="59" t="s">
        <v>194</v>
      </c>
      <c r="C950" s="60" t="s">
        <v>1154</v>
      </c>
      <c r="D950" s="61" t="s">
        <v>186</v>
      </c>
      <c r="E950" s="62" t="s">
        <v>185</v>
      </c>
      <c r="F950" s="63">
        <v>41.73</v>
      </c>
      <c r="G950" s="64" t="s">
        <v>200</v>
      </c>
      <c r="H950" s="63">
        <v>1</v>
      </c>
    </row>
    <row r="951" spans="1:8" ht="16.5" x14ac:dyDescent="0.3">
      <c r="A951" s="59">
        <v>950</v>
      </c>
      <c r="B951" s="59" t="s">
        <v>194</v>
      </c>
      <c r="C951" s="60" t="s">
        <v>1155</v>
      </c>
      <c r="D951" s="61" t="s">
        <v>188</v>
      </c>
      <c r="E951" s="62" t="s">
        <v>185</v>
      </c>
      <c r="F951" s="63">
        <v>41.6</v>
      </c>
      <c r="G951" s="64" t="s">
        <v>200</v>
      </c>
      <c r="H951" s="63">
        <v>1</v>
      </c>
    </row>
    <row r="952" spans="1:8" ht="16.5" x14ac:dyDescent="0.3">
      <c r="A952" s="59">
        <v>951</v>
      </c>
      <c r="B952" s="59" t="s">
        <v>194</v>
      </c>
      <c r="C952" s="60" t="s">
        <v>1156</v>
      </c>
      <c r="D952" s="61" t="s">
        <v>183</v>
      </c>
      <c r="E952" s="62" t="s">
        <v>553</v>
      </c>
      <c r="F952" s="63">
        <v>56.31</v>
      </c>
      <c r="G952" s="64" t="s">
        <v>198</v>
      </c>
      <c r="H952" s="63">
        <v>2</v>
      </c>
    </row>
    <row r="953" spans="1:8" ht="33" x14ac:dyDescent="0.3">
      <c r="A953" s="59">
        <v>952</v>
      </c>
      <c r="B953" s="59" t="s">
        <v>194</v>
      </c>
      <c r="C953" s="60" t="s">
        <v>1157</v>
      </c>
      <c r="D953" s="61" t="s">
        <v>184</v>
      </c>
      <c r="E953" s="62" t="s">
        <v>553</v>
      </c>
      <c r="F953" s="63">
        <v>60.03</v>
      </c>
      <c r="G953" s="64" t="s">
        <v>198</v>
      </c>
      <c r="H953" s="63">
        <v>2</v>
      </c>
    </row>
    <row r="954" spans="1:8" ht="33" x14ac:dyDescent="0.3">
      <c r="A954" s="59">
        <v>953</v>
      </c>
      <c r="B954" s="59" t="s">
        <v>194</v>
      </c>
      <c r="C954" s="60" t="s">
        <v>1158</v>
      </c>
      <c r="D954" s="61" t="s">
        <v>186</v>
      </c>
      <c r="E954" s="62" t="s">
        <v>185</v>
      </c>
      <c r="F954" s="63">
        <v>41.6</v>
      </c>
      <c r="G954" s="64" t="s">
        <v>200</v>
      </c>
      <c r="H954" s="63">
        <v>1</v>
      </c>
    </row>
    <row r="955" spans="1:8" ht="33" x14ac:dyDescent="0.3">
      <c r="A955" s="59">
        <v>954</v>
      </c>
      <c r="B955" s="59" t="s">
        <v>194</v>
      </c>
      <c r="C955" s="60" t="s">
        <v>1159</v>
      </c>
      <c r="D955" s="61" t="s">
        <v>188</v>
      </c>
      <c r="E955" s="62" t="s">
        <v>185</v>
      </c>
      <c r="F955" s="63">
        <v>41.73</v>
      </c>
      <c r="G955" s="64" t="s">
        <v>200</v>
      </c>
      <c r="H955" s="63">
        <v>1</v>
      </c>
    </row>
    <row r="956" spans="1:8" ht="33" x14ac:dyDescent="0.3">
      <c r="A956" s="59">
        <v>955</v>
      </c>
      <c r="B956" s="59" t="s">
        <v>194</v>
      </c>
      <c r="C956" s="60" t="s">
        <v>1160</v>
      </c>
      <c r="D956" s="61" t="s">
        <v>186</v>
      </c>
      <c r="E956" s="62" t="s">
        <v>185</v>
      </c>
      <c r="F956" s="63">
        <v>41.73</v>
      </c>
      <c r="G956" s="64" t="s">
        <v>200</v>
      </c>
      <c r="H956" s="63">
        <v>1</v>
      </c>
    </row>
    <row r="957" spans="1:8" ht="33" x14ac:dyDescent="0.3">
      <c r="A957" s="59">
        <v>956</v>
      </c>
      <c r="B957" s="59" t="s">
        <v>194</v>
      </c>
      <c r="C957" s="60" t="s">
        <v>1161</v>
      </c>
      <c r="D957" s="61" t="s">
        <v>188</v>
      </c>
      <c r="E957" s="62" t="s">
        <v>185</v>
      </c>
      <c r="F957" s="63">
        <v>41.6</v>
      </c>
      <c r="G957" s="64" t="s">
        <v>200</v>
      </c>
      <c r="H957" s="63">
        <v>1</v>
      </c>
    </row>
    <row r="958" spans="1:8" ht="33" x14ac:dyDescent="0.3">
      <c r="A958" s="59">
        <v>957</v>
      </c>
      <c r="B958" s="59" t="s">
        <v>194</v>
      </c>
      <c r="C958" s="60" t="s">
        <v>1162</v>
      </c>
      <c r="D958" s="61" t="s">
        <v>183</v>
      </c>
      <c r="E958" s="62" t="s">
        <v>553</v>
      </c>
      <c r="F958" s="63">
        <v>56.31</v>
      </c>
      <c r="G958" s="64" t="s">
        <v>198</v>
      </c>
      <c r="H958" s="63">
        <v>2</v>
      </c>
    </row>
    <row r="959" spans="1:8" ht="33" x14ac:dyDescent="0.3">
      <c r="A959" s="59">
        <v>958</v>
      </c>
      <c r="B959" s="59" t="s">
        <v>194</v>
      </c>
      <c r="C959" s="60" t="s">
        <v>1163</v>
      </c>
      <c r="D959" s="61" t="s">
        <v>184</v>
      </c>
      <c r="E959" s="62" t="s">
        <v>553</v>
      </c>
      <c r="F959" s="63">
        <v>60.03</v>
      </c>
      <c r="G959" s="64" t="s">
        <v>198</v>
      </c>
      <c r="H959" s="63">
        <v>2</v>
      </c>
    </row>
    <row r="960" spans="1:8" ht="33" x14ac:dyDescent="0.3">
      <c r="A960" s="59">
        <v>959</v>
      </c>
      <c r="B960" s="59" t="s">
        <v>194</v>
      </c>
      <c r="C960" s="60" t="s">
        <v>1164</v>
      </c>
      <c r="D960" s="61" t="s">
        <v>186</v>
      </c>
      <c r="E960" s="62" t="s">
        <v>185</v>
      </c>
      <c r="F960" s="63">
        <v>41.6</v>
      </c>
      <c r="G960" s="64" t="s">
        <v>200</v>
      </c>
      <c r="H960" s="63">
        <v>1</v>
      </c>
    </row>
    <row r="961" spans="1:8" ht="33" x14ac:dyDescent="0.3">
      <c r="A961" s="59">
        <v>960</v>
      </c>
      <c r="B961" s="59" t="s">
        <v>194</v>
      </c>
      <c r="C961" s="60" t="s">
        <v>1165</v>
      </c>
      <c r="D961" s="61" t="s">
        <v>188</v>
      </c>
      <c r="E961" s="62" t="s">
        <v>185</v>
      </c>
      <c r="F961" s="63">
        <v>41.73</v>
      </c>
      <c r="G961" s="64" t="s">
        <v>200</v>
      </c>
      <c r="H961" s="63">
        <v>1</v>
      </c>
    </row>
    <row r="962" spans="1:8" ht="33" x14ac:dyDescent="0.3">
      <c r="A962" s="59">
        <v>961</v>
      </c>
      <c r="B962" s="59" t="s">
        <v>194</v>
      </c>
      <c r="C962" s="60" t="s">
        <v>1166</v>
      </c>
      <c r="D962" s="61" t="s">
        <v>186</v>
      </c>
      <c r="E962" s="62" t="s">
        <v>185</v>
      </c>
      <c r="F962" s="63">
        <v>41.73</v>
      </c>
      <c r="G962" s="64" t="s">
        <v>200</v>
      </c>
      <c r="H962" s="63">
        <v>1</v>
      </c>
    </row>
    <row r="963" spans="1:8" ht="33" x14ac:dyDescent="0.3">
      <c r="A963" s="59">
        <v>962</v>
      </c>
      <c r="B963" s="59" t="s">
        <v>194</v>
      </c>
      <c r="C963" s="60" t="s">
        <v>1167</v>
      </c>
      <c r="D963" s="61" t="s">
        <v>188</v>
      </c>
      <c r="E963" s="62" t="s">
        <v>185</v>
      </c>
      <c r="F963" s="63">
        <v>41.6</v>
      </c>
      <c r="G963" s="64" t="s">
        <v>200</v>
      </c>
      <c r="H963" s="63">
        <v>1</v>
      </c>
    </row>
    <row r="964" spans="1:8" ht="33" x14ac:dyDescent="0.3">
      <c r="A964" s="59">
        <v>963</v>
      </c>
      <c r="B964" s="59" t="s">
        <v>194</v>
      </c>
      <c r="C964" s="60" t="s">
        <v>1168</v>
      </c>
      <c r="D964" s="61" t="s">
        <v>183</v>
      </c>
      <c r="E964" s="62" t="s">
        <v>553</v>
      </c>
      <c r="F964" s="63">
        <v>56.31</v>
      </c>
      <c r="G964" s="64" t="s">
        <v>198</v>
      </c>
      <c r="H964" s="63">
        <v>2</v>
      </c>
    </row>
    <row r="965" spans="1:8" ht="33" x14ac:dyDescent="0.3">
      <c r="A965" s="59">
        <v>964</v>
      </c>
      <c r="B965" s="59" t="s">
        <v>194</v>
      </c>
      <c r="C965" s="60" t="s">
        <v>1169</v>
      </c>
      <c r="D965" s="61" t="s">
        <v>184</v>
      </c>
      <c r="E965" s="62" t="s">
        <v>553</v>
      </c>
      <c r="F965" s="63">
        <v>60.03</v>
      </c>
      <c r="G965" s="64" t="s">
        <v>198</v>
      </c>
      <c r="H965" s="63">
        <v>2</v>
      </c>
    </row>
    <row r="966" spans="1:8" ht="33" x14ac:dyDescent="0.3">
      <c r="A966" s="59">
        <v>965</v>
      </c>
      <c r="B966" s="59" t="s">
        <v>194</v>
      </c>
      <c r="C966" s="60" t="s">
        <v>1170</v>
      </c>
      <c r="D966" s="61" t="s">
        <v>186</v>
      </c>
      <c r="E966" s="62" t="s">
        <v>185</v>
      </c>
      <c r="F966" s="63">
        <v>41.6</v>
      </c>
      <c r="G966" s="64" t="s">
        <v>200</v>
      </c>
      <c r="H966" s="63">
        <v>1</v>
      </c>
    </row>
    <row r="967" spans="1:8" ht="33" x14ac:dyDescent="0.3">
      <c r="A967" s="59">
        <v>966</v>
      </c>
      <c r="B967" s="59" t="s">
        <v>194</v>
      </c>
      <c r="C967" s="60" t="s">
        <v>1171</v>
      </c>
      <c r="D967" s="61" t="s">
        <v>188</v>
      </c>
      <c r="E967" s="62" t="s">
        <v>185</v>
      </c>
      <c r="F967" s="63">
        <v>41.73</v>
      </c>
      <c r="G967" s="64" t="s">
        <v>200</v>
      </c>
      <c r="H967" s="63">
        <v>1</v>
      </c>
    </row>
    <row r="968" spans="1:8" ht="33" x14ac:dyDescent="0.3">
      <c r="A968" s="59">
        <v>967</v>
      </c>
      <c r="B968" s="59" t="s">
        <v>194</v>
      </c>
      <c r="C968" s="60" t="s">
        <v>1172</v>
      </c>
      <c r="D968" s="61" t="s">
        <v>186</v>
      </c>
      <c r="E968" s="62" t="s">
        <v>185</v>
      </c>
      <c r="F968" s="63">
        <v>41.73</v>
      </c>
      <c r="G968" s="64" t="s">
        <v>200</v>
      </c>
      <c r="H968" s="63">
        <v>1</v>
      </c>
    </row>
    <row r="969" spans="1:8" ht="33" x14ac:dyDescent="0.3">
      <c r="A969" s="59">
        <v>968</v>
      </c>
      <c r="B969" s="59" t="s">
        <v>194</v>
      </c>
      <c r="C969" s="60" t="s">
        <v>1173</v>
      </c>
      <c r="D969" s="61" t="s">
        <v>188</v>
      </c>
      <c r="E969" s="62" t="s">
        <v>185</v>
      </c>
      <c r="F969" s="63">
        <v>41.6</v>
      </c>
      <c r="G969" s="64" t="s">
        <v>200</v>
      </c>
      <c r="H969" s="63">
        <v>1</v>
      </c>
    </row>
    <row r="970" spans="1:8" ht="33" x14ac:dyDescent="0.3">
      <c r="A970" s="59">
        <v>969</v>
      </c>
      <c r="B970" s="59" t="s">
        <v>194</v>
      </c>
      <c r="C970" s="60" t="s">
        <v>1174</v>
      </c>
      <c r="D970" s="61" t="s">
        <v>183</v>
      </c>
      <c r="E970" s="62" t="s">
        <v>553</v>
      </c>
      <c r="F970" s="63">
        <v>56.31</v>
      </c>
      <c r="G970" s="64" t="s">
        <v>198</v>
      </c>
      <c r="H970" s="63">
        <v>2</v>
      </c>
    </row>
    <row r="971" spans="1:8" ht="33" x14ac:dyDescent="0.3">
      <c r="A971" s="59">
        <v>970</v>
      </c>
      <c r="B971" s="59" t="s">
        <v>194</v>
      </c>
      <c r="C971" s="60" t="s">
        <v>1175</v>
      </c>
      <c r="D971" s="61" t="s">
        <v>184</v>
      </c>
      <c r="E971" s="62" t="s">
        <v>553</v>
      </c>
      <c r="F971" s="63">
        <v>60.03</v>
      </c>
      <c r="G971" s="64" t="s">
        <v>198</v>
      </c>
      <c r="H971" s="63">
        <v>2</v>
      </c>
    </row>
    <row r="972" spans="1:8" ht="33" x14ac:dyDescent="0.3">
      <c r="A972" s="59">
        <v>971</v>
      </c>
      <c r="B972" s="59" t="s">
        <v>194</v>
      </c>
      <c r="C972" s="60" t="s">
        <v>1176</v>
      </c>
      <c r="D972" s="61" t="s">
        <v>186</v>
      </c>
      <c r="E972" s="62" t="s">
        <v>185</v>
      </c>
      <c r="F972" s="63">
        <v>41.6</v>
      </c>
      <c r="G972" s="64" t="s">
        <v>200</v>
      </c>
      <c r="H972" s="63">
        <v>1</v>
      </c>
    </row>
    <row r="973" spans="1:8" ht="33" x14ac:dyDescent="0.3">
      <c r="A973" s="59">
        <v>972</v>
      </c>
      <c r="B973" s="59" t="s">
        <v>194</v>
      </c>
      <c r="C973" s="60" t="s">
        <v>1177</v>
      </c>
      <c r="D973" s="61" t="s">
        <v>188</v>
      </c>
      <c r="E973" s="62" t="s">
        <v>185</v>
      </c>
      <c r="F973" s="63">
        <v>41.73</v>
      </c>
      <c r="G973" s="64" t="s">
        <v>200</v>
      </c>
      <c r="H973" s="63">
        <v>1</v>
      </c>
    </row>
    <row r="974" spans="1:8" ht="33" x14ac:dyDescent="0.3">
      <c r="A974" s="59">
        <v>973</v>
      </c>
      <c r="B974" s="59" t="s">
        <v>194</v>
      </c>
      <c r="C974" s="60" t="s">
        <v>1178</v>
      </c>
      <c r="D974" s="61" t="s">
        <v>186</v>
      </c>
      <c r="E974" s="62" t="s">
        <v>185</v>
      </c>
      <c r="F974" s="63">
        <v>41.73</v>
      </c>
      <c r="G974" s="64" t="s">
        <v>200</v>
      </c>
      <c r="H974" s="63">
        <v>1</v>
      </c>
    </row>
    <row r="975" spans="1:8" ht="33" x14ac:dyDescent="0.3">
      <c r="A975" s="59">
        <v>974</v>
      </c>
      <c r="B975" s="59" t="s">
        <v>194</v>
      </c>
      <c r="C975" s="60" t="s">
        <v>1179</v>
      </c>
      <c r="D975" s="61" t="s">
        <v>188</v>
      </c>
      <c r="E975" s="62" t="s">
        <v>185</v>
      </c>
      <c r="F975" s="63">
        <v>41.6</v>
      </c>
      <c r="G975" s="64" t="s">
        <v>200</v>
      </c>
      <c r="H975" s="63">
        <v>1</v>
      </c>
    </row>
    <row r="976" spans="1:8" ht="33" x14ac:dyDescent="0.3">
      <c r="A976" s="59">
        <v>975</v>
      </c>
      <c r="B976" s="59" t="s">
        <v>194</v>
      </c>
      <c r="C976" s="60" t="s">
        <v>1180</v>
      </c>
      <c r="D976" s="61" t="s">
        <v>183</v>
      </c>
      <c r="E976" s="62" t="s">
        <v>553</v>
      </c>
      <c r="F976" s="63">
        <v>56.31</v>
      </c>
      <c r="G976" s="64" t="s">
        <v>198</v>
      </c>
      <c r="H976" s="63">
        <v>2</v>
      </c>
    </row>
    <row r="977" spans="1:8" ht="33" x14ac:dyDescent="0.3">
      <c r="A977" s="59">
        <v>976</v>
      </c>
      <c r="B977" s="59" t="s">
        <v>194</v>
      </c>
      <c r="C977" s="60" t="s">
        <v>1181</v>
      </c>
      <c r="D977" s="61" t="s">
        <v>184</v>
      </c>
      <c r="E977" s="62" t="s">
        <v>553</v>
      </c>
      <c r="F977" s="63">
        <v>60.03</v>
      </c>
      <c r="G977" s="64" t="s">
        <v>198</v>
      </c>
      <c r="H977" s="63">
        <v>2</v>
      </c>
    </row>
    <row r="978" spans="1:8" ht="33" x14ac:dyDescent="0.3">
      <c r="A978" s="59">
        <v>977</v>
      </c>
      <c r="B978" s="59" t="s">
        <v>194</v>
      </c>
      <c r="C978" s="60" t="s">
        <v>1182</v>
      </c>
      <c r="D978" s="61" t="s">
        <v>186</v>
      </c>
      <c r="E978" s="62" t="s">
        <v>185</v>
      </c>
      <c r="F978" s="63">
        <v>41.6</v>
      </c>
      <c r="G978" s="64" t="s">
        <v>200</v>
      </c>
      <c r="H978" s="63">
        <v>1</v>
      </c>
    </row>
    <row r="979" spans="1:8" ht="33" x14ac:dyDescent="0.3">
      <c r="A979" s="59">
        <v>978</v>
      </c>
      <c r="B979" s="59" t="s">
        <v>194</v>
      </c>
      <c r="C979" s="60" t="s">
        <v>1183</v>
      </c>
      <c r="D979" s="61" t="s">
        <v>188</v>
      </c>
      <c r="E979" s="62" t="s">
        <v>185</v>
      </c>
      <c r="F979" s="63">
        <v>41.73</v>
      </c>
      <c r="G979" s="64" t="s">
        <v>200</v>
      </c>
      <c r="H979" s="63">
        <v>1</v>
      </c>
    </row>
    <row r="980" spans="1:8" ht="33" x14ac:dyDescent="0.3">
      <c r="A980" s="59">
        <v>979</v>
      </c>
      <c r="B980" s="59" t="s">
        <v>194</v>
      </c>
      <c r="C980" s="60" t="s">
        <v>1184</v>
      </c>
      <c r="D980" s="61" t="s">
        <v>186</v>
      </c>
      <c r="E980" s="62" t="s">
        <v>185</v>
      </c>
      <c r="F980" s="63">
        <v>41.73</v>
      </c>
      <c r="G980" s="64" t="s">
        <v>200</v>
      </c>
      <c r="H980" s="63">
        <v>1</v>
      </c>
    </row>
    <row r="981" spans="1:8" ht="33" x14ac:dyDescent="0.3">
      <c r="A981" s="59">
        <v>980</v>
      </c>
      <c r="B981" s="59" t="s">
        <v>194</v>
      </c>
      <c r="C981" s="60" t="s">
        <v>1185</v>
      </c>
      <c r="D981" s="61" t="s">
        <v>188</v>
      </c>
      <c r="E981" s="62" t="s">
        <v>185</v>
      </c>
      <c r="F981" s="63">
        <v>41.6</v>
      </c>
      <c r="G981" s="64" t="s">
        <v>200</v>
      </c>
      <c r="H981" s="63">
        <v>1</v>
      </c>
    </row>
    <row r="982" spans="1:8" ht="33" x14ac:dyDescent="0.3">
      <c r="A982" s="59">
        <v>981</v>
      </c>
      <c r="B982" s="59" t="s">
        <v>194</v>
      </c>
      <c r="C982" s="60" t="s">
        <v>1186</v>
      </c>
      <c r="D982" s="61" t="s">
        <v>183</v>
      </c>
      <c r="E982" s="62" t="s">
        <v>553</v>
      </c>
      <c r="F982" s="63">
        <v>56.31</v>
      </c>
      <c r="G982" s="64" t="s">
        <v>198</v>
      </c>
      <c r="H982" s="63">
        <v>2</v>
      </c>
    </row>
    <row r="983" spans="1:8" ht="33" x14ac:dyDescent="0.3">
      <c r="A983" s="59">
        <v>982</v>
      </c>
      <c r="B983" s="59" t="s">
        <v>194</v>
      </c>
      <c r="C983" s="60" t="s">
        <v>1187</v>
      </c>
      <c r="D983" s="61" t="s">
        <v>184</v>
      </c>
      <c r="E983" s="62" t="s">
        <v>553</v>
      </c>
      <c r="F983" s="63">
        <v>60.03</v>
      </c>
      <c r="G983" s="64" t="s">
        <v>198</v>
      </c>
      <c r="H983" s="63">
        <v>2</v>
      </c>
    </row>
    <row r="984" spans="1:8" ht="33" x14ac:dyDescent="0.3">
      <c r="A984" s="59">
        <v>983</v>
      </c>
      <c r="B984" s="59" t="s">
        <v>194</v>
      </c>
      <c r="C984" s="60" t="s">
        <v>1188</v>
      </c>
      <c r="D984" s="61" t="s">
        <v>186</v>
      </c>
      <c r="E984" s="62" t="s">
        <v>185</v>
      </c>
      <c r="F984" s="63">
        <v>41.6</v>
      </c>
      <c r="G984" s="64" t="s">
        <v>200</v>
      </c>
      <c r="H984" s="63">
        <v>1</v>
      </c>
    </row>
    <row r="985" spans="1:8" ht="33" x14ac:dyDescent="0.3">
      <c r="A985" s="59">
        <v>984</v>
      </c>
      <c r="B985" s="59" t="s">
        <v>194</v>
      </c>
      <c r="C985" s="60" t="s">
        <v>1189</v>
      </c>
      <c r="D985" s="61" t="s">
        <v>188</v>
      </c>
      <c r="E985" s="62" t="s">
        <v>185</v>
      </c>
      <c r="F985" s="63">
        <v>41.73</v>
      </c>
      <c r="G985" s="64" t="s">
        <v>200</v>
      </c>
      <c r="H985" s="63">
        <v>1</v>
      </c>
    </row>
    <row r="986" spans="1:8" ht="33" x14ac:dyDescent="0.3">
      <c r="A986" s="59">
        <v>985</v>
      </c>
      <c r="B986" s="59" t="s">
        <v>194</v>
      </c>
      <c r="C986" s="60" t="s">
        <v>1190</v>
      </c>
      <c r="D986" s="61" t="s">
        <v>186</v>
      </c>
      <c r="E986" s="62" t="s">
        <v>185</v>
      </c>
      <c r="F986" s="63">
        <v>41.73</v>
      </c>
      <c r="G986" s="64" t="s">
        <v>200</v>
      </c>
      <c r="H986" s="63">
        <v>1</v>
      </c>
    </row>
    <row r="987" spans="1:8" ht="33" x14ac:dyDescent="0.3">
      <c r="A987" s="59">
        <v>986</v>
      </c>
      <c r="B987" s="59" t="s">
        <v>194</v>
      </c>
      <c r="C987" s="60" t="s">
        <v>1191</v>
      </c>
      <c r="D987" s="61" t="s">
        <v>188</v>
      </c>
      <c r="E987" s="62" t="s">
        <v>185</v>
      </c>
      <c r="F987" s="63">
        <v>41.6</v>
      </c>
      <c r="G987" s="64" t="s">
        <v>200</v>
      </c>
      <c r="H987" s="63">
        <v>1</v>
      </c>
    </row>
    <row r="988" spans="1:8" ht="33" x14ac:dyDescent="0.3">
      <c r="A988" s="59">
        <v>987</v>
      </c>
      <c r="B988" s="59" t="s">
        <v>194</v>
      </c>
      <c r="C988" s="60" t="s">
        <v>1192</v>
      </c>
      <c r="D988" s="61" t="s">
        <v>183</v>
      </c>
      <c r="E988" s="62" t="s">
        <v>553</v>
      </c>
      <c r="F988" s="63">
        <v>56.31</v>
      </c>
      <c r="G988" s="64" t="s">
        <v>198</v>
      </c>
      <c r="H988" s="63">
        <v>2</v>
      </c>
    </row>
    <row r="989" spans="1:8" ht="33" x14ac:dyDescent="0.3">
      <c r="A989" s="59">
        <v>988</v>
      </c>
      <c r="B989" s="59" t="s">
        <v>194</v>
      </c>
      <c r="C989" s="60" t="s">
        <v>1193</v>
      </c>
      <c r="D989" s="61" t="s">
        <v>184</v>
      </c>
      <c r="E989" s="62" t="s">
        <v>553</v>
      </c>
      <c r="F989" s="63">
        <v>60.03</v>
      </c>
      <c r="G989" s="64" t="s">
        <v>198</v>
      </c>
      <c r="H989" s="63">
        <v>2</v>
      </c>
    </row>
    <row r="990" spans="1:8" ht="33" x14ac:dyDescent="0.3">
      <c r="A990" s="59">
        <v>989</v>
      </c>
      <c r="B990" s="59" t="s">
        <v>194</v>
      </c>
      <c r="C990" s="60" t="s">
        <v>1194</v>
      </c>
      <c r="D990" s="61" t="s">
        <v>186</v>
      </c>
      <c r="E990" s="62" t="s">
        <v>185</v>
      </c>
      <c r="F990" s="63">
        <v>41.6</v>
      </c>
      <c r="G990" s="64" t="s">
        <v>200</v>
      </c>
      <c r="H990" s="63">
        <v>1</v>
      </c>
    </row>
    <row r="991" spans="1:8" ht="33" x14ac:dyDescent="0.3">
      <c r="A991" s="59">
        <v>990</v>
      </c>
      <c r="B991" s="59" t="s">
        <v>194</v>
      </c>
      <c r="C991" s="60" t="s">
        <v>1195</v>
      </c>
      <c r="D991" s="61" t="s">
        <v>188</v>
      </c>
      <c r="E991" s="62" t="s">
        <v>185</v>
      </c>
      <c r="F991" s="63">
        <v>41.73</v>
      </c>
      <c r="G991" s="64" t="s">
        <v>200</v>
      </c>
      <c r="H991" s="63">
        <v>1</v>
      </c>
    </row>
    <row r="992" spans="1:8" ht="33" x14ac:dyDescent="0.3">
      <c r="A992" s="59">
        <v>991</v>
      </c>
      <c r="B992" s="59" t="s">
        <v>194</v>
      </c>
      <c r="C992" s="60" t="s">
        <v>1196</v>
      </c>
      <c r="D992" s="61" t="s">
        <v>186</v>
      </c>
      <c r="E992" s="62" t="s">
        <v>185</v>
      </c>
      <c r="F992" s="63">
        <v>41.73</v>
      </c>
      <c r="G992" s="64" t="s">
        <v>200</v>
      </c>
      <c r="H992" s="63">
        <v>1</v>
      </c>
    </row>
    <row r="993" spans="1:8" ht="33" x14ac:dyDescent="0.3">
      <c r="A993" s="59">
        <v>992</v>
      </c>
      <c r="B993" s="59" t="s">
        <v>194</v>
      </c>
      <c r="C993" s="60" t="s">
        <v>1197</v>
      </c>
      <c r="D993" s="61" t="s">
        <v>188</v>
      </c>
      <c r="E993" s="62" t="s">
        <v>185</v>
      </c>
      <c r="F993" s="63">
        <v>41.6</v>
      </c>
      <c r="G993" s="64" t="s">
        <v>200</v>
      </c>
      <c r="H993" s="63">
        <v>1</v>
      </c>
    </row>
    <row r="994" spans="1:8" ht="33" x14ac:dyDescent="0.3">
      <c r="A994" s="59">
        <v>993</v>
      </c>
      <c r="B994" s="59" t="s">
        <v>194</v>
      </c>
      <c r="C994" s="60" t="s">
        <v>1198</v>
      </c>
      <c r="D994" s="61" t="s">
        <v>183</v>
      </c>
      <c r="E994" s="62" t="s">
        <v>553</v>
      </c>
      <c r="F994" s="63">
        <v>56.31</v>
      </c>
      <c r="G994" s="64" t="s">
        <v>198</v>
      </c>
      <c r="H994" s="63">
        <v>2</v>
      </c>
    </row>
    <row r="995" spans="1:8" ht="33" x14ac:dyDescent="0.3">
      <c r="A995" s="59">
        <v>994</v>
      </c>
      <c r="B995" s="59" t="s">
        <v>194</v>
      </c>
      <c r="C995" s="60" t="s">
        <v>1199</v>
      </c>
      <c r="D995" s="61" t="s">
        <v>184</v>
      </c>
      <c r="E995" s="62" t="s">
        <v>553</v>
      </c>
      <c r="F995" s="63">
        <v>60.03</v>
      </c>
      <c r="G995" s="64" t="s">
        <v>198</v>
      </c>
      <c r="H995" s="63">
        <v>2</v>
      </c>
    </row>
    <row r="996" spans="1:8" ht="33" x14ac:dyDescent="0.3">
      <c r="A996" s="59">
        <v>995</v>
      </c>
      <c r="B996" s="59" t="s">
        <v>194</v>
      </c>
      <c r="C996" s="60" t="s">
        <v>1200</v>
      </c>
      <c r="D996" s="61" t="s">
        <v>186</v>
      </c>
      <c r="E996" s="62" t="s">
        <v>185</v>
      </c>
      <c r="F996" s="63">
        <v>41.6</v>
      </c>
      <c r="G996" s="64" t="s">
        <v>200</v>
      </c>
      <c r="H996" s="63">
        <v>1</v>
      </c>
    </row>
    <row r="997" spans="1:8" ht="33" x14ac:dyDescent="0.3">
      <c r="A997" s="59">
        <v>996</v>
      </c>
      <c r="B997" s="59" t="s">
        <v>194</v>
      </c>
      <c r="C997" s="60" t="s">
        <v>1201</v>
      </c>
      <c r="D997" s="61" t="s">
        <v>188</v>
      </c>
      <c r="E997" s="62" t="s">
        <v>185</v>
      </c>
      <c r="F997" s="63">
        <v>41.73</v>
      </c>
      <c r="G997" s="64" t="s">
        <v>200</v>
      </c>
      <c r="H997" s="63">
        <v>1</v>
      </c>
    </row>
    <row r="998" spans="1:8" ht="33" x14ac:dyDescent="0.3">
      <c r="A998" s="59">
        <v>997</v>
      </c>
      <c r="B998" s="59" t="s">
        <v>194</v>
      </c>
      <c r="C998" s="60" t="s">
        <v>1202</v>
      </c>
      <c r="D998" s="61" t="s">
        <v>186</v>
      </c>
      <c r="E998" s="62" t="s">
        <v>185</v>
      </c>
      <c r="F998" s="63">
        <v>41.73</v>
      </c>
      <c r="G998" s="64" t="s">
        <v>200</v>
      </c>
      <c r="H998" s="63">
        <v>1</v>
      </c>
    </row>
    <row r="999" spans="1:8" ht="33" x14ac:dyDescent="0.3">
      <c r="A999" s="59">
        <v>998</v>
      </c>
      <c r="B999" s="59" t="s">
        <v>194</v>
      </c>
      <c r="C999" s="60" t="s">
        <v>1203</v>
      </c>
      <c r="D999" s="61" t="s">
        <v>188</v>
      </c>
      <c r="E999" s="62" t="s">
        <v>185</v>
      </c>
      <c r="F999" s="63">
        <v>41.6</v>
      </c>
      <c r="G999" s="64" t="s">
        <v>200</v>
      </c>
      <c r="H999" s="63">
        <v>1</v>
      </c>
    </row>
    <row r="1000" spans="1:8" ht="33" x14ac:dyDescent="0.3">
      <c r="A1000" s="59">
        <v>999</v>
      </c>
      <c r="B1000" s="59" t="s">
        <v>194</v>
      </c>
      <c r="C1000" s="60" t="s">
        <v>1204</v>
      </c>
      <c r="D1000" s="61" t="s">
        <v>183</v>
      </c>
      <c r="E1000" s="62" t="s">
        <v>553</v>
      </c>
      <c r="F1000" s="63">
        <v>56.31</v>
      </c>
      <c r="G1000" s="64" t="s">
        <v>198</v>
      </c>
      <c r="H1000" s="63">
        <v>2</v>
      </c>
    </row>
    <row r="1001" spans="1:8" ht="33" x14ac:dyDescent="0.3">
      <c r="A1001" s="59">
        <v>1000</v>
      </c>
      <c r="B1001" s="59" t="s">
        <v>194</v>
      </c>
      <c r="C1001" s="60" t="s">
        <v>1205</v>
      </c>
      <c r="D1001" s="61" t="s">
        <v>184</v>
      </c>
      <c r="E1001" s="62" t="s">
        <v>553</v>
      </c>
      <c r="F1001" s="63">
        <v>60.03</v>
      </c>
      <c r="G1001" s="64" t="s">
        <v>198</v>
      </c>
      <c r="H1001" s="63">
        <v>2</v>
      </c>
    </row>
    <row r="1002" spans="1:8" ht="33" x14ac:dyDescent="0.3">
      <c r="A1002" s="59">
        <v>1001</v>
      </c>
      <c r="B1002" s="59" t="s">
        <v>194</v>
      </c>
      <c r="C1002" s="60" t="s">
        <v>1206</v>
      </c>
      <c r="D1002" s="61" t="s">
        <v>186</v>
      </c>
      <c r="E1002" s="62" t="s">
        <v>185</v>
      </c>
      <c r="F1002" s="63">
        <v>41.6</v>
      </c>
      <c r="G1002" s="64" t="s">
        <v>200</v>
      </c>
      <c r="H1002" s="63">
        <v>1</v>
      </c>
    </row>
    <row r="1003" spans="1:8" ht="33" x14ac:dyDescent="0.3">
      <c r="A1003" s="59">
        <v>1002</v>
      </c>
      <c r="B1003" s="59" t="s">
        <v>194</v>
      </c>
      <c r="C1003" s="60" t="s">
        <v>1207</v>
      </c>
      <c r="D1003" s="61" t="s">
        <v>188</v>
      </c>
      <c r="E1003" s="62" t="s">
        <v>185</v>
      </c>
      <c r="F1003" s="63">
        <v>41.73</v>
      </c>
      <c r="G1003" s="64" t="s">
        <v>200</v>
      </c>
      <c r="H1003" s="63">
        <v>1</v>
      </c>
    </row>
    <row r="1004" spans="1:8" ht="33" x14ac:dyDescent="0.3">
      <c r="A1004" s="59">
        <v>1003</v>
      </c>
      <c r="B1004" s="59" t="s">
        <v>194</v>
      </c>
      <c r="C1004" s="60" t="s">
        <v>1208</v>
      </c>
      <c r="D1004" s="61" t="s">
        <v>186</v>
      </c>
      <c r="E1004" s="62" t="s">
        <v>185</v>
      </c>
      <c r="F1004" s="63">
        <v>41.73</v>
      </c>
      <c r="G1004" s="64" t="s">
        <v>200</v>
      </c>
      <c r="H1004" s="63">
        <v>1</v>
      </c>
    </row>
    <row r="1005" spans="1:8" ht="33" x14ac:dyDescent="0.3">
      <c r="A1005" s="59">
        <v>1004</v>
      </c>
      <c r="B1005" s="59" t="s">
        <v>194</v>
      </c>
      <c r="C1005" s="60" t="s">
        <v>1209</v>
      </c>
      <c r="D1005" s="61" t="s">
        <v>188</v>
      </c>
      <c r="E1005" s="62" t="s">
        <v>185</v>
      </c>
      <c r="F1005" s="63">
        <v>41.6</v>
      </c>
      <c r="G1005" s="64" t="s">
        <v>200</v>
      </c>
      <c r="H1005" s="63">
        <v>1</v>
      </c>
    </row>
    <row r="1006" spans="1:8" ht="33" x14ac:dyDescent="0.3">
      <c r="A1006" s="59">
        <v>1005</v>
      </c>
      <c r="B1006" s="59" t="s">
        <v>194</v>
      </c>
      <c r="C1006" s="60" t="s">
        <v>1210</v>
      </c>
      <c r="D1006" s="61" t="s">
        <v>183</v>
      </c>
      <c r="E1006" s="62" t="s">
        <v>553</v>
      </c>
      <c r="F1006" s="63">
        <v>56.31</v>
      </c>
      <c r="G1006" s="64" t="s">
        <v>198</v>
      </c>
      <c r="H1006" s="63">
        <v>2</v>
      </c>
    </row>
    <row r="1007" spans="1:8" ht="33" x14ac:dyDescent="0.3">
      <c r="A1007" s="59">
        <v>1006</v>
      </c>
      <c r="B1007" s="59" t="s">
        <v>194</v>
      </c>
      <c r="C1007" s="60" t="s">
        <v>1211</v>
      </c>
      <c r="D1007" s="61" t="s">
        <v>184</v>
      </c>
      <c r="E1007" s="62" t="s">
        <v>553</v>
      </c>
      <c r="F1007" s="63">
        <v>60.03</v>
      </c>
      <c r="G1007" s="64" t="s">
        <v>198</v>
      </c>
      <c r="H1007" s="63">
        <v>2</v>
      </c>
    </row>
    <row r="1008" spans="1:8" ht="33" x14ac:dyDescent="0.3">
      <c r="A1008" s="59">
        <v>1007</v>
      </c>
      <c r="B1008" s="59" t="s">
        <v>194</v>
      </c>
      <c r="C1008" s="60" t="s">
        <v>1212</v>
      </c>
      <c r="D1008" s="61" t="s">
        <v>186</v>
      </c>
      <c r="E1008" s="62" t="s">
        <v>185</v>
      </c>
      <c r="F1008" s="63">
        <v>41.6</v>
      </c>
      <c r="G1008" s="64" t="s">
        <v>200</v>
      </c>
      <c r="H1008" s="63">
        <v>1</v>
      </c>
    </row>
    <row r="1009" spans="1:8" ht="33" x14ac:dyDescent="0.3">
      <c r="A1009" s="59">
        <v>1008</v>
      </c>
      <c r="B1009" s="59" t="s">
        <v>194</v>
      </c>
      <c r="C1009" s="60" t="s">
        <v>1213</v>
      </c>
      <c r="D1009" s="61" t="s">
        <v>188</v>
      </c>
      <c r="E1009" s="62" t="s">
        <v>185</v>
      </c>
      <c r="F1009" s="63">
        <v>41.73</v>
      </c>
      <c r="G1009" s="64" t="s">
        <v>200</v>
      </c>
      <c r="H1009" s="63">
        <v>1</v>
      </c>
    </row>
    <row r="1010" spans="1:8" ht="33" x14ac:dyDescent="0.3">
      <c r="A1010" s="59">
        <v>1009</v>
      </c>
      <c r="B1010" s="59" t="s">
        <v>194</v>
      </c>
      <c r="C1010" s="60" t="s">
        <v>1214</v>
      </c>
      <c r="D1010" s="61" t="s">
        <v>186</v>
      </c>
      <c r="E1010" s="62" t="s">
        <v>185</v>
      </c>
      <c r="F1010" s="63">
        <v>41.73</v>
      </c>
      <c r="G1010" s="64" t="s">
        <v>200</v>
      </c>
      <c r="H1010" s="63">
        <v>1</v>
      </c>
    </row>
    <row r="1011" spans="1:8" ht="33" x14ac:dyDescent="0.3">
      <c r="A1011" s="59">
        <v>1010</v>
      </c>
      <c r="B1011" s="59" t="s">
        <v>194</v>
      </c>
      <c r="C1011" s="60" t="s">
        <v>1215</v>
      </c>
      <c r="D1011" s="61" t="s">
        <v>188</v>
      </c>
      <c r="E1011" s="62" t="s">
        <v>185</v>
      </c>
      <c r="F1011" s="63">
        <v>41.6</v>
      </c>
      <c r="G1011" s="64" t="s">
        <v>200</v>
      </c>
      <c r="H1011" s="63">
        <v>1</v>
      </c>
    </row>
    <row r="1012" spans="1:8" ht="33" x14ac:dyDescent="0.3">
      <c r="A1012" s="59">
        <v>1011</v>
      </c>
      <c r="B1012" s="59" t="s">
        <v>194</v>
      </c>
      <c r="C1012" s="60" t="s">
        <v>1216</v>
      </c>
      <c r="D1012" s="61" t="s">
        <v>183</v>
      </c>
      <c r="E1012" s="62" t="s">
        <v>553</v>
      </c>
      <c r="F1012" s="63">
        <v>56.31</v>
      </c>
      <c r="G1012" s="64" t="s">
        <v>198</v>
      </c>
      <c r="H1012" s="63">
        <v>2</v>
      </c>
    </row>
    <row r="1013" spans="1:8" ht="33" x14ac:dyDescent="0.3">
      <c r="A1013" s="59">
        <v>1012</v>
      </c>
      <c r="B1013" s="59" t="s">
        <v>194</v>
      </c>
      <c r="C1013" s="60" t="s">
        <v>1217</v>
      </c>
      <c r="D1013" s="61" t="s">
        <v>184</v>
      </c>
      <c r="E1013" s="62" t="s">
        <v>553</v>
      </c>
      <c r="F1013" s="63">
        <v>60.03</v>
      </c>
      <c r="G1013" s="64" t="s">
        <v>198</v>
      </c>
      <c r="H1013" s="63">
        <v>2</v>
      </c>
    </row>
    <row r="1014" spans="1:8" ht="33" x14ac:dyDescent="0.3">
      <c r="A1014" s="59">
        <v>1013</v>
      </c>
      <c r="B1014" s="59" t="s">
        <v>194</v>
      </c>
      <c r="C1014" s="60" t="s">
        <v>1218</v>
      </c>
      <c r="D1014" s="61" t="s">
        <v>186</v>
      </c>
      <c r="E1014" s="62" t="s">
        <v>185</v>
      </c>
      <c r="F1014" s="63">
        <v>41.6</v>
      </c>
      <c r="G1014" s="64" t="s">
        <v>200</v>
      </c>
      <c r="H1014" s="63">
        <v>1</v>
      </c>
    </row>
    <row r="1015" spans="1:8" ht="33" x14ac:dyDescent="0.3">
      <c r="A1015" s="59">
        <v>1014</v>
      </c>
      <c r="B1015" s="59" t="s">
        <v>194</v>
      </c>
      <c r="C1015" s="60" t="s">
        <v>1219</v>
      </c>
      <c r="D1015" s="61" t="s">
        <v>188</v>
      </c>
      <c r="E1015" s="62" t="s">
        <v>185</v>
      </c>
      <c r="F1015" s="63">
        <v>41.73</v>
      </c>
      <c r="G1015" s="64" t="s">
        <v>200</v>
      </c>
      <c r="H1015" s="63">
        <v>1</v>
      </c>
    </row>
    <row r="1016" spans="1:8" ht="33" x14ac:dyDescent="0.3">
      <c r="A1016" s="59">
        <v>1015</v>
      </c>
      <c r="B1016" s="59" t="s">
        <v>194</v>
      </c>
      <c r="C1016" s="60" t="s">
        <v>1220</v>
      </c>
      <c r="D1016" s="61" t="s">
        <v>186</v>
      </c>
      <c r="E1016" s="62" t="s">
        <v>185</v>
      </c>
      <c r="F1016" s="63">
        <v>41.73</v>
      </c>
      <c r="G1016" s="64" t="s">
        <v>200</v>
      </c>
      <c r="H1016" s="63">
        <v>1</v>
      </c>
    </row>
    <row r="1017" spans="1:8" ht="33" x14ac:dyDescent="0.3">
      <c r="A1017" s="59">
        <v>1016</v>
      </c>
      <c r="B1017" s="59" t="s">
        <v>194</v>
      </c>
      <c r="C1017" s="60" t="s">
        <v>1221</v>
      </c>
      <c r="D1017" s="61" t="s">
        <v>188</v>
      </c>
      <c r="E1017" s="62" t="s">
        <v>185</v>
      </c>
      <c r="F1017" s="63">
        <v>41.6</v>
      </c>
      <c r="G1017" s="64" t="s">
        <v>200</v>
      </c>
      <c r="H1017" s="63">
        <v>1</v>
      </c>
    </row>
    <row r="1018" spans="1:8" ht="33" x14ac:dyDescent="0.3">
      <c r="A1018" s="59">
        <v>1017</v>
      </c>
      <c r="B1018" s="59" t="s">
        <v>194</v>
      </c>
      <c r="C1018" s="60" t="s">
        <v>1222</v>
      </c>
      <c r="D1018" s="61" t="s">
        <v>183</v>
      </c>
      <c r="E1018" s="62" t="s">
        <v>553</v>
      </c>
      <c r="F1018" s="63">
        <v>56.31</v>
      </c>
      <c r="G1018" s="64" t="s">
        <v>198</v>
      </c>
      <c r="H1018" s="63">
        <v>2</v>
      </c>
    </row>
    <row r="1019" spans="1:8" ht="33" x14ac:dyDescent="0.3">
      <c r="A1019" s="59">
        <v>1018</v>
      </c>
      <c r="B1019" s="59" t="s">
        <v>194</v>
      </c>
      <c r="C1019" s="60" t="s">
        <v>1223</v>
      </c>
      <c r="D1019" s="61" t="s">
        <v>184</v>
      </c>
      <c r="E1019" s="62" t="s">
        <v>553</v>
      </c>
      <c r="F1019" s="63">
        <v>60.03</v>
      </c>
      <c r="G1019" s="64" t="s">
        <v>198</v>
      </c>
      <c r="H1019" s="63">
        <v>2</v>
      </c>
    </row>
    <row r="1020" spans="1:8" ht="33" x14ac:dyDescent="0.3">
      <c r="A1020" s="59">
        <v>1019</v>
      </c>
      <c r="B1020" s="59" t="s">
        <v>194</v>
      </c>
      <c r="C1020" s="60" t="s">
        <v>1224</v>
      </c>
      <c r="D1020" s="61" t="s">
        <v>186</v>
      </c>
      <c r="E1020" s="62" t="s">
        <v>185</v>
      </c>
      <c r="F1020" s="63">
        <v>41.6</v>
      </c>
      <c r="G1020" s="64" t="s">
        <v>200</v>
      </c>
      <c r="H1020" s="63">
        <v>1</v>
      </c>
    </row>
    <row r="1021" spans="1:8" ht="33" x14ac:dyDescent="0.3">
      <c r="A1021" s="59">
        <v>1020</v>
      </c>
      <c r="B1021" s="59" t="s">
        <v>194</v>
      </c>
      <c r="C1021" s="60" t="s">
        <v>1225</v>
      </c>
      <c r="D1021" s="61" t="s">
        <v>188</v>
      </c>
      <c r="E1021" s="62" t="s">
        <v>185</v>
      </c>
      <c r="F1021" s="63">
        <v>41.73</v>
      </c>
      <c r="G1021" s="64" t="s">
        <v>200</v>
      </c>
      <c r="H1021" s="63">
        <v>1</v>
      </c>
    </row>
    <row r="1022" spans="1:8" ht="33" x14ac:dyDescent="0.3">
      <c r="A1022" s="59">
        <v>1021</v>
      </c>
      <c r="B1022" s="59" t="s">
        <v>194</v>
      </c>
      <c r="C1022" s="60" t="s">
        <v>1226</v>
      </c>
      <c r="D1022" s="61" t="s">
        <v>186</v>
      </c>
      <c r="E1022" s="62" t="s">
        <v>185</v>
      </c>
      <c r="F1022" s="63">
        <v>41.73</v>
      </c>
      <c r="G1022" s="64" t="s">
        <v>200</v>
      </c>
      <c r="H1022" s="63">
        <v>1</v>
      </c>
    </row>
    <row r="1023" spans="1:8" ht="33" x14ac:dyDescent="0.3">
      <c r="A1023" s="59">
        <v>1022</v>
      </c>
      <c r="B1023" s="59" t="s">
        <v>194</v>
      </c>
      <c r="C1023" s="60" t="s">
        <v>1227</v>
      </c>
      <c r="D1023" s="61" t="s">
        <v>188</v>
      </c>
      <c r="E1023" s="62" t="s">
        <v>185</v>
      </c>
      <c r="F1023" s="63">
        <v>41.6</v>
      </c>
      <c r="G1023" s="64" t="s">
        <v>200</v>
      </c>
      <c r="H1023" s="63">
        <v>1</v>
      </c>
    </row>
    <row r="1024" spans="1:8" ht="33" x14ac:dyDescent="0.3">
      <c r="A1024" s="59">
        <v>1023</v>
      </c>
      <c r="B1024" s="59" t="s">
        <v>194</v>
      </c>
      <c r="C1024" s="60" t="s">
        <v>1228</v>
      </c>
      <c r="D1024" s="61" t="s">
        <v>183</v>
      </c>
      <c r="E1024" s="62" t="s">
        <v>553</v>
      </c>
      <c r="F1024" s="63">
        <v>56.31</v>
      </c>
      <c r="G1024" s="64" t="s">
        <v>198</v>
      </c>
      <c r="H1024" s="63">
        <v>2</v>
      </c>
    </row>
    <row r="1025" spans="1:8" ht="33" x14ac:dyDescent="0.3">
      <c r="A1025" s="59">
        <v>1024</v>
      </c>
      <c r="B1025" s="59" t="s">
        <v>194</v>
      </c>
      <c r="C1025" s="60" t="s">
        <v>1229</v>
      </c>
      <c r="D1025" s="61" t="s">
        <v>184</v>
      </c>
      <c r="E1025" s="62" t="s">
        <v>553</v>
      </c>
      <c r="F1025" s="63">
        <v>60.03</v>
      </c>
      <c r="G1025" s="64" t="s">
        <v>198</v>
      </c>
      <c r="H1025" s="63">
        <v>2</v>
      </c>
    </row>
    <row r="1026" spans="1:8" ht="33" x14ac:dyDescent="0.3">
      <c r="A1026" s="59">
        <v>1025</v>
      </c>
      <c r="B1026" s="59" t="s">
        <v>194</v>
      </c>
      <c r="C1026" s="60" t="s">
        <v>1230</v>
      </c>
      <c r="D1026" s="61" t="s">
        <v>186</v>
      </c>
      <c r="E1026" s="62" t="s">
        <v>185</v>
      </c>
      <c r="F1026" s="63">
        <v>41.6</v>
      </c>
      <c r="G1026" s="64" t="s">
        <v>200</v>
      </c>
      <c r="H1026" s="63">
        <v>1</v>
      </c>
    </row>
    <row r="1027" spans="1:8" ht="33" x14ac:dyDescent="0.3">
      <c r="A1027" s="59">
        <v>1026</v>
      </c>
      <c r="B1027" s="59" t="s">
        <v>194</v>
      </c>
      <c r="C1027" s="60" t="s">
        <v>1231</v>
      </c>
      <c r="D1027" s="61" t="s">
        <v>188</v>
      </c>
      <c r="E1027" s="62" t="s">
        <v>185</v>
      </c>
      <c r="F1027" s="63">
        <v>41.73</v>
      </c>
      <c r="G1027" s="64" t="s">
        <v>200</v>
      </c>
      <c r="H1027" s="63">
        <v>1</v>
      </c>
    </row>
    <row r="1028" spans="1:8" ht="33" x14ac:dyDescent="0.3">
      <c r="A1028" s="59">
        <v>1027</v>
      </c>
      <c r="B1028" s="59" t="s">
        <v>194</v>
      </c>
      <c r="C1028" s="60" t="s">
        <v>1232</v>
      </c>
      <c r="D1028" s="61" t="s">
        <v>186</v>
      </c>
      <c r="E1028" s="62" t="s">
        <v>185</v>
      </c>
      <c r="F1028" s="63">
        <v>41.73</v>
      </c>
      <c r="G1028" s="64" t="s">
        <v>200</v>
      </c>
      <c r="H1028" s="63">
        <v>1</v>
      </c>
    </row>
    <row r="1029" spans="1:8" ht="33" x14ac:dyDescent="0.3">
      <c r="A1029" s="59">
        <v>1028</v>
      </c>
      <c r="B1029" s="59" t="s">
        <v>194</v>
      </c>
      <c r="C1029" s="60" t="s">
        <v>1233</v>
      </c>
      <c r="D1029" s="61" t="s">
        <v>188</v>
      </c>
      <c r="E1029" s="62" t="s">
        <v>185</v>
      </c>
      <c r="F1029" s="63">
        <v>41.6</v>
      </c>
      <c r="G1029" s="64" t="s">
        <v>200</v>
      </c>
      <c r="H1029" s="63">
        <v>1</v>
      </c>
    </row>
    <row r="1030" spans="1:8" ht="33" x14ac:dyDescent="0.3">
      <c r="A1030" s="59">
        <v>1029</v>
      </c>
      <c r="B1030" s="59" t="s">
        <v>194</v>
      </c>
      <c r="C1030" s="60" t="s">
        <v>1234</v>
      </c>
      <c r="D1030" s="61" t="s">
        <v>183</v>
      </c>
      <c r="E1030" s="62" t="s">
        <v>553</v>
      </c>
      <c r="F1030" s="63">
        <v>56.31</v>
      </c>
      <c r="G1030" s="64" t="s">
        <v>198</v>
      </c>
      <c r="H1030" s="63">
        <v>2</v>
      </c>
    </row>
    <row r="1031" spans="1:8" ht="33" x14ac:dyDescent="0.3">
      <c r="A1031" s="59">
        <v>1030</v>
      </c>
      <c r="B1031" s="59" t="s">
        <v>194</v>
      </c>
      <c r="C1031" s="60" t="s">
        <v>1235</v>
      </c>
      <c r="D1031" s="61" t="s">
        <v>184</v>
      </c>
      <c r="E1031" s="62" t="s">
        <v>553</v>
      </c>
      <c r="F1031" s="63">
        <v>60.03</v>
      </c>
      <c r="G1031" s="64" t="s">
        <v>198</v>
      </c>
      <c r="H1031" s="63">
        <v>2</v>
      </c>
    </row>
    <row r="1032" spans="1:8" ht="33" x14ac:dyDescent="0.3">
      <c r="A1032" s="59">
        <v>1031</v>
      </c>
      <c r="B1032" s="59" t="s">
        <v>194</v>
      </c>
      <c r="C1032" s="60" t="s">
        <v>1236</v>
      </c>
      <c r="D1032" s="61" t="s">
        <v>186</v>
      </c>
      <c r="E1032" s="62" t="s">
        <v>185</v>
      </c>
      <c r="F1032" s="63">
        <v>41.6</v>
      </c>
      <c r="G1032" s="64" t="s">
        <v>200</v>
      </c>
      <c r="H1032" s="63">
        <v>1</v>
      </c>
    </row>
    <row r="1033" spans="1:8" ht="33" x14ac:dyDescent="0.3">
      <c r="A1033" s="59">
        <v>1032</v>
      </c>
      <c r="B1033" s="59" t="s">
        <v>194</v>
      </c>
      <c r="C1033" s="60" t="s">
        <v>1237</v>
      </c>
      <c r="D1033" s="61" t="s">
        <v>188</v>
      </c>
      <c r="E1033" s="62" t="s">
        <v>185</v>
      </c>
      <c r="F1033" s="63">
        <v>41.73</v>
      </c>
      <c r="G1033" s="64" t="s">
        <v>200</v>
      </c>
      <c r="H1033" s="63">
        <v>1</v>
      </c>
    </row>
    <row r="1034" spans="1:8" ht="33" x14ac:dyDescent="0.3">
      <c r="A1034" s="59">
        <v>1033</v>
      </c>
      <c r="B1034" s="59" t="s">
        <v>194</v>
      </c>
      <c r="C1034" s="60" t="s">
        <v>1238</v>
      </c>
      <c r="D1034" s="61" t="s">
        <v>186</v>
      </c>
      <c r="E1034" s="62" t="s">
        <v>185</v>
      </c>
      <c r="F1034" s="63">
        <v>41.73</v>
      </c>
      <c r="G1034" s="64" t="s">
        <v>200</v>
      </c>
      <c r="H1034" s="63">
        <v>1</v>
      </c>
    </row>
    <row r="1035" spans="1:8" ht="33" x14ac:dyDescent="0.3">
      <c r="A1035" s="59">
        <v>1034</v>
      </c>
      <c r="B1035" s="59" t="s">
        <v>194</v>
      </c>
      <c r="C1035" s="60" t="s">
        <v>1239</v>
      </c>
      <c r="D1035" s="61" t="s">
        <v>188</v>
      </c>
      <c r="E1035" s="62" t="s">
        <v>185</v>
      </c>
      <c r="F1035" s="63">
        <v>41.6</v>
      </c>
      <c r="G1035" s="64" t="s">
        <v>200</v>
      </c>
      <c r="H1035" s="63">
        <v>1</v>
      </c>
    </row>
    <row r="1036" spans="1:8" ht="33" x14ac:dyDescent="0.3">
      <c r="A1036" s="59">
        <v>1035</v>
      </c>
      <c r="B1036" s="59" t="s">
        <v>194</v>
      </c>
      <c r="C1036" s="60" t="s">
        <v>1240</v>
      </c>
      <c r="D1036" s="61" t="s">
        <v>183</v>
      </c>
      <c r="E1036" s="62" t="s">
        <v>553</v>
      </c>
      <c r="F1036" s="63">
        <v>56.31</v>
      </c>
      <c r="G1036" s="64" t="s">
        <v>198</v>
      </c>
      <c r="H1036" s="63">
        <v>2</v>
      </c>
    </row>
    <row r="1037" spans="1:8" ht="33" x14ac:dyDescent="0.3">
      <c r="A1037" s="59">
        <v>1036</v>
      </c>
      <c r="B1037" s="59" t="s">
        <v>194</v>
      </c>
      <c r="C1037" s="60" t="s">
        <v>1241</v>
      </c>
      <c r="D1037" s="61" t="s">
        <v>184</v>
      </c>
      <c r="E1037" s="62" t="s">
        <v>553</v>
      </c>
      <c r="F1037" s="63">
        <v>60.03</v>
      </c>
      <c r="G1037" s="64" t="s">
        <v>198</v>
      </c>
      <c r="H1037" s="63">
        <v>2</v>
      </c>
    </row>
    <row r="1038" spans="1:8" ht="33" x14ac:dyDescent="0.3">
      <c r="A1038" s="59">
        <v>1037</v>
      </c>
      <c r="B1038" s="59" t="s">
        <v>194</v>
      </c>
      <c r="C1038" s="60" t="s">
        <v>1242</v>
      </c>
      <c r="D1038" s="61" t="s">
        <v>186</v>
      </c>
      <c r="E1038" s="62" t="s">
        <v>185</v>
      </c>
      <c r="F1038" s="63">
        <v>41.6</v>
      </c>
      <c r="G1038" s="64" t="s">
        <v>200</v>
      </c>
      <c r="H1038" s="63">
        <v>1</v>
      </c>
    </row>
    <row r="1039" spans="1:8" ht="33" x14ac:dyDescent="0.3">
      <c r="A1039" s="59">
        <v>1038</v>
      </c>
      <c r="B1039" s="59" t="s">
        <v>194</v>
      </c>
      <c r="C1039" s="60" t="s">
        <v>1243</v>
      </c>
      <c r="D1039" s="61" t="s">
        <v>188</v>
      </c>
      <c r="E1039" s="62" t="s">
        <v>185</v>
      </c>
      <c r="F1039" s="63">
        <v>41.73</v>
      </c>
      <c r="G1039" s="64" t="s">
        <v>200</v>
      </c>
      <c r="H1039" s="63">
        <v>1</v>
      </c>
    </row>
    <row r="1040" spans="1:8" ht="33" x14ac:dyDescent="0.3">
      <c r="A1040" s="59">
        <v>1039</v>
      </c>
      <c r="B1040" s="59" t="s">
        <v>194</v>
      </c>
      <c r="C1040" s="60" t="s">
        <v>1244</v>
      </c>
      <c r="D1040" s="61" t="s">
        <v>186</v>
      </c>
      <c r="E1040" s="62" t="s">
        <v>185</v>
      </c>
      <c r="F1040" s="63">
        <v>41.73</v>
      </c>
      <c r="G1040" s="64" t="s">
        <v>200</v>
      </c>
      <c r="H1040" s="63">
        <v>1</v>
      </c>
    </row>
    <row r="1041" spans="1:8" ht="33" x14ac:dyDescent="0.3">
      <c r="A1041" s="59">
        <v>1040</v>
      </c>
      <c r="B1041" s="59" t="s">
        <v>194</v>
      </c>
      <c r="C1041" s="60" t="s">
        <v>1245</v>
      </c>
      <c r="D1041" s="61" t="s">
        <v>188</v>
      </c>
      <c r="E1041" s="62" t="s">
        <v>185</v>
      </c>
      <c r="F1041" s="63">
        <v>41.6</v>
      </c>
      <c r="G1041" s="64" t="s">
        <v>200</v>
      </c>
      <c r="H1041" s="63">
        <v>1</v>
      </c>
    </row>
    <row r="1042" spans="1:8" ht="33" x14ac:dyDescent="0.3">
      <c r="A1042" s="59">
        <v>1041</v>
      </c>
      <c r="B1042" s="59" t="s">
        <v>194</v>
      </c>
      <c r="C1042" s="60" t="s">
        <v>1246</v>
      </c>
      <c r="D1042" s="61" t="s">
        <v>183</v>
      </c>
      <c r="E1042" s="62" t="s">
        <v>553</v>
      </c>
      <c r="F1042" s="63">
        <v>56.31</v>
      </c>
      <c r="G1042" s="64" t="s">
        <v>198</v>
      </c>
      <c r="H1042" s="63">
        <v>2</v>
      </c>
    </row>
    <row r="1043" spans="1:8" ht="33" x14ac:dyDescent="0.3">
      <c r="A1043" s="59">
        <v>1042</v>
      </c>
      <c r="B1043" s="59" t="s">
        <v>194</v>
      </c>
      <c r="C1043" s="60" t="s">
        <v>1247</v>
      </c>
      <c r="D1043" s="61" t="s">
        <v>184</v>
      </c>
      <c r="E1043" s="62" t="s">
        <v>553</v>
      </c>
      <c r="F1043" s="63">
        <v>60.03</v>
      </c>
      <c r="G1043" s="64" t="s">
        <v>198</v>
      </c>
      <c r="H1043" s="63">
        <v>2</v>
      </c>
    </row>
    <row r="1044" spans="1:8" ht="33" x14ac:dyDescent="0.3">
      <c r="A1044" s="59">
        <v>1043</v>
      </c>
      <c r="B1044" s="59" t="s">
        <v>194</v>
      </c>
      <c r="C1044" s="60" t="s">
        <v>1248</v>
      </c>
      <c r="D1044" s="61" t="s">
        <v>186</v>
      </c>
      <c r="E1044" s="62" t="s">
        <v>185</v>
      </c>
      <c r="F1044" s="63">
        <v>41.6</v>
      </c>
      <c r="G1044" s="64" t="s">
        <v>200</v>
      </c>
      <c r="H1044" s="63">
        <v>1</v>
      </c>
    </row>
    <row r="1045" spans="1:8" ht="33" x14ac:dyDescent="0.3">
      <c r="A1045" s="59">
        <v>1044</v>
      </c>
      <c r="B1045" s="59" t="s">
        <v>194</v>
      </c>
      <c r="C1045" s="60" t="s">
        <v>1249</v>
      </c>
      <c r="D1045" s="61" t="s">
        <v>188</v>
      </c>
      <c r="E1045" s="62" t="s">
        <v>185</v>
      </c>
      <c r="F1045" s="63">
        <v>41.73</v>
      </c>
      <c r="G1045" s="64" t="s">
        <v>200</v>
      </c>
      <c r="H1045" s="63">
        <v>1</v>
      </c>
    </row>
    <row r="1046" spans="1:8" ht="33" x14ac:dyDescent="0.3">
      <c r="A1046" s="59">
        <v>1045</v>
      </c>
      <c r="B1046" s="59" t="s">
        <v>194</v>
      </c>
      <c r="C1046" s="60" t="s">
        <v>1250</v>
      </c>
      <c r="D1046" s="61" t="s">
        <v>186</v>
      </c>
      <c r="E1046" s="62" t="s">
        <v>185</v>
      </c>
      <c r="F1046" s="63">
        <v>41.73</v>
      </c>
      <c r="G1046" s="64" t="s">
        <v>200</v>
      </c>
      <c r="H1046" s="63">
        <v>1</v>
      </c>
    </row>
    <row r="1047" spans="1:8" ht="33" x14ac:dyDescent="0.3">
      <c r="A1047" s="59">
        <v>1046</v>
      </c>
      <c r="B1047" s="59" t="s">
        <v>194</v>
      </c>
      <c r="C1047" s="60" t="s">
        <v>1251</v>
      </c>
      <c r="D1047" s="61" t="s">
        <v>188</v>
      </c>
      <c r="E1047" s="62" t="s">
        <v>185</v>
      </c>
      <c r="F1047" s="63">
        <v>41.6</v>
      </c>
      <c r="G1047" s="64" t="s">
        <v>200</v>
      </c>
      <c r="H1047" s="63">
        <v>1</v>
      </c>
    </row>
    <row r="1048" spans="1:8" ht="33" x14ac:dyDescent="0.3">
      <c r="A1048" s="59">
        <v>1047</v>
      </c>
      <c r="B1048" s="59" t="s">
        <v>194</v>
      </c>
      <c r="C1048" s="60" t="s">
        <v>1252</v>
      </c>
      <c r="D1048" s="61" t="s">
        <v>183</v>
      </c>
      <c r="E1048" s="62" t="s">
        <v>553</v>
      </c>
      <c r="F1048" s="63">
        <v>56.31</v>
      </c>
      <c r="G1048" s="64" t="s">
        <v>198</v>
      </c>
      <c r="H1048" s="63">
        <v>2</v>
      </c>
    </row>
    <row r="1049" spans="1:8" ht="33" x14ac:dyDescent="0.3">
      <c r="A1049" s="59">
        <v>1048</v>
      </c>
      <c r="B1049" s="59" t="s">
        <v>194</v>
      </c>
      <c r="C1049" s="60" t="s">
        <v>1253</v>
      </c>
      <c r="D1049" s="61" t="s">
        <v>184</v>
      </c>
      <c r="E1049" s="62" t="s">
        <v>553</v>
      </c>
      <c r="F1049" s="63">
        <v>60.03</v>
      </c>
      <c r="G1049" s="64" t="s">
        <v>198</v>
      </c>
      <c r="H1049" s="63">
        <v>2</v>
      </c>
    </row>
    <row r="1050" spans="1:8" ht="33" x14ac:dyDescent="0.3">
      <c r="A1050" s="59">
        <v>1049</v>
      </c>
      <c r="B1050" s="59" t="s">
        <v>194</v>
      </c>
      <c r="C1050" s="60" t="s">
        <v>1254</v>
      </c>
      <c r="D1050" s="61" t="s">
        <v>186</v>
      </c>
      <c r="E1050" s="62" t="s">
        <v>185</v>
      </c>
      <c r="F1050" s="63">
        <v>41.6</v>
      </c>
      <c r="G1050" s="64" t="s">
        <v>200</v>
      </c>
      <c r="H1050" s="63">
        <v>1</v>
      </c>
    </row>
    <row r="1051" spans="1:8" ht="33" x14ac:dyDescent="0.3">
      <c r="A1051" s="59">
        <v>1050</v>
      </c>
      <c r="B1051" s="59" t="s">
        <v>194</v>
      </c>
      <c r="C1051" s="60" t="s">
        <v>1255</v>
      </c>
      <c r="D1051" s="61" t="s">
        <v>188</v>
      </c>
      <c r="E1051" s="62" t="s">
        <v>185</v>
      </c>
      <c r="F1051" s="63">
        <v>41.73</v>
      </c>
      <c r="G1051" s="64" t="s">
        <v>200</v>
      </c>
      <c r="H1051" s="63">
        <v>1</v>
      </c>
    </row>
    <row r="1052" spans="1:8" ht="33" x14ac:dyDescent="0.3">
      <c r="A1052" s="59">
        <v>1051</v>
      </c>
      <c r="B1052" s="59" t="s">
        <v>194</v>
      </c>
      <c r="C1052" s="60" t="s">
        <v>1256</v>
      </c>
      <c r="D1052" s="61" t="s">
        <v>186</v>
      </c>
      <c r="E1052" s="62" t="s">
        <v>185</v>
      </c>
      <c r="F1052" s="63">
        <v>41.73</v>
      </c>
      <c r="G1052" s="64" t="s">
        <v>200</v>
      </c>
      <c r="H1052" s="63">
        <v>1</v>
      </c>
    </row>
    <row r="1053" spans="1:8" ht="33" x14ac:dyDescent="0.3">
      <c r="A1053" s="59">
        <v>1052</v>
      </c>
      <c r="B1053" s="59" t="s">
        <v>194</v>
      </c>
      <c r="C1053" s="60" t="s">
        <v>1257</v>
      </c>
      <c r="D1053" s="61" t="s">
        <v>188</v>
      </c>
      <c r="E1053" s="62" t="s">
        <v>185</v>
      </c>
      <c r="F1053" s="63">
        <v>41.6</v>
      </c>
      <c r="G1053" s="64" t="s">
        <v>200</v>
      </c>
      <c r="H1053" s="63">
        <v>1</v>
      </c>
    </row>
    <row r="1054" spans="1:8" ht="33" x14ac:dyDescent="0.3">
      <c r="A1054" s="59">
        <v>1053</v>
      </c>
      <c r="B1054" s="59" t="s">
        <v>194</v>
      </c>
      <c r="C1054" s="60" t="s">
        <v>1258</v>
      </c>
      <c r="D1054" s="61" t="s">
        <v>183</v>
      </c>
      <c r="E1054" s="62" t="s">
        <v>553</v>
      </c>
      <c r="F1054" s="63">
        <v>56.31</v>
      </c>
      <c r="G1054" s="64" t="s">
        <v>198</v>
      </c>
      <c r="H1054" s="63">
        <v>2</v>
      </c>
    </row>
    <row r="1055" spans="1:8" ht="33" x14ac:dyDescent="0.3">
      <c r="A1055" s="59">
        <v>1054</v>
      </c>
      <c r="B1055" s="59" t="s">
        <v>194</v>
      </c>
      <c r="C1055" s="60" t="s">
        <v>1259</v>
      </c>
      <c r="D1055" s="61" t="s">
        <v>184</v>
      </c>
      <c r="E1055" s="62" t="s">
        <v>553</v>
      </c>
      <c r="F1055" s="63">
        <v>60.03</v>
      </c>
      <c r="G1055" s="64" t="s">
        <v>198</v>
      </c>
      <c r="H1055" s="63">
        <v>2</v>
      </c>
    </row>
    <row r="1056" spans="1:8" ht="33" x14ac:dyDescent="0.3">
      <c r="A1056" s="59">
        <v>1055</v>
      </c>
      <c r="B1056" s="59" t="s">
        <v>194</v>
      </c>
      <c r="C1056" s="60" t="s">
        <v>1260</v>
      </c>
      <c r="D1056" s="61" t="s">
        <v>186</v>
      </c>
      <c r="E1056" s="62" t="s">
        <v>185</v>
      </c>
      <c r="F1056" s="63">
        <v>41.6</v>
      </c>
      <c r="G1056" s="64" t="s">
        <v>200</v>
      </c>
      <c r="H1056" s="63">
        <v>1</v>
      </c>
    </row>
    <row r="1057" spans="1:8" ht="33" x14ac:dyDescent="0.3">
      <c r="A1057" s="59">
        <v>1056</v>
      </c>
      <c r="B1057" s="59" t="s">
        <v>194</v>
      </c>
      <c r="C1057" s="60" t="s">
        <v>1261</v>
      </c>
      <c r="D1057" s="61" t="s">
        <v>188</v>
      </c>
      <c r="E1057" s="62" t="s">
        <v>185</v>
      </c>
      <c r="F1057" s="63">
        <v>41.73</v>
      </c>
      <c r="G1057" s="64" t="s">
        <v>200</v>
      </c>
      <c r="H1057" s="63">
        <v>1</v>
      </c>
    </row>
    <row r="1058" spans="1:8" ht="33" x14ac:dyDescent="0.3">
      <c r="A1058" s="59">
        <v>1057</v>
      </c>
      <c r="B1058" s="59" t="s">
        <v>194</v>
      </c>
      <c r="C1058" s="60" t="s">
        <v>1262</v>
      </c>
      <c r="D1058" s="61" t="s">
        <v>186</v>
      </c>
      <c r="E1058" s="62" t="s">
        <v>185</v>
      </c>
      <c r="F1058" s="63">
        <v>41.73</v>
      </c>
      <c r="G1058" s="64" t="s">
        <v>200</v>
      </c>
      <c r="H1058" s="63">
        <v>1</v>
      </c>
    </row>
    <row r="1059" spans="1:8" ht="33" x14ac:dyDescent="0.3">
      <c r="A1059" s="59">
        <v>1058</v>
      </c>
      <c r="B1059" s="59" t="s">
        <v>194</v>
      </c>
      <c r="C1059" s="60" t="s">
        <v>1263</v>
      </c>
      <c r="D1059" s="61" t="s">
        <v>188</v>
      </c>
      <c r="E1059" s="62" t="s">
        <v>185</v>
      </c>
      <c r="F1059" s="63">
        <v>41.6</v>
      </c>
      <c r="G1059" s="64" t="s">
        <v>200</v>
      </c>
      <c r="H1059" s="63">
        <v>1</v>
      </c>
    </row>
    <row r="1060" spans="1:8" ht="33" x14ac:dyDescent="0.3">
      <c r="A1060" s="59">
        <v>1059</v>
      </c>
      <c r="B1060" s="59" t="s">
        <v>194</v>
      </c>
      <c r="C1060" s="60" t="s">
        <v>1264</v>
      </c>
      <c r="D1060" s="61" t="s">
        <v>183</v>
      </c>
      <c r="E1060" s="62" t="s">
        <v>553</v>
      </c>
      <c r="F1060" s="63">
        <v>56.31</v>
      </c>
      <c r="G1060" s="64" t="s">
        <v>198</v>
      </c>
      <c r="H1060" s="63">
        <v>2</v>
      </c>
    </row>
    <row r="1061" spans="1:8" ht="33" x14ac:dyDescent="0.3">
      <c r="A1061" s="59">
        <v>1060</v>
      </c>
      <c r="B1061" s="59" t="s">
        <v>194</v>
      </c>
      <c r="C1061" s="60" t="s">
        <v>1265</v>
      </c>
      <c r="D1061" s="61" t="s">
        <v>184</v>
      </c>
      <c r="E1061" s="62" t="s">
        <v>553</v>
      </c>
      <c r="F1061" s="63">
        <v>60.03</v>
      </c>
      <c r="G1061" s="64" t="s">
        <v>198</v>
      </c>
      <c r="H1061" s="63">
        <v>2</v>
      </c>
    </row>
    <row r="1062" spans="1:8" ht="33" x14ac:dyDescent="0.3">
      <c r="A1062" s="59">
        <v>1061</v>
      </c>
      <c r="B1062" s="59" t="s">
        <v>194</v>
      </c>
      <c r="C1062" s="60" t="s">
        <v>1266</v>
      </c>
      <c r="D1062" s="61" t="s">
        <v>186</v>
      </c>
      <c r="E1062" s="62" t="s">
        <v>185</v>
      </c>
      <c r="F1062" s="63">
        <v>41.6</v>
      </c>
      <c r="G1062" s="64" t="s">
        <v>200</v>
      </c>
      <c r="H1062" s="63">
        <v>1</v>
      </c>
    </row>
    <row r="1063" spans="1:8" ht="33" x14ac:dyDescent="0.3">
      <c r="A1063" s="59">
        <v>1062</v>
      </c>
      <c r="B1063" s="59" t="s">
        <v>194</v>
      </c>
      <c r="C1063" s="60" t="s">
        <v>1267</v>
      </c>
      <c r="D1063" s="61" t="s">
        <v>188</v>
      </c>
      <c r="E1063" s="62" t="s">
        <v>185</v>
      </c>
      <c r="F1063" s="63">
        <v>41.73</v>
      </c>
      <c r="G1063" s="64" t="s">
        <v>200</v>
      </c>
      <c r="H1063" s="63">
        <v>1</v>
      </c>
    </row>
    <row r="1064" spans="1:8" ht="33" x14ac:dyDescent="0.3">
      <c r="A1064" s="59">
        <v>1063</v>
      </c>
      <c r="B1064" s="59" t="s">
        <v>194</v>
      </c>
      <c r="C1064" s="60" t="s">
        <v>1268</v>
      </c>
      <c r="D1064" s="61" t="s">
        <v>186</v>
      </c>
      <c r="E1064" s="62" t="s">
        <v>185</v>
      </c>
      <c r="F1064" s="63">
        <v>41.73</v>
      </c>
      <c r="G1064" s="64" t="s">
        <v>200</v>
      </c>
      <c r="H1064" s="63">
        <v>1</v>
      </c>
    </row>
    <row r="1065" spans="1:8" ht="33" x14ac:dyDescent="0.3">
      <c r="A1065" s="59">
        <v>1064</v>
      </c>
      <c r="B1065" s="59" t="s">
        <v>194</v>
      </c>
      <c r="C1065" s="60" t="s">
        <v>1269</v>
      </c>
      <c r="D1065" s="61" t="s">
        <v>188</v>
      </c>
      <c r="E1065" s="62" t="s">
        <v>185</v>
      </c>
      <c r="F1065" s="63">
        <v>41.6</v>
      </c>
      <c r="G1065" s="64" t="s">
        <v>200</v>
      </c>
      <c r="H1065" s="63">
        <v>1</v>
      </c>
    </row>
    <row r="1066" spans="1:8" ht="33" x14ac:dyDescent="0.3">
      <c r="A1066" s="59">
        <v>1065</v>
      </c>
      <c r="B1066" s="59" t="s">
        <v>194</v>
      </c>
      <c r="C1066" s="60" t="s">
        <v>1270</v>
      </c>
      <c r="D1066" s="61" t="s">
        <v>183</v>
      </c>
      <c r="E1066" s="62" t="s">
        <v>553</v>
      </c>
      <c r="F1066" s="63">
        <v>56.31</v>
      </c>
      <c r="G1066" s="64" t="s">
        <v>198</v>
      </c>
      <c r="H1066" s="63">
        <v>2</v>
      </c>
    </row>
    <row r="1067" spans="1:8" ht="33" x14ac:dyDescent="0.3">
      <c r="A1067" s="59">
        <v>1066</v>
      </c>
      <c r="B1067" s="59" t="s">
        <v>194</v>
      </c>
      <c r="C1067" s="60" t="s">
        <v>1271</v>
      </c>
      <c r="D1067" s="61" t="s">
        <v>184</v>
      </c>
      <c r="E1067" s="62" t="s">
        <v>553</v>
      </c>
      <c r="F1067" s="63">
        <v>60.03</v>
      </c>
      <c r="G1067" s="64" t="s">
        <v>198</v>
      </c>
      <c r="H1067" s="63">
        <v>2</v>
      </c>
    </row>
    <row r="1068" spans="1:8" ht="33" x14ac:dyDescent="0.3">
      <c r="A1068" s="59">
        <v>1067</v>
      </c>
      <c r="B1068" s="59" t="s">
        <v>194</v>
      </c>
      <c r="C1068" s="60" t="s">
        <v>1272</v>
      </c>
      <c r="D1068" s="61" t="s">
        <v>186</v>
      </c>
      <c r="E1068" s="62" t="s">
        <v>185</v>
      </c>
      <c r="F1068" s="63">
        <v>41.6</v>
      </c>
      <c r="G1068" s="64" t="s">
        <v>200</v>
      </c>
      <c r="H1068" s="63">
        <v>1</v>
      </c>
    </row>
    <row r="1069" spans="1:8" ht="33" x14ac:dyDescent="0.3">
      <c r="A1069" s="59">
        <v>1068</v>
      </c>
      <c r="B1069" s="59" t="s">
        <v>194</v>
      </c>
      <c r="C1069" s="60" t="s">
        <v>1273</v>
      </c>
      <c r="D1069" s="61" t="s">
        <v>188</v>
      </c>
      <c r="E1069" s="62" t="s">
        <v>185</v>
      </c>
      <c r="F1069" s="63">
        <v>41.73</v>
      </c>
      <c r="G1069" s="64" t="s">
        <v>200</v>
      </c>
      <c r="H1069" s="63">
        <v>1</v>
      </c>
    </row>
    <row r="1070" spans="1:8" ht="33" x14ac:dyDescent="0.3">
      <c r="A1070" s="59">
        <v>1069</v>
      </c>
      <c r="B1070" s="59" t="s">
        <v>194</v>
      </c>
      <c r="C1070" s="60" t="s">
        <v>1274</v>
      </c>
      <c r="D1070" s="61" t="s">
        <v>186</v>
      </c>
      <c r="E1070" s="62" t="s">
        <v>185</v>
      </c>
      <c r="F1070" s="63">
        <v>41.73</v>
      </c>
      <c r="G1070" s="64" t="s">
        <v>200</v>
      </c>
      <c r="H1070" s="63">
        <v>1</v>
      </c>
    </row>
    <row r="1071" spans="1:8" ht="33" x14ac:dyDescent="0.3">
      <c r="A1071" s="59">
        <v>1070</v>
      </c>
      <c r="B1071" s="59" t="s">
        <v>194</v>
      </c>
      <c r="C1071" s="60" t="s">
        <v>1275</v>
      </c>
      <c r="D1071" s="61" t="s">
        <v>188</v>
      </c>
      <c r="E1071" s="62" t="s">
        <v>185</v>
      </c>
      <c r="F1071" s="63">
        <v>41.6</v>
      </c>
      <c r="G1071" s="64" t="s">
        <v>200</v>
      </c>
      <c r="H1071" s="63">
        <v>1</v>
      </c>
    </row>
    <row r="1072" spans="1:8" ht="33" x14ac:dyDescent="0.3">
      <c r="A1072" s="59">
        <v>1071</v>
      </c>
      <c r="B1072" s="59" t="s">
        <v>194</v>
      </c>
      <c r="C1072" s="60" t="s">
        <v>1276</v>
      </c>
      <c r="D1072" s="61" t="s">
        <v>183</v>
      </c>
      <c r="E1072" s="62" t="s">
        <v>553</v>
      </c>
      <c r="F1072" s="63">
        <v>56.31</v>
      </c>
      <c r="G1072" s="64" t="s">
        <v>198</v>
      </c>
      <c r="H1072" s="63">
        <v>2</v>
      </c>
    </row>
    <row r="1073" spans="1:8" ht="16.5" x14ac:dyDescent="0.3">
      <c r="A1073" s="59">
        <v>1072</v>
      </c>
      <c r="B1073" s="59" t="s">
        <v>194</v>
      </c>
      <c r="C1073" s="60" t="s">
        <v>1277</v>
      </c>
      <c r="D1073" s="61" t="s">
        <v>184</v>
      </c>
      <c r="E1073" s="62" t="s">
        <v>553</v>
      </c>
      <c r="F1073" s="63">
        <v>59.64</v>
      </c>
      <c r="G1073" s="64" t="s">
        <v>198</v>
      </c>
      <c r="H1073" s="63">
        <v>2</v>
      </c>
    </row>
    <row r="1074" spans="1:8" ht="16.5" x14ac:dyDescent="0.3">
      <c r="A1074" s="59">
        <v>1073</v>
      </c>
      <c r="B1074" s="59" t="s">
        <v>194</v>
      </c>
      <c r="C1074" s="60" t="s">
        <v>1278</v>
      </c>
      <c r="D1074" s="61" t="s">
        <v>186</v>
      </c>
      <c r="E1074" s="62" t="s">
        <v>185</v>
      </c>
      <c r="F1074" s="63">
        <v>41.44</v>
      </c>
      <c r="G1074" s="64" t="s">
        <v>200</v>
      </c>
      <c r="H1074" s="63">
        <v>1</v>
      </c>
    </row>
    <row r="1075" spans="1:8" ht="16.5" x14ac:dyDescent="0.3">
      <c r="A1075" s="59">
        <v>1074</v>
      </c>
      <c r="B1075" s="59" t="s">
        <v>194</v>
      </c>
      <c r="C1075" s="60" t="s">
        <v>1279</v>
      </c>
      <c r="D1075" s="61" t="s">
        <v>188</v>
      </c>
      <c r="E1075" s="62" t="s">
        <v>185</v>
      </c>
      <c r="F1075" s="63">
        <v>41.57</v>
      </c>
      <c r="G1075" s="64" t="s">
        <v>200</v>
      </c>
      <c r="H1075" s="63">
        <v>1</v>
      </c>
    </row>
    <row r="1076" spans="1:8" ht="16.5" x14ac:dyDescent="0.3">
      <c r="A1076" s="59">
        <v>1075</v>
      </c>
      <c r="B1076" s="59" t="s">
        <v>194</v>
      </c>
      <c r="C1076" s="60" t="s">
        <v>1280</v>
      </c>
      <c r="D1076" s="61" t="s">
        <v>186</v>
      </c>
      <c r="E1076" s="62" t="s">
        <v>185</v>
      </c>
      <c r="F1076" s="63">
        <v>41.87</v>
      </c>
      <c r="G1076" s="64" t="s">
        <v>200</v>
      </c>
      <c r="H1076" s="63">
        <v>1</v>
      </c>
    </row>
    <row r="1077" spans="1:8" ht="16.5" x14ac:dyDescent="0.3">
      <c r="A1077" s="59">
        <v>1076</v>
      </c>
      <c r="B1077" s="59" t="s">
        <v>194</v>
      </c>
      <c r="C1077" s="60" t="s">
        <v>1281</v>
      </c>
      <c r="D1077" s="61" t="s">
        <v>191</v>
      </c>
      <c r="E1077" s="62" t="s">
        <v>187</v>
      </c>
      <c r="F1077" s="63">
        <v>41.79</v>
      </c>
      <c r="G1077" s="64" t="s">
        <v>200</v>
      </c>
      <c r="H1077" s="63">
        <v>1</v>
      </c>
    </row>
    <row r="1078" spans="1:8" ht="16.5" x14ac:dyDescent="0.3">
      <c r="A1078" s="59">
        <v>1077</v>
      </c>
      <c r="B1078" s="59" t="s">
        <v>194</v>
      </c>
      <c r="C1078" s="60" t="s">
        <v>1282</v>
      </c>
      <c r="D1078" s="61" t="s">
        <v>202</v>
      </c>
      <c r="E1078" s="62" t="s">
        <v>187</v>
      </c>
      <c r="F1078" s="63">
        <v>41.79</v>
      </c>
      <c r="G1078" s="64" t="s">
        <v>200</v>
      </c>
      <c r="H1078" s="63">
        <v>1</v>
      </c>
    </row>
    <row r="1079" spans="1:8" ht="16.5" x14ac:dyDescent="0.3">
      <c r="A1079" s="59">
        <v>1078</v>
      </c>
      <c r="B1079" s="59" t="s">
        <v>194</v>
      </c>
      <c r="C1079" s="60" t="s">
        <v>1283</v>
      </c>
      <c r="D1079" s="61" t="s">
        <v>202</v>
      </c>
      <c r="E1079" s="62" t="s">
        <v>187</v>
      </c>
      <c r="F1079" s="63">
        <v>41.57</v>
      </c>
      <c r="G1079" s="64" t="s">
        <v>200</v>
      </c>
      <c r="H1079" s="63">
        <v>1</v>
      </c>
    </row>
    <row r="1080" spans="1:8" ht="16.5" x14ac:dyDescent="0.3">
      <c r="A1080" s="59">
        <v>1079</v>
      </c>
      <c r="B1080" s="59" t="s">
        <v>194</v>
      </c>
      <c r="C1080" s="60" t="s">
        <v>1284</v>
      </c>
      <c r="D1080" s="61" t="s">
        <v>191</v>
      </c>
      <c r="E1080" s="62" t="s">
        <v>187</v>
      </c>
      <c r="F1080" s="63">
        <v>41.57</v>
      </c>
      <c r="G1080" s="64" t="s">
        <v>200</v>
      </c>
      <c r="H1080" s="63">
        <v>1</v>
      </c>
    </row>
    <row r="1081" spans="1:8" ht="16.5" x14ac:dyDescent="0.3">
      <c r="A1081" s="59">
        <v>1080</v>
      </c>
      <c r="B1081" s="59" t="s">
        <v>194</v>
      </c>
      <c r="C1081" s="60" t="s">
        <v>1285</v>
      </c>
      <c r="D1081" s="61" t="s">
        <v>184</v>
      </c>
      <c r="E1081" s="62" t="s">
        <v>553</v>
      </c>
      <c r="F1081" s="63">
        <v>59.64</v>
      </c>
      <c r="G1081" s="64" t="s">
        <v>198</v>
      </c>
      <c r="H1081" s="63">
        <v>2</v>
      </c>
    </row>
    <row r="1082" spans="1:8" ht="16.5" x14ac:dyDescent="0.3">
      <c r="A1082" s="59">
        <v>1081</v>
      </c>
      <c r="B1082" s="59" t="s">
        <v>194</v>
      </c>
      <c r="C1082" s="60" t="s">
        <v>1286</v>
      </c>
      <c r="D1082" s="61" t="s">
        <v>186</v>
      </c>
      <c r="E1082" s="62" t="s">
        <v>185</v>
      </c>
      <c r="F1082" s="63">
        <v>41.44</v>
      </c>
      <c r="G1082" s="64" t="s">
        <v>200</v>
      </c>
      <c r="H1082" s="63">
        <v>1</v>
      </c>
    </row>
    <row r="1083" spans="1:8" ht="16.5" x14ac:dyDescent="0.3">
      <c r="A1083" s="59">
        <v>1082</v>
      </c>
      <c r="B1083" s="59" t="s">
        <v>194</v>
      </c>
      <c r="C1083" s="60" t="s">
        <v>1287</v>
      </c>
      <c r="D1083" s="61" t="s">
        <v>188</v>
      </c>
      <c r="E1083" s="62" t="s">
        <v>185</v>
      </c>
      <c r="F1083" s="63">
        <v>41.57</v>
      </c>
      <c r="G1083" s="64" t="s">
        <v>200</v>
      </c>
      <c r="H1083" s="63">
        <v>1</v>
      </c>
    </row>
    <row r="1084" spans="1:8" ht="16.5" x14ac:dyDescent="0.3">
      <c r="A1084" s="59">
        <v>1083</v>
      </c>
      <c r="B1084" s="59" t="s">
        <v>194</v>
      </c>
      <c r="C1084" s="60" t="s">
        <v>1288</v>
      </c>
      <c r="D1084" s="61" t="s">
        <v>186</v>
      </c>
      <c r="E1084" s="62" t="s">
        <v>185</v>
      </c>
      <c r="F1084" s="63">
        <v>41.87</v>
      </c>
      <c r="G1084" s="64" t="s">
        <v>200</v>
      </c>
      <c r="H1084" s="63">
        <v>1</v>
      </c>
    </row>
    <row r="1085" spans="1:8" ht="16.5" x14ac:dyDescent="0.3">
      <c r="A1085" s="59">
        <v>1084</v>
      </c>
      <c r="B1085" s="59" t="s">
        <v>194</v>
      </c>
      <c r="C1085" s="60" t="s">
        <v>1289</v>
      </c>
      <c r="D1085" s="61" t="s">
        <v>191</v>
      </c>
      <c r="E1085" s="62" t="s">
        <v>187</v>
      </c>
      <c r="F1085" s="63">
        <v>41.79</v>
      </c>
      <c r="G1085" s="64" t="s">
        <v>200</v>
      </c>
      <c r="H1085" s="63">
        <v>1</v>
      </c>
    </row>
    <row r="1086" spans="1:8" ht="16.5" x14ac:dyDescent="0.3">
      <c r="A1086" s="59">
        <v>1085</v>
      </c>
      <c r="B1086" s="59" t="s">
        <v>194</v>
      </c>
      <c r="C1086" s="60" t="s">
        <v>1290</v>
      </c>
      <c r="D1086" s="61" t="s">
        <v>202</v>
      </c>
      <c r="E1086" s="62" t="s">
        <v>187</v>
      </c>
      <c r="F1086" s="63">
        <v>41.79</v>
      </c>
      <c r="G1086" s="64" t="s">
        <v>200</v>
      </c>
      <c r="H1086" s="63">
        <v>1</v>
      </c>
    </row>
    <row r="1087" spans="1:8" ht="16.5" x14ac:dyDescent="0.3">
      <c r="A1087" s="59">
        <v>1086</v>
      </c>
      <c r="B1087" s="59" t="s">
        <v>194</v>
      </c>
      <c r="C1087" s="60" t="s">
        <v>1291</v>
      </c>
      <c r="D1087" s="61" t="s">
        <v>202</v>
      </c>
      <c r="E1087" s="62" t="s">
        <v>187</v>
      </c>
      <c r="F1087" s="63">
        <v>41.57</v>
      </c>
      <c r="G1087" s="64" t="s">
        <v>200</v>
      </c>
      <c r="H1087" s="63">
        <v>1</v>
      </c>
    </row>
    <row r="1088" spans="1:8" ht="16.5" x14ac:dyDescent="0.3">
      <c r="A1088" s="59">
        <v>1087</v>
      </c>
      <c r="B1088" s="59" t="s">
        <v>194</v>
      </c>
      <c r="C1088" s="60" t="s">
        <v>1292</v>
      </c>
      <c r="D1088" s="61" t="s">
        <v>191</v>
      </c>
      <c r="E1088" s="62" t="s">
        <v>187</v>
      </c>
      <c r="F1088" s="63">
        <v>41.57</v>
      </c>
      <c r="G1088" s="64" t="s">
        <v>200</v>
      </c>
      <c r="H1088" s="63">
        <v>1</v>
      </c>
    </row>
    <row r="1089" spans="1:8" ht="16.5" x14ac:dyDescent="0.3">
      <c r="A1089" s="59">
        <v>1088</v>
      </c>
      <c r="B1089" s="59" t="s">
        <v>194</v>
      </c>
      <c r="C1089" s="60" t="s">
        <v>1293</v>
      </c>
      <c r="D1089" s="61" t="s">
        <v>184</v>
      </c>
      <c r="E1089" s="62" t="s">
        <v>553</v>
      </c>
      <c r="F1089" s="63">
        <v>59.64</v>
      </c>
      <c r="G1089" s="64" t="s">
        <v>198</v>
      </c>
      <c r="H1089" s="63">
        <v>2</v>
      </c>
    </row>
    <row r="1090" spans="1:8" ht="16.5" x14ac:dyDescent="0.3">
      <c r="A1090" s="59">
        <v>1089</v>
      </c>
      <c r="B1090" s="59" t="s">
        <v>194</v>
      </c>
      <c r="C1090" s="60" t="s">
        <v>1294</v>
      </c>
      <c r="D1090" s="61" t="s">
        <v>186</v>
      </c>
      <c r="E1090" s="62" t="s">
        <v>185</v>
      </c>
      <c r="F1090" s="63">
        <v>41.44</v>
      </c>
      <c r="G1090" s="64" t="s">
        <v>200</v>
      </c>
      <c r="H1090" s="63">
        <v>1</v>
      </c>
    </row>
    <row r="1091" spans="1:8" ht="16.5" x14ac:dyDescent="0.3">
      <c r="A1091" s="59">
        <v>1090</v>
      </c>
      <c r="B1091" s="59" t="s">
        <v>194</v>
      </c>
      <c r="C1091" s="60" t="s">
        <v>1295</v>
      </c>
      <c r="D1091" s="61" t="s">
        <v>188</v>
      </c>
      <c r="E1091" s="62" t="s">
        <v>185</v>
      </c>
      <c r="F1091" s="63">
        <v>41.57</v>
      </c>
      <c r="G1091" s="64" t="s">
        <v>200</v>
      </c>
      <c r="H1091" s="63">
        <v>1</v>
      </c>
    </row>
    <row r="1092" spans="1:8" ht="16.5" x14ac:dyDescent="0.3">
      <c r="A1092" s="59">
        <v>1091</v>
      </c>
      <c r="B1092" s="59" t="s">
        <v>194</v>
      </c>
      <c r="C1092" s="60" t="s">
        <v>1296</v>
      </c>
      <c r="D1092" s="61" t="s">
        <v>186</v>
      </c>
      <c r="E1092" s="62" t="s">
        <v>185</v>
      </c>
      <c r="F1092" s="63">
        <v>41.87</v>
      </c>
      <c r="G1092" s="64" t="s">
        <v>200</v>
      </c>
      <c r="H1092" s="63">
        <v>1</v>
      </c>
    </row>
    <row r="1093" spans="1:8" ht="16.5" x14ac:dyDescent="0.3">
      <c r="A1093" s="59">
        <v>1092</v>
      </c>
      <c r="B1093" s="59" t="s">
        <v>194</v>
      </c>
      <c r="C1093" s="60" t="s">
        <v>1297</v>
      </c>
      <c r="D1093" s="61" t="s">
        <v>191</v>
      </c>
      <c r="E1093" s="62" t="s">
        <v>187</v>
      </c>
      <c r="F1093" s="63">
        <v>41.79</v>
      </c>
      <c r="G1093" s="64" t="s">
        <v>200</v>
      </c>
      <c r="H1093" s="63">
        <v>1</v>
      </c>
    </row>
    <row r="1094" spans="1:8" ht="16.5" x14ac:dyDescent="0.3">
      <c r="A1094" s="59">
        <v>1093</v>
      </c>
      <c r="B1094" s="59" t="s">
        <v>194</v>
      </c>
      <c r="C1094" s="60" t="s">
        <v>1298</v>
      </c>
      <c r="D1094" s="61" t="s">
        <v>202</v>
      </c>
      <c r="E1094" s="62" t="s">
        <v>187</v>
      </c>
      <c r="F1094" s="63">
        <v>41.79</v>
      </c>
      <c r="G1094" s="64" t="s">
        <v>200</v>
      </c>
      <c r="H1094" s="63">
        <v>1</v>
      </c>
    </row>
    <row r="1095" spans="1:8" ht="16.5" x14ac:dyDescent="0.3">
      <c r="A1095" s="59">
        <v>1094</v>
      </c>
      <c r="B1095" s="59" t="s">
        <v>194</v>
      </c>
      <c r="C1095" s="60" t="s">
        <v>1299</v>
      </c>
      <c r="D1095" s="61" t="s">
        <v>202</v>
      </c>
      <c r="E1095" s="62" t="s">
        <v>187</v>
      </c>
      <c r="F1095" s="63">
        <v>41.57</v>
      </c>
      <c r="G1095" s="64" t="s">
        <v>200</v>
      </c>
      <c r="H1095" s="63">
        <v>1</v>
      </c>
    </row>
    <row r="1096" spans="1:8" ht="16.5" x14ac:dyDescent="0.3">
      <c r="A1096" s="59">
        <v>1095</v>
      </c>
      <c r="B1096" s="59" t="s">
        <v>194</v>
      </c>
      <c r="C1096" s="60" t="s">
        <v>1300</v>
      </c>
      <c r="D1096" s="61" t="s">
        <v>191</v>
      </c>
      <c r="E1096" s="62" t="s">
        <v>187</v>
      </c>
      <c r="F1096" s="63">
        <v>41.57</v>
      </c>
      <c r="G1096" s="64" t="s">
        <v>200</v>
      </c>
      <c r="H1096" s="63">
        <v>1</v>
      </c>
    </row>
    <row r="1097" spans="1:8" ht="16.5" x14ac:dyDescent="0.3">
      <c r="A1097" s="59">
        <v>1096</v>
      </c>
      <c r="B1097" s="59" t="s">
        <v>194</v>
      </c>
      <c r="C1097" s="60" t="s">
        <v>1301</v>
      </c>
      <c r="D1097" s="61" t="s">
        <v>184</v>
      </c>
      <c r="E1097" s="62" t="s">
        <v>553</v>
      </c>
      <c r="F1097" s="63">
        <v>59.64</v>
      </c>
      <c r="G1097" s="64" t="s">
        <v>198</v>
      </c>
      <c r="H1097" s="63">
        <v>2</v>
      </c>
    </row>
    <row r="1098" spans="1:8" ht="16.5" x14ac:dyDescent="0.3">
      <c r="A1098" s="59">
        <v>1097</v>
      </c>
      <c r="B1098" s="59" t="s">
        <v>194</v>
      </c>
      <c r="C1098" s="60" t="s">
        <v>1302</v>
      </c>
      <c r="D1098" s="61" t="s">
        <v>186</v>
      </c>
      <c r="E1098" s="62" t="s">
        <v>185</v>
      </c>
      <c r="F1098" s="63">
        <v>41.44</v>
      </c>
      <c r="G1098" s="64" t="s">
        <v>200</v>
      </c>
      <c r="H1098" s="63">
        <v>1</v>
      </c>
    </row>
    <row r="1099" spans="1:8" ht="16.5" x14ac:dyDescent="0.3">
      <c r="A1099" s="59">
        <v>1098</v>
      </c>
      <c r="B1099" s="59" t="s">
        <v>194</v>
      </c>
      <c r="C1099" s="60" t="s">
        <v>1303</v>
      </c>
      <c r="D1099" s="61" t="s">
        <v>188</v>
      </c>
      <c r="E1099" s="62" t="s">
        <v>185</v>
      </c>
      <c r="F1099" s="63">
        <v>41.57</v>
      </c>
      <c r="G1099" s="64" t="s">
        <v>200</v>
      </c>
      <c r="H1099" s="63">
        <v>1</v>
      </c>
    </row>
    <row r="1100" spans="1:8" ht="16.5" x14ac:dyDescent="0.3">
      <c r="A1100" s="59">
        <v>1099</v>
      </c>
      <c r="B1100" s="59" t="s">
        <v>194</v>
      </c>
      <c r="C1100" s="60" t="s">
        <v>1304</v>
      </c>
      <c r="D1100" s="61" t="s">
        <v>186</v>
      </c>
      <c r="E1100" s="62" t="s">
        <v>185</v>
      </c>
      <c r="F1100" s="63">
        <v>41.87</v>
      </c>
      <c r="G1100" s="64" t="s">
        <v>200</v>
      </c>
      <c r="H1100" s="63">
        <v>1</v>
      </c>
    </row>
    <row r="1101" spans="1:8" ht="16.5" x14ac:dyDescent="0.3">
      <c r="A1101" s="59">
        <v>1100</v>
      </c>
      <c r="B1101" s="59" t="s">
        <v>194</v>
      </c>
      <c r="C1101" s="60" t="s">
        <v>1305</v>
      </c>
      <c r="D1101" s="61" t="s">
        <v>191</v>
      </c>
      <c r="E1101" s="62" t="s">
        <v>187</v>
      </c>
      <c r="F1101" s="63">
        <v>41.79</v>
      </c>
      <c r="G1101" s="64" t="s">
        <v>200</v>
      </c>
      <c r="H1101" s="63">
        <v>1</v>
      </c>
    </row>
    <row r="1102" spans="1:8" ht="16.5" x14ac:dyDescent="0.3">
      <c r="A1102" s="59">
        <v>1101</v>
      </c>
      <c r="B1102" s="59" t="s">
        <v>194</v>
      </c>
      <c r="C1102" s="60" t="s">
        <v>1306</v>
      </c>
      <c r="D1102" s="61" t="s">
        <v>202</v>
      </c>
      <c r="E1102" s="62" t="s">
        <v>187</v>
      </c>
      <c r="F1102" s="63">
        <v>41.79</v>
      </c>
      <c r="G1102" s="64" t="s">
        <v>200</v>
      </c>
      <c r="H1102" s="63">
        <v>1</v>
      </c>
    </row>
    <row r="1103" spans="1:8" ht="16.5" x14ac:dyDescent="0.3">
      <c r="A1103" s="59">
        <v>1102</v>
      </c>
      <c r="B1103" s="59" t="s">
        <v>194</v>
      </c>
      <c r="C1103" s="60" t="s">
        <v>1307</v>
      </c>
      <c r="D1103" s="61" t="s">
        <v>202</v>
      </c>
      <c r="E1103" s="62" t="s">
        <v>187</v>
      </c>
      <c r="F1103" s="63">
        <v>41.57</v>
      </c>
      <c r="G1103" s="64" t="s">
        <v>200</v>
      </c>
      <c r="H1103" s="63">
        <v>1</v>
      </c>
    </row>
    <row r="1104" spans="1:8" ht="16.5" x14ac:dyDescent="0.3">
      <c r="A1104" s="59">
        <v>1103</v>
      </c>
      <c r="B1104" s="59" t="s">
        <v>194</v>
      </c>
      <c r="C1104" s="60" t="s">
        <v>1308</v>
      </c>
      <c r="D1104" s="61" t="s">
        <v>191</v>
      </c>
      <c r="E1104" s="62" t="s">
        <v>187</v>
      </c>
      <c r="F1104" s="63">
        <v>41.57</v>
      </c>
      <c r="G1104" s="64" t="s">
        <v>200</v>
      </c>
      <c r="H1104" s="63">
        <v>1</v>
      </c>
    </row>
    <row r="1105" spans="1:8" ht="16.5" x14ac:dyDescent="0.3">
      <c r="A1105" s="59">
        <v>1104</v>
      </c>
      <c r="B1105" s="59" t="s">
        <v>194</v>
      </c>
      <c r="C1105" s="60" t="s">
        <v>1309</v>
      </c>
      <c r="D1105" s="61" t="s">
        <v>184</v>
      </c>
      <c r="E1105" s="62" t="s">
        <v>553</v>
      </c>
      <c r="F1105" s="63">
        <v>59.93</v>
      </c>
      <c r="G1105" s="64" t="s">
        <v>198</v>
      </c>
      <c r="H1105" s="63">
        <v>2</v>
      </c>
    </row>
    <row r="1106" spans="1:8" ht="16.5" x14ac:dyDescent="0.3">
      <c r="A1106" s="59">
        <v>1105</v>
      </c>
      <c r="B1106" s="59" t="s">
        <v>194</v>
      </c>
      <c r="C1106" s="60" t="s">
        <v>1310</v>
      </c>
      <c r="D1106" s="61" t="s">
        <v>186</v>
      </c>
      <c r="E1106" s="62" t="s">
        <v>185</v>
      </c>
      <c r="F1106" s="63">
        <v>41.6</v>
      </c>
      <c r="G1106" s="64" t="s">
        <v>200</v>
      </c>
      <c r="H1106" s="63">
        <v>1</v>
      </c>
    </row>
    <row r="1107" spans="1:8" ht="16.5" x14ac:dyDescent="0.3">
      <c r="A1107" s="59">
        <v>1106</v>
      </c>
      <c r="B1107" s="59" t="s">
        <v>194</v>
      </c>
      <c r="C1107" s="60" t="s">
        <v>1311</v>
      </c>
      <c r="D1107" s="61" t="s">
        <v>188</v>
      </c>
      <c r="E1107" s="62" t="s">
        <v>185</v>
      </c>
      <c r="F1107" s="63">
        <v>41.73</v>
      </c>
      <c r="G1107" s="64" t="s">
        <v>200</v>
      </c>
      <c r="H1107" s="63">
        <v>1</v>
      </c>
    </row>
    <row r="1108" spans="1:8" ht="16.5" x14ac:dyDescent="0.3">
      <c r="A1108" s="59">
        <v>1107</v>
      </c>
      <c r="B1108" s="59" t="s">
        <v>194</v>
      </c>
      <c r="C1108" s="60" t="s">
        <v>1312</v>
      </c>
      <c r="D1108" s="61" t="s">
        <v>186</v>
      </c>
      <c r="E1108" s="62" t="s">
        <v>185</v>
      </c>
      <c r="F1108" s="63">
        <v>42.01</v>
      </c>
      <c r="G1108" s="64" t="s">
        <v>200</v>
      </c>
      <c r="H1108" s="63">
        <v>1</v>
      </c>
    </row>
    <row r="1109" spans="1:8" ht="16.5" x14ac:dyDescent="0.3">
      <c r="A1109" s="59">
        <v>1108</v>
      </c>
      <c r="B1109" s="59" t="s">
        <v>194</v>
      </c>
      <c r="C1109" s="60" t="s">
        <v>1313</v>
      </c>
      <c r="D1109" s="61" t="s">
        <v>191</v>
      </c>
      <c r="E1109" s="62" t="s">
        <v>187</v>
      </c>
      <c r="F1109" s="63">
        <v>41.94</v>
      </c>
      <c r="G1109" s="64" t="s">
        <v>200</v>
      </c>
      <c r="H1109" s="63">
        <v>1</v>
      </c>
    </row>
    <row r="1110" spans="1:8" ht="16.5" x14ac:dyDescent="0.3">
      <c r="A1110" s="59">
        <v>1109</v>
      </c>
      <c r="B1110" s="59" t="s">
        <v>194</v>
      </c>
      <c r="C1110" s="60" t="s">
        <v>1314</v>
      </c>
      <c r="D1110" s="61" t="s">
        <v>202</v>
      </c>
      <c r="E1110" s="62" t="s">
        <v>187</v>
      </c>
      <c r="F1110" s="63">
        <v>41.94</v>
      </c>
      <c r="G1110" s="64" t="s">
        <v>200</v>
      </c>
      <c r="H1110" s="63">
        <v>1</v>
      </c>
    </row>
    <row r="1111" spans="1:8" ht="16.5" x14ac:dyDescent="0.3">
      <c r="A1111" s="59">
        <v>1110</v>
      </c>
      <c r="B1111" s="59" t="s">
        <v>194</v>
      </c>
      <c r="C1111" s="60" t="s">
        <v>1315</v>
      </c>
      <c r="D1111" s="61" t="s">
        <v>202</v>
      </c>
      <c r="E1111" s="62" t="s">
        <v>187</v>
      </c>
      <c r="F1111" s="63">
        <v>41.73</v>
      </c>
      <c r="G1111" s="64" t="s">
        <v>200</v>
      </c>
      <c r="H1111" s="63">
        <v>1</v>
      </c>
    </row>
    <row r="1112" spans="1:8" ht="16.5" x14ac:dyDescent="0.3">
      <c r="A1112" s="59">
        <v>1111</v>
      </c>
      <c r="B1112" s="59" t="s">
        <v>194</v>
      </c>
      <c r="C1112" s="60" t="s">
        <v>1316</v>
      </c>
      <c r="D1112" s="61" t="s">
        <v>191</v>
      </c>
      <c r="E1112" s="62" t="s">
        <v>187</v>
      </c>
      <c r="F1112" s="63">
        <v>41.73</v>
      </c>
      <c r="G1112" s="64" t="s">
        <v>200</v>
      </c>
      <c r="H1112" s="63">
        <v>1</v>
      </c>
    </row>
    <row r="1113" spans="1:8" ht="16.5" x14ac:dyDescent="0.3">
      <c r="A1113" s="59">
        <v>1112</v>
      </c>
      <c r="B1113" s="59" t="s">
        <v>194</v>
      </c>
      <c r="C1113" s="60" t="s">
        <v>1317</v>
      </c>
      <c r="D1113" s="61" t="s">
        <v>184</v>
      </c>
      <c r="E1113" s="62" t="s">
        <v>553</v>
      </c>
      <c r="F1113" s="63">
        <v>59.93</v>
      </c>
      <c r="G1113" s="64" t="s">
        <v>198</v>
      </c>
      <c r="H1113" s="63">
        <v>2</v>
      </c>
    </row>
    <row r="1114" spans="1:8" ht="16.5" x14ac:dyDescent="0.3">
      <c r="A1114" s="59">
        <v>1113</v>
      </c>
      <c r="B1114" s="59" t="s">
        <v>194</v>
      </c>
      <c r="C1114" s="60" t="s">
        <v>1318</v>
      </c>
      <c r="D1114" s="61" t="s">
        <v>186</v>
      </c>
      <c r="E1114" s="62" t="s">
        <v>185</v>
      </c>
      <c r="F1114" s="63">
        <v>41.6</v>
      </c>
      <c r="G1114" s="64" t="s">
        <v>200</v>
      </c>
      <c r="H1114" s="63">
        <v>1</v>
      </c>
    </row>
    <row r="1115" spans="1:8" ht="16.5" x14ac:dyDescent="0.3">
      <c r="A1115" s="59">
        <v>1114</v>
      </c>
      <c r="B1115" s="59" t="s">
        <v>194</v>
      </c>
      <c r="C1115" s="60" t="s">
        <v>1319</v>
      </c>
      <c r="D1115" s="61" t="s">
        <v>188</v>
      </c>
      <c r="E1115" s="62" t="s">
        <v>185</v>
      </c>
      <c r="F1115" s="63">
        <v>41.73</v>
      </c>
      <c r="G1115" s="64" t="s">
        <v>200</v>
      </c>
      <c r="H1115" s="63">
        <v>1</v>
      </c>
    </row>
    <row r="1116" spans="1:8" ht="16.5" x14ac:dyDescent="0.3">
      <c r="A1116" s="59">
        <v>1115</v>
      </c>
      <c r="B1116" s="59" t="s">
        <v>194</v>
      </c>
      <c r="C1116" s="60" t="s">
        <v>1320</v>
      </c>
      <c r="D1116" s="61" t="s">
        <v>186</v>
      </c>
      <c r="E1116" s="62" t="s">
        <v>185</v>
      </c>
      <c r="F1116" s="63">
        <v>42.01</v>
      </c>
      <c r="G1116" s="64" t="s">
        <v>200</v>
      </c>
      <c r="H1116" s="63">
        <v>1</v>
      </c>
    </row>
    <row r="1117" spans="1:8" ht="16.5" x14ac:dyDescent="0.3">
      <c r="A1117" s="59">
        <v>1116</v>
      </c>
      <c r="B1117" s="59" t="s">
        <v>194</v>
      </c>
      <c r="C1117" s="60" t="s">
        <v>1321</v>
      </c>
      <c r="D1117" s="61" t="s">
        <v>191</v>
      </c>
      <c r="E1117" s="62" t="s">
        <v>187</v>
      </c>
      <c r="F1117" s="63">
        <v>41.94</v>
      </c>
      <c r="G1117" s="64" t="s">
        <v>200</v>
      </c>
      <c r="H1117" s="63">
        <v>1</v>
      </c>
    </row>
    <row r="1118" spans="1:8" ht="16.5" x14ac:dyDescent="0.3">
      <c r="A1118" s="59">
        <v>1117</v>
      </c>
      <c r="B1118" s="59" t="s">
        <v>194</v>
      </c>
      <c r="C1118" s="60" t="s">
        <v>1322</v>
      </c>
      <c r="D1118" s="61" t="s">
        <v>202</v>
      </c>
      <c r="E1118" s="62" t="s">
        <v>187</v>
      </c>
      <c r="F1118" s="63">
        <v>41.94</v>
      </c>
      <c r="G1118" s="64" t="s">
        <v>200</v>
      </c>
      <c r="H1118" s="63">
        <v>1</v>
      </c>
    </row>
    <row r="1119" spans="1:8" ht="16.5" x14ac:dyDescent="0.3">
      <c r="A1119" s="59">
        <v>1118</v>
      </c>
      <c r="B1119" s="59" t="s">
        <v>194</v>
      </c>
      <c r="C1119" s="60" t="s">
        <v>1323</v>
      </c>
      <c r="D1119" s="61" t="s">
        <v>202</v>
      </c>
      <c r="E1119" s="62" t="s">
        <v>187</v>
      </c>
      <c r="F1119" s="63">
        <v>41.73</v>
      </c>
      <c r="G1119" s="64" t="s">
        <v>200</v>
      </c>
      <c r="H1119" s="63">
        <v>1</v>
      </c>
    </row>
    <row r="1120" spans="1:8" ht="16.5" x14ac:dyDescent="0.3">
      <c r="A1120" s="59">
        <v>1119</v>
      </c>
      <c r="B1120" s="59" t="s">
        <v>194</v>
      </c>
      <c r="C1120" s="60" t="s">
        <v>1324</v>
      </c>
      <c r="D1120" s="61" t="s">
        <v>191</v>
      </c>
      <c r="E1120" s="62" t="s">
        <v>187</v>
      </c>
      <c r="F1120" s="63">
        <v>41.73</v>
      </c>
      <c r="G1120" s="64" t="s">
        <v>200</v>
      </c>
      <c r="H1120" s="63">
        <v>1</v>
      </c>
    </row>
    <row r="1121" spans="1:8" ht="16.5" x14ac:dyDescent="0.3">
      <c r="A1121" s="59">
        <v>1120</v>
      </c>
      <c r="B1121" s="59" t="s">
        <v>194</v>
      </c>
      <c r="C1121" s="60" t="s">
        <v>1325</v>
      </c>
      <c r="D1121" s="61" t="s">
        <v>184</v>
      </c>
      <c r="E1121" s="62" t="s">
        <v>553</v>
      </c>
      <c r="F1121" s="63">
        <v>59.93</v>
      </c>
      <c r="G1121" s="64" t="s">
        <v>198</v>
      </c>
      <c r="H1121" s="63">
        <v>2</v>
      </c>
    </row>
    <row r="1122" spans="1:8" ht="16.5" x14ac:dyDescent="0.3">
      <c r="A1122" s="59">
        <v>1121</v>
      </c>
      <c r="B1122" s="59" t="s">
        <v>194</v>
      </c>
      <c r="C1122" s="60" t="s">
        <v>1326</v>
      </c>
      <c r="D1122" s="61" t="s">
        <v>186</v>
      </c>
      <c r="E1122" s="62" t="s">
        <v>185</v>
      </c>
      <c r="F1122" s="63">
        <v>41.6</v>
      </c>
      <c r="G1122" s="64" t="s">
        <v>200</v>
      </c>
      <c r="H1122" s="63">
        <v>1</v>
      </c>
    </row>
    <row r="1123" spans="1:8" ht="16.5" x14ac:dyDescent="0.3">
      <c r="A1123" s="59">
        <v>1122</v>
      </c>
      <c r="B1123" s="59" t="s">
        <v>194</v>
      </c>
      <c r="C1123" s="60" t="s">
        <v>1327</v>
      </c>
      <c r="D1123" s="61" t="s">
        <v>188</v>
      </c>
      <c r="E1123" s="62" t="s">
        <v>185</v>
      </c>
      <c r="F1123" s="63">
        <v>41.73</v>
      </c>
      <c r="G1123" s="64" t="s">
        <v>200</v>
      </c>
      <c r="H1123" s="63">
        <v>1</v>
      </c>
    </row>
    <row r="1124" spans="1:8" ht="16.5" x14ac:dyDescent="0.3">
      <c r="A1124" s="59">
        <v>1123</v>
      </c>
      <c r="B1124" s="59" t="s">
        <v>194</v>
      </c>
      <c r="C1124" s="60" t="s">
        <v>1328</v>
      </c>
      <c r="D1124" s="61" t="s">
        <v>186</v>
      </c>
      <c r="E1124" s="62" t="s">
        <v>185</v>
      </c>
      <c r="F1124" s="63">
        <v>42.01</v>
      </c>
      <c r="G1124" s="64" t="s">
        <v>200</v>
      </c>
      <c r="H1124" s="63">
        <v>1</v>
      </c>
    </row>
    <row r="1125" spans="1:8" ht="16.5" x14ac:dyDescent="0.3">
      <c r="A1125" s="59">
        <v>1124</v>
      </c>
      <c r="B1125" s="59" t="s">
        <v>194</v>
      </c>
      <c r="C1125" s="60" t="s">
        <v>1329</v>
      </c>
      <c r="D1125" s="61" t="s">
        <v>191</v>
      </c>
      <c r="E1125" s="62" t="s">
        <v>187</v>
      </c>
      <c r="F1125" s="63">
        <v>41.94</v>
      </c>
      <c r="G1125" s="64" t="s">
        <v>200</v>
      </c>
      <c r="H1125" s="63">
        <v>1</v>
      </c>
    </row>
    <row r="1126" spans="1:8" ht="16.5" x14ac:dyDescent="0.3">
      <c r="A1126" s="59">
        <v>1125</v>
      </c>
      <c r="B1126" s="59" t="s">
        <v>194</v>
      </c>
      <c r="C1126" s="60" t="s">
        <v>1330</v>
      </c>
      <c r="D1126" s="61" t="s">
        <v>202</v>
      </c>
      <c r="E1126" s="62" t="s">
        <v>187</v>
      </c>
      <c r="F1126" s="63">
        <v>41.94</v>
      </c>
      <c r="G1126" s="64" t="s">
        <v>200</v>
      </c>
      <c r="H1126" s="63">
        <v>1</v>
      </c>
    </row>
    <row r="1127" spans="1:8" ht="16.5" x14ac:dyDescent="0.3">
      <c r="A1127" s="59">
        <v>1126</v>
      </c>
      <c r="B1127" s="59" t="s">
        <v>194</v>
      </c>
      <c r="C1127" s="60" t="s">
        <v>1331</v>
      </c>
      <c r="D1127" s="61" t="s">
        <v>202</v>
      </c>
      <c r="E1127" s="62" t="s">
        <v>187</v>
      </c>
      <c r="F1127" s="63">
        <v>41.73</v>
      </c>
      <c r="G1127" s="64" t="s">
        <v>200</v>
      </c>
      <c r="H1127" s="63">
        <v>1</v>
      </c>
    </row>
    <row r="1128" spans="1:8" ht="16.5" x14ac:dyDescent="0.3">
      <c r="A1128" s="59">
        <v>1127</v>
      </c>
      <c r="B1128" s="59" t="s">
        <v>194</v>
      </c>
      <c r="C1128" s="60" t="s">
        <v>1332</v>
      </c>
      <c r="D1128" s="61" t="s">
        <v>191</v>
      </c>
      <c r="E1128" s="62" t="s">
        <v>187</v>
      </c>
      <c r="F1128" s="63">
        <v>41.73</v>
      </c>
      <c r="G1128" s="64" t="s">
        <v>200</v>
      </c>
      <c r="H1128" s="63">
        <v>1</v>
      </c>
    </row>
    <row r="1129" spans="1:8" ht="16.5" x14ac:dyDescent="0.3">
      <c r="A1129" s="59">
        <v>1128</v>
      </c>
      <c r="B1129" s="59" t="s">
        <v>194</v>
      </c>
      <c r="C1129" s="60" t="s">
        <v>1333</v>
      </c>
      <c r="D1129" s="61" t="s">
        <v>184</v>
      </c>
      <c r="E1129" s="62" t="s">
        <v>553</v>
      </c>
      <c r="F1129" s="63">
        <v>59.93</v>
      </c>
      <c r="G1129" s="64" t="s">
        <v>198</v>
      </c>
      <c r="H1129" s="63">
        <v>2</v>
      </c>
    </row>
    <row r="1130" spans="1:8" ht="16.5" x14ac:dyDescent="0.3">
      <c r="A1130" s="59">
        <v>1129</v>
      </c>
      <c r="B1130" s="59" t="s">
        <v>194</v>
      </c>
      <c r="C1130" s="60" t="s">
        <v>1334</v>
      </c>
      <c r="D1130" s="61" t="s">
        <v>186</v>
      </c>
      <c r="E1130" s="62" t="s">
        <v>185</v>
      </c>
      <c r="F1130" s="63">
        <v>41.6</v>
      </c>
      <c r="G1130" s="64" t="s">
        <v>200</v>
      </c>
      <c r="H1130" s="63">
        <v>1</v>
      </c>
    </row>
    <row r="1131" spans="1:8" ht="16.5" x14ac:dyDescent="0.3">
      <c r="A1131" s="59">
        <v>1130</v>
      </c>
      <c r="B1131" s="59" t="s">
        <v>194</v>
      </c>
      <c r="C1131" s="60" t="s">
        <v>1335</v>
      </c>
      <c r="D1131" s="61" t="s">
        <v>188</v>
      </c>
      <c r="E1131" s="62" t="s">
        <v>185</v>
      </c>
      <c r="F1131" s="63">
        <v>41.73</v>
      </c>
      <c r="G1131" s="64" t="s">
        <v>200</v>
      </c>
      <c r="H1131" s="63">
        <v>1</v>
      </c>
    </row>
    <row r="1132" spans="1:8" ht="16.5" x14ac:dyDescent="0.3">
      <c r="A1132" s="59">
        <v>1131</v>
      </c>
      <c r="B1132" s="59" t="s">
        <v>194</v>
      </c>
      <c r="C1132" s="60" t="s">
        <v>1336</v>
      </c>
      <c r="D1132" s="61" t="s">
        <v>186</v>
      </c>
      <c r="E1132" s="62" t="s">
        <v>185</v>
      </c>
      <c r="F1132" s="63">
        <v>42.01</v>
      </c>
      <c r="G1132" s="64" t="s">
        <v>200</v>
      </c>
      <c r="H1132" s="63">
        <v>1</v>
      </c>
    </row>
    <row r="1133" spans="1:8" ht="16.5" x14ac:dyDescent="0.3">
      <c r="A1133" s="59">
        <v>1132</v>
      </c>
      <c r="B1133" s="59" t="s">
        <v>194</v>
      </c>
      <c r="C1133" s="60" t="s">
        <v>1337</v>
      </c>
      <c r="D1133" s="61" t="s">
        <v>191</v>
      </c>
      <c r="E1133" s="62" t="s">
        <v>187</v>
      </c>
      <c r="F1133" s="63">
        <v>41.94</v>
      </c>
      <c r="G1133" s="64" t="s">
        <v>200</v>
      </c>
      <c r="H1133" s="63">
        <v>1</v>
      </c>
    </row>
    <row r="1134" spans="1:8" ht="16.5" x14ac:dyDescent="0.3">
      <c r="A1134" s="59">
        <v>1133</v>
      </c>
      <c r="B1134" s="59" t="s">
        <v>194</v>
      </c>
      <c r="C1134" s="60" t="s">
        <v>1338</v>
      </c>
      <c r="D1134" s="61" t="s">
        <v>202</v>
      </c>
      <c r="E1134" s="62" t="s">
        <v>187</v>
      </c>
      <c r="F1134" s="63">
        <v>41.94</v>
      </c>
      <c r="G1134" s="64" t="s">
        <v>200</v>
      </c>
      <c r="H1134" s="63">
        <v>1</v>
      </c>
    </row>
    <row r="1135" spans="1:8" ht="16.5" x14ac:dyDescent="0.3">
      <c r="A1135" s="59">
        <v>1134</v>
      </c>
      <c r="B1135" s="59" t="s">
        <v>194</v>
      </c>
      <c r="C1135" s="60" t="s">
        <v>1339</v>
      </c>
      <c r="D1135" s="61" t="s">
        <v>202</v>
      </c>
      <c r="E1135" s="62" t="s">
        <v>187</v>
      </c>
      <c r="F1135" s="63">
        <v>41.73</v>
      </c>
      <c r="G1135" s="64" t="s">
        <v>200</v>
      </c>
      <c r="H1135" s="63">
        <v>1</v>
      </c>
    </row>
    <row r="1136" spans="1:8" ht="16.5" x14ac:dyDescent="0.3">
      <c r="A1136" s="59">
        <v>1135</v>
      </c>
      <c r="B1136" s="59" t="s">
        <v>194</v>
      </c>
      <c r="C1136" s="60" t="s">
        <v>1340</v>
      </c>
      <c r="D1136" s="61" t="s">
        <v>191</v>
      </c>
      <c r="E1136" s="62" t="s">
        <v>187</v>
      </c>
      <c r="F1136" s="63">
        <v>41.73</v>
      </c>
      <c r="G1136" s="64" t="s">
        <v>200</v>
      </c>
      <c r="H1136" s="63">
        <v>1</v>
      </c>
    </row>
    <row r="1137" spans="1:8" ht="16.5" x14ac:dyDescent="0.3">
      <c r="A1137" s="59">
        <v>1136</v>
      </c>
      <c r="B1137" s="59" t="s">
        <v>194</v>
      </c>
      <c r="C1137" s="60" t="s">
        <v>1341</v>
      </c>
      <c r="D1137" s="61" t="s">
        <v>184</v>
      </c>
      <c r="E1137" s="62" t="s">
        <v>553</v>
      </c>
      <c r="F1137" s="63">
        <v>59.93</v>
      </c>
      <c r="G1137" s="64" t="s">
        <v>198</v>
      </c>
      <c r="H1137" s="63">
        <v>2</v>
      </c>
    </row>
    <row r="1138" spans="1:8" ht="16.5" x14ac:dyDescent="0.3">
      <c r="A1138" s="59">
        <v>1137</v>
      </c>
      <c r="B1138" s="59" t="s">
        <v>194</v>
      </c>
      <c r="C1138" s="60" t="s">
        <v>1342</v>
      </c>
      <c r="D1138" s="61" t="s">
        <v>186</v>
      </c>
      <c r="E1138" s="62" t="s">
        <v>185</v>
      </c>
      <c r="F1138" s="63">
        <v>41.6</v>
      </c>
      <c r="G1138" s="64" t="s">
        <v>200</v>
      </c>
      <c r="H1138" s="63">
        <v>1</v>
      </c>
    </row>
    <row r="1139" spans="1:8" ht="16.5" x14ac:dyDescent="0.3">
      <c r="A1139" s="59">
        <v>1138</v>
      </c>
      <c r="B1139" s="59" t="s">
        <v>194</v>
      </c>
      <c r="C1139" s="60" t="s">
        <v>1343</v>
      </c>
      <c r="D1139" s="61" t="s">
        <v>188</v>
      </c>
      <c r="E1139" s="62" t="s">
        <v>185</v>
      </c>
      <c r="F1139" s="63">
        <v>41.73</v>
      </c>
      <c r="G1139" s="64" t="s">
        <v>200</v>
      </c>
      <c r="H1139" s="63">
        <v>1</v>
      </c>
    </row>
    <row r="1140" spans="1:8" ht="16.5" x14ac:dyDescent="0.3">
      <c r="A1140" s="59">
        <v>1139</v>
      </c>
      <c r="B1140" s="59" t="s">
        <v>194</v>
      </c>
      <c r="C1140" s="60" t="s">
        <v>1344</v>
      </c>
      <c r="D1140" s="61" t="s">
        <v>186</v>
      </c>
      <c r="E1140" s="62" t="s">
        <v>185</v>
      </c>
      <c r="F1140" s="63">
        <v>42.01</v>
      </c>
      <c r="G1140" s="64" t="s">
        <v>200</v>
      </c>
      <c r="H1140" s="63">
        <v>1</v>
      </c>
    </row>
    <row r="1141" spans="1:8" ht="16.5" x14ac:dyDescent="0.3">
      <c r="A1141" s="59">
        <v>1140</v>
      </c>
      <c r="B1141" s="59" t="s">
        <v>194</v>
      </c>
      <c r="C1141" s="60" t="s">
        <v>1345</v>
      </c>
      <c r="D1141" s="61" t="s">
        <v>191</v>
      </c>
      <c r="E1141" s="62" t="s">
        <v>187</v>
      </c>
      <c r="F1141" s="63">
        <v>41.94</v>
      </c>
      <c r="G1141" s="64" t="s">
        <v>200</v>
      </c>
      <c r="H1141" s="63">
        <v>1</v>
      </c>
    </row>
    <row r="1142" spans="1:8" ht="16.5" x14ac:dyDescent="0.3">
      <c r="A1142" s="59">
        <v>1141</v>
      </c>
      <c r="B1142" s="59" t="s">
        <v>194</v>
      </c>
      <c r="C1142" s="60" t="s">
        <v>1346</v>
      </c>
      <c r="D1142" s="61" t="s">
        <v>202</v>
      </c>
      <c r="E1142" s="62" t="s">
        <v>187</v>
      </c>
      <c r="F1142" s="63">
        <v>41.94</v>
      </c>
      <c r="G1142" s="64" t="s">
        <v>200</v>
      </c>
      <c r="H1142" s="63">
        <v>1</v>
      </c>
    </row>
    <row r="1143" spans="1:8" ht="16.5" x14ac:dyDescent="0.3">
      <c r="A1143" s="59">
        <v>1142</v>
      </c>
      <c r="B1143" s="59" t="s">
        <v>194</v>
      </c>
      <c r="C1143" s="60" t="s">
        <v>1347</v>
      </c>
      <c r="D1143" s="61" t="s">
        <v>202</v>
      </c>
      <c r="E1143" s="62" t="s">
        <v>187</v>
      </c>
      <c r="F1143" s="63">
        <v>41.73</v>
      </c>
      <c r="G1143" s="64" t="s">
        <v>200</v>
      </c>
      <c r="H1143" s="63">
        <v>1</v>
      </c>
    </row>
    <row r="1144" spans="1:8" ht="16.5" x14ac:dyDescent="0.3">
      <c r="A1144" s="59">
        <v>1143</v>
      </c>
      <c r="B1144" s="59" t="s">
        <v>194</v>
      </c>
      <c r="C1144" s="60" t="s">
        <v>1348</v>
      </c>
      <c r="D1144" s="61" t="s">
        <v>191</v>
      </c>
      <c r="E1144" s="62" t="s">
        <v>187</v>
      </c>
      <c r="F1144" s="63">
        <v>41.73</v>
      </c>
      <c r="G1144" s="64" t="s">
        <v>200</v>
      </c>
      <c r="H1144" s="63">
        <v>1</v>
      </c>
    </row>
    <row r="1145" spans="1:8" ht="33" x14ac:dyDescent="0.3">
      <c r="A1145" s="59">
        <v>1144</v>
      </c>
      <c r="B1145" s="59" t="s">
        <v>194</v>
      </c>
      <c r="C1145" s="60" t="s">
        <v>1349</v>
      </c>
      <c r="D1145" s="61" t="s">
        <v>184</v>
      </c>
      <c r="E1145" s="62" t="s">
        <v>553</v>
      </c>
      <c r="F1145" s="63">
        <v>59.93</v>
      </c>
      <c r="G1145" s="64" t="s">
        <v>198</v>
      </c>
      <c r="H1145" s="63">
        <v>2</v>
      </c>
    </row>
    <row r="1146" spans="1:8" ht="33" x14ac:dyDescent="0.3">
      <c r="A1146" s="59">
        <v>1145</v>
      </c>
      <c r="B1146" s="59" t="s">
        <v>194</v>
      </c>
      <c r="C1146" s="60" t="s">
        <v>1350</v>
      </c>
      <c r="D1146" s="61" t="s">
        <v>186</v>
      </c>
      <c r="E1146" s="62" t="s">
        <v>185</v>
      </c>
      <c r="F1146" s="63">
        <v>41.6</v>
      </c>
      <c r="G1146" s="64" t="s">
        <v>200</v>
      </c>
      <c r="H1146" s="63">
        <v>1</v>
      </c>
    </row>
    <row r="1147" spans="1:8" ht="33" x14ac:dyDescent="0.3">
      <c r="A1147" s="59">
        <v>1146</v>
      </c>
      <c r="B1147" s="59" t="s">
        <v>194</v>
      </c>
      <c r="C1147" s="60" t="s">
        <v>1351</v>
      </c>
      <c r="D1147" s="61" t="s">
        <v>188</v>
      </c>
      <c r="E1147" s="62" t="s">
        <v>185</v>
      </c>
      <c r="F1147" s="63">
        <v>41.73</v>
      </c>
      <c r="G1147" s="64" t="s">
        <v>200</v>
      </c>
      <c r="H1147" s="63">
        <v>1</v>
      </c>
    </row>
    <row r="1148" spans="1:8" ht="33" x14ac:dyDescent="0.3">
      <c r="A1148" s="59">
        <v>1147</v>
      </c>
      <c r="B1148" s="59" t="s">
        <v>194</v>
      </c>
      <c r="C1148" s="60" t="s">
        <v>1352</v>
      </c>
      <c r="D1148" s="61" t="s">
        <v>186</v>
      </c>
      <c r="E1148" s="62" t="s">
        <v>185</v>
      </c>
      <c r="F1148" s="63">
        <v>42.01</v>
      </c>
      <c r="G1148" s="64" t="s">
        <v>200</v>
      </c>
      <c r="H1148" s="63">
        <v>1</v>
      </c>
    </row>
    <row r="1149" spans="1:8" ht="33" x14ac:dyDescent="0.3">
      <c r="A1149" s="59">
        <v>1148</v>
      </c>
      <c r="B1149" s="59" t="s">
        <v>194</v>
      </c>
      <c r="C1149" s="60" t="s">
        <v>1353</v>
      </c>
      <c r="D1149" s="61" t="s">
        <v>191</v>
      </c>
      <c r="E1149" s="62" t="s">
        <v>187</v>
      </c>
      <c r="F1149" s="63">
        <v>41.94</v>
      </c>
      <c r="G1149" s="64" t="s">
        <v>200</v>
      </c>
      <c r="H1149" s="63">
        <v>1</v>
      </c>
    </row>
    <row r="1150" spans="1:8" ht="33" x14ac:dyDescent="0.3">
      <c r="A1150" s="59">
        <v>1149</v>
      </c>
      <c r="B1150" s="59" t="s">
        <v>194</v>
      </c>
      <c r="C1150" s="60" t="s">
        <v>1354</v>
      </c>
      <c r="D1150" s="61" t="s">
        <v>202</v>
      </c>
      <c r="E1150" s="62" t="s">
        <v>187</v>
      </c>
      <c r="F1150" s="63">
        <v>41.94</v>
      </c>
      <c r="G1150" s="64" t="s">
        <v>200</v>
      </c>
      <c r="H1150" s="63">
        <v>1</v>
      </c>
    </row>
    <row r="1151" spans="1:8" ht="33" x14ac:dyDescent="0.3">
      <c r="A1151" s="59">
        <v>1150</v>
      </c>
      <c r="B1151" s="59" t="s">
        <v>194</v>
      </c>
      <c r="C1151" s="60" t="s">
        <v>1355</v>
      </c>
      <c r="D1151" s="61" t="s">
        <v>202</v>
      </c>
      <c r="E1151" s="62" t="s">
        <v>187</v>
      </c>
      <c r="F1151" s="63">
        <v>41.73</v>
      </c>
      <c r="G1151" s="64" t="s">
        <v>200</v>
      </c>
      <c r="H1151" s="63">
        <v>1</v>
      </c>
    </row>
    <row r="1152" spans="1:8" ht="33" x14ac:dyDescent="0.3">
      <c r="A1152" s="59">
        <v>1151</v>
      </c>
      <c r="B1152" s="59" t="s">
        <v>194</v>
      </c>
      <c r="C1152" s="60" t="s">
        <v>1356</v>
      </c>
      <c r="D1152" s="61" t="s">
        <v>191</v>
      </c>
      <c r="E1152" s="62" t="s">
        <v>187</v>
      </c>
      <c r="F1152" s="63">
        <v>41.73</v>
      </c>
      <c r="G1152" s="64" t="s">
        <v>200</v>
      </c>
      <c r="H1152" s="63">
        <v>1</v>
      </c>
    </row>
    <row r="1153" spans="1:8" ht="33" x14ac:dyDescent="0.3">
      <c r="A1153" s="59">
        <v>1152</v>
      </c>
      <c r="B1153" s="59" t="s">
        <v>194</v>
      </c>
      <c r="C1153" s="60" t="s">
        <v>1357</v>
      </c>
      <c r="D1153" s="61" t="s">
        <v>184</v>
      </c>
      <c r="E1153" s="62" t="s">
        <v>553</v>
      </c>
      <c r="F1153" s="63">
        <v>59.93</v>
      </c>
      <c r="G1153" s="64" t="s">
        <v>198</v>
      </c>
      <c r="H1153" s="63">
        <v>2</v>
      </c>
    </row>
    <row r="1154" spans="1:8" ht="33" x14ac:dyDescent="0.3">
      <c r="A1154" s="59">
        <v>1153</v>
      </c>
      <c r="B1154" s="59" t="s">
        <v>194</v>
      </c>
      <c r="C1154" s="60" t="s">
        <v>1358</v>
      </c>
      <c r="D1154" s="61" t="s">
        <v>186</v>
      </c>
      <c r="E1154" s="62" t="s">
        <v>185</v>
      </c>
      <c r="F1154" s="63">
        <v>41.6</v>
      </c>
      <c r="G1154" s="64" t="s">
        <v>200</v>
      </c>
      <c r="H1154" s="63">
        <v>1</v>
      </c>
    </row>
    <row r="1155" spans="1:8" ht="33" x14ac:dyDescent="0.3">
      <c r="A1155" s="59">
        <v>1154</v>
      </c>
      <c r="B1155" s="59" t="s">
        <v>194</v>
      </c>
      <c r="C1155" s="60" t="s">
        <v>1359</v>
      </c>
      <c r="D1155" s="61" t="s">
        <v>188</v>
      </c>
      <c r="E1155" s="62" t="s">
        <v>185</v>
      </c>
      <c r="F1155" s="63">
        <v>41.73</v>
      </c>
      <c r="G1155" s="64" t="s">
        <v>200</v>
      </c>
      <c r="H1155" s="63">
        <v>1</v>
      </c>
    </row>
    <row r="1156" spans="1:8" ht="33" x14ac:dyDescent="0.3">
      <c r="A1156" s="59">
        <v>1155</v>
      </c>
      <c r="B1156" s="59" t="s">
        <v>194</v>
      </c>
      <c r="C1156" s="60" t="s">
        <v>1360</v>
      </c>
      <c r="D1156" s="61" t="s">
        <v>186</v>
      </c>
      <c r="E1156" s="62" t="s">
        <v>185</v>
      </c>
      <c r="F1156" s="63">
        <v>42.01</v>
      </c>
      <c r="G1156" s="64" t="s">
        <v>200</v>
      </c>
      <c r="H1156" s="63">
        <v>1</v>
      </c>
    </row>
    <row r="1157" spans="1:8" ht="33" x14ac:dyDescent="0.3">
      <c r="A1157" s="59">
        <v>1156</v>
      </c>
      <c r="B1157" s="59" t="s">
        <v>194</v>
      </c>
      <c r="C1157" s="60" t="s">
        <v>1361</v>
      </c>
      <c r="D1157" s="61" t="s">
        <v>191</v>
      </c>
      <c r="E1157" s="62" t="s">
        <v>187</v>
      </c>
      <c r="F1157" s="63">
        <v>41.94</v>
      </c>
      <c r="G1157" s="64" t="s">
        <v>200</v>
      </c>
      <c r="H1157" s="63">
        <v>1</v>
      </c>
    </row>
    <row r="1158" spans="1:8" ht="33" x14ac:dyDescent="0.3">
      <c r="A1158" s="59">
        <v>1157</v>
      </c>
      <c r="B1158" s="59" t="s">
        <v>194</v>
      </c>
      <c r="C1158" s="60" t="s">
        <v>1362</v>
      </c>
      <c r="D1158" s="61" t="s">
        <v>202</v>
      </c>
      <c r="E1158" s="62" t="s">
        <v>187</v>
      </c>
      <c r="F1158" s="63">
        <v>41.94</v>
      </c>
      <c r="G1158" s="64" t="s">
        <v>200</v>
      </c>
      <c r="H1158" s="63">
        <v>1</v>
      </c>
    </row>
    <row r="1159" spans="1:8" ht="33" x14ac:dyDescent="0.3">
      <c r="A1159" s="59">
        <v>1158</v>
      </c>
      <c r="B1159" s="59" t="s">
        <v>194</v>
      </c>
      <c r="C1159" s="60" t="s">
        <v>1363</v>
      </c>
      <c r="D1159" s="61" t="s">
        <v>202</v>
      </c>
      <c r="E1159" s="62" t="s">
        <v>187</v>
      </c>
      <c r="F1159" s="63">
        <v>41.73</v>
      </c>
      <c r="G1159" s="64" t="s">
        <v>200</v>
      </c>
      <c r="H1159" s="63">
        <v>1</v>
      </c>
    </row>
    <row r="1160" spans="1:8" ht="33" x14ac:dyDescent="0.3">
      <c r="A1160" s="59">
        <v>1159</v>
      </c>
      <c r="B1160" s="59" t="s">
        <v>194</v>
      </c>
      <c r="C1160" s="60" t="s">
        <v>1364</v>
      </c>
      <c r="D1160" s="61" t="s">
        <v>191</v>
      </c>
      <c r="E1160" s="62" t="s">
        <v>187</v>
      </c>
      <c r="F1160" s="63">
        <v>41.73</v>
      </c>
      <c r="G1160" s="64" t="s">
        <v>200</v>
      </c>
      <c r="H1160" s="63">
        <v>1</v>
      </c>
    </row>
    <row r="1161" spans="1:8" ht="33" x14ac:dyDescent="0.3">
      <c r="A1161" s="59">
        <v>1160</v>
      </c>
      <c r="B1161" s="59" t="s">
        <v>194</v>
      </c>
      <c r="C1161" s="60" t="s">
        <v>1365</v>
      </c>
      <c r="D1161" s="61" t="s">
        <v>184</v>
      </c>
      <c r="E1161" s="62" t="s">
        <v>553</v>
      </c>
      <c r="F1161" s="63">
        <v>59.93</v>
      </c>
      <c r="G1161" s="64" t="s">
        <v>198</v>
      </c>
      <c r="H1161" s="63">
        <v>2</v>
      </c>
    </row>
    <row r="1162" spans="1:8" ht="33" x14ac:dyDescent="0.3">
      <c r="A1162" s="59">
        <v>1161</v>
      </c>
      <c r="B1162" s="59" t="s">
        <v>194</v>
      </c>
      <c r="C1162" s="60" t="s">
        <v>1366</v>
      </c>
      <c r="D1162" s="61" t="s">
        <v>186</v>
      </c>
      <c r="E1162" s="62" t="s">
        <v>185</v>
      </c>
      <c r="F1162" s="63">
        <v>41.6</v>
      </c>
      <c r="G1162" s="64" t="s">
        <v>200</v>
      </c>
      <c r="H1162" s="63">
        <v>1</v>
      </c>
    </row>
    <row r="1163" spans="1:8" ht="33" x14ac:dyDescent="0.3">
      <c r="A1163" s="59">
        <v>1162</v>
      </c>
      <c r="B1163" s="59" t="s">
        <v>194</v>
      </c>
      <c r="C1163" s="60" t="s">
        <v>1367</v>
      </c>
      <c r="D1163" s="61" t="s">
        <v>188</v>
      </c>
      <c r="E1163" s="62" t="s">
        <v>185</v>
      </c>
      <c r="F1163" s="63">
        <v>41.73</v>
      </c>
      <c r="G1163" s="64" t="s">
        <v>200</v>
      </c>
      <c r="H1163" s="63">
        <v>1</v>
      </c>
    </row>
    <row r="1164" spans="1:8" ht="33" x14ac:dyDescent="0.3">
      <c r="A1164" s="59">
        <v>1163</v>
      </c>
      <c r="B1164" s="59" t="s">
        <v>194</v>
      </c>
      <c r="C1164" s="60" t="s">
        <v>1368</v>
      </c>
      <c r="D1164" s="61" t="s">
        <v>186</v>
      </c>
      <c r="E1164" s="62" t="s">
        <v>185</v>
      </c>
      <c r="F1164" s="63">
        <v>42.01</v>
      </c>
      <c r="G1164" s="64" t="s">
        <v>200</v>
      </c>
      <c r="H1164" s="63">
        <v>1</v>
      </c>
    </row>
    <row r="1165" spans="1:8" ht="33" x14ac:dyDescent="0.3">
      <c r="A1165" s="59">
        <v>1164</v>
      </c>
      <c r="B1165" s="59" t="s">
        <v>194</v>
      </c>
      <c r="C1165" s="60" t="s">
        <v>1369</v>
      </c>
      <c r="D1165" s="61" t="s">
        <v>191</v>
      </c>
      <c r="E1165" s="62" t="s">
        <v>187</v>
      </c>
      <c r="F1165" s="63">
        <v>41.94</v>
      </c>
      <c r="G1165" s="64" t="s">
        <v>200</v>
      </c>
      <c r="H1165" s="63">
        <v>1</v>
      </c>
    </row>
    <row r="1166" spans="1:8" ht="33" x14ac:dyDescent="0.3">
      <c r="A1166" s="59">
        <v>1165</v>
      </c>
      <c r="B1166" s="59" t="s">
        <v>194</v>
      </c>
      <c r="C1166" s="60" t="s">
        <v>1370</v>
      </c>
      <c r="D1166" s="61" t="s">
        <v>202</v>
      </c>
      <c r="E1166" s="62" t="s">
        <v>187</v>
      </c>
      <c r="F1166" s="63">
        <v>41.94</v>
      </c>
      <c r="G1166" s="64" t="s">
        <v>200</v>
      </c>
      <c r="H1166" s="63">
        <v>1</v>
      </c>
    </row>
    <row r="1167" spans="1:8" ht="33" x14ac:dyDescent="0.3">
      <c r="A1167" s="59">
        <v>1166</v>
      </c>
      <c r="B1167" s="59" t="s">
        <v>194</v>
      </c>
      <c r="C1167" s="60" t="s">
        <v>1371</v>
      </c>
      <c r="D1167" s="61" t="s">
        <v>202</v>
      </c>
      <c r="E1167" s="62" t="s">
        <v>187</v>
      </c>
      <c r="F1167" s="63">
        <v>41.73</v>
      </c>
      <c r="G1167" s="64" t="s">
        <v>200</v>
      </c>
      <c r="H1167" s="63">
        <v>1</v>
      </c>
    </row>
    <row r="1168" spans="1:8" ht="33" x14ac:dyDescent="0.3">
      <c r="A1168" s="59">
        <v>1167</v>
      </c>
      <c r="B1168" s="59" t="s">
        <v>194</v>
      </c>
      <c r="C1168" s="60" t="s">
        <v>1372</v>
      </c>
      <c r="D1168" s="61" t="s">
        <v>191</v>
      </c>
      <c r="E1168" s="62" t="s">
        <v>187</v>
      </c>
      <c r="F1168" s="63">
        <v>41.73</v>
      </c>
      <c r="G1168" s="64" t="s">
        <v>200</v>
      </c>
      <c r="H1168" s="63">
        <v>1</v>
      </c>
    </row>
    <row r="1169" spans="1:8" ht="33" x14ac:dyDescent="0.3">
      <c r="A1169" s="59">
        <v>1168</v>
      </c>
      <c r="B1169" s="59" t="s">
        <v>194</v>
      </c>
      <c r="C1169" s="60" t="s">
        <v>1373</v>
      </c>
      <c r="D1169" s="61" t="s">
        <v>184</v>
      </c>
      <c r="E1169" s="62" t="s">
        <v>553</v>
      </c>
      <c r="F1169" s="63">
        <v>59.93</v>
      </c>
      <c r="G1169" s="64" t="s">
        <v>198</v>
      </c>
      <c r="H1169" s="63">
        <v>2</v>
      </c>
    </row>
    <row r="1170" spans="1:8" ht="33" x14ac:dyDescent="0.3">
      <c r="A1170" s="59">
        <v>1169</v>
      </c>
      <c r="B1170" s="59" t="s">
        <v>194</v>
      </c>
      <c r="C1170" s="60" t="s">
        <v>1374</v>
      </c>
      <c r="D1170" s="61" t="s">
        <v>186</v>
      </c>
      <c r="E1170" s="62" t="s">
        <v>185</v>
      </c>
      <c r="F1170" s="63">
        <v>41.6</v>
      </c>
      <c r="G1170" s="64" t="s">
        <v>200</v>
      </c>
      <c r="H1170" s="63">
        <v>1</v>
      </c>
    </row>
    <row r="1171" spans="1:8" ht="33" x14ac:dyDescent="0.3">
      <c r="A1171" s="59">
        <v>1170</v>
      </c>
      <c r="B1171" s="59" t="s">
        <v>194</v>
      </c>
      <c r="C1171" s="60" t="s">
        <v>1375</v>
      </c>
      <c r="D1171" s="61" t="s">
        <v>188</v>
      </c>
      <c r="E1171" s="62" t="s">
        <v>185</v>
      </c>
      <c r="F1171" s="63">
        <v>41.73</v>
      </c>
      <c r="G1171" s="64" t="s">
        <v>200</v>
      </c>
      <c r="H1171" s="63">
        <v>1</v>
      </c>
    </row>
    <row r="1172" spans="1:8" ht="33" x14ac:dyDescent="0.3">
      <c r="A1172" s="59">
        <v>1171</v>
      </c>
      <c r="B1172" s="59" t="s">
        <v>194</v>
      </c>
      <c r="C1172" s="60" t="s">
        <v>1376</v>
      </c>
      <c r="D1172" s="61" t="s">
        <v>186</v>
      </c>
      <c r="E1172" s="62" t="s">
        <v>185</v>
      </c>
      <c r="F1172" s="63">
        <v>42.01</v>
      </c>
      <c r="G1172" s="64" t="s">
        <v>200</v>
      </c>
      <c r="H1172" s="63">
        <v>1</v>
      </c>
    </row>
    <row r="1173" spans="1:8" ht="33" x14ac:dyDescent="0.3">
      <c r="A1173" s="59">
        <v>1172</v>
      </c>
      <c r="B1173" s="59" t="s">
        <v>194</v>
      </c>
      <c r="C1173" s="60" t="s">
        <v>1377</v>
      </c>
      <c r="D1173" s="61" t="s">
        <v>191</v>
      </c>
      <c r="E1173" s="62" t="s">
        <v>187</v>
      </c>
      <c r="F1173" s="63">
        <v>41.94</v>
      </c>
      <c r="G1173" s="64" t="s">
        <v>200</v>
      </c>
      <c r="H1173" s="63">
        <v>1</v>
      </c>
    </row>
    <row r="1174" spans="1:8" ht="33" x14ac:dyDescent="0.3">
      <c r="A1174" s="59">
        <v>1173</v>
      </c>
      <c r="B1174" s="59" t="s">
        <v>194</v>
      </c>
      <c r="C1174" s="60" t="s">
        <v>1378</v>
      </c>
      <c r="D1174" s="61" t="s">
        <v>202</v>
      </c>
      <c r="E1174" s="62" t="s">
        <v>187</v>
      </c>
      <c r="F1174" s="63">
        <v>41.94</v>
      </c>
      <c r="G1174" s="64" t="s">
        <v>200</v>
      </c>
      <c r="H1174" s="63">
        <v>1</v>
      </c>
    </row>
    <row r="1175" spans="1:8" ht="33" x14ac:dyDescent="0.3">
      <c r="A1175" s="59">
        <v>1174</v>
      </c>
      <c r="B1175" s="59" t="s">
        <v>194</v>
      </c>
      <c r="C1175" s="60" t="s">
        <v>1379</v>
      </c>
      <c r="D1175" s="61" t="s">
        <v>202</v>
      </c>
      <c r="E1175" s="62" t="s">
        <v>187</v>
      </c>
      <c r="F1175" s="63">
        <v>41.73</v>
      </c>
      <c r="G1175" s="64" t="s">
        <v>200</v>
      </c>
      <c r="H1175" s="63">
        <v>1</v>
      </c>
    </row>
    <row r="1176" spans="1:8" ht="33" x14ac:dyDescent="0.3">
      <c r="A1176" s="59">
        <v>1175</v>
      </c>
      <c r="B1176" s="59" t="s">
        <v>194</v>
      </c>
      <c r="C1176" s="60" t="s">
        <v>1380</v>
      </c>
      <c r="D1176" s="61" t="s">
        <v>191</v>
      </c>
      <c r="E1176" s="62" t="s">
        <v>187</v>
      </c>
      <c r="F1176" s="63">
        <v>41.73</v>
      </c>
      <c r="G1176" s="64" t="s">
        <v>200</v>
      </c>
      <c r="H1176" s="63">
        <v>1</v>
      </c>
    </row>
    <row r="1177" spans="1:8" ht="33" x14ac:dyDescent="0.3">
      <c r="A1177" s="59">
        <v>1176</v>
      </c>
      <c r="B1177" s="59" t="s">
        <v>194</v>
      </c>
      <c r="C1177" s="60" t="s">
        <v>1381</v>
      </c>
      <c r="D1177" s="61" t="s">
        <v>184</v>
      </c>
      <c r="E1177" s="62" t="s">
        <v>553</v>
      </c>
      <c r="F1177" s="63">
        <v>59.93</v>
      </c>
      <c r="G1177" s="64" t="s">
        <v>198</v>
      </c>
      <c r="H1177" s="63">
        <v>2</v>
      </c>
    </row>
    <row r="1178" spans="1:8" ht="33" x14ac:dyDescent="0.3">
      <c r="A1178" s="59">
        <v>1177</v>
      </c>
      <c r="B1178" s="59" t="s">
        <v>194</v>
      </c>
      <c r="C1178" s="60" t="s">
        <v>1382</v>
      </c>
      <c r="D1178" s="61" t="s">
        <v>186</v>
      </c>
      <c r="E1178" s="62" t="s">
        <v>185</v>
      </c>
      <c r="F1178" s="63">
        <v>41.6</v>
      </c>
      <c r="G1178" s="64" t="s">
        <v>200</v>
      </c>
      <c r="H1178" s="63">
        <v>1</v>
      </c>
    </row>
    <row r="1179" spans="1:8" ht="33" x14ac:dyDescent="0.3">
      <c r="A1179" s="59">
        <v>1178</v>
      </c>
      <c r="B1179" s="59" t="s">
        <v>194</v>
      </c>
      <c r="C1179" s="60" t="s">
        <v>1383</v>
      </c>
      <c r="D1179" s="61" t="s">
        <v>188</v>
      </c>
      <c r="E1179" s="62" t="s">
        <v>185</v>
      </c>
      <c r="F1179" s="63">
        <v>41.73</v>
      </c>
      <c r="G1179" s="64" t="s">
        <v>200</v>
      </c>
      <c r="H1179" s="63">
        <v>1</v>
      </c>
    </row>
    <row r="1180" spans="1:8" ht="33" x14ac:dyDescent="0.3">
      <c r="A1180" s="59">
        <v>1179</v>
      </c>
      <c r="B1180" s="59" t="s">
        <v>194</v>
      </c>
      <c r="C1180" s="60" t="s">
        <v>1384</v>
      </c>
      <c r="D1180" s="61" t="s">
        <v>186</v>
      </c>
      <c r="E1180" s="62" t="s">
        <v>185</v>
      </c>
      <c r="F1180" s="63">
        <v>42.01</v>
      </c>
      <c r="G1180" s="64" t="s">
        <v>200</v>
      </c>
      <c r="H1180" s="63">
        <v>1</v>
      </c>
    </row>
    <row r="1181" spans="1:8" ht="33" x14ac:dyDescent="0.3">
      <c r="A1181" s="59">
        <v>1180</v>
      </c>
      <c r="B1181" s="59" t="s">
        <v>194</v>
      </c>
      <c r="C1181" s="60" t="s">
        <v>1385</v>
      </c>
      <c r="D1181" s="61" t="s">
        <v>191</v>
      </c>
      <c r="E1181" s="62" t="s">
        <v>187</v>
      </c>
      <c r="F1181" s="63">
        <v>41.94</v>
      </c>
      <c r="G1181" s="64" t="s">
        <v>200</v>
      </c>
      <c r="H1181" s="63">
        <v>1</v>
      </c>
    </row>
    <row r="1182" spans="1:8" ht="33" x14ac:dyDescent="0.3">
      <c r="A1182" s="59">
        <v>1181</v>
      </c>
      <c r="B1182" s="59" t="s">
        <v>194</v>
      </c>
      <c r="C1182" s="60" t="s">
        <v>1386</v>
      </c>
      <c r="D1182" s="61" t="s">
        <v>202</v>
      </c>
      <c r="E1182" s="62" t="s">
        <v>187</v>
      </c>
      <c r="F1182" s="63">
        <v>41.94</v>
      </c>
      <c r="G1182" s="64" t="s">
        <v>200</v>
      </c>
      <c r="H1182" s="63">
        <v>1</v>
      </c>
    </row>
    <row r="1183" spans="1:8" ht="33" x14ac:dyDescent="0.3">
      <c r="A1183" s="59">
        <v>1182</v>
      </c>
      <c r="B1183" s="59" t="s">
        <v>194</v>
      </c>
      <c r="C1183" s="60" t="s">
        <v>1387</v>
      </c>
      <c r="D1183" s="61" t="s">
        <v>202</v>
      </c>
      <c r="E1183" s="62" t="s">
        <v>187</v>
      </c>
      <c r="F1183" s="63">
        <v>41.73</v>
      </c>
      <c r="G1183" s="64" t="s">
        <v>200</v>
      </c>
      <c r="H1183" s="63">
        <v>1</v>
      </c>
    </row>
    <row r="1184" spans="1:8" ht="33" x14ac:dyDescent="0.3">
      <c r="A1184" s="59">
        <v>1183</v>
      </c>
      <c r="B1184" s="59" t="s">
        <v>194</v>
      </c>
      <c r="C1184" s="60" t="s">
        <v>1388</v>
      </c>
      <c r="D1184" s="61" t="s">
        <v>191</v>
      </c>
      <c r="E1184" s="62" t="s">
        <v>187</v>
      </c>
      <c r="F1184" s="63">
        <v>41.73</v>
      </c>
      <c r="G1184" s="64" t="s">
        <v>200</v>
      </c>
      <c r="H1184" s="63">
        <v>1</v>
      </c>
    </row>
    <row r="1185" spans="1:8" ht="33" x14ac:dyDescent="0.3">
      <c r="A1185" s="59">
        <v>1184</v>
      </c>
      <c r="B1185" s="59" t="s">
        <v>194</v>
      </c>
      <c r="C1185" s="60" t="s">
        <v>1389</v>
      </c>
      <c r="D1185" s="61" t="s">
        <v>184</v>
      </c>
      <c r="E1185" s="62" t="s">
        <v>553</v>
      </c>
      <c r="F1185" s="63">
        <v>59.93</v>
      </c>
      <c r="G1185" s="64" t="s">
        <v>198</v>
      </c>
      <c r="H1185" s="63">
        <v>2</v>
      </c>
    </row>
    <row r="1186" spans="1:8" ht="33" x14ac:dyDescent="0.3">
      <c r="A1186" s="59">
        <v>1185</v>
      </c>
      <c r="B1186" s="59" t="s">
        <v>194</v>
      </c>
      <c r="C1186" s="60" t="s">
        <v>1390</v>
      </c>
      <c r="D1186" s="61" t="s">
        <v>186</v>
      </c>
      <c r="E1186" s="62" t="s">
        <v>185</v>
      </c>
      <c r="F1186" s="63">
        <v>41.6</v>
      </c>
      <c r="G1186" s="64" t="s">
        <v>200</v>
      </c>
      <c r="H1186" s="63">
        <v>1</v>
      </c>
    </row>
    <row r="1187" spans="1:8" ht="33" x14ac:dyDescent="0.3">
      <c r="A1187" s="59">
        <v>1186</v>
      </c>
      <c r="B1187" s="59" t="s">
        <v>194</v>
      </c>
      <c r="C1187" s="60" t="s">
        <v>1391</v>
      </c>
      <c r="D1187" s="61" t="s">
        <v>188</v>
      </c>
      <c r="E1187" s="62" t="s">
        <v>185</v>
      </c>
      <c r="F1187" s="63">
        <v>41.73</v>
      </c>
      <c r="G1187" s="64" t="s">
        <v>200</v>
      </c>
      <c r="H1187" s="63">
        <v>1</v>
      </c>
    </row>
    <row r="1188" spans="1:8" ht="33" x14ac:dyDescent="0.3">
      <c r="A1188" s="59">
        <v>1187</v>
      </c>
      <c r="B1188" s="59" t="s">
        <v>194</v>
      </c>
      <c r="C1188" s="60" t="s">
        <v>1392</v>
      </c>
      <c r="D1188" s="61" t="s">
        <v>186</v>
      </c>
      <c r="E1188" s="62" t="s">
        <v>185</v>
      </c>
      <c r="F1188" s="63">
        <v>42.01</v>
      </c>
      <c r="G1188" s="64" t="s">
        <v>200</v>
      </c>
      <c r="H1188" s="63">
        <v>1</v>
      </c>
    </row>
    <row r="1189" spans="1:8" ht="33" x14ac:dyDescent="0.3">
      <c r="A1189" s="59">
        <v>1188</v>
      </c>
      <c r="B1189" s="59" t="s">
        <v>194</v>
      </c>
      <c r="C1189" s="60" t="s">
        <v>1393</v>
      </c>
      <c r="D1189" s="61" t="s">
        <v>191</v>
      </c>
      <c r="E1189" s="62" t="s">
        <v>187</v>
      </c>
      <c r="F1189" s="63">
        <v>41.94</v>
      </c>
      <c r="G1189" s="64" t="s">
        <v>200</v>
      </c>
      <c r="H1189" s="63">
        <v>1</v>
      </c>
    </row>
    <row r="1190" spans="1:8" ht="33" x14ac:dyDescent="0.3">
      <c r="A1190" s="59">
        <v>1189</v>
      </c>
      <c r="B1190" s="59" t="s">
        <v>194</v>
      </c>
      <c r="C1190" s="60" t="s">
        <v>1394</v>
      </c>
      <c r="D1190" s="61" t="s">
        <v>202</v>
      </c>
      <c r="E1190" s="62" t="s">
        <v>187</v>
      </c>
      <c r="F1190" s="63">
        <v>41.94</v>
      </c>
      <c r="G1190" s="64" t="s">
        <v>200</v>
      </c>
      <c r="H1190" s="63">
        <v>1</v>
      </c>
    </row>
    <row r="1191" spans="1:8" ht="33" x14ac:dyDescent="0.3">
      <c r="A1191" s="59">
        <v>1190</v>
      </c>
      <c r="B1191" s="59" t="s">
        <v>194</v>
      </c>
      <c r="C1191" s="60" t="s">
        <v>1395</v>
      </c>
      <c r="D1191" s="61" t="s">
        <v>202</v>
      </c>
      <c r="E1191" s="62" t="s">
        <v>187</v>
      </c>
      <c r="F1191" s="63">
        <v>41.73</v>
      </c>
      <c r="G1191" s="64" t="s">
        <v>200</v>
      </c>
      <c r="H1191" s="63">
        <v>1</v>
      </c>
    </row>
    <row r="1192" spans="1:8" ht="33" x14ac:dyDescent="0.3">
      <c r="A1192" s="59">
        <v>1191</v>
      </c>
      <c r="B1192" s="59" t="s">
        <v>194</v>
      </c>
      <c r="C1192" s="60" t="s">
        <v>1396</v>
      </c>
      <c r="D1192" s="61" t="s">
        <v>191</v>
      </c>
      <c r="E1192" s="62" t="s">
        <v>187</v>
      </c>
      <c r="F1192" s="63">
        <v>41.73</v>
      </c>
      <c r="G1192" s="64" t="s">
        <v>200</v>
      </c>
      <c r="H1192" s="63">
        <v>1</v>
      </c>
    </row>
    <row r="1193" spans="1:8" ht="33" x14ac:dyDescent="0.3">
      <c r="A1193" s="59">
        <v>1192</v>
      </c>
      <c r="B1193" s="59" t="s">
        <v>194</v>
      </c>
      <c r="C1193" s="60" t="s">
        <v>1397</v>
      </c>
      <c r="D1193" s="61" t="s">
        <v>184</v>
      </c>
      <c r="E1193" s="62" t="s">
        <v>553</v>
      </c>
      <c r="F1193" s="63">
        <v>59.93</v>
      </c>
      <c r="G1193" s="64" t="s">
        <v>198</v>
      </c>
      <c r="H1193" s="63">
        <v>2</v>
      </c>
    </row>
    <row r="1194" spans="1:8" ht="33" x14ac:dyDescent="0.3">
      <c r="A1194" s="59">
        <v>1193</v>
      </c>
      <c r="B1194" s="59" t="s">
        <v>194</v>
      </c>
      <c r="C1194" s="60" t="s">
        <v>1398</v>
      </c>
      <c r="D1194" s="61" t="s">
        <v>186</v>
      </c>
      <c r="E1194" s="62" t="s">
        <v>185</v>
      </c>
      <c r="F1194" s="63">
        <v>41.6</v>
      </c>
      <c r="G1194" s="64" t="s">
        <v>200</v>
      </c>
      <c r="H1194" s="63">
        <v>1</v>
      </c>
    </row>
    <row r="1195" spans="1:8" ht="33" x14ac:dyDescent="0.3">
      <c r="A1195" s="59">
        <v>1194</v>
      </c>
      <c r="B1195" s="59" t="s">
        <v>194</v>
      </c>
      <c r="C1195" s="60" t="s">
        <v>1399</v>
      </c>
      <c r="D1195" s="61" t="s">
        <v>188</v>
      </c>
      <c r="E1195" s="62" t="s">
        <v>185</v>
      </c>
      <c r="F1195" s="63">
        <v>41.73</v>
      </c>
      <c r="G1195" s="64" t="s">
        <v>200</v>
      </c>
      <c r="H1195" s="63">
        <v>1</v>
      </c>
    </row>
    <row r="1196" spans="1:8" ht="33" x14ac:dyDescent="0.3">
      <c r="A1196" s="59">
        <v>1195</v>
      </c>
      <c r="B1196" s="59" t="s">
        <v>194</v>
      </c>
      <c r="C1196" s="60" t="s">
        <v>1400</v>
      </c>
      <c r="D1196" s="61" t="s">
        <v>186</v>
      </c>
      <c r="E1196" s="62" t="s">
        <v>185</v>
      </c>
      <c r="F1196" s="63">
        <v>42.01</v>
      </c>
      <c r="G1196" s="64" t="s">
        <v>200</v>
      </c>
      <c r="H1196" s="63">
        <v>1</v>
      </c>
    </row>
    <row r="1197" spans="1:8" ht="33" x14ac:dyDescent="0.3">
      <c r="A1197" s="59">
        <v>1196</v>
      </c>
      <c r="B1197" s="59" t="s">
        <v>194</v>
      </c>
      <c r="C1197" s="60" t="s">
        <v>1401</v>
      </c>
      <c r="D1197" s="61" t="s">
        <v>191</v>
      </c>
      <c r="E1197" s="62" t="s">
        <v>187</v>
      </c>
      <c r="F1197" s="63">
        <v>41.94</v>
      </c>
      <c r="G1197" s="64" t="s">
        <v>200</v>
      </c>
      <c r="H1197" s="63">
        <v>1</v>
      </c>
    </row>
    <row r="1198" spans="1:8" ht="33" x14ac:dyDescent="0.3">
      <c r="A1198" s="59">
        <v>1197</v>
      </c>
      <c r="B1198" s="59" t="s">
        <v>194</v>
      </c>
      <c r="C1198" s="60" t="s">
        <v>1402</v>
      </c>
      <c r="D1198" s="61" t="s">
        <v>202</v>
      </c>
      <c r="E1198" s="62" t="s">
        <v>187</v>
      </c>
      <c r="F1198" s="63">
        <v>41.94</v>
      </c>
      <c r="G1198" s="64" t="s">
        <v>200</v>
      </c>
      <c r="H1198" s="63">
        <v>1</v>
      </c>
    </row>
    <row r="1199" spans="1:8" ht="33" x14ac:dyDescent="0.3">
      <c r="A1199" s="59">
        <v>1198</v>
      </c>
      <c r="B1199" s="59" t="s">
        <v>194</v>
      </c>
      <c r="C1199" s="60" t="s">
        <v>1403</v>
      </c>
      <c r="D1199" s="61" t="s">
        <v>202</v>
      </c>
      <c r="E1199" s="62" t="s">
        <v>187</v>
      </c>
      <c r="F1199" s="63">
        <v>41.73</v>
      </c>
      <c r="G1199" s="64" t="s">
        <v>200</v>
      </c>
      <c r="H1199" s="63">
        <v>1</v>
      </c>
    </row>
    <row r="1200" spans="1:8" ht="33" x14ac:dyDescent="0.3">
      <c r="A1200" s="59">
        <v>1199</v>
      </c>
      <c r="B1200" s="59" t="s">
        <v>194</v>
      </c>
      <c r="C1200" s="60" t="s">
        <v>1404</v>
      </c>
      <c r="D1200" s="61" t="s">
        <v>191</v>
      </c>
      <c r="E1200" s="62" t="s">
        <v>187</v>
      </c>
      <c r="F1200" s="63">
        <v>41.73</v>
      </c>
      <c r="G1200" s="64" t="s">
        <v>200</v>
      </c>
      <c r="H1200" s="63">
        <v>1</v>
      </c>
    </row>
    <row r="1201" spans="1:8" ht="33" x14ac:dyDescent="0.3">
      <c r="A1201" s="59">
        <v>1200</v>
      </c>
      <c r="B1201" s="59" t="s">
        <v>194</v>
      </c>
      <c r="C1201" s="60" t="s">
        <v>1405</v>
      </c>
      <c r="D1201" s="61" t="s">
        <v>184</v>
      </c>
      <c r="E1201" s="62" t="s">
        <v>553</v>
      </c>
      <c r="F1201" s="63">
        <v>59.93</v>
      </c>
      <c r="G1201" s="64" t="s">
        <v>198</v>
      </c>
      <c r="H1201" s="63">
        <v>2</v>
      </c>
    </row>
    <row r="1202" spans="1:8" ht="33" x14ac:dyDescent="0.3">
      <c r="A1202" s="59">
        <v>1201</v>
      </c>
      <c r="B1202" s="59" t="s">
        <v>194</v>
      </c>
      <c r="C1202" s="60" t="s">
        <v>1406</v>
      </c>
      <c r="D1202" s="61" t="s">
        <v>186</v>
      </c>
      <c r="E1202" s="62" t="s">
        <v>185</v>
      </c>
      <c r="F1202" s="63">
        <v>41.6</v>
      </c>
      <c r="G1202" s="64" t="s">
        <v>200</v>
      </c>
      <c r="H1202" s="63">
        <v>1</v>
      </c>
    </row>
    <row r="1203" spans="1:8" ht="33" x14ac:dyDescent="0.3">
      <c r="A1203" s="59">
        <v>1202</v>
      </c>
      <c r="B1203" s="59" t="s">
        <v>194</v>
      </c>
      <c r="C1203" s="60" t="s">
        <v>1407</v>
      </c>
      <c r="D1203" s="61" t="s">
        <v>188</v>
      </c>
      <c r="E1203" s="62" t="s">
        <v>185</v>
      </c>
      <c r="F1203" s="63">
        <v>41.73</v>
      </c>
      <c r="G1203" s="64" t="s">
        <v>200</v>
      </c>
      <c r="H1203" s="63">
        <v>1</v>
      </c>
    </row>
    <row r="1204" spans="1:8" ht="33" x14ac:dyDescent="0.3">
      <c r="A1204" s="59">
        <v>1203</v>
      </c>
      <c r="B1204" s="59" t="s">
        <v>194</v>
      </c>
      <c r="C1204" s="60" t="s">
        <v>1408</v>
      </c>
      <c r="D1204" s="61" t="s">
        <v>186</v>
      </c>
      <c r="E1204" s="62" t="s">
        <v>185</v>
      </c>
      <c r="F1204" s="63">
        <v>42.01</v>
      </c>
      <c r="G1204" s="64" t="s">
        <v>200</v>
      </c>
      <c r="H1204" s="63">
        <v>1</v>
      </c>
    </row>
    <row r="1205" spans="1:8" ht="33" x14ac:dyDescent="0.3">
      <c r="A1205" s="59">
        <v>1204</v>
      </c>
      <c r="B1205" s="59" t="s">
        <v>194</v>
      </c>
      <c r="C1205" s="60" t="s">
        <v>1409</v>
      </c>
      <c r="D1205" s="61" t="s">
        <v>191</v>
      </c>
      <c r="E1205" s="62" t="s">
        <v>187</v>
      </c>
      <c r="F1205" s="63">
        <v>41.94</v>
      </c>
      <c r="G1205" s="64" t="s">
        <v>200</v>
      </c>
      <c r="H1205" s="63">
        <v>1</v>
      </c>
    </row>
    <row r="1206" spans="1:8" ht="33" x14ac:dyDescent="0.3">
      <c r="A1206" s="59">
        <v>1205</v>
      </c>
      <c r="B1206" s="59" t="s">
        <v>194</v>
      </c>
      <c r="C1206" s="60" t="s">
        <v>1410</v>
      </c>
      <c r="D1206" s="61" t="s">
        <v>202</v>
      </c>
      <c r="E1206" s="62" t="s">
        <v>187</v>
      </c>
      <c r="F1206" s="63">
        <v>41.94</v>
      </c>
      <c r="G1206" s="64" t="s">
        <v>200</v>
      </c>
      <c r="H1206" s="63">
        <v>1</v>
      </c>
    </row>
    <row r="1207" spans="1:8" ht="33" x14ac:dyDescent="0.3">
      <c r="A1207" s="59">
        <v>1206</v>
      </c>
      <c r="B1207" s="59" t="s">
        <v>194</v>
      </c>
      <c r="C1207" s="60" t="s">
        <v>1411</v>
      </c>
      <c r="D1207" s="61" t="s">
        <v>202</v>
      </c>
      <c r="E1207" s="62" t="s">
        <v>187</v>
      </c>
      <c r="F1207" s="63">
        <v>41.73</v>
      </c>
      <c r="G1207" s="64" t="s">
        <v>200</v>
      </c>
      <c r="H1207" s="63">
        <v>1</v>
      </c>
    </row>
    <row r="1208" spans="1:8" ht="33" x14ac:dyDescent="0.3">
      <c r="A1208" s="59">
        <v>1207</v>
      </c>
      <c r="B1208" s="59" t="s">
        <v>194</v>
      </c>
      <c r="C1208" s="60" t="s">
        <v>1412</v>
      </c>
      <c r="D1208" s="61" t="s">
        <v>191</v>
      </c>
      <c r="E1208" s="62" t="s">
        <v>187</v>
      </c>
      <c r="F1208" s="63">
        <v>41.73</v>
      </c>
      <c r="G1208" s="64" t="s">
        <v>200</v>
      </c>
      <c r="H1208" s="63">
        <v>1</v>
      </c>
    </row>
    <row r="1209" spans="1:8" ht="33" x14ac:dyDescent="0.3">
      <c r="A1209" s="59">
        <v>1208</v>
      </c>
      <c r="B1209" s="59" t="s">
        <v>194</v>
      </c>
      <c r="C1209" s="60" t="s">
        <v>1413</v>
      </c>
      <c r="D1209" s="61" t="s">
        <v>184</v>
      </c>
      <c r="E1209" s="62" t="s">
        <v>553</v>
      </c>
      <c r="F1209" s="63">
        <v>59.93</v>
      </c>
      <c r="G1209" s="64" t="s">
        <v>198</v>
      </c>
      <c r="H1209" s="63">
        <v>2</v>
      </c>
    </row>
    <row r="1210" spans="1:8" ht="33" x14ac:dyDescent="0.3">
      <c r="A1210" s="59">
        <v>1209</v>
      </c>
      <c r="B1210" s="59" t="s">
        <v>194</v>
      </c>
      <c r="C1210" s="60" t="s">
        <v>1414</v>
      </c>
      <c r="D1210" s="61" t="s">
        <v>186</v>
      </c>
      <c r="E1210" s="62" t="s">
        <v>185</v>
      </c>
      <c r="F1210" s="63">
        <v>41.6</v>
      </c>
      <c r="G1210" s="64" t="s">
        <v>200</v>
      </c>
      <c r="H1210" s="63">
        <v>1</v>
      </c>
    </row>
    <row r="1211" spans="1:8" ht="33" x14ac:dyDescent="0.3">
      <c r="A1211" s="59">
        <v>1210</v>
      </c>
      <c r="B1211" s="59" t="s">
        <v>194</v>
      </c>
      <c r="C1211" s="60" t="s">
        <v>1415</v>
      </c>
      <c r="D1211" s="61" t="s">
        <v>188</v>
      </c>
      <c r="E1211" s="62" t="s">
        <v>185</v>
      </c>
      <c r="F1211" s="63">
        <v>41.73</v>
      </c>
      <c r="G1211" s="64" t="s">
        <v>200</v>
      </c>
      <c r="H1211" s="63">
        <v>1</v>
      </c>
    </row>
    <row r="1212" spans="1:8" ht="33" x14ac:dyDescent="0.3">
      <c r="A1212" s="59">
        <v>1211</v>
      </c>
      <c r="B1212" s="59" t="s">
        <v>194</v>
      </c>
      <c r="C1212" s="60" t="s">
        <v>1416</v>
      </c>
      <c r="D1212" s="61" t="s">
        <v>186</v>
      </c>
      <c r="E1212" s="62" t="s">
        <v>185</v>
      </c>
      <c r="F1212" s="63">
        <v>42.01</v>
      </c>
      <c r="G1212" s="64" t="s">
        <v>200</v>
      </c>
      <c r="H1212" s="63">
        <v>1</v>
      </c>
    </row>
    <row r="1213" spans="1:8" ht="33" x14ac:dyDescent="0.3">
      <c r="A1213" s="59">
        <v>1212</v>
      </c>
      <c r="B1213" s="59" t="s">
        <v>194</v>
      </c>
      <c r="C1213" s="60" t="s">
        <v>1417</v>
      </c>
      <c r="D1213" s="61" t="s">
        <v>191</v>
      </c>
      <c r="E1213" s="62" t="s">
        <v>187</v>
      </c>
      <c r="F1213" s="63">
        <v>41.94</v>
      </c>
      <c r="G1213" s="64" t="s">
        <v>200</v>
      </c>
      <c r="H1213" s="63">
        <v>1</v>
      </c>
    </row>
    <row r="1214" spans="1:8" ht="33" x14ac:dyDescent="0.3">
      <c r="A1214" s="59">
        <v>1213</v>
      </c>
      <c r="B1214" s="59" t="s">
        <v>194</v>
      </c>
      <c r="C1214" s="60" t="s">
        <v>1418</v>
      </c>
      <c r="D1214" s="61" t="s">
        <v>202</v>
      </c>
      <c r="E1214" s="62" t="s">
        <v>187</v>
      </c>
      <c r="F1214" s="63">
        <v>41.94</v>
      </c>
      <c r="G1214" s="64" t="s">
        <v>200</v>
      </c>
      <c r="H1214" s="63">
        <v>1</v>
      </c>
    </row>
    <row r="1215" spans="1:8" ht="33" x14ac:dyDescent="0.3">
      <c r="A1215" s="59">
        <v>1214</v>
      </c>
      <c r="B1215" s="59" t="s">
        <v>194</v>
      </c>
      <c r="C1215" s="60" t="s">
        <v>1419</v>
      </c>
      <c r="D1215" s="61" t="s">
        <v>202</v>
      </c>
      <c r="E1215" s="62" t="s">
        <v>187</v>
      </c>
      <c r="F1215" s="63">
        <v>41.73</v>
      </c>
      <c r="G1215" s="64" t="s">
        <v>200</v>
      </c>
      <c r="H1215" s="63">
        <v>1</v>
      </c>
    </row>
    <row r="1216" spans="1:8" ht="33" x14ac:dyDescent="0.3">
      <c r="A1216" s="59">
        <v>1215</v>
      </c>
      <c r="B1216" s="59" t="s">
        <v>194</v>
      </c>
      <c r="C1216" s="60" t="s">
        <v>1420</v>
      </c>
      <c r="D1216" s="61" t="s">
        <v>191</v>
      </c>
      <c r="E1216" s="62" t="s">
        <v>187</v>
      </c>
      <c r="F1216" s="63">
        <v>41.73</v>
      </c>
      <c r="G1216" s="64" t="s">
        <v>200</v>
      </c>
      <c r="H1216" s="63">
        <v>1</v>
      </c>
    </row>
    <row r="1217" spans="1:8" ht="33" x14ac:dyDescent="0.3">
      <c r="A1217" s="59">
        <v>1216</v>
      </c>
      <c r="B1217" s="59" t="s">
        <v>194</v>
      </c>
      <c r="C1217" s="60" t="s">
        <v>1421</v>
      </c>
      <c r="D1217" s="61" t="s">
        <v>184</v>
      </c>
      <c r="E1217" s="62" t="s">
        <v>553</v>
      </c>
      <c r="F1217" s="63">
        <v>59.93</v>
      </c>
      <c r="G1217" s="64" t="s">
        <v>198</v>
      </c>
      <c r="H1217" s="63">
        <v>2</v>
      </c>
    </row>
    <row r="1218" spans="1:8" ht="33" x14ac:dyDescent="0.3">
      <c r="A1218" s="59">
        <v>1217</v>
      </c>
      <c r="B1218" s="59" t="s">
        <v>194</v>
      </c>
      <c r="C1218" s="60" t="s">
        <v>1422</v>
      </c>
      <c r="D1218" s="61" t="s">
        <v>186</v>
      </c>
      <c r="E1218" s="62" t="s">
        <v>185</v>
      </c>
      <c r="F1218" s="63">
        <v>41.6</v>
      </c>
      <c r="G1218" s="64" t="s">
        <v>200</v>
      </c>
      <c r="H1218" s="63">
        <v>1</v>
      </c>
    </row>
    <row r="1219" spans="1:8" ht="33" x14ac:dyDescent="0.3">
      <c r="A1219" s="59">
        <v>1218</v>
      </c>
      <c r="B1219" s="59" t="s">
        <v>194</v>
      </c>
      <c r="C1219" s="60" t="s">
        <v>1423</v>
      </c>
      <c r="D1219" s="61" t="s">
        <v>188</v>
      </c>
      <c r="E1219" s="62" t="s">
        <v>185</v>
      </c>
      <c r="F1219" s="63">
        <v>41.73</v>
      </c>
      <c r="G1219" s="64" t="s">
        <v>200</v>
      </c>
      <c r="H1219" s="63">
        <v>1</v>
      </c>
    </row>
    <row r="1220" spans="1:8" ht="33" x14ac:dyDescent="0.3">
      <c r="A1220" s="59">
        <v>1219</v>
      </c>
      <c r="B1220" s="59" t="s">
        <v>194</v>
      </c>
      <c r="C1220" s="60" t="s">
        <v>1424</v>
      </c>
      <c r="D1220" s="61" t="s">
        <v>186</v>
      </c>
      <c r="E1220" s="62" t="s">
        <v>185</v>
      </c>
      <c r="F1220" s="63">
        <v>42.01</v>
      </c>
      <c r="G1220" s="64" t="s">
        <v>200</v>
      </c>
      <c r="H1220" s="63">
        <v>1</v>
      </c>
    </row>
    <row r="1221" spans="1:8" ht="33" x14ac:dyDescent="0.3">
      <c r="A1221" s="59">
        <v>1220</v>
      </c>
      <c r="B1221" s="59" t="s">
        <v>194</v>
      </c>
      <c r="C1221" s="60" t="s">
        <v>1425</v>
      </c>
      <c r="D1221" s="61" t="s">
        <v>191</v>
      </c>
      <c r="E1221" s="62" t="s">
        <v>187</v>
      </c>
      <c r="F1221" s="63">
        <v>41.94</v>
      </c>
      <c r="G1221" s="64" t="s">
        <v>200</v>
      </c>
      <c r="H1221" s="63">
        <v>1</v>
      </c>
    </row>
    <row r="1222" spans="1:8" ht="33" x14ac:dyDescent="0.3">
      <c r="A1222" s="59">
        <v>1221</v>
      </c>
      <c r="B1222" s="59" t="s">
        <v>194</v>
      </c>
      <c r="C1222" s="60" t="s">
        <v>1426</v>
      </c>
      <c r="D1222" s="61" t="s">
        <v>202</v>
      </c>
      <c r="E1222" s="62" t="s">
        <v>187</v>
      </c>
      <c r="F1222" s="63">
        <v>41.94</v>
      </c>
      <c r="G1222" s="64" t="s">
        <v>200</v>
      </c>
      <c r="H1222" s="63">
        <v>1</v>
      </c>
    </row>
    <row r="1223" spans="1:8" ht="33" x14ac:dyDescent="0.3">
      <c r="A1223" s="59">
        <v>1222</v>
      </c>
      <c r="B1223" s="59" t="s">
        <v>194</v>
      </c>
      <c r="C1223" s="60" t="s">
        <v>1427</v>
      </c>
      <c r="D1223" s="61" t="s">
        <v>202</v>
      </c>
      <c r="E1223" s="62" t="s">
        <v>187</v>
      </c>
      <c r="F1223" s="63">
        <v>41.73</v>
      </c>
      <c r="G1223" s="64" t="s">
        <v>200</v>
      </c>
      <c r="H1223" s="63">
        <v>1</v>
      </c>
    </row>
    <row r="1224" spans="1:8" ht="33" x14ac:dyDescent="0.3">
      <c r="A1224" s="59">
        <v>1223</v>
      </c>
      <c r="B1224" s="59" t="s">
        <v>194</v>
      </c>
      <c r="C1224" s="60" t="s">
        <v>1428</v>
      </c>
      <c r="D1224" s="61" t="s">
        <v>191</v>
      </c>
      <c r="E1224" s="62" t="s">
        <v>187</v>
      </c>
      <c r="F1224" s="63">
        <v>41.73</v>
      </c>
      <c r="G1224" s="64" t="s">
        <v>200</v>
      </c>
      <c r="H1224" s="63">
        <v>1</v>
      </c>
    </row>
    <row r="1225" spans="1:8" ht="33" x14ac:dyDescent="0.3">
      <c r="A1225" s="59">
        <v>1224</v>
      </c>
      <c r="B1225" s="59" t="s">
        <v>194</v>
      </c>
      <c r="C1225" s="60" t="s">
        <v>1429</v>
      </c>
      <c r="D1225" s="61" t="s">
        <v>184</v>
      </c>
      <c r="E1225" s="62" t="s">
        <v>553</v>
      </c>
      <c r="F1225" s="63">
        <v>59.93</v>
      </c>
      <c r="G1225" s="64" t="s">
        <v>198</v>
      </c>
      <c r="H1225" s="63">
        <v>2</v>
      </c>
    </row>
    <row r="1226" spans="1:8" ht="33" x14ac:dyDescent="0.3">
      <c r="A1226" s="59">
        <v>1225</v>
      </c>
      <c r="B1226" s="59" t="s">
        <v>194</v>
      </c>
      <c r="C1226" s="60" t="s">
        <v>1430</v>
      </c>
      <c r="D1226" s="61" t="s">
        <v>186</v>
      </c>
      <c r="E1226" s="62" t="s">
        <v>185</v>
      </c>
      <c r="F1226" s="63">
        <v>41.6</v>
      </c>
      <c r="G1226" s="64" t="s">
        <v>200</v>
      </c>
      <c r="H1226" s="63">
        <v>1</v>
      </c>
    </row>
    <row r="1227" spans="1:8" ht="33" x14ac:dyDescent="0.3">
      <c r="A1227" s="59">
        <v>1226</v>
      </c>
      <c r="B1227" s="59" t="s">
        <v>194</v>
      </c>
      <c r="C1227" s="60" t="s">
        <v>1431</v>
      </c>
      <c r="D1227" s="61" t="s">
        <v>188</v>
      </c>
      <c r="E1227" s="62" t="s">
        <v>185</v>
      </c>
      <c r="F1227" s="63">
        <v>41.73</v>
      </c>
      <c r="G1227" s="64" t="s">
        <v>200</v>
      </c>
      <c r="H1227" s="63">
        <v>1</v>
      </c>
    </row>
    <row r="1228" spans="1:8" ht="33" x14ac:dyDescent="0.3">
      <c r="A1228" s="59">
        <v>1227</v>
      </c>
      <c r="B1228" s="59" t="s">
        <v>194</v>
      </c>
      <c r="C1228" s="60" t="s">
        <v>1432</v>
      </c>
      <c r="D1228" s="61" t="s">
        <v>186</v>
      </c>
      <c r="E1228" s="62" t="s">
        <v>185</v>
      </c>
      <c r="F1228" s="63">
        <v>42.01</v>
      </c>
      <c r="G1228" s="64" t="s">
        <v>200</v>
      </c>
      <c r="H1228" s="63">
        <v>1</v>
      </c>
    </row>
    <row r="1229" spans="1:8" ht="33" x14ac:dyDescent="0.3">
      <c r="A1229" s="59">
        <v>1228</v>
      </c>
      <c r="B1229" s="59" t="s">
        <v>194</v>
      </c>
      <c r="C1229" s="60" t="s">
        <v>1433</v>
      </c>
      <c r="D1229" s="61" t="s">
        <v>191</v>
      </c>
      <c r="E1229" s="62" t="s">
        <v>187</v>
      </c>
      <c r="F1229" s="63">
        <v>41.94</v>
      </c>
      <c r="G1229" s="64" t="s">
        <v>200</v>
      </c>
      <c r="H1229" s="63">
        <v>1</v>
      </c>
    </row>
    <row r="1230" spans="1:8" ht="33" x14ac:dyDescent="0.3">
      <c r="A1230" s="59">
        <v>1229</v>
      </c>
      <c r="B1230" s="59" t="s">
        <v>194</v>
      </c>
      <c r="C1230" s="60" t="s">
        <v>1434</v>
      </c>
      <c r="D1230" s="61" t="s">
        <v>202</v>
      </c>
      <c r="E1230" s="62" t="s">
        <v>187</v>
      </c>
      <c r="F1230" s="63">
        <v>41.94</v>
      </c>
      <c r="G1230" s="64" t="s">
        <v>200</v>
      </c>
      <c r="H1230" s="63">
        <v>1</v>
      </c>
    </row>
    <row r="1231" spans="1:8" ht="33" x14ac:dyDescent="0.3">
      <c r="A1231" s="59">
        <v>1230</v>
      </c>
      <c r="B1231" s="59" t="s">
        <v>194</v>
      </c>
      <c r="C1231" s="60" t="s">
        <v>1435</v>
      </c>
      <c r="D1231" s="61" t="s">
        <v>202</v>
      </c>
      <c r="E1231" s="62" t="s">
        <v>187</v>
      </c>
      <c r="F1231" s="63">
        <v>41.73</v>
      </c>
      <c r="G1231" s="64" t="s">
        <v>200</v>
      </c>
      <c r="H1231" s="63">
        <v>1</v>
      </c>
    </row>
    <row r="1232" spans="1:8" ht="33" x14ac:dyDescent="0.3">
      <c r="A1232" s="59">
        <v>1231</v>
      </c>
      <c r="B1232" s="59" t="s">
        <v>194</v>
      </c>
      <c r="C1232" s="60" t="s">
        <v>1436</v>
      </c>
      <c r="D1232" s="61" t="s">
        <v>191</v>
      </c>
      <c r="E1232" s="62" t="s">
        <v>187</v>
      </c>
      <c r="F1232" s="63">
        <v>41.73</v>
      </c>
      <c r="G1232" s="64" t="s">
        <v>200</v>
      </c>
      <c r="H1232" s="63">
        <v>1</v>
      </c>
    </row>
    <row r="1233" spans="1:8" ht="33" x14ac:dyDescent="0.3">
      <c r="A1233" s="59">
        <v>1232</v>
      </c>
      <c r="B1233" s="59" t="s">
        <v>194</v>
      </c>
      <c r="C1233" s="60" t="s">
        <v>1437</v>
      </c>
      <c r="D1233" s="61" t="s">
        <v>184</v>
      </c>
      <c r="E1233" s="62" t="s">
        <v>553</v>
      </c>
      <c r="F1233" s="63">
        <v>59.93</v>
      </c>
      <c r="G1233" s="64" t="s">
        <v>198</v>
      </c>
      <c r="H1233" s="63">
        <v>2</v>
      </c>
    </row>
    <row r="1234" spans="1:8" ht="33" x14ac:dyDescent="0.3">
      <c r="A1234" s="59">
        <v>1233</v>
      </c>
      <c r="B1234" s="59" t="s">
        <v>194</v>
      </c>
      <c r="C1234" s="60" t="s">
        <v>1438</v>
      </c>
      <c r="D1234" s="61" t="s">
        <v>186</v>
      </c>
      <c r="E1234" s="62" t="s">
        <v>185</v>
      </c>
      <c r="F1234" s="63">
        <v>41.6</v>
      </c>
      <c r="G1234" s="64" t="s">
        <v>200</v>
      </c>
      <c r="H1234" s="63">
        <v>1</v>
      </c>
    </row>
    <row r="1235" spans="1:8" ht="33" x14ac:dyDescent="0.3">
      <c r="A1235" s="59">
        <v>1234</v>
      </c>
      <c r="B1235" s="59" t="s">
        <v>194</v>
      </c>
      <c r="C1235" s="60" t="s">
        <v>1439</v>
      </c>
      <c r="D1235" s="61" t="s">
        <v>188</v>
      </c>
      <c r="E1235" s="62" t="s">
        <v>185</v>
      </c>
      <c r="F1235" s="63">
        <v>41.73</v>
      </c>
      <c r="G1235" s="64" t="s">
        <v>200</v>
      </c>
      <c r="H1235" s="63">
        <v>1</v>
      </c>
    </row>
    <row r="1236" spans="1:8" ht="33" x14ac:dyDescent="0.3">
      <c r="A1236" s="59">
        <v>1235</v>
      </c>
      <c r="B1236" s="59" t="s">
        <v>194</v>
      </c>
      <c r="C1236" s="60" t="s">
        <v>1440</v>
      </c>
      <c r="D1236" s="61" t="s">
        <v>186</v>
      </c>
      <c r="E1236" s="62" t="s">
        <v>185</v>
      </c>
      <c r="F1236" s="63">
        <v>42.01</v>
      </c>
      <c r="G1236" s="64" t="s">
        <v>200</v>
      </c>
      <c r="H1236" s="63">
        <v>1</v>
      </c>
    </row>
    <row r="1237" spans="1:8" ht="33" x14ac:dyDescent="0.3">
      <c r="A1237" s="59">
        <v>1236</v>
      </c>
      <c r="B1237" s="59" t="s">
        <v>194</v>
      </c>
      <c r="C1237" s="60" t="s">
        <v>1441</v>
      </c>
      <c r="D1237" s="61" t="s">
        <v>191</v>
      </c>
      <c r="E1237" s="62" t="s">
        <v>187</v>
      </c>
      <c r="F1237" s="63">
        <v>41.94</v>
      </c>
      <c r="G1237" s="64" t="s">
        <v>200</v>
      </c>
      <c r="H1237" s="63">
        <v>1</v>
      </c>
    </row>
    <row r="1238" spans="1:8" ht="33" x14ac:dyDescent="0.3">
      <c r="A1238" s="59">
        <v>1237</v>
      </c>
      <c r="B1238" s="59" t="s">
        <v>194</v>
      </c>
      <c r="C1238" s="60" t="s">
        <v>1442</v>
      </c>
      <c r="D1238" s="61" t="s">
        <v>202</v>
      </c>
      <c r="E1238" s="62" t="s">
        <v>187</v>
      </c>
      <c r="F1238" s="63">
        <v>41.94</v>
      </c>
      <c r="G1238" s="64" t="s">
        <v>200</v>
      </c>
      <c r="H1238" s="63">
        <v>1</v>
      </c>
    </row>
    <row r="1239" spans="1:8" ht="33" x14ac:dyDescent="0.3">
      <c r="A1239" s="59">
        <v>1238</v>
      </c>
      <c r="B1239" s="59" t="s">
        <v>194</v>
      </c>
      <c r="C1239" s="60" t="s">
        <v>1443</v>
      </c>
      <c r="D1239" s="61" t="s">
        <v>202</v>
      </c>
      <c r="E1239" s="62" t="s">
        <v>187</v>
      </c>
      <c r="F1239" s="63">
        <v>41.73</v>
      </c>
      <c r="G1239" s="64" t="s">
        <v>200</v>
      </c>
      <c r="H1239" s="63">
        <v>1</v>
      </c>
    </row>
    <row r="1240" spans="1:8" ht="33" x14ac:dyDescent="0.3">
      <c r="A1240" s="59">
        <v>1239</v>
      </c>
      <c r="B1240" s="59" t="s">
        <v>194</v>
      </c>
      <c r="C1240" s="60" t="s">
        <v>1444</v>
      </c>
      <c r="D1240" s="61" t="s">
        <v>191</v>
      </c>
      <c r="E1240" s="62" t="s">
        <v>187</v>
      </c>
      <c r="F1240" s="63">
        <v>41.73</v>
      </c>
      <c r="G1240" s="64" t="s">
        <v>200</v>
      </c>
      <c r="H1240" s="63">
        <v>1</v>
      </c>
    </row>
    <row r="1241" spans="1:8" ht="33" x14ac:dyDescent="0.3">
      <c r="A1241" s="59">
        <v>1240</v>
      </c>
      <c r="B1241" s="59" t="s">
        <v>194</v>
      </c>
      <c r="C1241" s="60" t="s">
        <v>1445</v>
      </c>
      <c r="D1241" s="61" t="s">
        <v>184</v>
      </c>
      <c r="E1241" s="62" t="s">
        <v>553</v>
      </c>
      <c r="F1241" s="63">
        <v>59.93</v>
      </c>
      <c r="G1241" s="64" t="s">
        <v>198</v>
      </c>
      <c r="H1241" s="63">
        <v>2</v>
      </c>
    </row>
    <row r="1242" spans="1:8" ht="33" x14ac:dyDescent="0.3">
      <c r="A1242" s="59">
        <v>1241</v>
      </c>
      <c r="B1242" s="59" t="s">
        <v>194</v>
      </c>
      <c r="C1242" s="60" t="s">
        <v>1446</v>
      </c>
      <c r="D1242" s="61" t="s">
        <v>186</v>
      </c>
      <c r="E1242" s="62" t="s">
        <v>185</v>
      </c>
      <c r="F1242" s="63">
        <v>41.6</v>
      </c>
      <c r="G1242" s="64" t="s">
        <v>200</v>
      </c>
      <c r="H1242" s="63">
        <v>1</v>
      </c>
    </row>
    <row r="1243" spans="1:8" ht="33" x14ac:dyDescent="0.3">
      <c r="A1243" s="59">
        <v>1242</v>
      </c>
      <c r="B1243" s="59" t="s">
        <v>194</v>
      </c>
      <c r="C1243" s="60" t="s">
        <v>1447</v>
      </c>
      <c r="D1243" s="61" t="s">
        <v>188</v>
      </c>
      <c r="E1243" s="62" t="s">
        <v>185</v>
      </c>
      <c r="F1243" s="63">
        <v>41.73</v>
      </c>
      <c r="G1243" s="64" t="s">
        <v>200</v>
      </c>
      <c r="H1243" s="63">
        <v>1</v>
      </c>
    </row>
    <row r="1244" spans="1:8" ht="33" x14ac:dyDescent="0.3">
      <c r="A1244" s="59">
        <v>1243</v>
      </c>
      <c r="B1244" s="59" t="s">
        <v>194</v>
      </c>
      <c r="C1244" s="60" t="s">
        <v>1448</v>
      </c>
      <c r="D1244" s="61" t="s">
        <v>186</v>
      </c>
      <c r="E1244" s="62" t="s">
        <v>185</v>
      </c>
      <c r="F1244" s="63">
        <v>42.01</v>
      </c>
      <c r="G1244" s="64" t="s">
        <v>200</v>
      </c>
      <c r="H1244" s="63">
        <v>1</v>
      </c>
    </row>
    <row r="1245" spans="1:8" ht="33" x14ac:dyDescent="0.3">
      <c r="A1245" s="59">
        <v>1244</v>
      </c>
      <c r="B1245" s="59" t="s">
        <v>194</v>
      </c>
      <c r="C1245" s="60" t="s">
        <v>1449</v>
      </c>
      <c r="D1245" s="61" t="s">
        <v>191</v>
      </c>
      <c r="E1245" s="62" t="s">
        <v>187</v>
      </c>
      <c r="F1245" s="63">
        <v>41.94</v>
      </c>
      <c r="G1245" s="64" t="s">
        <v>200</v>
      </c>
      <c r="H1245" s="63">
        <v>1</v>
      </c>
    </row>
    <row r="1246" spans="1:8" ht="33" x14ac:dyDescent="0.3">
      <c r="A1246" s="59">
        <v>1245</v>
      </c>
      <c r="B1246" s="59" t="s">
        <v>194</v>
      </c>
      <c r="C1246" s="60" t="s">
        <v>1450</v>
      </c>
      <c r="D1246" s="61" t="s">
        <v>202</v>
      </c>
      <c r="E1246" s="62" t="s">
        <v>187</v>
      </c>
      <c r="F1246" s="63">
        <v>41.94</v>
      </c>
      <c r="G1246" s="64" t="s">
        <v>200</v>
      </c>
      <c r="H1246" s="63">
        <v>1</v>
      </c>
    </row>
    <row r="1247" spans="1:8" ht="33" x14ac:dyDescent="0.3">
      <c r="A1247" s="59">
        <v>1246</v>
      </c>
      <c r="B1247" s="59" t="s">
        <v>194</v>
      </c>
      <c r="C1247" s="60" t="s">
        <v>1451</v>
      </c>
      <c r="D1247" s="61" t="s">
        <v>202</v>
      </c>
      <c r="E1247" s="62" t="s">
        <v>187</v>
      </c>
      <c r="F1247" s="63">
        <v>41.73</v>
      </c>
      <c r="G1247" s="64" t="s">
        <v>200</v>
      </c>
      <c r="H1247" s="63">
        <v>1</v>
      </c>
    </row>
    <row r="1248" spans="1:8" ht="33" x14ac:dyDescent="0.3">
      <c r="A1248" s="59">
        <v>1247</v>
      </c>
      <c r="B1248" s="59" t="s">
        <v>194</v>
      </c>
      <c r="C1248" s="60" t="s">
        <v>1452</v>
      </c>
      <c r="D1248" s="61" t="s">
        <v>191</v>
      </c>
      <c r="E1248" s="62" t="s">
        <v>187</v>
      </c>
      <c r="F1248" s="63">
        <v>41.73</v>
      </c>
      <c r="G1248" s="64" t="s">
        <v>200</v>
      </c>
      <c r="H1248" s="63">
        <v>1</v>
      </c>
    </row>
    <row r="1249" spans="1:8" ht="33" x14ac:dyDescent="0.3">
      <c r="A1249" s="59">
        <v>1248</v>
      </c>
      <c r="B1249" s="59" t="s">
        <v>194</v>
      </c>
      <c r="C1249" s="60" t="s">
        <v>1453</v>
      </c>
      <c r="D1249" s="61" t="s">
        <v>184</v>
      </c>
      <c r="E1249" s="62" t="s">
        <v>553</v>
      </c>
      <c r="F1249" s="63">
        <v>59.93</v>
      </c>
      <c r="G1249" s="64" t="s">
        <v>198</v>
      </c>
      <c r="H1249" s="63">
        <v>2</v>
      </c>
    </row>
    <row r="1250" spans="1:8" ht="33" x14ac:dyDescent="0.3">
      <c r="A1250" s="59">
        <v>1249</v>
      </c>
      <c r="B1250" s="59" t="s">
        <v>194</v>
      </c>
      <c r="C1250" s="60" t="s">
        <v>1454</v>
      </c>
      <c r="D1250" s="61" t="s">
        <v>186</v>
      </c>
      <c r="E1250" s="62" t="s">
        <v>185</v>
      </c>
      <c r="F1250" s="63">
        <v>41.6</v>
      </c>
      <c r="G1250" s="64" t="s">
        <v>200</v>
      </c>
      <c r="H1250" s="63">
        <v>1</v>
      </c>
    </row>
    <row r="1251" spans="1:8" ht="33" x14ac:dyDescent="0.3">
      <c r="A1251" s="59">
        <v>1250</v>
      </c>
      <c r="B1251" s="59" t="s">
        <v>194</v>
      </c>
      <c r="C1251" s="60" t="s">
        <v>1455</v>
      </c>
      <c r="D1251" s="61" t="s">
        <v>188</v>
      </c>
      <c r="E1251" s="62" t="s">
        <v>185</v>
      </c>
      <c r="F1251" s="63">
        <v>41.73</v>
      </c>
      <c r="G1251" s="64" t="s">
        <v>200</v>
      </c>
      <c r="H1251" s="63">
        <v>1</v>
      </c>
    </row>
    <row r="1252" spans="1:8" ht="33" x14ac:dyDescent="0.3">
      <c r="A1252" s="59">
        <v>1251</v>
      </c>
      <c r="B1252" s="59" t="s">
        <v>194</v>
      </c>
      <c r="C1252" s="60" t="s">
        <v>1456</v>
      </c>
      <c r="D1252" s="61" t="s">
        <v>186</v>
      </c>
      <c r="E1252" s="62" t="s">
        <v>185</v>
      </c>
      <c r="F1252" s="63">
        <v>42.01</v>
      </c>
      <c r="G1252" s="64" t="s">
        <v>200</v>
      </c>
      <c r="H1252" s="63">
        <v>1</v>
      </c>
    </row>
    <row r="1253" spans="1:8" ht="33" x14ac:dyDescent="0.3">
      <c r="A1253" s="59">
        <v>1252</v>
      </c>
      <c r="B1253" s="59" t="s">
        <v>194</v>
      </c>
      <c r="C1253" s="60" t="s">
        <v>1457</v>
      </c>
      <c r="D1253" s="61" t="s">
        <v>191</v>
      </c>
      <c r="E1253" s="62" t="s">
        <v>187</v>
      </c>
      <c r="F1253" s="63">
        <v>41.94</v>
      </c>
      <c r="G1253" s="64" t="s">
        <v>200</v>
      </c>
      <c r="H1253" s="63">
        <v>1</v>
      </c>
    </row>
    <row r="1254" spans="1:8" ht="33" x14ac:dyDescent="0.3">
      <c r="A1254" s="59">
        <v>1253</v>
      </c>
      <c r="B1254" s="59" t="s">
        <v>194</v>
      </c>
      <c r="C1254" s="60" t="s">
        <v>1458</v>
      </c>
      <c r="D1254" s="61" t="s">
        <v>202</v>
      </c>
      <c r="E1254" s="62" t="s">
        <v>187</v>
      </c>
      <c r="F1254" s="63">
        <v>41.94</v>
      </c>
      <c r="G1254" s="64" t="s">
        <v>200</v>
      </c>
      <c r="H1254" s="63">
        <v>1</v>
      </c>
    </row>
    <row r="1255" spans="1:8" ht="33" x14ac:dyDescent="0.3">
      <c r="A1255" s="59">
        <v>1254</v>
      </c>
      <c r="B1255" s="59" t="s">
        <v>194</v>
      </c>
      <c r="C1255" s="60" t="s">
        <v>1459</v>
      </c>
      <c r="D1255" s="61" t="s">
        <v>202</v>
      </c>
      <c r="E1255" s="62" t="s">
        <v>187</v>
      </c>
      <c r="F1255" s="63">
        <v>41.73</v>
      </c>
      <c r="G1255" s="64" t="s">
        <v>200</v>
      </c>
      <c r="H1255" s="63">
        <v>1</v>
      </c>
    </row>
    <row r="1256" spans="1:8" ht="33" x14ac:dyDescent="0.3">
      <c r="A1256" s="59">
        <v>1255</v>
      </c>
      <c r="B1256" s="59" t="s">
        <v>194</v>
      </c>
      <c r="C1256" s="60" t="s">
        <v>1460</v>
      </c>
      <c r="D1256" s="61" t="s">
        <v>191</v>
      </c>
      <c r="E1256" s="62" t="s">
        <v>187</v>
      </c>
      <c r="F1256" s="63">
        <v>41.73</v>
      </c>
      <c r="G1256" s="64" t="s">
        <v>200</v>
      </c>
      <c r="H1256" s="63">
        <v>1</v>
      </c>
    </row>
    <row r="1257" spans="1:8" ht="33" x14ac:dyDescent="0.3">
      <c r="A1257" s="59">
        <v>1256</v>
      </c>
      <c r="B1257" s="59" t="s">
        <v>194</v>
      </c>
      <c r="C1257" s="60" t="s">
        <v>1461</v>
      </c>
      <c r="D1257" s="61" t="s">
        <v>184</v>
      </c>
      <c r="E1257" s="62" t="s">
        <v>553</v>
      </c>
      <c r="F1257" s="63">
        <v>59.93</v>
      </c>
      <c r="G1257" s="64" t="s">
        <v>198</v>
      </c>
      <c r="H1257" s="63">
        <v>2</v>
      </c>
    </row>
    <row r="1258" spans="1:8" ht="33" x14ac:dyDescent="0.3">
      <c r="A1258" s="59">
        <v>1257</v>
      </c>
      <c r="B1258" s="59" t="s">
        <v>194</v>
      </c>
      <c r="C1258" s="60" t="s">
        <v>1462</v>
      </c>
      <c r="D1258" s="61" t="s">
        <v>186</v>
      </c>
      <c r="E1258" s="62" t="s">
        <v>185</v>
      </c>
      <c r="F1258" s="63">
        <v>41.6</v>
      </c>
      <c r="G1258" s="64" t="s">
        <v>200</v>
      </c>
      <c r="H1258" s="63">
        <v>1</v>
      </c>
    </row>
    <row r="1259" spans="1:8" ht="33" x14ac:dyDescent="0.3">
      <c r="A1259" s="59">
        <v>1258</v>
      </c>
      <c r="B1259" s="59" t="s">
        <v>194</v>
      </c>
      <c r="C1259" s="60" t="s">
        <v>1463</v>
      </c>
      <c r="D1259" s="61" t="s">
        <v>188</v>
      </c>
      <c r="E1259" s="62" t="s">
        <v>185</v>
      </c>
      <c r="F1259" s="63">
        <v>41.73</v>
      </c>
      <c r="G1259" s="64" t="s">
        <v>200</v>
      </c>
      <c r="H1259" s="63">
        <v>1</v>
      </c>
    </row>
    <row r="1260" spans="1:8" ht="33" x14ac:dyDescent="0.3">
      <c r="A1260" s="59">
        <v>1259</v>
      </c>
      <c r="B1260" s="59" t="s">
        <v>194</v>
      </c>
      <c r="C1260" s="60" t="s">
        <v>1464</v>
      </c>
      <c r="D1260" s="61" t="s">
        <v>186</v>
      </c>
      <c r="E1260" s="62" t="s">
        <v>185</v>
      </c>
      <c r="F1260" s="63">
        <v>42.01</v>
      </c>
      <c r="G1260" s="64" t="s">
        <v>200</v>
      </c>
      <c r="H1260" s="63">
        <v>1</v>
      </c>
    </row>
    <row r="1261" spans="1:8" ht="33" x14ac:dyDescent="0.3">
      <c r="A1261" s="59">
        <v>1260</v>
      </c>
      <c r="B1261" s="59" t="s">
        <v>194</v>
      </c>
      <c r="C1261" s="60" t="s">
        <v>1465</v>
      </c>
      <c r="D1261" s="61" t="s">
        <v>191</v>
      </c>
      <c r="E1261" s="62" t="s">
        <v>187</v>
      </c>
      <c r="F1261" s="63">
        <v>41.94</v>
      </c>
      <c r="G1261" s="64" t="s">
        <v>200</v>
      </c>
      <c r="H1261" s="63">
        <v>1</v>
      </c>
    </row>
    <row r="1262" spans="1:8" ht="33" x14ac:dyDescent="0.3">
      <c r="A1262" s="59">
        <v>1261</v>
      </c>
      <c r="B1262" s="59" t="s">
        <v>194</v>
      </c>
      <c r="C1262" s="60" t="s">
        <v>1466</v>
      </c>
      <c r="D1262" s="61" t="s">
        <v>202</v>
      </c>
      <c r="E1262" s="62" t="s">
        <v>187</v>
      </c>
      <c r="F1262" s="63">
        <v>41.94</v>
      </c>
      <c r="G1262" s="64" t="s">
        <v>200</v>
      </c>
      <c r="H1262" s="63">
        <v>1</v>
      </c>
    </row>
    <row r="1263" spans="1:8" ht="33" x14ac:dyDescent="0.15">
      <c r="A1263" s="59">
        <v>1262</v>
      </c>
      <c r="B1263" s="59" t="s">
        <v>194</v>
      </c>
      <c r="C1263" s="60" t="s">
        <v>1467</v>
      </c>
      <c r="D1263" s="65" t="s">
        <v>202</v>
      </c>
      <c r="E1263" s="66" t="s">
        <v>187</v>
      </c>
      <c r="F1263" s="63">
        <v>41.73</v>
      </c>
      <c r="G1263" s="64" t="s">
        <v>200</v>
      </c>
      <c r="H1263" s="63">
        <v>1</v>
      </c>
    </row>
    <row r="1264" spans="1:8" ht="33" x14ac:dyDescent="0.3">
      <c r="A1264" s="59">
        <v>1263</v>
      </c>
      <c r="B1264" s="59" t="s">
        <v>194</v>
      </c>
      <c r="C1264" s="60" t="s">
        <v>1468</v>
      </c>
      <c r="D1264" s="61" t="s">
        <v>191</v>
      </c>
      <c r="E1264" s="62" t="s">
        <v>187</v>
      </c>
      <c r="F1264" s="63">
        <v>41.73</v>
      </c>
      <c r="G1264" s="64" t="s">
        <v>200</v>
      </c>
      <c r="H1264" s="63">
        <v>1</v>
      </c>
    </row>
    <row r="1265" spans="1:8" ht="33" x14ac:dyDescent="0.3">
      <c r="A1265" s="59">
        <v>1264</v>
      </c>
      <c r="B1265" s="59" t="s">
        <v>194</v>
      </c>
      <c r="C1265" s="60" t="s">
        <v>1469</v>
      </c>
      <c r="D1265" s="61" t="s">
        <v>184</v>
      </c>
      <c r="E1265" s="62" t="s">
        <v>553</v>
      </c>
      <c r="F1265" s="63">
        <v>59.93</v>
      </c>
      <c r="G1265" s="64" t="s">
        <v>198</v>
      </c>
      <c r="H1265" s="63">
        <v>2</v>
      </c>
    </row>
    <row r="1266" spans="1:8" ht="33" x14ac:dyDescent="0.3">
      <c r="A1266" s="59">
        <v>1265</v>
      </c>
      <c r="B1266" s="59" t="s">
        <v>194</v>
      </c>
      <c r="C1266" s="60" t="s">
        <v>1470</v>
      </c>
      <c r="D1266" s="61" t="s">
        <v>186</v>
      </c>
      <c r="E1266" s="62" t="s">
        <v>185</v>
      </c>
      <c r="F1266" s="63">
        <v>41.6</v>
      </c>
      <c r="G1266" s="64" t="s">
        <v>200</v>
      </c>
      <c r="H1266" s="63">
        <v>1</v>
      </c>
    </row>
    <row r="1267" spans="1:8" ht="33" x14ac:dyDescent="0.3">
      <c r="A1267" s="59">
        <v>1266</v>
      </c>
      <c r="B1267" s="59" t="s">
        <v>194</v>
      </c>
      <c r="C1267" s="60" t="s">
        <v>1471</v>
      </c>
      <c r="D1267" s="61" t="s">
        <v>188</v>
      </c>
      <c r="E1267" s="62" t="s">
        <v>185</v>
      </c>
      <c r="F1267" s="63">
        <v>41.73</v>
      </c>
      <c r="G1267" s="64" t="s">
        <v>200</v>
      </c>
      <c r="H1267" s="63">
        <v>1</v>
      </c>
    </row>
    <row r="1268" spans="1:8" ht="33" x14ac:dyDescent="0.3">
      <c r="A1268" s="59">
        <v>1267</v>
      </c>
      <c r="B1268" s="59" t="s">
        <v>194</v>
      </c>
      <c r="C1268" s="60" t="s">
        <v>1472</v>
      </c>
      <c r="D1268" s="61" t="s">
        <v>186</v>
      </c>
      <c r="E1268" s="62" t="s">
        <v>185</v>
      </c>
      <c r="F1268" s="63">
        <v>42.01</v>
      </c>
      <c r="G1268" s="64" t="s">
        <v>200</v>
      </c>
      <c r="H1268" s="63">
        <v>1</v>
      </c>
    </row>
    <row r="1269" spans="1:8" ht="33" x14ac:dyDescent="0.3">
      <c r="A1269" s="59">
        <v>1268</v>
      </c>
      <c r="B1269" s="59" t="s">
        <v>194</v>
      </c>
      <c r="C1269" s="60" t="s">
        <v>1473</v>
      </c>
      <c r="D1269" s="61" t="s">
        <v>191</v>
      </c>
      <c r="E1269" s="62" t="s">
        <v>187</v>
      </c>
      <c r="F1269" s="63">
        <v>41.94</v>
      </c>
      <c r="G1269" s="64" t="s">
        <v>200</v>
      </c>
      <c r="H1269" s="63">
        <v>1</v>
      </c>
    </row>
    <row r="1270" spans="1:8" ht="33" x14ac:dyDescent="0.3">
      <c r="A1270" s="59">
        <v>1269</v>
      </c>
      <c r="B1270" s="59" t="s">
        <v>194</v>
      </c>
      <c r="C1270" s="60" t="s">
        <v>1474</v>
      </c>
      <c r="D1270" s="61" t="s">
        <v>202</v>
      </c>
      <c r="E1270" s="62" t="s">
        <v>187</v>
      </c>
      <c r="F1270" s="63">
        <v>41.94</v>
      </c>
      <c r="G1270" s="64" t="s">
        <v>200</v>
      </c>
      <c r="H1270" s="63">
        <v>1</v>
      </c>
    </row>
    <row r="1271" spans="1:8" ht="33" x14ac:dyDescent="0.3">
      <c r="A1271" s="59">
        <v>1270</v>
      </c>
      <c r="B1271" s="59" t="s">
        <v>194</v>
      </c>
      <c r="C1271" s="60" t="s">
        <v>1475</v>
      </c>
      <c r="D1271" s="61" t="s">
        <v>202</v>
      </c>
      <c r="E1271" s="62" t="s">
        <v>187</v>
      </c>
      <c r="F1271" s="63">
        <v>41.73</v>
      </c>
      <c r="G1271" s="64" t="s">
        <v>200</v>
      </c>
      <c r="H1271" s="63">
        <v>1</v>
      </c>
    </row>
    <row r="1272" spans="1:8" ht="33" x14ac:dyDescent="0.3">
      <c r="A1272" s="59">
        <v>1271</v>
      </c>
      <c r="B1272" s="59" t="s">
        <v>194</v>
      </c>
      <c r="C1272" s="60" t="s">
        <v>1476</v>
      </c>
      <c r="D1272" s="61" t="s">
        <v>191</v>
      </c>
      <c r="E1272" s="62" t="s">
        <v>187</v>
      </c>
      <c r="F1272" s="63">
        <v>41.73</v>
      </c>
      <c r="G1272" s="64" t="s">
        <v>200</v>
      </c>
      <c r="H1272" s="63">
        <v>1</v>
      </c>
    </row>
    <row r="1273" spans="1:8" ht="33" x14ac:dyDescent="0.3">
      <c r="A1273" s="59">
        <v>1272</v>
      </c>
      <c r="B1273" s="59" t="s">
        <v>194</v>
      </c>
      <c r="C1273" s="60" t="s">
        <v>1477</v>
      </c>
      <c r="D1273" s="61" t="s">
        <v>184</v>
      </c>
      <c r="E1273" s="62" t="s">
        <v>553</v>
      </c>
      <c r="F1273" s="63">
        <v>59.93</v>
      </c>
      <c r="G1273" s="64" t="s">
        <v>198</v>
      </c>
      <c r="H1273" s="63">
        <v>2</v>
      </c>
    </row>
    <row r="1274" spans="1:8" ht="33" x14ac:dyDescent="0.3">
      <c r="A1274" s="59">
        <v>1273</v>
      </c>
      <c r="B1274" s="59" t="s">
        <v>194</v>
      </c>
      <c r="C1274" s="60" t="s">
        <v>1478</v>
      </c>
      <c r="D1274" s="61" t="s">
        <v>186</v>
      </c>
      <c r="E1274" s="62" t="s">
        <v>185</v>
      </c>
      <c r="F1274" s="63">
        <v>41.6</v>
      </c>
      <c r="G1274" s="64" t="s">
        <v>200</v>
      </c>
      <c r="H1274" s="63">
        <v>1</v>
      </c>
    </row>
    <row r="1275" spans="1:8" ht="33" x14ac:dyDescent="0.3">
      <c r="A1275" s="59">
        <v>1274</v>
      </c>
      <c r="B1275" s="59" t="s">
        <v>194</v>
      </c>
      <c r="C1275" s="60" t="s">
        <v>1479</v>
      </c>
      <c r="D1275" s="61" t="s">
        <v>188</v>
      </c>
      <c r="E1275" s="62" t="s">
        <v>185</v>
      </c>
      <c r="F1275" s="63">
        <v>41.73</v>
      </c>
      <c r="G1275" s="64" t="s">
        <v>200</v>
      </c>
      <c r="H1275" s="63">
        <v>1</v>
      </c>
    </row>
    <row r="1276" spans="1:8" ht="33" x14ac:dyDescent="0.3">
      <c r="A1276" s="59">
        <v>1275</v>
      </c>
      <c r="B1276" s="59" t="s">
        <v>194</v>
      </c>
      <c r="C1276" s="60" t="s">
        <v>1480</v>
      </c>
      <c r="D1276" s="61" t="s">
        <v>186</v>
      </c>
      <c r="E1276" s="62" t="s">
        <v>185</v>
      </c>
      <c r="F1276" s="63">
        <v>42.01</v>
      </c>
      <c r="G1276" s="64" t="s">
        <v>200</v>
      </c>
      <c r="H1276" s="63">
        <v>1</v>
      </c>
    </row>
    <row r="1277" spans="1:8" ht="33" x14ac:dyDescent="0.3">
      <c r="A1277" s="59">
        <v>1276</v>
      </c>
      <c r="B1277" s="59" t="s">
        <v>194</v>
      </c>
      <c r="C1277" s="60" t="s">
        <v>1481</v>
      </c>
      <c r="D1277" s="61" t="s">
        <v>191</v>
      </c>
      <c r="E1277" s="62" t="s">
        <v>187</v>
      </c>
      <c r="F1277" s="63">
        <v>41.94</v>
      </c>
      <c r="G1277" s="64" t="s">
        <v>200</v>
      </c>
      <c r="H1277" s="63">
        <v>1</v>
      </c>
    </row>
    <row r="1278" spans="1:8" ht="33" x14ac:dyDescent="0.3">
      <c r="A1278" s="59">
        <v>1277</v>
      </c>
      <c r="B1278" s="59" t="s">
        <v>194</v>
      </c>
      <c r="C1278" s="60" t="s">
        <v>1482</v>
      </c>
      <c r="D1278" s="61" t="s">
        <v>202</v>
      </c>
      <c r="E1278" s="62" t="s">
        <v>187</v>
      </c>
      <c r="F1278" s="63">
        <v>41.94</v>
      </c>
      <c r="G1278" s="64" t="s">
        <v>200</v>
      </c>
      <c r="H1278" s="63">
        <v>1</v>
      </c>
    </row>
    <row r="1279" spans="1:8" ht="33" x14ac:dyDescent="0.3">
      <c r="A1279" s="59">
        <v>1278</v>
      </c>
      <c r="B1279" s="59" t="s">
        <v>194</v>
      </c>
      <c r="C1279" s="60" t="s">
        <v>1483</v>
      </c>
      <c r="D1279" s="61" t="s">
        <v>202</v>
      </c>
      <c r="E1279" s="62" t="s">
        <v>187</v>
      </c>
      <c r="F1279" s="63">
        <v>41.73</v>
      </c>
      <c r="G1279" s="64" t="s">
        <v>200</v>
      </c>
      <c r="H1279" s="63">
        <v>1</v>
      </c>
    </row>
    <row r="1280" spans="1:8" ht="33" x14ac:dyDescent="0.3">
      <c r="A1280" s="59">
        <v>1279</v>
      </c>
      <c r="B1280" s="59" t="s">
        <v>194</v>
      </c>
      <c r="C1280" s="60" t="s">
        <v>1484</v>
      </c>
      <c r="D1280" s="61" t="s">
        <v>191</v>
      </c>
      <c r="E1280" s="62" t="s">
        <v>187</v>
      </c>
      <c r="F1280" s="63">
        <v>41.73</v>
      </c>
      <c r="G1280" s="64" t="s">
        <v>200</v>
      </c>
      <c r="H1280" s="63">
        <v>1</v>
      </c>
    </row>
    <row r="1281" spans="1:8" ht="33" x14ac:dyDescent="0.3">
      <c r="A1281" s="59">
        <v>1280</v>
      </c>
      <c r="B1281" s="59" t="s">
        <v>194</v>
      </c>
      <c r="C1281" s="60" t="s">
        <v>1485</v>
      </c>
      <c r="D1281" s="61" t="s">
        <v>184</v>
      </c>
      <c r="E1281" s="62" t="s">
        <v>553</v>
      </c>
      <c r="F1281" s="63">
        <v>59.93</v>
      </c>
      <c r="G1281" s="64" t="s">
        <v>198</v>
      </c>
      <c r="H1281" s="63">
        <v>2</v>
      </c>
    </row>
    <row r="1282" spans="1:8" ht="33" x14ac:dyDescent="0.3">
      <c r="A1282" s="59">
        <v>1281</v>
      </c>
      <c r="B1282" s="59" t="s">
        <v>194</v>
      </c>
      <c r="C1282" s="60" t="s">
        <v>1486</v>
      </c>
      <c r="D1282" s="61" t="s">
        <v>186</v>
      </c>
      <c r="E1282" s="62" t="s">
        <v>185</v>
      </c>
      <c r="F1282" s="63">
        <v>41.6</v>
      </c>
      <c r="G1282" s="64" t="s">
        <v>200</v>
      </c>
      <c r="H1282" s="63">
        <v>1</v>
      </c>
    </row>
    <row r="1283" spans="1:8" ht="33" x14ac:dyDescent="0.3">
      <c r="A1283" s="59">
        <v>1282</v>
      </c>
      <c r="B1283" s="59" t="s">
        <v>194</v>
      </c>
      <c r="C1283" s="60" t="s">
        <v>1487</v>
      </c>
      <c r="D1283" s="61" t="s">
        <v>188</v>
      </c>
      <c r="E1283" s="62" t="s">
        <v>185</v>
      </c>
      <c r="F1283" s="63">
        <v>41.73</v>
      </c>
      <c r="G1283" s="64" t="s">
        <v>200</v>
      </c>
      <c r="H1283" s="63">
        <v>1</v>
      </c>
    </row>
    <row r="1284" spans="1:8" ht="33" x14ac:dyDescent="0.3">
      <c r="A1284" s="59">
        <v>1283</v>
      </c>
      <c r="B1284" s="59" t="s">
        <v>194</v>
      </c>
      <c r="C1284" s="60" t="s">
        <v>1488</v>
      </c>
      <c r="D1284" s="61" t="s">
        <v>186</v>
      </c>
      <c r="E1284" s="62" t="s">
        <v>185</v>
      </c>
      <c r="F1284" s="63">
        <v>42.01</v>
      </c>
      <c r="G1284" s="64" t="s">
        <v>200</v>
      </c>
      <c r="H1284" s="63">
        <v>1</v>
      </c>
    </row>
    <row r="1285" spans="1:8" ht="33" x14ac:dyDescent="0.3">
      <c r="A1285" s="59">
        <v>1284</v>
      </c>
      <c r="B1285" s="59" t="s">
        <v>194</v>
      </c>
      <c r="C1285" s="60" t="s">
        <v>1489</v>
      </c>
      <c r="D1285" s="61" t="s">
        <v>191</v>
      </c>
      <c r="E1285" s="62" t="s">
        <v>187</v>
      </c>
      <c r="F1285" s="63">
        <v>41.94</v>
      </c>
      <c r="G1285" s="64" t="s">
        <v>200</v>
      </c>
      <c r="H1285" s="63">
        <v>1</v>
      </c>
    </row>
    <row r="1286" spans="1:8" ht="33" x14ac:dyDescent="0.3">
      <c r="A1286" s="59">
        <v>1285</v>
      </c>
      <c r="B1286" s="59" t="s">
        <v>194</v>
      </c>
      <c r="C1286" s="60" t="s">
        <v>1490</v>
      </c>
      <c r="D1286" s="61" t="s">
        <v>202</v>
      </c>
      <c r="E1286" s="62" t="s">
        <v>187</v>
      </c>
      <c r="F1286" s="63">
        <v>41.94</v>
      </c>
      <c r="G1286" s="64" t="s">
        <v>200</v>
      </c>
      <c r="H1286" s="63">
        <v>1</v>
      </c>
    </row>
    <row r="1287" spans="1:8" ht="33" x14ac:dyDescent="0.3">
      <c r="A1287" s="59">
        <v>1286</v>
      </c>
      <c r="B1287" s="59" t="s">
        <v>194</v>
      </c>
      <c r="C1287" s="60" t="s">
        <v>1491</v>
      </c>
      <c r="D1287" s="61" t="s">
        <v>202</v>
      </c>
      <c r="E1287" s="62" t="s">
        <v>187</v>
      </c>
      <c r="F1287" s="63">
        <v>41.73</v>
      </c>
      <c r="G1287" s="64" t="s">
        <v>200</v>
      </c>
      <c r="H1287" s="63">
        <v>1</v>
      </c>
    </row>
    <row r="1288" spans="1:8" ht="33" x14ac:dyDescent="0.3">
      <c r="A1288" s="59">
        <v>1287</v>
      </c>
      <c r="B1288" s="59" t="s">
        <v>194</v>
      </c>
      <c r="C1288" s="60" t="s">
        <v>1492</v>
      </c>
      <c r="D1288" s="61" t="s">
        <v>191</v>
      </c>
      <c r="E1288" s="62" t="s">
        <v>187</v>
      </c>
      <c r="F1288" s="63">
        <v>41.73</v>
      </c>
      <c r="G1288" s="64" t="s">
        <v>200</v>
      </c>
      <c r="H1288" s="63">
        <v>1</v>
      </c>
    </row>
    <row r="1289" spans="1:8" ht="33" x14ac:dyDescent="0.3">
      <c r="A1289" s="59">
        <v>1288</v>
      </c>
      <c r="B1289" s="59" t="s">
        <v>194</v>
      </c>
      <c r="C1289" s="60" t="s">
        <v>1493</v>
      </c>
      <c r="D1289" s="61" t="s">
        <v>184</v>
      </c>
      <c r="E1289" s="62" t="s">
        <v>553</v>
      </c>
      <c r="F1289" s="63">
        <v>59.93</v>
      </c>
      <c r="G1289" s="64" t="s">
        <v>198</v>
      </c>
      <c r="H1289" s="63">
        <v>2</v>
      </c>
    </row>
    <row r="1290" spans="1:8" ht="33" x14ac:dyDescent="0.3">
      <c r="A1290" s="59">
        <v>1289</v>
      </c>
      <c r="B1290" s="59" t="s">
        <v>194</v>
      </c>
      <c r="C1290" s="60" t="s">
        <v>1494</v>
      </c>
      <c r="D1290" s="61" t="s">
        <v>186</v>
      </c>
      <c r="E1290" s="62" t="s">
        <v>185</v>
      </c>
      <c r="F1290" s="63">
        <v>41.6</v>
      </c>
      <c r="G1290" s="64" t="s">
        <v>200</v>
      </c>
      <c r="H1290" s="63">
        <v>1</v>
      </c>
    </row>
    <row r="1291" spans="1:8" ht="33" x14ac:dyDescent="0.3">
      <c r="A1291" s="59">
        <v>1290</v>
      </c>
      <c r="B1291" s="59" t="s">
        <v>194</v>
      </c>
      <c r="C1291" s="60" t="s">
        <v>1495</v>
      </c>
      <c r="D1291" s="61" t="s">
        <v>188</v>
      </c>
      <c r="E1291" s="62" t="s">
        <v>185</v>
      </c>
      <c r="F1291" s="63">
        <v>41.73</v>
      </c>
      <c r="G1291" s="64" t="s">
        <v>200</v>
      </c>
      <c r="H1291" s="63">
        <v>1</v>
      </c>
    </row>
    <row r="1292" spans="1:8" ht="33" x14ac:dyDescent="0.3">
      <c r="A1292" s="59">
        <v>1291</v>
      </c>
      <c r="B1292" s="59" t="s">
        <v>194</v>
      </c>
      <c r="C1292" s="60" t="s">
        <v>1496</v>
      </c>
      <c r="D1292" s="61" t="s">
        <v>186</v>
      </c>
      <c r="E1292" s="62" t="s">
        <v>185</v>
      </c>
      <c r="F1292" s="63">
        <v>42.01</v>
      </c>
      <c r="G1292" s="64" t="s">
        <v>200</v>
      </c>
      <c r="H1292" s="63">
        <v>1</v>
      </c>
    </row>
    <row r="1293" spans="1:8" ht="33" x14ac:dyDescent="0.3">
      <c r="A1293" s="59">
        <v>1292</v>
      </c>
      <c r="B1293" s="59" t="s">
        <v>194</v>
      </c>
      <c r="C1293" s="60" t="s">
        <v>1497</v>
      </c>
      <c r="D1293" s="61" t="s">
        <v>191</v>
      </c>
      <c r="E1293" s="62" t="s">
        <v>187</v>
      </c>
      <c r="F1293" s="63">
        <v>41.94</v>
      </c>
      <c r="G1293" s="64" t="s">
        <v>200</v>
      </c>
      <c r="H1293" s="63">
        <v>1</v>
      </c>
    </row>
    <row r="1294" spans="1:8" ht="33" x14ac:dyDescent="0.3">
      <c r="A1294" s="59">
        <v>1293</v>
      </c>
      <c r="B1294" s="59" t="s">
        <v>194</v>
      </c>
      <c r="C1294" s="60" t="s">
        <v>1498</v>
      </c>
      <c r="D1294" s="61" t="s">
        <v>202</v>
      </c>
      <c r="E1294" s="62" t="s">
        <v>187</v>
      </c>
      <c r="F1294" s="63">
        <v>41.94</v>
      </c>
      <c r="G1294" s="64" t="s">
        <v>200</v>
      </c>
      <c r="H1294" s="63">
        <v>1</v>
      </c>
    </row>
    <row r="1295" spans="1:8" ht="33" x14ac:dyDescent="0.3">
      <c r="A1295" s="59">
        <v>1294</v>
      </c>
      <c r="B1295" s="59" t="s">
        <v>194</v>
      </c>
      <c r="C1295" s="60" t="s">
        <v>1499</v>
      </c>
      <c r="D1295" s="61" t="s">
        <v>202</v>
      </c>
      <c r="E1295" s="62" t="s">
        <v>187</v>
      </c>
      <c r="F1295" s="63">
        <v>41.73</v>
      </c>
      <c r="G1295" s="64" t="s">
        <v>200</v>
      </c>
      <c r="H1295" s="63">
        <v>1</v>
      </c>
    </row>
    <row r="1296" spans="1:8" ht="33" x14ac:dyDescent="0.3">
      <c r="A1296" s="59">
        <v>1295</v>
      </c>
      <c r="B1296" s="59" t="s">
        <v>194</v>
      </c>
      <c r="C1296" s="60" t="s">
        <v>1500</v>
      </c>
      <c r="D1296" s="61" t="s">
        <v>191</v>
      </c>
      <c r="E1296" s="62" t="s">
        <v>187</v>
      </c>
      <c r="F1296" s="63">
        <v>41.73</v>
      </c>
      <c r="G1296" s="64" t="s">
        <v>200</v>
      </c>
      <c r="H1296" s="63">
        <v>1</v>
      </c>
    </row>
    <row r="1297" spans="1:8" ht="33" x14ac:dyDescent="0.3">
      <c r="A1297" s="59">
        <v>1296</v>
      </c>
      <c r="B1297" s="59" t="s">
        <v>194</v>
      </c>
      <c r="C1297" s="60" t="s">
        <v>1501</v>
      </c>
      <c r="D1297" s="61" t="s">
        <v>184</v>
      </c>
      <c r="E1297" s="62" t="s">
        <v>553</v>
      </c>
      <c r="F1297" s="63">
        <v>59.93</v>
      </c>
      <c r="G1297" s="64" t="s">
        <v>198</v>
      </c>
      <c r="H1297" s="63">
        <v>2</v>
      </c>
    </row>
    <row r="1298" spans="1:8" ht="33" x14ac:dyDescent="0.3">
      <c r="A1298" s="59">
        <v>1297</v>
      </c>
      <c r="B1298" s="59" t="s">
        <v>194</v>
      </c>
      <c r="C1298" s="60" t="s">
        <v>1502</v>
      </c>
      <c r="D1298" s="61" t="s">
        <v>186</v>
      </c>
      <c r="E1298" s="62" t="s">
        <v>185</v>
      </c>
      <c r="F1298" s="63">
        <v>41.6</v>
      </c>
      <c r="G1298" s="64" t="s">
        <v>200</v>
      </c>
      <c r="H1298" s="63">
        <v>1</v>
      </c>
    </row>
    <row r="1299" spans="1:8" ht="33" x14ac:dyDescent="0.3">
      <c r="A1299" s="59">
        <v>1298</v>
      </c>
      <c r="B1299" s="59" t="s">
        <v>194</v>
      </c>
      <c r="C1299" s="60" t="s">
        <v>1503</v>
      </c>
      <c r="D1299" s="61" t="s">
        <v>188</v>
      </c>
      <c r="E1299" s="62" t="s">
        <v>185</v>
      </c>
      <c r="F1299" s="63">
        <v>41.73</v>
      </c>
      <c r="G1299" s="64" t="s">
        <v>200</v>
      </c>
      <c r="H1299" s="63">
        <v>1</v>
      </c>
    </row>
    <row r="1300" spans="1:8" ht="33" x14ac:dyDescent="0.3">
      <c r="A1300" s="59">
        <v>1299</v>
      </c>
      <c r="B1300" s="59" t="s">
        <v>194</v>
      </c>
      <c r="C1300" s="60" t="s">
        <v>1504</v>
      </c>
      <c r="D1300" s="61" t="s">
        <v>186</v>
      </c>
      <c r="E1300" s="62" t="s">
        <v>185</v>
      </c>
      <c r="F1300" s="63">
        <v>42.01</v>
      </c>
      <c r="G1300" s="64" t="s">
        <v>200</v>
      </c>
      <c r="H1300" s="63">
        <v>1</v>
      </c>
    </row>
    <row r="1301" spans="1:8" ht="33" x14ac:dyDescent="0.3">
      <c r="A1301" s="59">
        <v>1300</v>
      </c>
      <c r="B1301" s="59" t="s">
        <v>194</v>
      </c>
      <c r="C1301" s="60" t="s">
        <v>1505</v>
      </c>
      <c r="D1301" s="61" t="s">
        <v>191</v>
      </c>
      <c r="E1301" s="62" t="s">
        <v>187</v>
      </c>
      <c r="F1301" s="63">
        <v>41.94</v>
      </c>
      <c r="G1301" s="64" t="s">
        <v>200</v>
      </c>
      <c r="H1301" s="63">
        <v>1</v>
      </c>
    </row>
    <row r="1302" spans="1:8" ht="33" x14ac:dyDescent="0.3">
      <c r="A1302" s="59">
        <v>1301</v>
      </c>
      <c r="B1302" s="59" t="s">
        <v>194</v>
      </c>
      <c r="C1302" s="60" t="s">
        <v>1506</v>
      </c>
      <c r="D1302" s="61" t="s">
        <v>202</v>
      </c>
      <c r="E1302" s="62" t="s">
        <v>187</v>
      </c>
      <c r="F1302" s="63">
        <v>41.94</v>
      </c>
      <c r="G1302" s="64" t="s">
        <v>200</v>
      </c>
      <c r="H1302" s="63">
        <v>1</v>
      </c>
    </row>
    <row r="1303" spans="1:8" ht="33" x14ac:dyDescent="0.3">
      <c r="A1303" s="59">
        <v>1302</v>
      </c>
      <c r="B1303" s="59" t="s">
        <v>194</v>
      </c>
      <c r="C1303" s="60" t="s">
        <v>1507</v>
      </c>
      <c r="D1303" s="61" t="s">
        <v>202</v>
      </c>
      <c r="E1303" s="62" t="s">
        <v>187</v>
      </c>
      <c r="F1303" s="63">
        <v>41.73</v>
      </c>
      <c r="G1303" s="64" t="s">
        <v>200</v>
      </c>
      <c r="H1303" s="63">
        <v>1</v>
      </c>
    </row>
    <row r="1304" spans="1:8" ht="33" x14ac:dyDescent="0.3">
      <c r="A1304" s="59">
        <v>1303</v>
      </c>
      <c r="B1304" s="59" t="s">
        <v>194</v>
      </c>
      <c r="C1304" s="60" t="s">
        <v>1508</v>
      </c>
      <c r="D1304" s="61" t="s">
        <v>191</v>
      </c>
      <c r="E1304" s="62" t="s">
        <v>187</v>
      </c>
      <c r="F1304" s="63">
        <v>41.73</v>
      </c>
      <c r="G1304" s="64" t="s">
        <v>200</v>
      </c>
      <c r="H1304" s="63">
        <v>1</v>
      </c>
    </row>
    <row r="1305" spans="1:8" ht="16.5" x14ac:dyDescent="0.3">
      <c r="A1305" s="59">
        <v>1304</v>
      </c>
      <c r="B1305" s="59" t="s">
        <v>194</v>
      </c>
      <c r="C1305" s="60" t="s">
        <v>1509</v>
      </c>
      <c r="D1305" s="61" t="s">
        <v>202</v>
      </c>
      <c r="E1305" s="62" t="s">
        <v>187</v>
      </c>
      <c r="F1305" s="63">
        <v>41.57</v>
      </c>
      <c r="G1305" s="64" t="s">
        <v>200</v>
      </c>
      <c r="H1305" s="63">
        <v>1</v>
      </c>
    </row>
    <row r="1306" spans="1:8" ht="16.5" x14ac:dyDescent="0.3">
      <c r="A1306" s="59">
        <v>1305</v>
      </c>
      <c r="B1306" s="59" t="s">
        <v>194</v>
      </c>
      <c r="C1306" s="60" t="s">
        <v>1510</v>
      </c>
      <c r="D1306" s="61" t="s">
        <v>191</v>
      </c>
      <c r="E1306" s="62" t="s">
        <v>187</v>
      </c>
      <c r="F1306" s="63">
        <v>41.57</v>
      </c>
      <c r="G1306" s="64" t="s">
        <v>200</v>
      </c>
      <c r="H1306" s="63">
        <v>1</v>
      </c>
    </row>
    <row r="1307" spans="1:8" ht="16.5" x14ac:dyDescent="0.3">
      <c r="A1307" s="59">
        <v>1306</v>
      </c>
      <c r="B1307" s="59" t="s">
        <v>194</v>
      </c>
      <c r="C1307" s="60" t="s">
        <v>1511</v>
      </c>
      <c r="D1307" s="61" t="s">
        <v>202</v>
      </c>
      <c r="E1307" s="62" t="s">
        <v>187</v>
      </c>
      <c r="F1307" s="63">
        <v>41.57</v>
      </c>
      <c r="G1307" s="64" t="s">
        <v>200</v>
      </c>
      <c r="H1307" s="63">
        <v>1</v>
      </c>
    </row>
    <row r="1308" spans="1:8" ht="16.5" x14ac:dyDescent="0.3">
      <c r="A1308" s="59">
        <v>1307</v>
      </c>
      <c r="B1308" s="59" t="s">
        <v>194</v>
      </c>
      <c r="C1308" s="60" t="s">
        <v>1512</v>
      </c>
      <c r="D1308" s="61" t="s">
        <v>191</v>
      </c>
      <c r="E1308" s="62" t="s">
        <v>187</v>
      </c>
      <c r="F1308" s="63">
        <v>41.57</v>
      </c>
      <c r="G1308" s="64" t="s">
        <v>200</v>
      </c>
      <c r="H1308" s="63">
        <v>1</v>
      </c>
    </row>
    <row r="1309" spans="1:8" ht="16.5" x14ac:dyDescent="0.3">
      <c r="A1309" s="59">
        <v>1308</v>
      </c>
      <c r="B1309" s="59" t="s">
        <v>194</v>
      </c>
      <c r="C1309" s="60" t="s">
        <v>1513</v>
      </c>
      <c r="D1309" s="61" t="s">
        <v>202</v>
      </c>
      <c r="E1309" s="62" t="s">
        <v>187</v>
      </c>
      <c r="F1309" s="63">
        <v>41.44</v>
      </c>
      <c r="G1309" s="64" t="s">
        <v>200</v>
      </c>
      <c r="H1309" s="63">
        <v>1</v>
      </c>
    </row>
    <row r="1310" spans="1:8" ht="16.5" x14ac:dyDescent="0.3">
      <c r="A1310" s="59">
        <v>1309</v>
      </c>
      <c r="B1310" s="59" t="s">
        <v>194</v>
      </c>
      <c r="C1310" s="60" t="s">
        <v>1514</v>
      </c>
      <c r="D1310" s="61" t="s">
        <v>1515</v>
      </c>
      <c r="E1310" s="62" t="s">
        <v>190</v>
      </c>
      <c r="F1310" s="63">
        <v>59.69</v>
      </c>
      <c r="G1310" s="64" t="s">
        <v>198</v>
      </c>
      <c r="H1310" s="63">
        <v>2</v>
      </c>
    </row>
    <row r="1311" spans="1:8" ht="16.5" x14ac:dyDescent="0.3">
      <c r="A1311" s="59">
        <v>1310</v>
      </c>
      <c r="B1311" s="59" t="s">
        <v>194</v>
      </c>
      <c r="C1311" s="60" t="s">
        <v>1516</v>
      </c>
      <c r="D1311" s="61" t="s">
        <v>202</v>
      </c>
      <c r="E1311" s="62" t="s">
        <v>187</v>
      </c>
      <c r="F1311" s="63">
        <v>41.57</v>
      </c>
      <c r="G1311" s="64" t="s">
        <v>200</v>
      </c>
      <c r="H1311" s="63">
        <v>1</v>
      </c>
    </row>
    <row r="1312" spans="1:8" ht="16.5" x14ac:dyDescent="0.3">
      <c r="A1312" s="59">
        <v>1311</v>
      </c>
      <c r="B1312" s="59" t="s">
        <v>194</v>
      </c>
      <c r="C1312" s="60" t="s">
        <v>1517</v>
      </c>
      <c r="D1312" s="61" t="s">
        <v>191</v>
      </c>
      <c r="E1312" s="62" t="s">
        <v>187</v>
      </c>
      <c r="F1312" s="63">
        <v>41.57</v>
      </c>
      <c r="G1312" s="64" t="s">
        <v>200</v>
      </c>
      <c r="H1312" s="63">
        <v>1</v>
      </c>
    </row>
    <row r="1313" spans="1:8" ht="16.5" x14ac:dyDescent="0.3">
      <c r="A1313" s="59">
        <v>1312</v>
      </c>
      <c r="B1313" s="59" t="s">
        <v>194</v>
      </c>
      <c r="C1313" s="60" t="s">
        <v>1518</v>
      </c>
      <c r="D1313" s="61" t="s">
        <v>202</v>
      </c>
      <c r="E1313" s="62" t="s">
        <v>187</v>
      </c>
      <c r="F1313" s="63">
        <v>41.57</v>
      </c>
      <c r="G1313" s="64" t="s">
        <v>200</v>
      </c>
      <c r="H1313" s="63">
        <v>1</v>
      </c>
    </row>
    <row r="1314" spans="1:8" ht="16.5" x14ac:dyDescent="0.3">
      <c r="A1314" s="59">
        <v>1313</v>
      </c>
      <c r="B1314" s="59" t="s">
        <v>194</v>
      </c>
      <c r="C1314" s="60" t="s">
        <v>1519</v>
      </c>
      <c r="D1314" s="61" t="s">
        <v>191</v>
      </c>
      <c r="E1314" s="62" t="s">
        <v>187</v>
      </c>
      <c r="F1314" s="63">
        <v>41.57</v>
      </c>
      <c r="G1314" s="64" t="s">
        <v>200</v>
      </c>
      <c r="H1314" s="63">
        <v>1</v>
      </c>
    </row>
    <row r="1315" spans="1:8" ht="16.5" x14ac:dyDescent="0.3">
      <c r="A1315" s="59">
        <v>1314</v>
      </c>
      <c r="B1315" s="59" t="s">
        <v>194</v>
      </c>
      <c r="C1315" s="60" t="s">
        <v>1520</v>
      </c>
      <c r="D1315" s="61" t="s">
        <v>202</v>
      </c>
      <c r="E1315" s="62" t="s">
        <v>187</v>
      </c>
      <c r="F1315" s="63">
        <v>41.44</v>
      </c>
      <c r="G1315" s="64" t="s">
        <v>200</v>
      </c>
      <c r="H1315" s="63">
        <v>1</v>
      </c>
    </row>
    <row r="1316" spans="1:8" ht="16.5" x14ac:dyDescent="0.3">
      <c r="A1316" s="59">
        <v>1315</v>
      </c>
      <c r="B1316" s="59" t="s">
        <v>194</v>
      </c>
      <c r="C1316" s="60" t="s">
        <v>1521</v>
      </c>
      <c r="D1316" s="61" t="s">
        <v>1515</v>
      </c>
      <c r="E1316" s="62" t="s">
        <v>190</v>
      </c>
      <c r="F1316" s="63">
        <v>59.69</v>
      </c>
      <c r="G1316" s="64" t="s">
        <v>198</v>
      </c>
      <c r="H1316" s="63">
        <v>2</v>
      </c>
    </row>
    <row r="1317" spans="1:8" ht="16.5" x14ac:dyDescent="0.3">
      <c r="A1317" s="59">
        <v>1316</v>
      </c>
      <c r="B1317" s="59" t="s">
        <v>194</v>
      </c>
      <c r="C1317" s="60" t="s">
        <v>1522</v>
      </c>
      <c r="D1317" s="61" t="s">
        <v>202</v>
      </c>
      <c r="E1317" s="62" t="s">
        <v>187</v>
      </c>
      <c r="F1317" s="63">
        <v>41.57</v>
      </c>
      <c r="G1317" s="64" t="s">
        <v>200</v>
      </c>
      <c r="H1317" s="63">
        <v>1</v>
      </c>
    </row>
    <row r="1318" spans="1:8" ht="16.5" x14ac:dyDescent="0.3">
      <c r="A1318" s="59">
        <v>1317</v>
      </c>
      <c r="B1318" s="59" t="s">
        <v>194</v>
      </c>
      <c r="C1318" s="60" t="s">
        <v>1523</v>
      </c>
      <c r="D1318" s="61" t="s">
        <v>191</v>
      </c>
      <c r="E1318" s="62" t="s">
        <v>187</v>
      </c>
      <c r="F1318" s="63">
        <v>41.57</v>
      </c>
      <c r="G1318" s="64" t="s">
        <v>200</v>
      </c>
      <c r="H1318" s="63">
        <v>1</v>
      </c>
    </row>
    <row r="1319" spans="1:8" ht="16.5" x14ac:dyDescent="0.3">
      <c r="A1319" s="59">
        <v>1318</v>
      </c>
      <c r="B1319" s="59" t="s">
        <v>194</v>
      </c>
      <c r="C1319" s="60" t="s">
        <v>1524</v>
      </c>
      <c r="D1319" s="61" t="s">
        <v>202</v>
      </c>
      <c r="E1319" s="62" t="s">
        <v>187</v>
      </c>
      <c r="F1319" s="63">
        <v>41.57</v>
      </c>
      <c r="G1319" s="64" t="s">
        <v>200</v>
      </c>
      <c r="H1319" s="63">
        <v>1</v>
      </c>
    </row>
    <row r="1320" spans="1:8" ht="16.5" x14ac:dyDescent="0.3">
      <c r="A1320" s="59">
        <v>1319</v>
      </c>
      <c r="B1320" s="59" t="s">
        <v>194</v>
      </c>
      <c r="C1320" s="60" t="s">
        <v>1525</v>
      </c>
      <c r="D1320" s="61" t="s">
        <v>191</v>
      </c>
      <c r="E1320" s="62" t="s">
        <v>187</v>
      </c>
      <c r="F1320" s="63">
        <v>41.57</v>
      </c>
      <c r="G1320" s="64" t="s">
        <v>200</v>
      </c>
      <c r="H1320" s="63">
        <v>1</v>
      </c>
    </row>
    <row r="1321" spans="1:8" ht="16.5" x14ac:dyDescent="0.3">
      <c r="A1321" s="59">
        <v>1320</v>
      </c>
      <c r="B1321" s="59" t="s">
        <v>194</v>
      </c>
      <c r="C1321" s="60" t="s">
        <v>1526</v>
      </c>
      <c r="D1321" s="61" t="s">
        <v>202</v>
      </c>
      <c r="E1321" s="62" t="s">
        <v>187</v>
      </c>
      <c r="F1321" s="63">
        <v>41.44</v>
      </c>
      <c r="G1321" s="64" t="s">
        <v>200</v>
      </c>
      <c r="H1321" s="63">
        <v>1</v>
      </c>
    </row>
    <row r="1322" spans="1:8" ht="16.5" x14ac:dyDescent="0.3">
      <c r="A1322" s="59">
        <v>1321</v>
      </c>
      <c r="B1322" s="59" t="s">
        <v>194</v>
      </c>
      <c r="C1322" s="60" t="s">
        <v>1527</v>
      </c>
      <c r="D1322" s="61" t="s">
        <v>1515</v>
      </c>
      <c r="E1322" s="62" t="s">
        <v>190</v>
      </c>
      <c r="F1322" s="63">
        <v>59.69</v>
      </c>
      <c r="G1322" s="64" t="s">
        <v>198</v>
      </c>
      <c r="H1322" s="63">
        <v>2</v>
      </c>
    </row>
    <row r="1323" spans="1:8" ht="16.5" x14ac:dyDescent="0.3">
      <c r="A1323" s="59">
        <v>1322</v>
      </c>
      <c r="B1323" s="59" t="s">
        <v>194</v>
      </c>
      <c r="C1323" s="60" t="s">
        <v>1528</v>
      </c>
      <c r="D1323" s="61" t="s">
        <v>202</v>
      </c>
      <c r="E1323" s="62" t="s">
        <v>187</v>
      </c>
      <c r="F1323" s="63">
        <v>41.57</v>
      </c>
      <c r="G1323" s="64" t="s">
        <v>200</v>
      </c>
      <c r="H1323" s="63">
        <v>1</v>
      </c>
    </row>
    <row r="1324" spans="1:8" ht="16.5" x14ac:dyDescent="0.3">
      <c r="A1324" s="59">
        <v>1323</v>
      </c>
      <c r="B1324" s="59" t="s">
        <v>194</v>
      </c>
      <c r="C1324" s="60" t="s">
        <v>1529</v>
      </c>
      <c r="D1324" s="61" t="s">
        <v>191</v>
      </c>
      <c r="E1324" s="62" t="s">
        <v>187</v>
      </c>
      <c r="F1324" s="63">
        <v>41.57</v>
      </c>
      <c r="G1324" s="64" t="s">
        <v>200</v>
      </c>
      <c r="H1324" s="63">
        <v>1</v>
      </c>
    </row>
    <row r="1325" spans="1:8" ht="16.5" x14ac:dyDescent="0.3">
      <c r="A1325" s="59">
        <v>1324</v>
      </c>
      <c r="B1325" s="59" t="s">
        <v>194</v>
      </c>
      <c r="C1325" s="60" t="s">
        <v>1530</v>
      </c>
      <c r="D1325" s="61" t="s">
        <v>202</v>
      </c>
      <c r="E1325" s="62" t="s">
        <v>187</v>
      </c>
      <c r="F1325" s="63">
        <v>41.57</v>
      </c>
      <c r="G1325" s="64" t="s">
        <v>200</v>
      </c>
      <c r="H1325" s="63">
        <v>1</v>
      </c>
    </row>
    <row r="1326" spans="1:8" ht="16.5" x14ac:dyDescent="0.3">
      <c r="A1326" s="59">
        <v>1325</v>
      </c>
      <c r="B1326" s="59" t="s">
        <v>194</v>
      </c>
      <c r="C1326" s="60" t="s">
        <v>1531</v>
      </c>
      <c r="D1326" s="61" t="s">
        <v>191</v>
      </c>
      <c r="E1326" s="62" t="s">
        <v>187</v>
      </c>
      <c r="F1326" s="63">
        <v>41.57</v>
      </c>
      <c r="G1326" s="64" t="s">
        <v>200</v>
      </c>
      <c r="H1326" s="63">
        <v>1</v>
      </c>
    </row>
    <row r="1327" spans="1:8" ht="16.5" x14ac:dyDescent="0.3">
      <c r="A1327" s="59">
        <v>1326</v>
      </c>
      <c r="B1327" s="59" t="s">
        <v>194</v>
      </c>
      <c r="C1327" s="60" t="s">
        <v>1532</v>
      </c>
      <c r="D1327" s="61" t="s">
        <v>202</v>
      </c>
      <c r="E1327" s="62" t="s">
        <v>187</v>
      </c>
      <c r="F1327" s="63">
        <v>41.44</v>
      </c>
      <c r="G1327" s="64" t="s">
        <v>200</v>
      </c>
      <c r="H1327" s="63">
        <v>1</v>
      </c>
    </row>
    <row r="1328" spans="1:8" ht="16.5" x14ac:dyDescent="0.3">
      <c r="A1328" s="59">
        <v>1327</v>
      </c>
      <c r="B1328" s="59" t="s">
        <v>194</v>
      </c>
      <c r="C1328" s="60" t="s">
        <v>1533</v>
      </c>
      <c r="D1328" s="61" t="s">
        <v>1515</v>
      </c>
      <c r="E1328" s="62" t="s">
        <v>190</v>
      </c>
      <c r="F1328" s="63">
        <v>59.69</v>
      </c>
      <c r="G1328" s="64" t="s">
        <v>198</v>
      </c>
      <c r="H1328" s="63">
        <v>2</v>
      </c>
    </row>
    <row r="1329" spans="1:8" ht="16.5" x14ac:dyDescent="0.3">
      <c r="A1329" s="59">
        <v>1328</v>
      </c>
      <c r="B1329" s="59" t="s">
        <v>194</v>
      </c>
      <c r="C1329" s="60" t="s">
        <v>1534</v>
      </c>
      <c r="D1329" s="61" t="s">
        <v>202</v>
      </c>
      <c r="E1329" s="62" t="s">
        <v>187</v>
      </c>
      <c r="F1329" s="63">
        <v>41.73</v>
      </c>
      <c r="G1329" s="64" t="s">
        <v>200</v>
      </c>
      <c r="H1329" s="63">
        <v>1</v>
      </c>
    </row>
    <row r="1330" spans="1:8" ht="16.5" x14ac:dyDescent="0.3">
      <c r="A1330" s="59">
        <v>1329</v>
      </c>
      <c r="B1330" s="59" t="s">
        <v>194</v>
      </c>
      <c r="C1330" s="60" t="s">
        <v>1535</v>
      </c>
      <c r="D1330" s="61" t="s">
        <v>191</v>
      </c>
      <c r="E1330" s="62" t="s">
        <v>187</v>
      </c>
      <c r="F1330" s="63">
        <v>41.73</v>
      </c>
      <c r="G1330" s="64" t="s">
        <v>200</v>
      </c>
      <c r="H1330" s="63">
        <v>1</v>
      </c>
    </row>
    <row r="1331" spans="1:8" ht="16.5" x14ac:dyDescent="0.3">
      <c r="A1331" s="59">
        <v>1330</v>
      </c>
      <c r="B1331" s="59" t="s">
        <v>194</v>
      </c>
      <c r="C1331" s="60" t="s">
        <v>1536</v>
      </c>
      <c r="D1331" s="61" t="s">
        <v>202</v>
      </c>
      <c r="E1331" s="62" t="s">
        <v>187</v>
      </c>
      <c r="F1331" s="63">
        <v>41.73</v>
      </c>
      <c r="G1331" s="64" t="s">
        <v>200</v>
      </c>
      <c r="H1331" s="63">
        <v>1</v>
      </c>
    </row>
    <row r="1332" spans="1:8" ht="16.5" x14ac:dyDescent="0.3">
      <c r="A1332" s="59">
        <v>1331</v>
      </c>
      <c r="B1332" s="59" t="s">
        <v>194</v>
      </c>
      <c r="C1332" s="60" t="s">
        <v>1537</v>
      </c>
      <c r="D1332" s="61" t="s">
        <v>191</v>
      </c>
      <c r="E1332" s="62" t="s">
        <v>187</v>
      </c>
      <c r="F1332" s="63">
        <v>41.73</v>
      </c>
      <c r="G1332" s="64" t="s">
        <v>200</v>
      </c>
      <c r="H1332" s="63">
        <v>1</v>
      </c>
    </row>
    <row r="1333" spans="1:8" ht="16.5" x14ac:dyDescent="0.3">
      <c r="A1333" s="59">
        <v>1332</v>
      </c>
      <c r="B1333" s="59" t="s">
        <v>194</v>
      </c>
      <c r="C1333" s="60" t="s">
        <v>1538</v>
      </c>
      <c r="D1333" s="61" t="s">
        <v>202</v>
      </c>
      <c r="E1333" s="62" t="s">
        <v>187</v>
      </c>
      <c r="F1333" s="63">
        <v>41.6</v>
      </c>
      <c r="G1333" s="64" t="s">
        <v>200</v>
      </c>
      <c r="H1333" s="63">
        <v>1</v>
      </c>
    </row>
    <row r="1334" spans="1:8" ht="16.5" x14ac:dyDescent="0.3">
      <c r="A1334" s="59">
        <v>1333</v>
      </c>
      <c r="B1334" s="59" t="s">
        <v>194</v>
      </c>
      <c r="C1334" s="60" t="s">
        <v>1539</v>
      </c>
      <c r="D1334" s="61" t="s">
        <v>1515</v>
      </c>
      <c r="E1334" s="62" t="s">
        <v>190</v>
      </c>
      <c r="F1334" s="63">
        <v>59.79</v>
      </c>
      <c r="G1334" s="64" t="s">
        <v>198</v>
      </c>
      <c r="H1334" s="63">
        <v>2</v>
      </c>
    </row>
    <row r="1335" spans="1:8" ht="16.5" x14ac:dyDescent="0.3">
      <c r="A1335" s="59">
        <v>1334</v>
      </c>
      <c r="B1335" s="59" t="s">
        <v>194</v>
      </c>
      <c r="C1335" s="60" t="s">
        <v>1540</v>
      </c>
      <c r="D1335" s="61" t="s">
        <v>202</v>
      </c>
      <c r="E1335" s="62" t="s">
        <v>187</v>
      </c>
      <c r="F1335" s="63">
        <v>41.73</v>
      </c>
      <c r="G1335" s="64" t="s">
        <v>200</v>
      </c>
      <c r="H1335" s="63">
        <v>1</v>
      </c>
    </row>
    <row r="1336" spans="1:8" ht="16.5" x14ac:dyDescent="0.3">
      <c r="A1336" s="59">
        <v>1335</v>
      </c>
      <c r="B1336" s="59" t="s">
        <v>194</v>
      </c>
      <c r="C1336" s="60" t="s">
        <v>1541</v>
      </c>
      <c r="D1336" s="61" t="s">
        <v>191</v>
      </c>
      <c r="E1336" s="62" t="s">
        <v>187</v>
      </c>
      <c r="F1336" s="63">
        <v>41.73</v>
      </c>
      <c r="G1336" s="64" t="s">
        <v>200</v>
      </c>
      <c r="H1336" s="63">
        <v>1</v>
      </c>
    </row>
    <row r="1337" spans="1:8" ht="16.5" x14ac:dyDescent="0.3">
      <c r="A1337" s="59">
        <v>1336</v>
      </c>
      <c r="B1337" s="59" t="s">
        <v>194</v>
      </c>
      <c r="C1337" s="60" t="s">
        <v>1542</v>
      </c>
      <c r="D1337" s="61" t="s">
        <v>202</v>
      </c>
      <c r="E1337" s="62" t="s">
        <v>187</v>
      </c>
      <c r="F1337" s="63">
        <v>41.73</v>
      </c>
      <c r="G1337" s="64" t="s">
        <v>200</v>
      </c>
      <c r="H1337" s="63">
        <v>1</v>
      </c>
    </row>
    <row r="1338" spans="1:8" ht="16.5" x14ac:dyDescent="0.3">
      <c r="A1338" s="59">
        <v>1337</v>
      </c>
      <c r="B1338" s="59" t="s">
        <v>194</v>
      </c>
      <c r="C1338" s="60" t="s">
        <v>1543</v>
      </c>
      <c r="D1338" s="61" t="s">
        <v>191</v>
      </c>
      <c r="E1338" s="62" t="s">
        <v>187</v>
      </c>
      <c r="F1338" s="63">
        <v>41.73</v>
      </c>
      <c r="G1338" s="64" t="s">
        <v>200</v>
      </c>
      <c r="H1338" s="63">
        <v>1</v>
      </c>
    </row>
    <row r="1339" spans="1:8" ht="16.5" x14ac:dyDescent="0.3">
      <c r="A1339" s="59">
        <v>1338</v>
      </c>
      <c r="B1339" s="59" t="s">
        <v>194</v>
      </c>
      <c r="C1339" s="60" t="s">
        <v>1544</v>
      </c>
      <c r="D1339" s="61" t="s">
        <v>202</v>
      </c>
      <c r="E1339" s="62" t="s">
        <v>187</v>
      </c>
      <c r="F1339" s="63">
        <v>41.6</v>
      </c>
      <c r="G1339" s="64" t="s">
        <v>200</v>
      </c>
      <c r="H1339" s="63">
        <v>1</v>
      </c>
    </row>
    <row r="1340" spans="1:8" ht="16.5" x14ac:dyDescent="0.3">
      <c r="A1340" s="59">
        <v>1339</v>
      </c>
      <c r="B1340" s="59" t="s">
        <v>194</v>
      </c>
      <c r="C1340" s="60" t="s">
        <v>1545</v>
      </c>
      <c r="D1340" s="61" t="s">
        <v>1515</v>
      </c>
      <c r="E1340" s="62" t="s">
        <v>190</v>
      </c>
      <c r="F1340" s="63">
        <v>59.79</v>
      </c>
      <c r="G1340" s="64" t="s">
        <v>198</v>
      </c>
      <c r="H1340" s="63">
        <v>2</v>
      </c>
    </row>
    <row r="1341" spans="1:8" ht="16.5" x14ac:dyDescent="0.3">
      <c r="A1341" s="59">
        <v>1340</v>
      </c>
      <c r="B1341" s="59" t="s">
        <v>194</v>
      </c>
      <c r="C1341" s="60" t="s">
        <v>1546</v>
      </c>
      <c r="D1341" s="61" t="s">
        <v>202</v>
      </c>
      <c r="E1341" s="62" t="s">
        <v>187</v>
      </c>
      <c r="F1341" s="63">
        <v>41.73</v>
      </c>
      <c r="G1341" s="64" t="s">
        <v>200</v>
      </c>
      <c r="H1341" s="63">
        <v>1</v>
      </c>
    </row>
    <row r="1342" spans="1:8" ht="16.5" x14ac:dyDescent="0.3">
      <c r="A1342" s="59">
        <v>1341</v>
      </c>
      <c r="B1342" s="59" t="s">
        <v>194</v>
      </c>
      <c r="C1342" s="60" t="s">
        <v>1547</v>
      </c>
      <c r="D1342" s="61" t="s">
        <v>191</v>
      </c>
      <c r="E1342" s="62" t="s">
        <v>187</v>
      </c>
      <c r="F1342" s="63">
        <v>41.73</v>
      </c>
      <c r="G1342" s="64" t="s">
        <v>200</v>
      </c>
      <c r="H1342" s="63">
        <v>1</v>
      </c>
    </row>
    <row r="1343" spans="1:8" ht="16.5" x14ac:dyDescent="0.3">
      <c r="A1343" s="59">
        <v>1342</v>
      </c>
      <c r="B1343" s="59" t="s">
        <v>194</v>
      </c>
      <c r="C1343" s="60" t="s">
        <v>1548</v>
      </c>
      <c r="D1343" s="61" t="s">
        <v>202</v>
      </c>
      <c r="E1343" s="62" t="s">
        <v>187</v>
      </c>
      <c r="F1343" s="63">
        <v>41.73</v>
      </c>
      <c r="G1343" s="64" t="s">
        <v>200</v>
      </c>
      <c r="H1343" s="63">
        <v>1</v>
      </c>
    </row>
    <row r="1344" spans="1:8" ht="16.5" x14ac:dyDescent="0.3">
      <c r="A1344" s="59">
        <v>1343</v>
      </c>
      <c r="B1344" s="59" t="s">
        <v>194</v>
      </c>
      <c r="C1344" s="60" t="s">
        <v>1549</v>
      </c>
      <c r="D1344" s="61" t="s">
        <v>191</v>
      </c>
      <c r="E1344" s="62" t="s">
        <v>187</v>
      </c>
      <c r="F1344" s="63">
        <v>41.73</v>
      </c>
      <c r="G1344" s="64" t="s">
        <v>200</v>
      </c>
      <c r="H1344" s="63">
        <v>1</v>
      </c>
    </row>
    <row r="1345" spans="1:8" ht="16.5" x14ac:dyDescent="0.3">
      <c r="A1345" s="59">
        <v>1344</v>
      </c>
      <c r="B1345" s="59" t="s">
        <v>194</v>
      </c>
      <c r="C1345" s="60" t="s">
        <v>1550</v>
      </c>
      <c r="D1345" s="61" t="s">
        <v>202</v>
      </c>
      <c r="E1345" s="62" t="s">
        <v>187</v>
      </c>
      <c r="F1345" s="63">
        <v>41.6</v>
      </c>
      <c r="G1345" s="64" t="s">
        <v>200</v>
      </c>
      <c r="H1345" s="63">
        <v>1</v>
      </c>
    </row>
    <row r="1346" spans="1:8" ht="16.5" x14ac:dyDescent="0.3">
      <c r="A1346" s="59">
        <v>1345</v>
      </c>
      <c r="B1346" s="59" t="s">
        <v>194</v>
      </c>
      <c r="C1346" s="60" t="s">
        <v>1551</v>
      </c>
      <c r="D1346" s="61" t="s">
        <v>1515</v>
      </c>
      <c r="E1346" s="62" t="s">
        <v>190</v>
      </c>
      <c r="F1346" s="63">
        <v>59.79</v>
      </c>
      <c r="G1346" s="64" t="s">
        <v>198</v>
      </c>
      <c r="H1346" s="63">
        <v>2</v>
      </c>
    </row>
    <row r="1347" spans="1:8" ht="16.5" x14ac:dyDescent="0.3">
      <c r="A1347" s="59">
        <v>1346</v>
      </c>
      <c r="B1347" s="59" t="s">
        <v>194</v>
      </c>
      <c r="C1347" s="60" t="s">
        <v>1552</v>
      </c>
      <c r="D1347" s="61" t="s">
        <v>202</v>
      </c>
      <c r="E1347" s="62" t="s">
        <v>187</v>
      </c>
      <c r="F1347" s="63">
        <v>41.73</v>
      </c>
      <c r="G1347" s="64" t="s">
        <v>200</v>
      </c>
      <c r="H1347" s="63">
        <v>1</v>
      </c>
    </row>
    <row r="1348" spans="1:8" ht="16.5" x14ac:dyDescent="0.3">
      <c r="A1348" s="59">
        <v>1347</v>
      </c>
      <c r="B1348" s="59" t="s">
        <v>194</v>
      </c>
      <c r="C1348" s="60" t="s">
        <v>1553</v>
      </c>
      <c r="D1348" s="61" t="s">
        <v>191</v>
      </c>
      <c r="E1348" s="62" t="s">
        <v>187</v>
      </c>
      <c r="F1348" s="63">
        <v>41.73</v>
      </c>
      <c r="G1348" s="64" t="s">
        <v>200</v>
      </c>
      <c r="H1348" s="63">
        <v>1</v>
      </c>
    </row>
    <row r="1349" spans="1:8" ht="16.5" x14ac:dyDescent="0.3">
      <c r="A1349" s="59">
        <v>1348</v>
      </c>
      <c r="B1349" s="59" t="s">
        <v>194</v>
      </c>
      <c r="C1349" s="60" t="s">
        <v>1554</v>
      </c>
      <c r="D1349" s="61" t="s">
        <v>202</v>
      </c>
      <c r="E1349" s="62" t="s">
        <v>187</v>
      </c>
      <c r="F1349" s="63">
        <v>41.73</v>
      </c>
      <c r="G1349" s="64" t="s">
        <v>200</v>
      </c>
      <c r="H1349" s="63">
        <v>1</v>
      </c>
    </row>
    <row r="1350" spans="1:8" ht="16.5" x14ac:dyDescent="0.3">
      <c r="A1350" s="59">
        <v>1349</v>
      </c>
      <c r="B1350" s="59" t="s">
        <v>194</v>
      </c>
      <c r="C1350" s="60" t="s">
        <v>1555</v>
      </c>
      <c r="D1350" s="61" t="s">
        <v>191</v>
      </c>
      <c r="E1350" s="62" t="s">
        <v>187</v>
      </c>
      <c r="F1350" s="63">
        <v>41.73</v>
      </c>
      <c r="G1350" s="64" t="s">
        <v>200</v>
      </c>
      <c r="H1350" s="63">
        <v>1</v>
      </c>
    </row>
    <row r="1351" spans="1:8" ht="16.5" x14ac:dyDescent="0.3">
      <c r="A1351" s="59">
        <v>1350</v>
      </c>
      <c r="B1351" s="59" t="s">
        <v>194</v>
      </c>
      <c r="C1351" s="60" t="s">
        <v>1556</v>
      </c>
      <c r="D1351" s="61" t="s">
        <v>202</v>
      </c>
      <c r="E1351" s="62" t="s">
        <v>187</v>
      </c>
      <c r="F1351" s="63">
        <v>41.6</v>
      </c>
      <c r="G1351" s="64" t="s">
        <v>200</v>
      </c>
      <c r="H1351" s="63">
        <v>1</v>
      </c>
    </row>
    <row r="1352" spans="1:8" ht="16.5" x14ac:dyDescent="0.3">
      <c r="A1352" s="59">
        <v>1351</v>
      </c>
      <c r="B1352" s="59" t="s">
        <v>194</v>
      </c>
      <c r="C1352" s="60" t="s">
        <v>1557</v>
      </c>
      <c r="D1352" s="61" t="s">
        <v>1515</v>
      </c>
      <c r="E1352" s="62" t="s">
        <v>190</v>
      </c>
      <c r="F1352" s="63">
        <v>59.79</v>
      </c>
      <c r="G1352" s="64" t="s">
        <v>198</v>
      </c>
      <c r="H1352" s="63">
        <v>2</v>
      </c>
    </row>
    <row r="1353" spans="1:8" ht="16.5" x14ac:dyDescent="0.3">
      <c r="A1353" s="59">
        <v>1352</v>
      </c>
      <c r="B1353" s="59" t="s">
        <v>194</v>
      </c>
      <c r="C1353" s="60" t="s">
        <v>1558</v>
      </c>
      <c r="D1353" s="61" t="s">
        <v>202</v>
      </c>
      <c r="E1353" s="62" t="s">
        <v>187</v>
      </c>
      <c r="F1353" s="63">
        <v>41.73</v>
      </c>
      <c r="G1353" s="64" t="s">
        <v>200</v>
      </c>
      <c r="H1353" s="63">
        <v>1</v>
      </c>
    </row>
    <row r="1354" spans="1:8" ht="16.5" x14ac:dyDescent="0.3">
      <c r="A1354" s="59">
        <v>1353</v>
      </c>
      <c r="B1354" s="59" t="s">
        <v>194</v>
      </c>
      <c r="C1354" s="60" t="s">
        <v>1559</v>
      </c>
      <c r="D1354" s="61" t="s">
        <v>191</v>
      </c>
      <c r="E1354" s="62" t="s">
        <v>187</v>
      </c>
      <c r="F1354" s="63">
        <v>41.73</v>
      </c>
      <c r="G1354" s="64" t="s">
        <v>200</v>
      </c>
      <c r="H1354" s="63">
        <v>1</v>
      </c>
    </row>
    <row r="1355" spans="1:8" ht="16.5" x14ac:dyDescent="0.3">
      <c r="A1355" s="59">
        <v>1354</v>
      </c>
      <c r="B1355" s="59" t="s">
        <v>194</v>
      </c>
      <c r="C1355" s="60" t="s">
        <v>1560</v>
      </c>
      <c r="D1355" s="61" t="s">
        <v>202</v>
      </c>
      <c r="E1355" s="62" t="s">
        <v>187</v>
      </c>
      <c r="F1355" s="63">
        <v>41.73</v>
      </c>
      <c r="G1355" s="64" t="s">
        <v>200</v>
      </c>
      <c r="H1355" s="63">
        <v>1</v>
      </c>
    </row>
    <row r="1356" spans="1:8" ht="16.5" x14ac:dyDescent="0.3">
      <c r="A1356" s="59">
        <v>1355</v>
      </c>
      <c r="B1356" s="59" t="s">
        <v>194</v>
      </c>
      <c r="C1356" s="60" t="s">
        <v>1561</v>
      </c>
      <c r="D1356" s="61" t="s">
        <v>191</v>
      </c>
      <c r="E1356" s="62" t="s">
        <v>187</v>
      </c>
      <c r="F1356" s="63">
        <v>41.73</v>
      </c>
      <c r="G1356" s="64" t="s">
        <v>200</v>
      </c>
      <c r="H1356" s="63">
        <v>1</v>
      </c>
    </row>
    <row r="1357" spans="1:8" ht="16.5" x14ac:dyDescent="0.3">
      <c r="A1357" s="59">
        <v>1356</v>
      </c>
      <c r="B1357" s="59" t="s">
        <v>194</v>
      </c>
      <c r="C1357" s="60" t="s">
        <v>1562</v>
      </c>
      <c r="D1357" s="61" t="s">
        <v>202</v>
      </c>
      <c r="E1357" s="62" t="s">
        <v>187</v>
      </c>
      <c r="F1357" s="63">
        <v>41.6</v>
      </c>
      <c r="G1357" s="64" t="s">
        <v>200</v>
      </c>
      <c r="H1357" s="63">
        <v>1</v>
      </c>
    </row>
    <row r="1358" spans="1:8" ht="16.5" x14ac:dyDescent="0.3">
      <c r="A1358" s="59">
        <v>1357</v>
      </c>
      <c r="B1358" s="59" t="s">
        <v>194</v>
      </c>
      <c r="C1358" s="60" t="s">
        <v>1563</v>
      </c>
      <c r="D1358" s="61" t="s">
        <v>1515</v>
      </c>
      <c r="E1358" s="62" t="s">
        <v>190</v>
      </c>
      <c r="F1358" s="63">
        <v>59.79</v>
      </c>
      <c r="G1358" s="64" t="s">
        <v>198</v>
      </c>
      <c r="H1358" s="63">
        <v>2</v>
      </c>
    </row>
    <row r="1359" spans="1:8" ht="33" x14ac:dyDescent="0.3">
      <c r="A1359" s="59">
        <v>1358</v>
      </c>
      <c r="B1359" s="59" t="s">
        <v>194</v>
      </c>
      <c r="C1359" s="60" t="s">
        <v>1564</v>
      </c>
      <c r="D1359" s="61" t="s">
        <v>202</v>
      </c>
      <c r="E1359" s="62" t="s">
        <v>187</v>
      </c>
      <c r="F1359" s="63">
        <v>41.73</v>
      </c>
      <c r="G1359" s="64" t="s">
        <v>200</v>
      </c>
      <c r="H1359" s="63">
        <v>1</v>
      </c>
    </row>
    <row r="1360" spans="1:8" ht="33" x14ac:dyDescent="0.3">
      <c r="A1360" s="59">
        <v>1359</v>
      </c>
      <c r="B1360" s="59" t="s">
        <v>194</v>
      </c>
      <c r="C1360" s="60" t="s">
        <v>1565</v>
      </c>
      <c r="D1360" s="61" t="s">
        <v>191</v>
      </c>
      <c r="E1360" s="62" t="s">
        <v>187</v>
      </c>
      <c r="F1360" s="63">
        <v>41.73</v>
      </c>
      <c r="G1360" s="64" t="s">
        <v>200</v>
      </c>
      <c r="H1360" s="63">
        <v>1</v>
      </c>
    </row>
    <row r="1361" spans="1:8" ht="33" x14ac:dyDescent="0.3">
      <c r="A1361" s="59">
        <v>1360</v>
      </c>
      <c r="B1361" s="59" t="s">
        <v>194</v>
      </c>
      <c r="C1361" s="60" t="s">
        <v>1566</v>
      </c>
      <c r="D1361" s="61" t="s">
        <v>202</v>
      </c>
      <c r="E1361" s="62" t="s">
        <v>187</v>
      </c>
      <c r="F1361" s="63">
        <v>41.73</v>
      </c>
      <c r="G1361" s="64" t="s">
        <v>200</v>
      </c>
      <c r="H1361" s="63">
        <v>1</v>
      </c>
    </row>
    <row r="1362" spans="1:8" ht="33" x14ac:dyDescent="0.3">
      <c r="A1362" s="59">
        <v>1361</v>
      </c>
      <c r="B1362" s="59" t="s">
        <v>194</v>
      </c>
      <c r="C1362" s="60" t="s">
        <v>1567</v>
      </c>
      <c r="D1362" s="61" t="s">
        <v>191</v>
      </c>
      <c r="E1362" s="62" t="s">
        <v>187</v>
      </c>
      <c r="F1362" s="63">
        <v>41.73</v>
      </c>
      <c r="G1362" s="64" t="s">
        <v>200</v>
      </c>
      <c r="H1362" s="63">
        <v>1</v>
      </c>
    </row>
    <row r="1363" spans="1:8" ht="33" x14ac:dyDescent="0.3">
      <c r="A1363" s="59">
        <v>1362</v>
      </c>
      <c r="B1363" s="59" t="s">
        <v>194</v>
      </c>
      <c r="C1363" s="60" t="s">
        <v>1568</v>
      </c>
      <c r="D1363" s="61" t="s">
        <v>202</v>
      </c>
      <c r="E1363" s="62" t="s">
        <v>187</v>
      </c>
      <c r="F1363" s="63">
        <v>41.6</v>
      </c>
      <c r="G1363" s="64" t="s">
        <v>200</v>
      </c>
      <c r="H1363" s="63">
        <v>1</v>
      </c>
    </row>
    <row r="1364" spans="1:8" ht="33" x14ac:dyDescent="0.3">
      <c r="A1364" s="59">
        <v>1363</v>
      </c>
      <c r="B1364" s="59" t="s">
        <v>194</v>
      </c>
      <c r="C1364" s="60" t="s">
        <v>1569</v>
      </c>
      <c r="D1364" s="61" t="s">
        <v>1515</v>
      </c>
      <c r="E1364" s="62" t="s">
        <v>190</v>
      </c>
      <c r="F1364" s="63">
        <v>59.79</v>
      </c>
      <c r="G1364" s="64" t="s">
        <v>198</v>
      </c>
      <c r="H1364" s="63">
        <v>2</v>
      </c>
    </row>
    <row r="1365" spans="1:8" ht="33" x14ac:dyDescent="0.3">
      <c r="A1365" s="59">
        <v>1364</v>
      </c>
      <c r="B1365" s="59" t="s">
        <v>194</v>
      </c>
      <c r="C1365" s="60" t="s">
        <v>1570</v>
      </c>
      <c r="D1365" s="61" t="s">
        <v>202</v>
      </c>
      <c r="E1365" s="62" t="s">
        <v>187</v>
      </c>
      <c r="F1365" s="63">
        <v>41.73</v>
      </c>
      <c r="G1365" s="64" t="s">
        <v>200</v>
      </c>
      <c r="H1365" s="63">
        <v>1</v>
      </c>
    </row>
    <row r="1366" spans="1:8" ht="33" x14ac:dyDescent="0.3">
      <c r="A1366" s="59">
        <v>1365</v>
      </c>
      <c r="B1366" s="59" t="s">
        <v>194</v>
      </c>
      <c r="C1366" s="60" t="s">
        <v>1571</v>
      </c>
      <c r="D1366" s="61" t="s">
        <v>191</v>
      </c>
      <c r="E1366" s="62" t="s">
        <v>187</v>
      </c>
      <c r="F1366" s="63">
        <v>41.73</v>
      </c>
      <c r="G1366" s="64" t="s">
        <v>200</v>
      </c>
      <c r="H1366" s="63">
        <v>1</v>
      </c>
    </row>
    <row r="1367" spans="1:8" ht="33" x14ac:dyDescent="0.3">
      <c r="A1367" s="59">
        <v>1366</v>
      </c>
      <c r="B1367" s="59" t="s">
        <v>194</v>
      </c>
      <c r="C1367" s="60" t="s">
        <v>1572</v>
      </c>
      <c r="D1367" s="61" t="s">
        <v>202</v>
      </c>
      <c r="E1367" s="62" t="s">
        <v>187</v>
      </c>
      <c r="F1367" s="63">
        <v>41.73</v>
      </c>
      <c r="G1367" s="64" t="s">
        <v>200</v>
      </c>
      <c r="H1367" s="63">
        <v>1</v>
      </c>
    </row>
    <row r="1368" spans="1:8" ht="33" x14ac:dyDescent="0.3">
      <c r="A1368" s="59">
        <v>1367</v>
      </c>
      <c r="B1368" s="59" t="s">
        <v>194</v>
      </c>
      <c r="C1368" s="60" t="s">
        <v>1573</v>
      </c>
      <c r="D1368" s="61" t="s">
        <v>191</v>
      </c>
      <c r="E1368" s="62" t="s">
        <v>187</v>
      </c>
      <c r="F1368" s="63">
        <v>41.73</v>
      </c>
      <c r="G1368" s="64" t="s">
        <v>200</v>
      </c>
      <c r="H1368" s="63">
        <v>1</v>
      </c>
    </row>
    <row r="1369" spans="1:8" ht="33" x14ac:dyDescent="0.3">
      <c r="A1369" s="59">
        <v>1368</v>
      </c>
      <c r="B1369" s="59" t="s">
        <v>194</v>
      </c>
      <c r="C1369" s="60" t="s">
        <v>1574</v>
      </c>
      <c r="D1369" s="61" t="s">
        <v>202</v>
      </c>
      <c r="E1369" s="62" t="s">
        <v>187</v>
      </c>
      <c r="F1369" s="63">
        <v>41.6</v>
      </c>
      <c r="G1369" s="64" t="s">
        <v>200</v>
      </c>
      <c r="H1369" s="63">
        <v>1</v>
      </c>
    </row>
    <row r="1370" spans="1:8" ht="33" x14ac:dyDescent="0.3">
      <c r="A1370" s="59">
        <v>1369</v>
      </c>
      <c r="B1370" s="59" t="s">
        <v>194</v>
      </c>
      <c r="C1370" s="60" t="s">
        <v>1575</v>
      </c>
      <c r="D1370" s="61" t="s">
        <v>1515</v>
      </c>
      <c r="E1370" s="62" t="s">
        <v>190</v>
      </c>
      <c r="F1370" s="63">
        <v>59.79</v>
      </c>
      <c r="G1370" s="64" t="s">
        <v>198</v>
      </c>
      <c r="H1370" s="63">
        <v>2</v>
      </c>
    </row>
    <row r="1371" spans="1:8" ht="33" x14ac:dyDescent="0.3">
      <c r="A1371" s="59">
        <v>1370</v>
      </c>
      <c r="B1371" s="59" t="s">
        <v>194</v>
      </c>
      <c r="C1371" s="60" t="s">
        <v>1576</v>
      </c>
      <c r="D1371" s="61" t="s">
        <v>202</v>
      </c>
      <c r="E1371" s="62" t="s">
        <v>187</v>
      </c>
      <c r="F1371" s="63">
        <v>41.73</v>
      </c>
      <c r="G1371" s="64" t="s">
        <v>200</v>
      </c>
      <c r="H1371" s="63">
        <v>1</v>
      </c>
    </row>
    <row r="1372" spans="1:8" ht="33" x14ac:dyDescent="0.3">
      <c r="A1372" s="59">
        <v>1371</v>
      </c>
      <c r="B1372" s="59" t="s">
        <v>194</v>
      </c>
      <c r="C1372" s="60" t="s">
        <v>1577</v>
      </c>
      <c r="D1372" s="61" t="s">
        <v>191</v>
      </c>
      <c r="E1372" s="62" t="s">
        <v>187</v>
      </c>
      <c r="F1372" s="63">
        <v>41.73</v>
      </c>
      <c r="G1372" s="64" t="s">
        <v>200</v>
      </c>
      <c r="H1372" s="63">
        <v>1</v>
      </c>
    </row>
    <row r="1373" spans="1:8" ht="33" x14ac:dyDescent="0.3">
      <c r="A1373" s="59">
        <v>1372</v>
      </c>
      <c r="B1373" s="59" t="s">
        <v>194</v>
      </c>
      <c r="C1373" s="60" t="s">
        <v>1578</v>
      </c>
      <c r="D1373" s="61" t="s">
        <v>202</v>
      </c>
      <c r="E1373" s="62" t="s">
        <v>187</v>
      </c>
      <c r="F1373" s="63">
        <v>41.73</v>
      </c>
      <c r="G1373" s="64" t="s">
        <v>200</v>
      </c>
      <c r="H1373" s="63">
        <v>1</v>
      </c>
    </row>
    <row r="1374" spans="1:8" ht="33" x14ac:dyDescent="0.3">
      <c r="A1374" s="59">
        <v>1373</v>
      </c>
      <c r="B1374" s="59" t="s">
        <v>194</v>
      </c>
      <c r="C1374" s="60" t="s">
        <v>1579</v>
      </c>
      <c r="D1374" s="61" t="s">
        <v>191</v>
      </c>
      <c r="E1374" s="62" t="s">
        <v>187</v>
      </c>
      <c r="F1374" s="63">
        <v>41.73</v>
      </c>
      <c r="G1374" s="64" t="s">
        <v>200</v>
      </c>
      <c r="H1374" s="63">
        <v>1</v>
      </c>
    </row>
    <row r="1375" spans="1:8" ht="33" x14ac:dyDescent="0.3">
      <c r="A1375" s="59">
        <v>1374</v>
      </c>
      <c r="B1375" s="59" t="s">
        <v>194</v>
      </c>
      <c r="C1375" s="60" t="s">
        <v>1580</v>
      </c>
      <c r="D1375" s="61" t="s">
        <v>202</v>
      </c>
      <c r="E1375" s="62" t="s">
        <v>187</v>
      </c>
      <c r="F1375" s="63">
        <v>41.6</v>
      </c>
      <c r="G1375" s="64" t="s">
        <v>200</v>
      </c>
      <c r="H1375" s="63">
        <v>1</v>
      </c>
    </row>
    <row r="1376" spans="1:8" ht="33" x14ac:dyDescent="0.3">
      <c r="A1376" s="59">
        <v>1375</v>
      </c>
      <c r="B1376" s="59" t="s">
        <v>194</v>
      </c>
      <c r="C1376" s="60" t="s">
        <v>1581</v>
      </c>
      <c r="D1376" s="61" t="s">
        <v>1515</v>
      </c>
      <c r="E1376" s="62" t="s">
        <v>190</v>
      </c>
      <c r="F1376" s="63">
        <v>59.79</v>
      </c>
      <c r="G1376" s="64" t="s">
        <v>198</v>
      </c>
      <c r="H1376" s="63">
        <v>2</v>
      </c>
    </row>
    <row r="1377" spans="1:8" ht="33" x14ac:dyDescent="0.3">
      <c r="A1377" s="59">
        <v>1376</v>
      </c>
      <c r="B1377" s="59" t="s">
        <v>194</v>
      </c>
      <c r="C1377" s="60" t="s">
        <v>1582</v>
      </c>
      <c r="D1377" s="61" t="s">
        <v>202</v>
      </c>
      <c r="E1377" s="62" t="s">
        <v>187</v>
      </c>
      <c r="F1377" s="63">
        <v>41.73</v>
      </c>
      <c r="G1377" s="64" t="s">
        <v>200</v>
      </c>
      <c r="H1377" s="63">
        <v>1</v>
      </c>
    </row>
    <row r="1378" spans="1:8" ht="33" x14ac:dyDescent="0.3">
      <c r="A1378" s="59">
        <v>1377</v>
      </c>
      <c r="B1378" s="59" t="s">
        <v>194</v>
      </c>
      <c r="C1378" s="60" t="s">
        <v>1583</v>
      </c>
      <c r="D1378" s="61" t="s">
        <v>191</v>
      </c>
      <c r="E1378" s="62" t="s">
        <v>187</v>
      </c>
      <c r="F1378" s="63">
        <v>41.73</v>
      </c>
      <c r="G1378" s="64" t="s">
        <v>200</v>
      </c>
      <c r="H1378" s="63">
        <v>1</v>
      </c>
    </row>
    <row r="1379" spans="1:8" ht="33" x14ac:dyDescent="0.3">
      <c r="A1379" s="59">
        <v>1378</v>
      </c>
      <c r="B1379" s="59" t="s">
        <v>194</v>
      </c>
      <c r="C1379" s="60" t="s">
        <v>1584</v>
      </c>
      <c r="D1379" s="61" t="s">
        <v>202</v>
      </c>
      <c r="E1379" s="62" t="s">
        <v>187</v>
      </c>
      <c r="F1379" s="63">
        <v>41.73</v>
      </c>
      <c r="G1379" s="64" t="s">
        <v>200</v>
      </c>
      <c r="H1379" s="63">
        <v>1</v>
      </c>
    </row>
    <row r="1380" spans="1:8" ht="33" x14ac:dyDescent="0.3">
      <c r="A1380" s="59">
        <v>1379</v>
      </c>
      <c r="B1380" s="59" t="s">
        <v>194</v>
      </c>
      <c r="C1380" s="60" t="s">
        <v>1585</v>
      </c>
      <c r="D1380" s="61" t="s">
        <v>191</v>
      </c>
      <c r="E1380" s="62" t="s">
        <v>187</v>
      </c>
      <c r="F1380" s="63">
        <v>41.73</v>
      </c>
      <c r="G1380" s="64" t="s">
        <v>200</v>
      </c>
      <c r="H1380" s="63">
        <v>1</v>
      </c>
    </row>
    <row r="1381" spans="1:8" ht="33" x14ac:dyDescent="0.3">
      <c r="A1381" s="59">
        <v>1380</v>
      </c>
      <c r="B1381" s="59" t="s">
        <v>194</v>
      </c>
      <c r="C1381" s="60" t="s">
        <v>1586</v>
      </c>
      <c r="D1381" s="61" t="s">
        <v>202</v>
      </c>
      <c r="E1381" s="62" t="s">
        <v>187</v>
      </c>
      <c r="F1381" s="63">
        <v>41.6</v>
      </c>
      <c r="G1381" s="64" t="s">
        <v>200</v>
      </c>
      <c r="H1381" s="63">
        <v>1</v>
      </c>
    </row>
    <row r="1382" spans="1:8" ht="33" x14ac:dyDescent="0.3">
      <c r="A1382" s="59">
        <v>1381</v>
      </c>
      <c r="B1382" s="59" t="s">
        <v>194</v>
      </c>
      <c r="C1382" s="60" t="s">
        <v>1587</v>
      </c>
      <c r="D1382" s="61" t="s">
        <v>1515</v>
      </c>
      <c r="E1382" s="62" t="s">
        <v>190</v>
      </c>
      <c r="F1382" s="63">
        <v>59.79</v>
      </c>
      <c r="G1382" s="64" t="s">
        <v>198</v>
      </c>
      <c r="H1382" s="63">
        <v>2</v>
      </c>
    </row>
    <row r="1383" spans="1:8" ht="33" x14ac:dyDescent="0.3">
      <c r="A1383" s="59">
        <v>1382</v>
      </c>
      <c r="B1383" s="59" t="s">
        <v>194</v>
      </c>
      <c r="C1383" s="60" t="s">
        <v>1588</v>
      </c>
      <c r="D1383" s="61" t="s">
        <v>202</v>
      </c>
      <c r="E1383" s="62" t="s">
        <v>187</v>
      </c>
      <c r="F1383" s="63">
        <v>41.73</v>
      </c>
      <c r="G1383" s="64" t="s">
        <v>200</v>
      </c>
      <c r="H1383" s="63">
        <v>1</v>
      </c>
    </row>
    <row r="1384" spans="1:8" ht="33" x14ac:dyDescent="0.3">
      <c r="A1384" s="59">
        <v>1383</v>
      </c>
      <c r="B1384" s="59" t="s">
        <v>194</v>
      </c>
      <c r="C1384" s="60" t="s">
        <v>1589</v>
      </c>
      <c r="D1384" s="61" t="s">
        <v>191</v>
      </c>
      <c r="E1384" s="62" t="s">
        <v>187</v>
      </c>
      <c r="F1384" s="63">
        <v>41.73</v>
      </c>
      <c r="G1384" s="64" t="s">
        <v>200</v>
      </c>
      <c r="H1384" s="63">
        <v>1</v>
      </c>
    </row>
    <row r="1385" spans="1:8" ht="33" x14ac:dyDescent="0.3">
      <c r="A1385" s="59">
        <v>1384</v>
      </c>
      <c r="B1385" s="59" t="s">
        <v>194</v>
      </c>
      <c r="C1385" s="60" t="s">
        <v>1590</v>
      </c>
      <c r="D1385" s="61" t="s">
        <v>202</v>
      </c>
      <c r="E1385" s="62" t="s">
        <v>187</v>
      </c>
      <c r="F1385" s="63">
        <v>41.73</v>
      </c>
      <c r="G1385" s="64" t="s">
        <v>200</v>
      </c>
      <c r="H1385" s="63">
        <v>1</v>
      </c>
    </row>
    <row r="1386" spans="1:8" ht="33" x14ac:dyDescent="0.3">
      <c r="A1386" s="59">
        <v>1385</v>
      </c>
      <c r="B1386" s="59" t="s">
        <v>194</v>
      </c>
      <c r="C1386" s="60" t="s">
        <v>1591</v>
      </c>
      <c r="D1386" s="61" t="s">
        <v>191</v>
      </c>
      <c r="E1386" s="62" t="s">
        <v>187</v>
      </c>
      <c r="F1386" s="63">
        <v>41.73</v>
      </c>
      <c r="G1386" s="64" t="s">
        <v>200</v>
      </c>
      <c r="H1386" s="63">
        <v>1</v>
      </c>
    </row>
    <row r="1387" spans="1:8" ht="33" x14ac:dyDescent="0.3">
      <c r="A1387" s="59">
        <v>1386</v>
      </c>
      <c r="B1387" s="59" t="s">
        <v>194</v>
      </c>
      <c r="C1387" s="60" t="s">
        <v>1592</v>
      </c>
      <c r="D1387" s="61" t="s">
        <v>202</v>
      </c>
      <c r="E1387" s="62" t="s">
        <v>187</v>
      </c>
      <c r="F1387" s="63">
        <v>41.6</v>
      </c>
      <c r="G1387" s="64" t="s">
        <v>200</v>
      </c>
      <c r="H1387" s="63">
        <v>1</v>
      </c>
    </row>
    <row r="1388" spans="1:8" ht="33" x14ac:dyDescent="0.3">
      <c r="A1388" s="59">
        <v>1387</v>
      </c>
      <c r="B1388" s="59" t="s">
        <v>194</v>
      </c>
      <c r="C1388" s="60" t="s">
        <v>1593</v>
      </c>
      <c r="D1388" s="61" t="s">
        <v>1515</v>
      </c>
      <c r="E1388" s="62" t="s">
        <v>190</v>
      </c>
      <c r="F1388" s="63">
        <v>59.79</v>
      </c>
      <c r="G1388" s="64" t="s">
        <v>198</v>
      </c>
      <c r="H1388" s="63">
        <v>2</v>
      </c>
    </row>
    <row r="1389" spans="1:8" ht="33" x14ac:dyDescent="0.3">
      <c r="A1389" s="59">
        <v>1388</v>
      </c>
      <c r="B1389" s="59" t="s">
        <v>194</v>
      </c>
      <c r="C1389" s="60" t="s">
        <v>1594</v>
      </c>
      <c r="D1389" s="61" t="s">
        <v>202</v>
      </c>
      <c r="E1389" s="62" t="s">
        <v>187</v>
      </c>
      <c r="F1389" s="63">
        <v>41.73</v>
      </c>
      <c r="G1389" s="64" t="s">
        <v>200</v>
      </c>
      <c r="H1389" s="63">
        <v>1</v>
      </c>
    </row>
    <row r="1390" spans="1:8" ht="33" x14ac:dyDescent="0.3">
      <c r="A1390" s="59">
        <v>1389</v>
      </c>
      <c r="B1390" s="59" t="s">
        <v>194</v>
      </c>
      <c r="C1390" s="60" t="s">
        <v>1595</v>
      </c>
      <c r="D1390" s="61" t="s">
        <v>191</v>
      </c>
      <c r="E1390" s="62" t="s">
        <v>187</v>
      </c>
      <c r="F1390" s="63">
        <v>41.73</v>
      </c>
      <c r="G1390" s="64" t="s">
        <v>200</v>
      </c>
      <c r="H1390" s="63">
        <v>1</v>
      </c>
    </row>
    <row r="1391" spans="1:8" ht="33" x14ac:dyDescent="0.3">
      <c r="A1391" s="59">
        <v>1390</v>
      </c>
      <c r="B1391" s="59" t="s">
        <v>194</v>
      </c>
      <c r="C1391" s="60" t="s">
        <v>1596</v>
      </c>
      <c r="D1391" s="61" t="s">
        <v>202</v>
      </c>
      <c r="E1391" s="62" t="s">
        <v>187</v>
      </c>
      <c r="F1391" s="63">
        <v>41.73</v>
      </c>
      <c r="G1391" s="64" t="s">
        <v>200</v>
      </c>
      <c r="H1391" s="63">
        <v>1</v>
      </c>
    </row>
    <row r="1392" spans="1:8" ht="33" x14ac:dyDescent="0.3">
      <c r="A1392" s="59">
        <v>1391</v>
      </c>
      <c r="B1392" s="59" t="s">
        <v>194</v>
      </c>
      <c r="C1392" s="60" t="s">
        <v>1597</v>
      </c>
      <c r="D1392" s="61" t="s">
        <v>191</v>
      </c>
      <c r="E1392" s="62" t="s">
        <v>187</v>
      </c>
      <c r="F1392" s="63">
        <v>41.73</v>
      </c>
      <c r="G1392" s="64" t="s">
        <v>200</v>
      </c>
      <c r="H1392" s="63">
        <v>1</v>
      </c>
    </row>
    <row r="1393" spans="1:8" ht="33" x14ac:dyDescent="0.3">
      <c r="A1393" s="59">
        <v>1392</v>
      </c>
      <c r="B1393" s="59" t="s">
        <v>194</v>
      </c>
      <c r="C1393" s="60" t="s">
        <v>1598</v>
      </c>
      <c r="D1393" s="61" t="s">
        <v>202</v>
      </c>
      <c r="E1393" s="62" t="s">
        <v>187</v>
      </c>
      <c r="F1393" s="63">
        <v>41.6</v>
      </c>
      <c r="G1393" s="64" t="s">
        <v>200</v>
      </c>
      <c r="H1393" s="63">
        <v>1</v>
      </c>
    </row>
    <row r="1394" spans="1:8" ht="33" x14ac:dyDescent="0.3">
      <c r="A1394" s="59">
        <v>1393</v>
      </c>
      <c r="B1394" s="59" t="s">
        <v>194</v>
      </c>
      <c r="C1394" s="60" t="s">
        <v>1599</v>
      </c>
      <c r="D1394" s="61" t="s">
        <v>1515</v>
      </c>
      <c r="E1394" s="62" t="s">
        <v>190</v>
      </c>
      <c r="F1394" s="63">
        <v>59.79</v>
      </c>
      <c r="G1394" s="64" t="s">
        <v>198</v>
      </c>
      <c r="H1394" s="63">
        <v>2</v>
      </c>
    </row>
    <row r="1395" spans="1:8" ht="33" x14ac:dyDescent="0.3">
      <c r="A1395" s="59">
        <v>1394</v>
      </c>
      <c r="B1395" s="59" t="s">
        <v>194</v>
      </c>
      <c r="C1395" s="60" t="s">
        <v>1600</v>
      </c>
      <c r="D1395" s="61" t="s">
        <v>202</v>
      </c>
      <c r="E1395" s="62" t="s">
        <v>187</v>
      </c>
      <c r="F1395" s="63">
        <v>41.73</v>
      </c>
      <c r="G1395" s="64" t="s">
        <v>200</v>
      </c>
      <c r="H1395" s="63">
        <v>1</v>
      </c>
    </row>
    <row r="1396" spans="1:8" ht="33" x14ac:dyDescent="0.3">
      <c r="A1396" s="59">
        <v>1395</v>
      </c>
      <c r="B1396" s="59" t="s">
        <v>194</v>
      </c>
      <c r="C1396" s="60" t="s">
        <v>1601</v>
      </c>
      <c r="D1396" s="61" t="s">
        <v>191</v>
      </c>
      <c r="E1396" s="62" t="s">
        <v>187</v>
      </c>
      <c r="F1396" s="63">
        <v>41.73</v>
      </c>
      <c r="G1396" s="64" t="s">
        <v>200</v>
      </c>
      <c r="H1396" s="63">
        <v>1</v>
      </c>
    </row>
    <row r="1397" spans="1:8" ht="33" x14ac:dyDescent="0.3">
      <c r="A1397" s="59">
        <v>1396</v>
      </c>
      <c r="B1397" s="59" t="s">
        <v>194</v>
      </c>
      <c r="C1397" s="60" t="s">
        <v>1602</v>
      </c>
      <c r="D1397" s="61" t="s">
        <v>202</v>
      </c>
      <c r="E1397" s="62" t="s">
        <v>187</v>
      </c>
      <c r="F1397" s="63">
        <v>41.73</v>
      </c>
      <c r="G1397" s="64" t="s">
        <v>200</v>
      </c>
      <c r="H1397" s="63">
        <v>1</v>
      </c>
    </row>
    <row r="1398" spans="1:8" ht="33" x14ac:dyDescent="0.3">
      <c r="A1398" s="59">
        <v>1397</v>
      </c>
      <c r="B1398" s="59" t="s">
        <v>194</v>
      </c>
      <c r="C1398" s="60" t="s">
        <v>1603</v>
      </c>
      <c r="D1398" s="61" t="s">
        <v>191</v>
      </c>
      <c r="E1398" s="62" t="s">
        <v>187</v>
      </c>
      <c r="F1398" s="63">
        <v>41.73</v>
      </c>
      <c r="G1398" s="64" t="s">
        <v>200</v>
      </c>
      <c r="H1398" s="63">
        <v>1</v>
      </c>
    </row>
    <row r="1399" spans="1:8" ht="33" x14ac:dyDescent="0.3">
      <c r="A1399" s="59">
        <v>1398</v>
      </c>
      <c r="B1399" s="59" t="s">
        <v>194</v>
      </c>
      <c r="C1399" s="60" t="s">
        <v>1604</v>
      </c>
      <c r="D1399" s="61" t="s">
        <v>202</v>
      </c>
      <c r="E1399" s="62" t="s">
        <v>187</v>
      </c>
      <c r="F1399" s="63">
        <v>41.6</v>
      </c>
      <c r="G1399" s="64" t="s">
        <v>200</v>
      </c>
      <c r="H1399" s="63">
        <v>1</v>
      </c>
    </row>
    <row r="1400" spans="1:8" ht="33" x14ac:dyDescent="0.3">
      <c r="A1400" s="59">
        <v>1399</v>
      </c>
      <c r="B1400" s="59" t="s">
        <v>194</v>
      </c>
      <c r="C1400" s="60" t="s">
        <v>1605</v>
      </c>
      <c r="D1400" s="61" t="s">
        <v>1515</v>
      </c>
      <c r="E1400" s="62" t="s">
        <v>190</v>
      </c>
      <c r="F1400" s="63">
        <v>59.79</v>
      </c>
      <c r="G1400" s="64" t="s">
        <v>198</v>
      </c>
      <c r="H1400" s="63">
        <v>2</v>
      </c>
    </row>
    <row r="1401" spans="1:8" ht="33" x14ac:dyDescent="0.3">
      <c r="A1401" s="59">
        <v>1400</v>
      </c>
      <c r="B1401" s="59" t="s">
        <v>194</v>
      </c>
      <c r="C1401" s="60" t="s">
        <v>1606</v>
      </c>
      <c r="D1401" s="61" t="s">
        <v>202</v>
      </c>
      <c r="E1401" s="62" t="s">
        <v>187</v>
      </c>
      <c r="F1401" s="63">
        <v>41.73</v>
      </c>
      <c r="G1401" s="64" t="s">
        <v>200</v>
      </c>
      <c r="H1401" s="63">
        <v>1</v>
      </c>
    </row>
    <row r="1402" spans="1:8" ht="33" x14ac:dyDescent="0.3">
      <c r="A1402" s="59">
        <v>1401</v>
      </c>
      <c r="B1402" s="59" t="s">
        <v>194</v>
      </c>
      <c r="C1402" s="60" t="s">
        <v>1607</v>
      </c>
      <c r="D1402" s="61" t="s">
        <v>191</v>
      </c>
      <c r="E1402" s="62" t="s">
        <v>187</v>
      </c>
      <c r="F1402" s="63">
        <v>41.73</v>
      </c>
      <c r="G1402" s="64" t="s">
        <v>200</v>
      </c>
      <c r="H1402" s="63">
        <v>1</v>
      </c>
    </row>
    <row r="1403" spans="1:8" ht="33" x14ac:dyDescent="0.3">
      <c r="A1403" s="59">
        <v>1402</v>
      </c>
      <c r="B1403" s="59" t="s">
        <v>194</v>
      </c>
      <c r="C1403" s="60" t="s">
        <v>1608</v>
      </c>
      <c r="D1403" s="61" t="s">
        <v>202</v>
      </c>
      <c r="E1403" s="62" t="s">
        <v>187</v>
      </c>
      <c r="F1403" s="63">
        <v>41.73</v>
      </c>
      <c r="G1403" s="64" t="s">
        <v>200</v>
      </c>
      <c r="H1403" s="63">
        <v>1</v>
      </c>
    </row>
    <row r="1404" spans="1:8" ht="33" x14ac:dyDescent="0.3">
      <c r="A1404" s="59">
        <v>1403</v>
      </c>
      <c r="B1404" s="59" t="s">
        <v>194</v>
      </c>
      <c r="C1404" s="60" t="s">
        <v>1609</v>
      </c>
      <c r="D1404" s="61" t="s">
        <v>191</v>
      </c>
      <c r="E1404" s="62" t="s">
        <v>187</v>
      </c>
      <c r="F1404" s="63">
        <v>41.73</v>
      </c>
      <c r="G1404" s="64" t="s">
        <v>200</v>
      </c>
      <c r="H1404" s="63">
        <v>1</v>
      </c>
    </row>
    <row r="1405" spans="1:8" ht="33" x14ac:dyDescent="0.3">
      <c r="A1405" s="59">
        <v>1404</v>
      </c>
      <c r="B1405" s="59" t="s">
        <v>194</v>
      </c>
      <c r="C1405" s="60" t="s">
        <v>1610</v>
      </c>
      <c r="D1405" s="61" t="s">
        <v>202</v>
      </c>
      <c r="E1405" s="62" t="s">
        <v>187</v>
      </c>
      <c r="F1405" s="63">
        <v>41.6</v>
      </c>
      <c r="G1405" s="64" t="s">
        <v>200</v>
      </c>
      <c r="H1405" s="63">
        <v>1</v>
      </c>
    </row>
    <row r="1406" spans="1:8" ht="33" x14ac:dyDescent="0.3">
      <c r="A1406" s="59">
        <v>1405</v>
      </c>
      <c r="B1406" s="59" t="s">
        <v>194</v>
      </c>
      <c r="C1406" s="60" t="s">
        <v>1611</v>
      </c>
      <c r="D1406" s="61" t="s">
        <v>1515</v>
      </c>
      <c r="E1406" s="62" t="s">
        <v>190</v>
      </c>
      <c r="F1406" s="63">
        <v>59.79</v>
      </c>
      <c r="G1406" s="64" t="s">
        <v>198</v>
      </c>
      <c r="H1406" s="63">
        <v>2</v>
      </c>
    </row>
    <row r="1407" spans="1:8" ht="33" x14ac:dyDescent="0.3">
      <c r="A1407" s="59">
        <v>1406</v>
      </c>
      <c r="B1407" s="59" t="s">
        <v>194</v>
      </c>
      <c r="C1407" s="60" t="s">
        <v>1612</v>
      </c>
      <c r="D1407" s="61" t="s">
        <v>202</v>
      </c>
      <c r="E1407" s="62" t="s">
        <v>187</v>
      </c>
      <c r="F1407" s="63">
        <v>41.73</v>
      </c>
      <c r="G1407" s="64" t="s">
        <v>200</v>
      </c>
      <c r="H1407" s="63">
        <v>1</v>
      </c>
    </row>
    <row r="1408" spans="1:8" ht="33" x14ac:dyDescent="0.3">
      <c r="A1408" s="59">
        <v>1407</v>
      </c>
      <c r="B1408" s="59" t="s">
        <v>194</v>
      </c>
      <c r="C1408" s="60" t="s">
        <v>1613</v>
      </c>
      <c r="D1408" s="61" t="s">
        <v>191</v>
      </c>
      <c r="E1408" s="62" t="s">
        <v>187</v>
      </c>
      <c r="F1408" s="63">
        <v>41.73</v>
      </c>
      <c r="G1408" s="64" t="s">
        <v>200</v>
      </c>
      <c r="H1408" s="63">
        <v>1</v>
      </c>
    </row>
    <row r="1409" spans="1:8" ht="33" x14ac:dyDescent="0.3">
      <c r="A1409" s="59">
        <v>1408</v>
      </c>
      <c r="B1409" s="59" t="s">
        <v>194</v>
      </c>
      <c r="C1409" s="60" t="s">
        <v>1614</v>
      </c>
      <c r="D1409" s="61" t="s">
        <v>202</v>
      </c>
      <c r="E1409" s="62" t="s">
        <v>187</v>
      </c>
      <c r="F1409" s="63">
        <v>41.73</v>
      </c>
      <c r="G1409" s="64" t="s">
        <v>200</v>
      </c>
      <c r="H1409" s="63">
        <v>1</v>
      </c>
    </row>
    <row r="1410" spans="1:8" ht="33" x14ac:dyDescent="0.3">
      <c r="A1410" s="59">
        <v>1409</v>
      </c>
      <c r="B1410" s="59" t="s">
        <v>194</v>
      </c>
      <c r="C1410" s="60" t="s">
        <v>1615</v>
      </c>
      <c r="D1410" s="61" t="s">
        <v>191</v>
      </c>
      <c r="E1410" s="62" t="s">
        <v>187</v>
      </c>
      <c r="F1410" s="63">
        <v>41.73</v>
      </c>
      <c r="G1410" s="64" t="s">
        <v>200</v>
      </c>
      <c r="H1410" s="63">
        <v>1</v>
      </c>
    </row>
    <row r="1411" spans="1:8" ht="33" x14ac:dyDescent="0.3">
      <c r="A1411" s="59">
        <v>1410</v>
      </c>
      <c r="B1411" s="59" t="s">
        <v>194</v>
      </c>
      <c r="C1411" s="60" t="s">
        <v>1616</v>
      </c>
      <c r="D1411" s="61" t="s">
        <v>202</v>
      </c>
      <c r="E1411" s="62" t="s">
        <v>187</v>
      </c>
      <c r="F1411" s="63">
        <v>41.6</v>
      </c>
      <c r="G1411" s="64" t="s">
        <v>200</v>
      </c>
      <c r="H1411" s="63">
        <v>1</v>
      </c>
    </row>
    <row r="1412" spans="1:8" ht="33" x14ac:dyDescent="0.3">
      <c r="A1412" s="59">
        <v>1411</v>
      </c>
      <c r="B1412" s="59" t="s">
        <v>194</v>
      </c>
      <c r="C1412" s="60" t="s">
        <v>1617</v>
      </c>
      <c r="D1412" s="61" t="s">
        <v>1515</v>
      </c>
      <c r="E1412" s="62" t="s">
        <v>190</v>
      </c>
      <c r="F1412" s="63">
        <v>59.79</v>
      </c>
      <c r="G1412" s="64" t="s">
        <v>198</v>
      </c>
      <c r="H1412" s="63">
        <v>2</v>
      </c>
    </row>
    <row r="1413" spans="1:8" ht="33" x14ac:dyDescent="0.3">
      <c r="A1413" s="59">
        <v>1412</v>
      </c>
      <c r="B1413" s="59" t="s">
        <v>194</v>
      </c>
      <c r="C1413" s="60" t="s">
        <v>1618</v>
      </c>
      <c r="D1413" s="61" t="s">
        <v>202</v>
      </c>
      <c r="E1413" s="62" t="s">
        <v>187</v>
      </c>
      <c r="F1413" s="63">
        <v>41.73</v>
      </c>
      <c r="G1413" s="64" t="s">
        <v>200</v>
      </c>
      <c r="H1413" s="63">
        <v>1</v>
      </c>
    </row>
    <row r="1414" spans="1:8" ht="33" x14ac:dyDescent="0.3">
      <c r="A1414" s="59">
        <v>1413</v>
      </c>
      <c r="B1414" s="59" t="s">
        <v>194</v>
      </c>
      <c r="C1414" s="60" t="s">
        <v>1619</v>
      </c>
      <c r="D1414" s="61" t="s">
        <v>191</v>
      </c>
      <c r="E1414" s="62" t="s">
        <v>187</v>
      </c>
      <c r="F1414" s="63">
        <v>41.73</v>
      </c>
      <c r="G1414" s="64" t="s">
        <v>200</v>
      </c>
      <c r="H1414" s="63">
        <v>1</v>
      </c>
    </row>
    <row r="1415" spans="1:8" ht="33" x14ac:dyDescent="0.3">
      <c r="A1415" s="59">
        <v>1414</v>
      </c>
      <c r="B1415" s="59" t="s">
        <v>194</v>
      </c>
      <c r="C1415" s="60" t="s">
        <v>1620</v>
      </c>
      <c r="D1415" s="61" t="s">
        <v>202</v>
      </c>
      <c r="E1415" s="62" t="s">
        <v>187</v>
      </c>
      <c r="F1415" s="63">
        <v>41.73</v>
      </c>
      <c r="G1415" s="64" t="s">
        <v>200</v>
      </c>
      <c r="H1415" s="63">
        <v>1</v>
      </c>
    </row>
    <row r="1416" spans="1:8" ht="33" x14ac:dyDescent="0.3">
      <c r="A1416" s="59">
        <v>1415</v>
      </c>
      <c r="B1416" s="59" t="s">
        <v>194</v>
      </c>
      <c r="C1416" s="60" t="s">
        <v>1621</v>
      </c>
      <c r="D1416" s="61" t="s">
        <v>191</v>
      </c>
      <c r="E1416" s="62" t="s">
        <v>187</v>
      </c>
      <c r="F1416" s="63">
        <v>41.73</v>
      </c>
      <c r="G1416" s="64" t="s">
        <v>200</v>
      </c>
      <c r="H1416" s="63">
        <v>1</v>
      </c>
    </row>
    <row r="1417" spans="1:8" ht="33" x14ac:dyDescent="0.3">
      <c r="A1417" s="59">
        <v>1416</v>
      </c>
      <c r="B1417" s="59" t="s">
        <v>194</v>
      </c>
      <c r="C1417" s="60" t="s">
        <v>1622</v>
      </c>
      <c r="D1417" s="61" t="s">
        <v>202</v>
      </c>
      <c r="E1417" s="62" t="s">
        <v>187</v>
      </c>
      <c r="F1417" s="63">
        <v>41.6</v>
      </c>
      <c r="G1417" s="64" t="s">
        <v>200</v>
      </c>
      <c r="H1417" s="63">
        <v>1</v>
      </c>
    </row>
    <row r="1418" spans="1:8" ht="33" x14ac:dyDescent="0.3">
      <c r="A1418" s="59">
        <v>1417</v>
      </c>
      <c r="B1418" s="59" t="s">
        <v>194</v>
      </c>
      <c r="C1418" s="60" t="s">
        <v>1623</v>
      </c>
      <c r="D1418" s="61" t="s">
        <v>1515</v>
      </c>
      <c r="E1418" s="62" t="s">
        <v>190</v>
      </c>
      <c r="F1418" s="63">
        <v>59.79</v>
      </c>
      <c r="G1418" s="64" t="s">
        <v>198</v>
      </c>
      <c r="H1418" s="63">
        <v>2</v>
      </c>
    </row>
    <row r="1419" spans="1:8" ht="33" x14ac:dyDescent="0.3">
      <c r="A1419" s="59">
        <v>1418</v>
      </c>
      <c r="B1419" s="59" t="s">
        <v>194</v>
      </c>
      <c r="C1419" s="60" t="s">
        <v>1624</v>
      </c>
      <c r="D1419" s="61" t="s">
        <v>202</v>
      </c>
      <c r="E1419" s="62" t="s">
        <v>187</v>
      </c>
      <c r="F1419" s="63">
        <v>41.73</v>
      </c>
      <c r="G1419" s="64" t="s">
        <v>200</v>
      </c>
      <c r="H1419" s="63">
        <v>1</v>
      </c>
    </row>
    <row r="1420" spans="1:8" ht="33" x14ac:dyDescent="0.3">
      <c r="A1420" s="59">
        <v>1419</v>
      </c>
      <c r="B1420" s="59" t="s">
        <v>194</v>
      </c>
      <c r="C1420" s="60" t="s">
        <v>1625</v>
      </c>
      <c r="D1420" s="61" t="s">
        <v>191</v>
      </c>
      <c r="E1420" s="62" t="s">
        <v>187</v>
      </c>
      <c r="F1420" s="63">
        <v>41.73</v>
      </c>
      <c r="G1420" s="64" t="s">
        <v>200</v>
      </c>
      <c r="H1420" s="63">
        <v>1</v>
      </c>
    </row>
    <row r="1421" spans="1:8" ht="33" x14ac:dyDescent="0.3">
      <c r="A1421" s="59">
        <v>1420</v>
      </c>
      <c r="B1421" s="59" t="s">
        <v>194</v>
      </c>
      <c r="C1421" s="60" t="s">
        <v>1626</v>
      </c>
      <c r="D1421" s="61" t="s">
        <v>202</v>
      </c>
      <c r="E1421" s="62" t="s">
        <v>187</v>
      </c>
      <c r="F1421" s="63">
        <v>41.73</v>
      </c>
      <c r="G1421" s="64" t="s">
        <v>200</v>
      </c>
      <c r="H1421" s="63">
        <v>1</v>
      </c>
    </row>
    <row r="1422" spans="1:8" ht="33" x14ac:dyDescent="0.3">
      <c r="A1422" s="59">
        <v>1421</v>
      </c>
      <c r="B1422" s="59" t="s">
        <v>194</v>
      </c>
      <c r="C1422" s="60" t="s">
        <v>1627</v>
      </c>
      <c r="D1422" s="61" t="s">
        <v>191</v>
      </c>
      <c r="E1422" s="62" t="s">
        <v>187</v>
      </c>
      <c r="F1422" s="63">
        <v>41.73</v>
      </c>
      <c r="G1422" s="64" t="s">
        <v>200</v>
      </c>
      <c r="H1422" s="63">
        <v>1</v>
      </c>
    </row>
    <row r="1423" spans="1:8" ht="33" x14ac:dyDescent="0.3">
      <c r="A1423" s="59">
        <v>1422</v>
      </c>
      <c r="B1423" s="59" t="s">
        <v>194</v>
      </c>
      <c r="C1423" s="60" t="s">
        <v>1628</v>
      </c>
      <c r="D1423" s="61" t="s">
        <v>202</v>
      </c>
      <c r="E1423" s="62" t="s">
        <v>187</v>
      </c>
      <c r="F1423" s="63">
        <v>41.6</v>
      </c>
      <c r="G1423" s="64" t="s">
        <v>200</v>
      </c>
      <c r="H1423" s="63">
        <v>1</v>
      </c>
    </row>
    <row r="1424" spans="1:8" ht="33" x14ac:dyDescent="0.3">
      <c r="A1424" s="59">
        <v>1423</v>
      </c>
      <c r="B1424" s="59" t="s">
        <v>194</v>
      </c>
      <c r="C1424" s="60" t="s">
        <v>1629</v>
      </c>
      <c r="D1424" s="61" t="s">
        <v>1515</v>
      </c>
      <c r="E1424" s="62" t="s">
        <v>190</v>
      </c>
      <c r="F1424" s="63">
        <v>59.79</v>
      </c>
      <c r="G1424" s="64" t="s">
        <v>198</v>
      </c>
      <c r="H1424" s="63">
        <v>2</v>
      </c>
    </row>
    <row r="1425" spans="1:8" ht="33" x14ac:dyDescent="0.3">
      <c r="A1425" s="59">
        <v>1424</v>
      </c>
      <c r="B1425" s="59" t="s">
        <v>194</v>
      </c>
      <c r="C1425" s="60" t="s">
        <v>1630</v>
      </c>
      <c r="D1425" s="61" t="s">
        <v>202</v>
      </c>
      <c r="E1425" s="62" t="s">
        <v>187</v>
      </c>
      <c r="F1425" s="63">
        <v>41.73</v>
      </c>
      <c r="G1425" s="64" t="s">
        <v>200</v>
      </c>
      <c r="H1425" s="63">
        <v>1</v>
      </c>
    </row>
    <row r="1426" spans="1:8" ht="33" x14ac:dyDescent="0.3">
      <c r="A1426" s="59">
        <v>1425</v>
      </c>
      <c r="B1426" s="59" t="s">
        <v>194</v>
      </c>
      <c r="C1426" s="60" t="s">
        <v>1631</v>
      </c>
      <c r="D1426" s="61" t="s">
        <v>191</v>
      </c>
      <c r="E1426" s="62" t="s">
        <v>187</v>
      </c>
      <c r="F1426" s="63">
        <v>41.73</v>
      </c>
      <c r="G1426" s="64" t="s">
        <v>200</v>
      </c>
      <c r="H1426" s="63">
        <v>1</v>
      </c>
    </row>
    <row r="1427" spans="1:8" ht="33" x14ac:dyDescent="0.3">
      <c r="A1427" s="59">
        <v>1426</v>
      </c>
      <c r="B1427" s="59" t="s">
        <v>194</v>
      </c>
      <c r="C1427" s="60" t="s">
        <v>1632</v>
      </c>
      <c r="D1427" s="61" t="s">
        <v>202</v>
      </c>
      <c r="E1427" s="62" t="s">
        <v>187</v>
      </c>
      <c r="F1427" s="63">
        <v>41.73</v>
      </c>
      <c r="G1427" s="64" t="s">
        <v>200</v>
      </c>
      <c r="H1427" s="63">
        <v>1</v>
      </c>
    </row>
    <row r="1428" spans="1:8" ht="33" x14ac:dyDescent="0.3">
      <c r="A1428" s="59">
        <v>1427</v>
      </c>
      <c r="B1428" s="59" t="s">
        <v>194</v>
      </c>
      <c r="C1428" s="60" t="s">
        <v>1633</v>
      </c>
      <c r="D1428" s="61" t="s">
        <v>191</v>
      </c>
      <c r="E1428" s="62" t="s">
        <v>187</v>
      </c>
      <c r="F1428" s="63">
        <v>41.73</v>
      </c>
      <c r="G1428" s="64" t="s">
        <v>200</v>
      </c>
      <c r="H1428" s="63">
        <v>1</v>
      </c>
    </row>
    <row r="1429" spans="1:8" ht="33" x14ac:dyDescent="0.3">
      <c r="A1429" s="59">
        <v>1428</v>
      </c>
      <c r="B1429" s="59" t="s">
        <v>194</v>
      </c>
      <c r="C1429" s="60" t="s">
        <v>1634</v>
      </c>
      <c r="D1429" s="61" t="s">
        <v>202</v>
      </c>
      <c r="E1429" s="62" t="s">
        <v>187</v>
      </c>
      <c r="F1429" s="63">
        <v>41.6</v>
      </c>
      <c r="G1429" s="64" t="s">
        <v>200</v>
      </c>
      <c r="H1429" s="63">
        <v>1</v>
      </c>
    </row>
    <row r="1430" spans="1:8" ht="33" x14ac:dyDescent="0.3">
      <c r="A1430" s="59">
        <v>1429</v>
      </c>
      <c r="B1430" s="59" t="s">
        <v>194</v>
      </c>
      <c r="C1430" s="60" t="s">
        <v>1635</v>
      </c>
      <c r="D1430" s="61" t="s">
        <v>1515</v>
      </c>
      <c r="E1430" s="62" t="s">
        <v>190</v>
      </c>
      <c r="F1430" s="63">
        <v>59.79</v>
      </c>
      <c r="G1430" s="64" t="s">
        <v>198</v>
      </c>
      <c r="H1430" s="63">
        <v>2</v>
      </c>
    </row>
    <row r="1431" spans="1:8" ht="33" x14ac:dyDescent="0.3">
      <c r="A1431" s="59">
        <v>1430</v>
      </c>
      <c r="B1431" s="59" t="s">
        <v>194</v>
      </c>
      <c r="C1431" s="60" t="s">
        <v>1636</v>
      </c>
      <c r="D1431" s="61" t="s">
        <v>202</v>
      </c>
      <c r="E1431" s="62" t="s">
        <v>187</v>
      </c>
      <c r="F1431" s="63">
        <v>41.73</v>
      </c>
      <c r="G1431" s="64" t="s">
        <v>200</v>
      </c>
      <c r="H1431" s="63">
        <v>1</v>
      </c>
    </row>
    <row r="1432" spans="1:8" ht="33" x14ac:dyDescent="0.3">
      <c r="A1432" s="59">
        <v>1431</v>
      </c>
      <c r="B1432" s="59" t="s">
        <v>194</v>
      </c>
      <c r="C1432" s="60" t="s">
        <v>1637</v>
      </c>
      <c r="D1432" s="61" t="s">
        <v>191</v>
      </c>
      <c r="E1432" s="62" t="s">
        <v>187</v>
      </c>
      <c r="F1432" s="63">
        <v>41.73</v>
      </c>
      <c r="G1432" s="64" t="s">
        <v>200</v>
      </c>
      <c r="H1432" s="63">
        <v>1</v>
      </c>
    </row>
    <row r="1433" spans="1:8" ht="33" x14ac:dyDescent="0.3">
      <c r="A1433" s="59">
        <v>1432</v>
      </c>
      <c r="B1433" s="59" t="s">
        <v>194</v>
      </c>
      <c r="C1433" s="60" t="s">
        <v>1638</v>
      </c>
      <c r="D1433" s="61" t="s">
        <v>202</v>
      </c>
      <c r="E1433" s="62" t="s">
        <v>187</v>
      </c>
      <c r="F1433" s="63">
        <v>41.73</v>
      </c>
      <c r="G1433" s="64" t="s">
        <v>200</v>
      </c>
      <c r="H1433" s="63">
        <v>1</v>
      </c>
    </row>
    <row r="1434" spans="1:8" ht="33" x14ac:dyDescent="0.3">
      <c r="A1434" s="59">
        <v>1433</v>
      </c>
      <c r="B1434" s="59" t="s">
        <v>194</v>
      </c>
      <c r="C1434" s="60" t="s">
        <v>1639</v>
      </c>
      <c r="D1434" s="61" t="s">
        <v>191</v>
      </c>
      <c r="E1434" s="62" t="s">
        <v>187</v>
      </c>
      <c r="F1434" s="63">
        <v>41.73</v>
      </c>
      <c r="G1434" s="64" t="s">
        <v>200</v>
      </c>
      <c r="H1434" s="63">
        <v>1</v>
      </c>
    </row>
    <row r="1435" spans="1:8" ht="33" x14ac:dyDescent="0.3">
      <c r="A1435" s="59">
        <v>1434</v>
      </c>
      <c r="B1435" s="59" t="s">
        <v>194</v>
      </c>
      <c r="C1435" s="60" t="s">
        <v>1640</v>
      </c>
      <c r="D1435" s="61" t="s">
        <v>202</v>
      </c>
      <c r="E1435" s="62" t="s">
        <v>187</v>
      </c>
      <c r="F1435" s="63">
        <v>41.6</v>
      </c>
      <c r="G1435" s="64" t="s">
        <v>200</v>
      </c>
      <c r="H1435" s="63">
        <v>1</v>
      </c>
    </row>
    <row r="1436" spans="1:8" ht="33" x14ac:dyDescent="0.3">
      <c r="A1436" s="59">
        <v>1435</v>
      </c>
      <c r="B1436" s="59" t="s">
        <v>194</v>
      </c>
      <c r="C1436" s="60" t="s">
        <v>1641</v>
      </c>
      <c r="D1436" s="61" t="s">
        <v>1515</v>
      </c>
      <c r="E1436" s="62" t="s">
        <v>190</v>
      </c>
      <c r="F1436" s="63">
        <v>59.79</v>
      </c>
      <c r="G1436" s="64" t="s">
        <v>198</v>
      </c>
      <c r="H1436" s="63">
        <v>2</v>
      </c>
    </row>
    <row r="1437" spans="1:8" ht="33" x14ac:dyDescent="0.3">
      <c r="A1437" s="59">
        <v>1436</v>
      </c>
      <c r="B1437" s="59" t="s">
        <v>194</v>
      </c>
      <c r="C1437" s="60" t="s">
        <v>1642</v>
      </c>
      <c r="D1437" s="61" t="s">
        <v>202</v>
      </c>
      <c r="E1437" s="62" t="s">
        <v>187</v>
      </c>
      <c r="F1437" s="63">
        <v>41.73</v>
      </c>
      <c r="G1437" s="64" t="s">
        <v>200</v>
      </c>
      <c r="H1437" s="63">
        <v>1</v>
      </c>
    </row>
    <row r="1438" spans="1:8" ht="33" x14ac:dyDescent="0.3">
      <c r="A1438" s="59">
        <v>1437</v>
      </c>
      <c r="B1438" s="59" t="s">
        <v>194</v>
      </c>
      <c r="C1438" s="60" t="s">
        <v>1643</v>
      </c>
      <c r="D1438" s="61" t="s">
        <v>191</v>
      </c>
      <c r="E1438" s="62" t="s">
        <v>187</v>
      </c>
      <c r="F1438" s="63">
        <v>41.73</v>
      </c>
      <c r="G1438" s="64" t="s">
        <v>200</v>
      </c>
      <c r="H1438" s="63">
        <v>1</v>
      </c>
    </row>
    <row r="1439" spans="1:8" ht="33" x14ac:dyDescent="0.3">
      <c r="A1439" s="59">
        <v>1438</v>
      </c>
      <c r="B1439" s="59" t="s">
        <v>194</v>
      </c>
      <c r="C1439" s="60" t="s">
        <v>1644</v>
      </c>
      <c r="D1439" s="61" t="s">
        <v>202</v>
      </c>
      <c r="E1439" s="62" t="s">
        <v>187</v>
      </c>
      <c r="F1439" s="63">
        <v>41.73</v>
      </c>
      <c r="G1439" s="64" t="s">
        <v>200</v>
      </c>
      <c r="H1439" s="63">
        <v>1</v>
      </c>
    </row>
    <row r="1440" spans="1:8" ht="33" x14ac:dyDescent="0.3">
      <c r="A1440" s="59">
        <v>1439</v>
      </c>
      <c r="B1440" s="59" t="s">
        <v>194</v>
      </c>
      <c r="C1440" s="60" t="s">
        <v>1645</v>
      </c>
      <c r="D1440" s="61" t="s">
        <v>191</v>
      </c>
      <c r="E1440" s="62" t="s">
        <v>187</v>
      </c>
      <c r="F1440" s="63">
        <v>41.73</v>
      </c>
      <c r="G1440" s="64" t="s">
        <v>200</v>
      </c>
      <c r="H1440" s="63">
        <v>1</v>
      </c>
    </row>
    <row r="1441" spans="1:8" ht="33" x14ac:dyDescent="0.3">
      <c r="A1441" s="59">
        <v>1440</v>
      </c>
      <c r="B1441" s="59" t="s">
        <v>194</v>
      </c>
      <c r="C1441" s="60" t="s">
        <v>1646</v>
      </c>
      <c r="D1441" s="61" t="s">
        <v>202</v>
      </c>
      <c r="E1441" s="62" t="s">
        <v>187</v>
      </c>
      <c r="F1441" s="63">
        <v>41.6</v>
      </c>
      <c r="G1441" s="64" t="s">
        <v>200</v>
      </c>
      <c r="H1441" s="63">
        <v>1</v>
      </c>
    </row>
    <row r="1442" spans="1:8" ht="33" x14ac:dyDescent="0.3">
      <c r="A1442" s="59">
        <v>1441</v>
      </c>
      <c r="B1442" s="59" t="s">
        <v>194</v>
      </c>
      <c r="C1442" s="60" t="s">
        <v>1647</v>
      </c>
      <c r="D1442" s="61" t="s">
        <v>1515</v>
      </c>
      <c r="E1442" s="62" t="s">
        <v>190</v>
      </c>
      <c r="F1442" s="63">
        <v>59.79</v>
      </c>
      <c r="G1442" s="64" t="s">
        <v>198</v>
      </c>
      <c r="H1442" s="63">
        <v>2</v>
      </c>
    </row>
    <row r="1443" spans="1:8" ht="33" x14ac:dyDescent="0.3">
      <c r="A1443" s="59">
        <v>1442</v>
      </c>
      <c r="B1443" s="59" t="s">
        <v>194</v>
      </c>
      <c r="C1443" s="60" t="s">
        <v>1648</v>
      </c>
      <c r="D1443" s="61" t="s">
        <v>202</v>
      </c>
      <c r="E1443" s="62" t="s">
        <v>187</v>
      </c>
      <c r="F1443" s="63">
        <v>41.73</v>
      </c>
      <c r="G1443" s="64" t="s">
        <v>200</v>
      </c>
      <c r="H1443" s="63">
        <v>1</v>
      </c>
    </row>
    <row r="1444" spans="1:8" ht="33" x14ac:dyDescent="0.3">
      <c r="A1444" s="59">
        <v>1443</v>
      </c>
      <c r="B1444" s="59" t="s">
        <v>194</v>
      </c>
      <c r="C1444" s="60" t="s">
        <v>1649</v>
      </c>
      <c r="D1444" s="61" t="s">
        <v>191</v>
      </c>
      <c r="E1444" s="62" t="s">
        <v>187</v>
      </c>
      <c r="F1444" s="63">
        <v>41.73</v>
      </c>
      <c r="G1444" s="64" t="s">
        <v>200</v>
      </c>
      <c r="H1444" s="63">
        <v>1</v>
      </c>
    </row>
    <row r="1445" spans="1:8" ht="33" x14ac:dyDescent="0.3">
      <c r="A1445" s="59">
        <v>1444</v>
      </c>
      <c r="B1445" s="59" t="s">
        <v>194</v>
      </c>
      <c r="C1445" s="60" t="s">
        <v>1650</v>
      </c>
      <c r="D1445" s="61" t="s">
        <v>202</v>
      </c>
      <c r="E1445" s="62" t="s">
        <v>187</v>
      </c>
      <c r="F1445" s="63">
        <v>41.73</v>
      </c>
      <c r="G1445" s="64" t="s">
        <v>200</v>
      </c>
      <c r="H1445" s="63">
        <v>1</v>
      </c>
    </row>
    <row r="1446" spans="1:8" ht="33" x14ac:dyDescent="0.3">
      <c r="A1446" s="59">
        <v>1445</v>
      </c>
      <c r="B1446" s="59" t="s">
        <v>194</v>
      </c>
      <c r="C1446" s="60" t="s">
        <v>1651</v>
      </c>
      <c r="D1446" s="61" t="s">
        <v>191</v>
      </c>
      <c r="E1446" s="62" t="s">
        <v>187</v>
      </c>
      <c r="F1446" s="63">
        <v>41.73</v>
      </c>
      <c r="G1446" s="64" t="s">
        <v>200</v>
      </c>
      <c r="H1446" s="63">
        <v>1</v>
      </c>
    </row>
    <row r="1447" spans="1:8" ht="33" x14ac:dyDescent="0.3">
      <c r="A1447" s="59">
        <v>1446</v>
      </c>
      <c r="B1447" s="59" t="s">
        <v>194</v>
      </c>
      <c r="C1447" s="60" t="s">
        <v>1652</v>
      </c>
      <c r="D1447" s="61" t="s">
        <v>202</v>
      </c>
      <c r="E1447" s="62" t="s">
        <v>187</v>
      </c>
      <c r="F1447" s="63">
        <v>41.6</v>
      </c>
      <c r="G1447" s="64" t="s">
        <v>200</v>
      </c>
      <c r="H1447" s="63">
        <v>1</v>
      </c>
    </row>
    <row r="1448" spans="1:8" ht="33" x14ac:dyDescent="0.3">
      <c r="A1448" s="59">
        <v>1447</v>
      </c>
      <c r="B1448" s="59" t="s">
        <v>194</v>
      </c>
      <c r="C1448" s="60" t="s">
        <v>1653</v>
      </c>
      <c r="D1448" s="61" t="s">
        <v>1515</v>
      </c>
      <c r="E1448" s="62" t="s">
        <v>190</v>
      </c>
      <c r="F1448" s="63">
        <v>59.79</v>
      </c>
      <c r="G1448" s="64" t="s">
        <v>198</v>
      </c>
      <c r="H1448" s="63">
        <v>2</v>
      </c>
    </row>
    <row r="1449" spans="1:8" ht="33" x14ac:dyDescent="0.3">
      <c r="A1449" s="59">
        <v>1448</v>
      </c>
      <c r="B1449" s="59" t="s">
        <v>194</v>
      </c>
      <c r="C1449" s="60" t="s">
        <v>1654</v>
      </c>
      <c r="D1449" s="61" t="s">
        <v>202</v>
      </c>
      <c r="E1449" s="62" t="s">
        <v>187</v>
      </c>
      <c r="F1449" s="63">
        <v>41.73</v>
      </c>
      <c r="G1449" s="64" t="s">
        <v>200</v>
      </c>
      <c r="H1449" s="63">
        <v>1</v>
      </c>
    </row>
    <row r="1450" spans="1:8" ht="33" x14ac:dyDescent="0.3">
      <c r="A1450" s="59">
        <v>1449</v>
      </c>
      <c r="B1450" s="59" t="s">
        <v>194</v>
      </c>
      <c r="C1450" s="60" t="s">
        <v>1655</v>
      </c>
      <c r="D1450" s="61" t="s">
        <v>191</v>
      </c>
      <c r="E1450" s="62" t="s">
        <v>187</v>
      </c>
      <c r="F1450" s="63">
        <v>41.73</v>
      </c>
      <c r="G1450" s="64" t="s">
        <v>200</v>
      </c>
      <c r="H1450" s="63">
        <v>1</v>
      </c>
    </row>
    <row r="1451" spans="1:8" ht="33" x14ac:dyDescent="0.3">
      <c r="A1451" s="59">
        <v>1450</v>
      </c>
      <c r="B1451" s="59" t="s">
        <v>194</v>
      </c>
      <c r="C1451" s="60" t="s">
        <v>1656</v>
      </c>
      <c r="D1451" s="61" t="s">
        <v>202</v>
      </c>
      <c r="E1451" s="62" t="s">
        <v>187</v>
      </c>
      <c r="F1451" s="63">
        <v>41.73</v>
      </c>
      <c r="G1451" s="64" t="s">
        <v>200</v>
      </c>
      <c r="H1451" s="63">
        <v>1</v>
      </c>
    </row>
    <row r="1452" spans="1:8" ht="33" x14ac:dyDescent="0.3">
      <c r="A1452" s="59">
        <v>1451</v>
      </c>
      <c r="B1452" s="59" t="s">
        <v>194</v>
      </c>
      <c r="C1452" s="60" t="s">
        <v>1657</v>
      </c>
      <c r="D1452" s="61" t="s">
        <v>191</v>
      </c>
      <c r="E1452" s="62" t="s">
        <v>187</v>
      </c>
      <c r="F1452" s="63">
        <v>41.73</v>
      </c>
      <c r="G1452" s="64" t="s">
        <v>200</v>
      </c>
      <c r="H1452" s="63">
        <v>1</v>
      </c>
    </row>
    <row r="1453" spans="1:8" ht="33" x14ac:dyDescent="0.3">
      <c r="A1453" s="59">
        <v>1452</v>
      </c>
      <c r="B1453" s="59" t="s">
        <v>194</v>
      </c>
      <c r="C1453" s="60" t="s">
        <v>1658</v>
      </c>
      <c r="D1453" s="61" t="s">
        <v>202</v>
      </c>
      <c r="E1453" s="62" t="s">
        <v>187</v>
      </c>
      <c r="F1453" s="63">
        <v>41.6</v>
      </c>
      <c r="G1453" s="64" t="s">
        <v>200</v>
      </c>
      <c r="H1453" s="63">
        <v>1</v>
      </c>
    </row>
    <row r="1454" spans="1:8" ht="33" x14ac:dyDescent="0.3">
      <c r="A1454" s="59">
        <v>1453</v>
      </c>
      <c r="B1454" s="59" t="s">
        <v>194</v>
      </c>
      <c r="C1454" s="60" t="s">
        <v>1659</v>
      </c>
      <c r="D1454" s="61" t="s">
        <v>1515</v>
      </c>
      <c r="E1454" s="62" t="s">
        <v>190</v>
      </c>
      <c r="F1454" s="63">
        <v>59.79</v>
      </c>
      <c r="G1454" s="64" t="s">
        <v>198</v>
      </c>
      <c r="H1454" s="63">
        <v>2</v>
      </c>
    </row>
    <row r="1455" spans="1:8" ht="33" x14ac:dyDescent="0.3">
      <c r="A1455" s="59">
        <v>1454</v>
      </c>
      <c r="B1455" s="59" t="s">
        <v>194</v>
      </c>
      <c r="C1455" s="60" t="s">
        <v>1660</v>
      </c>
      <c r="D1455" s="61" t="s">
        <v>202</v>
      </c>
      <c r="E1455" s="62" t="s">
        <v>187</v>
      </c>
      <c r="F1455" s="63">
        <v>41.73</v>
      </c>
      <c r="G1455" s="64" t="s">
        <v>200</v>
      </c>
      <c r="H1455" s="63">
        <v>1</v>
      </c>
    </row>
    <row r="1456" spans="1:8" ht="33" x14ac:dyDescent="0.3">
      <c r="A1456" s="59">
        <v>1455</v>
      </c>
      <c r="B1456" s="59" t="s">
        <v>194</v>
      </c>
      <c r="C1456" s="60" t="s">
        <v>1661</v>
      </c>
      <c r="D1456" s="61" t="s">
        <v>191</v>
      </c>
      <c r="E1456" s="62" t="s">
        <v>187</v>
      </c>
      <c r="F1456" s="63">
        <v>41.73</v>
      </c>
      <c r="G1456" s="64" t="s">
        <v>200</v>
      </c>
      <c r="H1456" s="63">
        <v>1</v>
      </c>
    </row>
    <row r="1457" spans="1:8" ht="33" x14ac:dyDescent="0.3">
      <c r="A1457" s="59">
        <v>1456</v>
      </c>
      <c r="B1457" s="59" t="s">
        <v>194</v>
      </c>
      <c r="C1457" s="60" t="s">
        <v>1662</v>
      </c>
      <c r="D1457" s="61" t="s">
        <v>202</v>
      </c>
      <c r="E1457" s="62" t="s">
        <v>187</v>
      </c>
      <c r="F1457" s="63">
        <v>41.73</v>
      </c>
      <c r="G1457" s="64" t="s">
        <v>200</v>
      </c>
      <c r="H1457" s="63">
        <v>1</v>
      </c>
    </row>
    <row r="1458" spans="1:8" ht="33" x14ac:dyDescent="0.3">
      <c r="A1458" s="59">
        <v>1457</v>
      </c>
      <c r="B1458" s="59" t="s">
        <v>194</v>
      </c>
      <c r="C1458" s="60" t="s">
        <v>1663</v>
      </c>
      <c r="D1458" s="61" t="s">
        <v>191</v>
      </c>
      <c r="E1458" s="62" t="s">
        <v>187</v>
      </c>
      <c r="F1458" s="63">
        <v>41.73</v>
      </c>
      <c r="G1458" s="64" t="s">
        <v>200</v>
      </c>
      <c r="H1458" s="63">
        <v>1</v>
      </c>
    </row>
    <row r="1459" spans="1:8" ht="33" x14ac:dyDescent="0.3">
      <c r="A1459" s="59">
        <v>1458</v>
      </c>
      <c r="B1459" s="59" t="s">
        <v>194</v>
      </c>
      <c r="C1459" s="60" t="s">
        <v>1664</v>
      </c>
      <c r="D1459" s="61" t="s">
        <v>202</v>
      </c>
      <c r="E1459" s="62" t="s">
        <v>187</v>
      </c>
      <c r="F1459" s="63">
        <v>41.6</v>
      </c>
      <c r="G1459" s="64" t="s">
        <v>200</v>
      </c>
      <c r="H1459" s="63">
        <v>1</v>
      </c>
    </row>
    <row r="1460" spans="1:8" ht="33" x14ac:dyDescent="0.3">
      <c r="A1460" s="59">
        <v>1459</v>
      </c>
      <c r="B1460" s="59" t="s">
        <v>194</v>
      </c>
      <c r="C1460" s="60" t="s">
        <v>1665</v>
      </c>
      <c r="D1460" s="61" t="s">
        <v>1515</v>
      </c>
      <c r="E1460" s="62" t="s">
        <v>190</v>
      </c>
      <c r="F1460" s="63">
        <v>59.79</v>
      </c>
      <c r="G1460" s="64" t="s">
        <v>198</v>
      </c>
      <c r="H1460" s="63">
        <v>2</v>
      </c>
    </row>
    <row r="1461" spans="1:8" ht="33" x14ac:dyDescent="0.3">
      <c r="A1461" s="59">
        <v>1460</v>
      </c>
      <c r="B1461" s="59" t="s">
        <v>194</v>
      </c>
      <c r="C1461" s="60" t="s">
        <v>1666</v>
      </c>
      <c r="D1461" s="61" t="s">
        <v>202</v>
      </c>
      <c r="E1461" s="62" t="s">
        <v>187</v>
      </c>
      <c r="F1461" s="63">
        <v>41.73</v>
      </c>
      <c r="G1461" s="64" t="s">
        <v>200</v>
      </c>
      <c r="H1461" s="63">
        <v>1</v>
      </c>
    </row>
    <row r="1462" spans="1:8" ht="33" x14ac:dyDescent="0.3">
      <c r="A1462" s="59">
        <v>1461</v>
      </c>
      <c r="B1462" s="59" t="s">
        <v>194</v>
      </c>
      <c r="C1462" s="60" t="s">
        <v>1667</v>
      </c>
      <c r="D1462" s="61" t="s">
        <v>191</v>
      </c>
      <c r="E1462" s="62" t="s">
        <v>187</v>
      </c>
      <c r="F1462" s="63">
        <v>41.73</v>
      </c>
      <c r="G1462" s="64" t="s">
        <v>200</v>
      </c>
      <c r="H1462" s="63">
        <v>1</v>
      </c>
    </row>
    <row r="1463" spans="1:8" ht="33" x14ac:dyDescent="0.3">
      <c r="A1463" s="59">
        <v>1462</v>
      </c>
      <c r="B1463" s="59" t="s">
        <v>194</v>
      </c>
      <c r="C1463" s="60" t="s">
        <v>1668</v>
      </c>
      <c r="D1463" s="61" t="s">
        <v>202</v>
      </c>
      <c r="E1463" s="62" t="s">
        <v>187</v>
      </c>
      <c r="F1463" s="63">
        <v>41.73</v>
      </c>
      <c r="G1463" s="64" t="s">
        <v>200</v>
      </c>
      <c r="H1463" s="63">
        <v>1</v>
      </c>
    </row>
    <row r="1464" spans="1:8" ht="33" x14ac:dyDescent="0.3">
      <c r="A1464" s="59">
        <v>1463</v>
      </c>
      <c r="B1464" s="59" t="s">
        <v>194</v>
      </c>
      <c r="C1464" s="60" t="s">
        <v>1669</v>
      </c>
      <c r="D1464" s="61" t="s">
        <v>191</v>
      </c>
      <c r="E1464" s="62" t="s">
        <v>187</v>
      </c>
      <c r="F1464" s="63">
        <v>41.73</v>
      </c>
      <c r="G1464" s="64" t="s">
        <v>200</v>
      </c>
      <c r="H1464" s="63">
        <v>1</v>
      </c>
    </row>
    <row r="1465" spans="1:8" ht="33" x14ac:dyDescent="0.3">
      <c r="A1465" s="59">
        <v>1464</v>
      </c>
      <c r="B1465" s="59" t="s">
        <v>194</v>
      </c>
      <c r="C1465" s="60" t="s">
        <v>1670</v>
      </c>
      <c r="D1465" s="61" t="s">
        <v>202</v>
      </c>
      <c r="E1465" s="62" t="s">
        <v>187</v>
      </c>
      <c r="F1465" s="63">
        <v>41.6</v>
      </c>
      <c r="G1465" s="64" t="s">
        <v>200</v>
      </c>
      <c r="H1465" s="63">
        <v>1</v>
      </c>
    </row>
    <row r="1466" spans="1:8" ht="33" x14ac:dyDescent="0.3">
      <c r="A1466" s="59">
        <v>1465</v>
      </c>
      <c r="B1466" s="59" t="s">
        <v>194</v>
      </c>
      <c r="C1466" s="60" t="s">
        <v>1671</v>
      </c>
      <c r="D1466" s="61" t="s">
        <v>1515</v>
      </c>
      <c r="E1466" s="62" t="s">
        <v>190</v>
      </c>
      <c r="F1466" s="63">
        <v>59.79</v>
      </c>
      <c r="G1466" s="64" t="s">
        <v>198</v>
      </c>
      <c r="H1466" s="63">
        <v>2</v>
      </c>
    </row>
    <row r="1467" spans="1:8" ht="33" x14ac:dyDescent="0.3">
      <c r="A1467" s="59">
        <v>1466</v>
      </c>
      <c r="B1467" s="59" t="s">
        <v>194</v>
      </c>
      <c r="C1467" s="60" t="s">
        <v>1672</v>
      </c>
      <c r="D1467" s="61" t="s">
        <v>202</v>
      </c>
      <c r="E1467" s="62" t="s">
        <v>187</v>
      </c>
      <c r="F1467" s="63">
        <v>41.73</v>
      </c>
      <c r="G1467" s="64" t="s">
        <v>200</v>
      </c>
      <c r="H1467" s="63">
        <v>1</v>
      </c>
    </row>
    <row r="1468" spans="1:8" ht="33" x14ac:dyDescent="0.3">
      <c r="A1468" s="59">
        <v>1467</v>
      </c>
      <c r="B1468" s="59" t="s">
        <v>194</v>
      </c>
      <c r="C1468" s="60" t="s">
        <v>1673</v>
      </c>
      <c r="D1468" s="61" t="s">
        <v>191</v>
      </c>
      <c r="E1468" s="62" t="s">
        <v>187</v>
      </c>
      <c r="F1468" s="63">
        <v>41.73</v>
      </c>
      <c r="G1468" s="64" t="s">
        <v>200</v>
      </c>
      <c r="H1468" s="63">
        <v>1</v>
      </c>
    </row>
    <row r="1469" spans="1:8" ht="33" x14ac:dyDescent="0.3">
      <c r="A1469" s="59">
        <v>1468</v>
      </c>
      <c r="B1469" s="59" t="s">
        <v>194</v>
      </c>
      <c r="C1469" s="60" t="s">
        <v>1674</v>
      </c>
      <c r="D1469" s="61" t="s">
        <v>202</v>
      </c>
      <c r="E1469" s="62" t="s">
        <v>187</v>
      </c>
      <c r="F1469" s="63">
        <v>41.73</v>
      </c>
      <c r="G1469" s="64" t="s">
        <v>200</v>
      </c>
      <c r="H1469" s="63">
        <v>1</v>
      </c>
    </row>
    <row r="1470" spans="1:8" ht="33" x14ac:dyDescent="0.3">
      <c r="A1470" s="59">
        <v>1469</v>
      </c>
      <c r="B1470" s="59" t="s">
        <v>194</v>
      </c>
      <c r="C1470" s="60" t="s">
        <v>1675</v>
      </c>
      <c r="D1470" s="61" t="s">
        <v>191</v>
      </c>
      <c r="E1470" s="62" t="s">
        <v>187</v>
      </c>
      <c r="F1470" s="63">
        <v>41.73</v>
      </c>
      <c r="G1470" s="64" t="s">
        <v>200</v>
      </c>
      <c r="H1470" s="63">
        <v>1</v>
      </c>
    </row>
    <row r="1471" spans="1:8" ht="33" x14ac:dyDescent="0.3">
      <c r="A1471" s="59">
        <v>1470</v>
      </c>
      <c r="B1471" s="59" t="s">
        <v>194</v>
      </c>
      <c r="C1471" s="60" t="s">
        <v>1676</v>
      </c>
      <c r="D1471" s="61" t="s">
        <v>202</v>
      </c>
      <c r="E1471" s="62" t="s">
        <v>187</v>
      </c>
      <c r="F1471" s="63">
        <v>41.6</v>
      </c>
      <c r="G1471" s="64" t="s">
        <v>200</v>
      </c>
      <c r="H1471" s="63">
        <v>1</v>
      </c>
    </row>
    <row r="1472" spans="1:8" ht="33" x14ac:dyDescent="0.3">
      <c r="A1472" s="59">
        <v>1471</v>
      </c>
      <c r="B1472" s="59" t="s">
        <v>194</v>
      </c>
      <c r="C1472" s="60" t="s">
        <v>1677</v>
      </c>
      <c r="D1472" s="61" t="s">
        <v>1515</v>
      </c>
      <c r="E1472" s="62" t="s">
        <v>190</v>
      </c>
      <c r="F1472" s="63">
        <v>59.79</v>
      </c>
      <c r="G1472" s="64" t="s">
        <v>198</v>
      </c>
      <c r="H1472" s="63">
        <v>2</v>
      </c>
    </row>
    <row r="1473" spans="1:8" ht="33" x14ac:dyDescent="0.3">
      <c r="A1473" s="59">
        <v>1472</v>
      </c>
      <c r="B1473" s="59" t="s">
        <v>194</v>
      </c>
      <c r="C1473" s="60" t="s">
        <v>1678</v>
      </c>
      <c r="D1473" s="61" t="s">
        <v>202</v>
      </c>
      <c r="E1473" s="62" t="s">
        <v>187</v>
      </c>
      <c r="F1473" s="63">
        <v>41.73</v>
      </c>
      <c r="G1473" s="64" t="s">
        <v>200</v>
      </c>
      <c r="H1473" s="63">
        <v>1</v>
      </c>
    </row>
    <row r="1474" spans="1:8" ht="33" x14ac:dyDescent="0.3">
      <c r="A1474" s="59">
        <v>1473</v>
      </c>
      <c r="B1474" s="59" t="s">
        <v>194</v>
      </c>
      <c r="C1474" s="60" t="s">
        <v>1679</v>
      </c>
      <c r="D1474" s="61" t="s">
        <v>191</v>
      </c>
      <c r="E1474" s="62" t="s">
        <v>187</v>
      </c>
      <c r="F1474" s="63">
        <v>41.73</v>
      </c>
      <c r="G1474" s="64" t="s">
        <v>200</v>
      </c>
      <c r="H1474" s="63">
        <v>1</v>
      </c>
    </row>
    <row r="1475" spans="1:8" ht="33" x14ac:dyDescent="0.3">
      <c r="A1475" s="59">
        <v>1474</v>
      </c>
      <c r="B1475" s="59" t="s">
        <v>194</v>
      </c>
      <c r="C1475" s="60" t="s">
        <v>1680</v>
      </c>
      <c r="D1475" s="61" t="s">
        <v>202</v>
      </c>
      <c r="E1475" s="62" t="s">
        <v>187</v>
      </c>
      <c r="F1475" s="63">
        <v>41.73</v>
      </c>
      <c r="G1475" s="64" t="s">
        <v>200</v>
      </c>
      <c r="H1475" s="63">
        <v>1</v>
      </c>
    </row>
    <row r="1476" spans="1:8" ht="33" x14ac:dyDescent="0.3">
      <c r="A1476" s="59">
        <v>1475</v>
      </c>
      <c r="B1476" s="59" t="s">
        <v>194</v>
      </c>
      <c r="C1476" s="60" t="s">
        <v>1681</v>
      </c>
      <c r="D1476" s="61" t="s">
        <v>191</v>
      </c>
      <c r="E1476" s="62" t="s">
        <v>187</v>
      </c>
      <c r="F1476" s="63">
        <v>41.73</v>
      </c>
      <c r="G1476" s="64" t="s">
        <v>200</v>
      </c>
      <c r="H1476" s="63">
        <v>1</v>
      </c>
    </row>
    <row r="1477" spans="1:8" ht="33" x14ac:dyDescent="0.3">
      <c r="A1477" s="59">
        <v>1476</v>
      </c>
      <c r="B1477" s="59" t="s">
        <v>194</v>
      </c>
      <c r="C1477" s="60" t="s">
        <v>1682</v>
      </c>
      <c r="D1477" s="61" t="s">
        <v>202</v>
      </c>
      <c r="E1477" s="62" t="s">
        <v>187</v>
      </c>
      <c r="F1477" s="63">
        <v>41.6</v>
      </c>
      <c r="G1477" s="64" t="s">
        <v>200</v>
      </c>
      <c r="H1477" s="63">
        <v>1</v>
      </c>
    </row>
    <row r="1478" spans="1:8" ht="33" x14ac:dyDescent="0.3">
      <c r="A1478" s="59">
        <v>1477</v>
      </c>
      <c r="B1478" s="59" t="s">
        <v>194</v>
      </c>
      <c r="C1478" s="60" t="s">
        <v>1683</v>
      </c>
      <c r="D1478" s="61" t="s">
        <v>1515</v>
      </c>
      <c r="E1478" s="62" t="s">
        <v>190</v>
      </c>
      <c r="F1478" s="63">
        <v>59.79</v>
      </c>
      <c r="G1478" s="64" t="s">
        <v>198</v>
      </c>
      <c r="H1478" s="63">
        <v>2</v>
      </c>
    </row>
    <row r="1479" spans="1:8" x14ac:dyDescent="0.15">
      <c r="F1479" s="5">
        <f>SUM(F2:F1478)</f>
        <v>67922.530000000377</v>
      </c>
    </row>
  </sheetData>
  <phoneticPr fontId="1" type="noConversion"/>
  <conditionalFormatting sqref="F1:F1048576">
    <cfRule type="top10" dxfId="2" priority="1" rank="10"/>
    <cfRule type="expression" dxfId="1" priority="2">
      <formula>F2=MAX($F$2:$F$1477)</formula>
    </cfRule>
    <cfRule type="expression" priority="3">
      <formula>F2=MAX($F$2:$F$1477)</formula>
    </cfRule>
  </conditionalFormatting>
  <pageMargins left="0.75" right="0.75" top="1" bottom="1" header="0.5" footer="0.5"/>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72"/>
  <sheetViews>
    <sheetView workbookViewId="0">
      <selection activeCell="M15" sqref="M15:M26"/>
    </sheetView>
  </sheetViews>
  <sheetFormatPr defaultRowHeight="13.5" x14ac:dyDescent="0.15"/>
  <cols>
    <col min="12" max="12" width="14.25" customWidth="1"/>
  </cols>
  <sheetData>
    <row r="1" spans="1:9" x14ac:dyDescent="0.15">
      <c r="A1" t="s">
        <v>41</v>
      </c>
      <c r="B1" t="s">
        <v>14</v>
      </c>
      <c r="C1" t="s">
        <v>192</v>
      </c>
      <c r="D1" t="s">
        <v>180</v>
      </c>
      <c r="E1" t="s">
        <v>181</v>
      </c>
      <c r="F1" t="s">
        <v>193</v>
      </c>
      <c r="G1" t="s">
        <v>182</v>
      </c>
      <c r="H1" t="s">
        <v>179</v>
      </c>
      <c r="I1">
        <v>33</v>
      </c>
    </row>
    <row r="2" spans="1:9" x14ac:dyDescent="0.15">
      <c r="A2">
        <v>1</v>
      </c>
      <c r="B2" t="s">
        <v>194</v>
      </c>
      <c r="C2" t="s">
        <v>199</v>
      </c>
      <c r="D2" t="s">
        <v>191</v>
      </c>
      <c r="E2" t="s">
        <v>187</v>
      </c>
      <c r="F2">
        <v>40.880000000000003</v>
      </c>
      <c r="G2" t="s">
        <v>200</v>
      </c>
      <c r="H2">
        <v>1</v>
      </c>
      <c r="I2">
        <f>MAX(F2:F1072)</f>
        <v>42.01</v>
      </c>
    </row>
    <row r="3" spans="1:9" x14ac:dyDescent="0.15">
      <c r="A3">
        <v>2</v>
      </c>
      <c r="B3" t="s">
        <v>194</v>
      </c>
      <c r="C3" t="s">
        <v>201</v>
      </c>
      <c r="D3" t="s">
        <v>202</v>
      </c>
      <c r="E3" t="s">
        <v>187</v>
      </c>
      <c r="F3">
        <v>41</v>
      </c>
      <c r="G3" t="s">
        <v>200</v>
      </c>
      <c r="H3">
        <v>1</v>
      </c>
      <c r="I3">
        <v>40.880000000000003</v>
      </c>
    </row>
    <row r="4" spans="1:9" x14ac:dyDescent="0.15">
      <c r="A4">
        <v>3</v>
      </c>
      <c r="B4" t="s">
        <v>194</v>
      </c>
      <c r="C4" t="s">
        <v>203</v>
      </c>
      <c r="D4" t="s">
        <v>191</v>
      </c>
      <c r="E4" t="s">
        <v>187</v>
      </c>
      <c r="F4">
        <v>41</v>
      </c>
      <c r="G4" t="s">
        <v>200</v>
      </c>
      <c r="H4">
        <v>1</v>
      </c>
    </row>
    <row r="5" spans="1:9" x14ac:dyDescent="0.15">
      <c r="A5" s="73">
        <v>4</v>
      </c>
      <c r="B5" t="s">
        <v>194</v>
      </c>
      <c r="C5" t="s">
        <v>204</v>
      </c>
      <c r="D5" t="s">
        <v>202</v>
      </c>
      <c r="E5" t="s">
        <v>187</v>
      </c>
      <c r="F5">
        <v>40.880000000000003</v>
      </c>
      <c r="G5" t="s">
        <v>200</v>
      </c>
      <c r="H5">
        <v>1</v>
      </c>
    </row>
    <row r="6" spans="1:9" x14ac:dyDescent="0.15">
      <c r="A6" s="73">
        <v>5</v>
      </c>
      <c r="B6" t="s">
        <v>194</v>
      </c>
      <c r="C6" t="s">
        <v>209</v>
      </c>
      <c r="D6" t="s">
        <v>191</v>
      </c>
      <c r="E6" t="s">
        <v>187</v>
      </c>
      <c r="F6">
        <v>40.880000000000003</v>
      </c>
      <c r="G6" t="s">
        <v>200</v>
      </c>
      <c r="H6">
        <v>1</v>
      </c>
    </row>
    <row r="7" spans="1:9" x14ac:dyDescent="0.15">
      <c r="A7" s="73">
        <v>6</v>
      </c>
      <c r="B7" t="s">
        <v>194</v>
      </c>
      <c r="C7" t="s">
        <v>210</v>
      </c>
      <c r="D7" t="s">
        <v>202</v>
      </c>
      <c r="E7" t="s">
        <v>187</v>
      </c>
      <c r="F7">
        <v>41</v>
      </c>
      <c r="G7" t="s">
        <v>200</v>
      </c>
      <c r="H7">
        <v>1</v>
      </c>
    </row>
    <row r="8" spans="1:9" x14ac:dyDescent="0.15">
      <c r="A8" s="73">
        <v>7</v>
      </c>
      <c r="B8" t="s">
        <v>194</v>
      </c>
      <c r="C8" t="s">
        <v>211</v>
      </c>
      <c r="D8" t="s">
        <v>191</v>
      </c>
      <c r="E8" t="s">
        <v>187</v>
      </c>
      <c r="F8">
        <v>41</v>
      </c>
      <c r="G8" t="s">
        <v>200</v>
      </c>
      <c r="H8">
        <v>1</v>
      </c>
    </row>
    <row r="9" spans="1:9" x14ac:dyDescent="0.15">
      <c r="A9" s="73">
        <v>8</v>
      </c>
      <c r="B9" t="s">
        <v>194</v>
      </c>
      <c r="C9" t="s">
        <v>212</v>
      </c>
      <c r="D9" t="s">
        <v>202</v>
      </c>
      <c r="E9" t="s">
        <v>187</v>
      </c>
      <c r="F9">
        <v>40.880000000000003</v>
      </c>
      <c r="G9" t="s">
        <v>200</v>
      </c>
      <c r="H9">
        <v>1</v>
      </c>
    </row>
    <row r="10" spans="1:9" x14ac:dyDescent="0.15">
      <c r="A10" s="73">
        <v>9</v>
      </c>
      <c r="B10" t="s">
        <v>194</v>
      </c>
      <c r="C10" t="s">
        <v>215</v>
      </c>
      <c r="D10" t="s">
        <v>191</v>
      </c>
      <c r="E10" t="s">
        <v>187</v>
      </c>
      <c r="F10">
        <v>40.880000000000003</v>
      </c>
      <c r="G10" t="s">
        <v>200</v>
      </c>
      <c r="H10">
        <v>1</v>
      </c>
    </row>
    <row r="11" spans="1:9" x14ac:dyDescent="0.15">
      <c r="A11" s="73">
        <v>10</v>
      </c>
      <c r="B11" t="s">
        <v>194</v>
      </c>
      <c r="C11" t="s">
        <v>216</v>
      </c>
      <c r="D11" t="s">
        <v>202</v>
      </c>
      <c r="E11" t="s">
        <v>187</v>
      </c>
      <c r="F11">
        <v>41</v>
      </c>
      <c r="G11" t="s">
        <v>200</v>
      </c>
      <c r="H11">
        <v>1</v>
      </c>
    </row>
    <row r="12" spans="1:9" x14ac:dyDescent="0.15">
      <c r="A12" s="73">
        <v>11</v>
      </c>
      <c r="B12" t="s">
        <v>194</v>
      </c>
      <c r="C12" t="s">
        <v>217</v>
      </c>
      <c r="D12" t="s">
        <v>191</v>
      </c>
      <c r="E12" t="s">
        <v>187</v>
      </c>
      <c r="F12">
        <v>41</v>
      </c>
      <c r="G12" t="s">
        <v>200</v>
      </c>
      <c r="H12">
        <v>1</v>
      </c>
    </row>
    <row r="13" spans="1:9" x14ac:dyDescent="0.15">
      <c r="A13" s="73">
        <v>12</v>
      </c>
      <c r="B13" t="s">
        <v>194</v>
      </c>
      <c r="C13" t="s">
        <v>218</v>
      </c>
      <c r="D13" t="s">
        <v>202</v>
      </c>
      <c r="E13" t="s">
        <v>187</v>
      </c>
      <c r="F13">
        <v>40.880000000000003</v>
      </c>
      <c r="G13" t="s">
        <v>200</v>
      </c>
      <c r="H13">
        <v>1</v>
      </c>
    </row>
    <row r="14" spans="1:9" x14ac:dyDescent="0.15">
      <c r="A14" s="73">
        <v>13</v>
      </c>
      <c r="B14" t="s">
        <v>194</v>
      </c>
      <c r="C14" t="s">
        <v>221</v>
      </c>
      <c r="D14" t="s">
        <v>191</v>
      </c>
      <c r="E14" t="s">
        <v>187</v>
      </c>
      <c r="F14">
        <v>40.880000000000003</v>
      </c>
      <c r="G14" t="s">
        <v>200</v>
      </c>
      <c r="H14">
        <v>1</v>
      </c>
    </row>
    <row r="15" spans="1:9" x14ac:dyDescent="0.15">
      <c r="A15" s="73">
        <v>14</v>
      </c>
      <c r="B15" t="s">
        <v>194</v>
      </c>
      <c r="C15" t="s">
        <v>222</v>
      </c>
      <c r="D15" t="s">
        <v>202</v>
      </c>
      <c r="E15" t="s">
        <v>187</v>
      </c>
      <c r="F15">
        <v>41</v>
      </c>
      <c r="G15" t="s">
        <v>200</v>
      </c>
      <c r="H15">
        <v>1</v>
      </c>
    </row>
    <row r="16" spans="1:9" x14ac:dyDescent="0.15">
      <c r="A16" s="73">
        <v>15</v>
      </c>
      <c r="B16" t="s">
        <v>194</v>
      </c>
      <c r="C16" t="s">
        <v>223</v>
      </c>
      <c r="D16" t="s">
        <v>191</v>
      </c>
      <c r="E16" t="s">
        <v>187</v>
      </c>
      <c r="F16">
        <v>41</v>
      </c>
      <c r="G16" t="s">
        <v>200</v>
      </c>
      <c r="H16">
        <v>1</v>
      </c>
    </row>
    <row r="17" spans="1:8" x14ac:dyDescent="0.15">
      <c r="A17" s="73">
        <v>16</v>
      </c>
      <c r="B17" t="s">
        <v>194</v>
      </c>
      <c r="C17" t="s">
        <v>224</v>
      </c>
      <c r="D17" t="s">
        <v>202</v>
      </c>
      <c r="E17" t="s">
        <v>187</v>
      </c>
      <c r="F17">
        <v>40.880000000000003</v>
      </c>
      <c r="G17" t="s">
        <v>200</v>
      </c>
      <c r="H17">
        <v>1</v>
      </c>
    </row>
    <row r="18" spans="1:8" x14ac:dyDescent="0.15">
      <c r="A18" s="73">
        <v>17</v>
      </c>
      <c r="B18" t="s">
        <v>194</v>
      </c>
      <c r="C18" t="s">
        <v>227</v>
      </c>
      <c r="D18" t="s">
        <v>191</v>
      </c>
      <c r="E18" t="s">
        <v>187</v>
      </c>
      <c r="F18">
        <v>41.03</v>
      </c>
      <c r="G18" t="s">
        <v>200</v>
      </c>
      <c r="H18">
        <v>1</v>
      </c>
    </row>
    <row r="19" spans="1:8" x14ac:dyDescent="0.15">
      <c r="A19" s="73">
        <v>18</v>
      </c>
      <c r="B19" t="s">
        <v>194</v>
      </c>
      <c r="C19" t="s">
        <v>228</v>
      </c>
      <c r="D19" t="s">
        <v>202</v>
      </c>
      <c r="E19" t="s">
        <v>187</v>
      </c>
      <c r="F19">
        <v>41.16</v>
      </c>
      <c r="G19" t="s">
        <v>200</v>
      </c>
      <c r="H19">
        <v>1</v>
      </c>
    </row>
    <row r="20" spans="1:8" x14ac:dyDescent="0.15">
      <c r="A20" s="73">
        <v>19</v>
      </c>
      <c r="B20" t="s">
        <v>194</v>
      </c>
      <c r="C20" t="s">
        <v>229</v>
      </c>
      <c r="D20" t="s">
        <v>191</v>
      </c>
      <c r="E20" t="s">
        <v>187</v>
      </c>
      <c r="F20">
        <v>41.16</v>
      </c>
      <c r="G20" t="s">
        <v>200</v>
      </c>
      <c r="H20">
        <v>1</v>
      </c>
    </row>
    <row r="21" spans="1:8" x14ac:dyDescent="0.15">
      <c r="A21" s="73">
        <v>20</v>
      </c>
      <c r="B21" t="s">
        <v>194</v>
      </c>
      <c r="C21" t="s">
        <v>230</v>
      </c>
      <c r="D21" t="s">
        <v>202</v>
      </c>
      <c r="E21" t="s">
        <v>187</v>
      </c>
      <c r="F21">
        <v>41.03</v>
      </c>
      <c r="G21" t="s">
        <v>200</v>
      </c>
      <c r="H21">
        <v>1</v>
      </c>
    </row>
    <row r="22" spans="1:8" x14ac:dyDescent="0.15">
      <c r="A22" s="73">
        <v>21</v>
      </c>
      <c r="B22" t="s">
        <v>194</v>
      </c>
      <c r="C22" t="s">
        <v>233</v>
      </c>
      <c r="D22" t="s">
        <v>191</v>
      </c>
      <c r="E22" t="s">
        <v>187</v>
      </c>
      <c r="F22">
        <v>41.03</v>
      </c>
      <c r="G22" t="s">
        <v>200</v>
      </c>
      <c r="H22">
        <v>1</v>
      </c>
    </row>
    <row r="23" spans="1:8" x14ac:dyDescent="0.15">
      <c r="A23" s="73">
        <v>22</v>
      </c>
      <c r="B23" t="s">
        <v>194</v>
      </c>
      <c r="C23" t="s">
        <v>234</v>
      </c>
      <c r="D23" t="s">
        <v>202</v>
      </c>
      <c r="E23" t="s">
        <v>187</v>
      </c>
      <c r="F23">
        <v>41.16</v>
      </c>
      <c r="G23" t="s">
        <v>200</v>
      </c>
      <c r="H23">
        <v>1</v>
      </c>
    </row>
    <row r="24" spans="1:8" x14ac:dyDescent="0.15">
      <c r="A24" s="73">
        <v>23</v>
      </c>
      <c r="B24" t="s">
        <v>194</v>
      </c>
      <c r="C24" t="s">
        <v>235</v>
      </c>
      <c r="D24" t="s">
        <v>191</v>
      </c>
      <c r="E24" t="s">
        <v>187</v>
      </c>
      <c r="F24">
        <v>41.16</v>
      </c>
      <c r="G24" t="s">
        <v>200</v>
      </c>
      <c r="H24">
        <v>1</v>
      </c>
    </row>
    <row r="25" spans="1:8" x14ac:dyDescent="0.15">
      <c r="A25" s="73">
        <v>24</v>
      </c>
      <c r="B25" t="s">
        <v>194</v>
      </c>
      <c r="C25" t="s">
        <v>236</v>
      </c>
      <c r="D25" t="s">
        <v>202</v>
      </c>
      <c r="E25" t="s">
        <v>187</v>
      </c>
      <c r="F25">
        <v>41.03</v>
      </c>
      <c r="G25" t="s">
        <v>200</v>
      </c>
      <c r="H25">
        <v>1</v>
      </c>
    </row>
    <row r="26" spans="1:8" x14ac:dyDescent="0.15">
      <c r="A26" s="73">
        <v>25</v>
      </c>
      <c r="B26" t="s">
        <v>194</v>
      </c>
      <c r="C26" t="s">
        <v>239</v>
      </c>
      <c r="D26" t="s">
        <v>191</v>
      </c>
      <c r="E26" t="s">
        <v>187</v>
      </c>
      <c r="F26">
        <v>41.03</v>
      </c>
      <c r="G26" t="s">
        <v>200</v>
      </c>
      <c r="H26">
        <v>1</v>
      </c>
    </row>
    <row r="27" spans="1:8" x14ac:dyDescent="0.15">
      <c r="A27" s="73">
        <v>26</v>
      </c>
      <c r="B27" t="s">
        <v>194</v>
      </c>
      <c r="C27" t="s">
        <v>240</v>
      </c>
      <c r="D27" t="s">
        <v>202</v>
      </c>
      <c r="E27" t="s">
        <v>187</v>
      </c>
      <c r="F27">
        <v>41.16</v>
      </c>
      <c r="G27" t="s">
        <v>200</v>
      </c>
      <c r="H27">
        <v>1</v>
      </c>
    </row>
    <row r="28" spans="1:8" x14ac:dyDescent="0.15">
      <c r="A28" s="73">
        <v>27</v>
      </c>
      <c r="B28" t="s">
        <v>194</v>
      </c>
      <c r="C28" t="s">
        <v>241</v>
      </c>
      <c r="D28" t="s">
        <v>191</v>
      </c>
      <c r="E28" t="s">
        <v>187</v>
      </c>
      <c r="F28">
        <v>41.16</v>
      </c>
      <c r="G28" t="s">
        <v>200</v>
      </c>
      <c r="H28">
        <v>1</v>
      </c>
    </row>
    <row r="29" spans="1:8" x14ac:dyDescent="0.15">
      <c r="A29" s="73">
        <v>28</v>
      </c>
      <c r="B29" t="s">
        <v>194</v>
      </c>
      <c r="C29" t="s">
        <v>242</v>
      </c>
      <c r="D29" t="s">
        <v>202</v>
      </c>
      <c r="E29" t="s">
        <v>187</v>
      </c>
      <c r="F29">
        <v>41.03</v>
      </c>
      <c r="G29" t="s">
        <v>200</v>
      </c>
      <c r="H29">
        <v>1</v>
      </c>
    </row>
    <row r="30" spans="1:8" x14ac:dyDescent="0.15">
      <c r="A30" s="73">
        <v>29</v>
      </c>
      <c r="B30" t="s">
        <v>194</v>
      </c>
      <c r="C30" t="s">
        <v>245</v>
      </c>
      <c r="D30" t="s">
        <v>191</v>
      </c>
      <c r="E30" t="s">
        <v>187</v>
      </c>
      <c r="F30">
        <v>41.03</v>
      </c>
      <c r="G30" t="s">
        <v>200</v>
      </c>
      <c r="H30">
        <v>1</v>
      </c>
    </row>
    <row r="31" spans="1:8" x14ac:dyDescent="0.15">
      <c r="A31" s="73">
        <v>30</v>
      </c>
      <c r="B31" t="s">
        <v>194</v>
      </c>
      <c r="C31" t="s">
        <v>246</v>
      </c>
      <c r="D31" t="s">
        <v>202</v>
      </c>
      <c r="E31" t="s">
        <v>187</v>
      </c>
      <c r="F31">
        <v>41.16</v>
      </c>
      <c r="G31" t="s">
        <v>200</v>
      </c>
      <c r="H31">
        <v>1</v>
      </c>
    </row>
    <row r="32" spans="1:8" x14ac:dyDescent="0.15">
      <c r="A32" s="73">
        <v>31</v>
      </c>
      <c r="B32" t="s">
        <v>194</v>
      </c>
      <c r="C32" t="s">
        <v>247</v>
      </c>
      <c r="D32" t="s">
        <v>191</v>
      </c>
      <c r="E32" t="s">
        <v>187</v>
      </c>
      <c r="F32">
        <v>41.16</v>
      </c>
      <c r="G32" t="s">
        <v>200</v>
      </c>
      <c r="H32">
        <v>1</v>
      </c>
    </row>
    <row r="33" spans="1:8" x14ac:dyDescent="0.15">
      <c r="A33" s="73">
        <v>32</v>
      </c>
      <c r="B33" t="s">
        <v>194</v>
      </c>
      <c r="C33" t="s">
        <v>248</v>
      </c>
      <c r="D33" t="s">
        <v>202</v>
      </c>
      <c r="E33" t="s">
        <v>187</v>
      </c>
      <c r="F33">
        <v>41.03</v>
      </c>
      <c r="G33" t="s">
        <v>200</v>
      </c>
      <c r="H33">
        <v>1</v>
      </c>
    </row>
    <row r="34" spans="1:8" x14ac:dyDescent="0.15">
      <c r="A34" s="73">
        <v>33</v>
      </c>
      <c r="B34" t="s">
        <v>194</v>
      </c>
      <c r="C34" t="s">
        <v>251</v>
      </c>
      <c r="D34" t="s">
        <v>191</v>
      </c>
      <c r="E34" t="s">
        <v>187</v>
      </c>
      <c r="F34">
        <v>41.03</v>
      </c>
      <c r="G34" t="s">
        <v>200</v>
      </c>
      <c r="H34">
        <v>1</v>
      </c>
    </row>
    <row r="35" spans="1:8" x14ac:dyDescent="0.15">
      <c r="A35" s="73">
        <v>34</v>
      </c>
      <c r="B35" t="s">
        <v>194</v>
      </c>
      <c r="C35" t="s">
        <v>252</v>
      </c>
      <c r="D35" t="s">
        <v>202</v>
      </c>
      <c r="E35" t="s">
        <v>187</v>
      </c>
      <c r="F35">
        <v>41.16</v>
      </c>
      <c r="G35" t="s">
        <v>200</v>
      </c>
      <c r="H35">
        <v>1</v>
      </c>
    </row>
    <row r="36" spans="1:8" x14ac:dyDescent="0.15">
      <c r="A36" s="73">
        <v>35</v>
      </c>
      <c r="B36" t="s">
        <v>194</v>
      </c>
      <c r="C36" t="s">
        <v>253</v>
      </c>
      <c r="D36" t="s">
        <v>191</v>
      </c>
      <c r="E36" t="s">
        <v>187</v>
      </c>
      <c r="F36">
        <v>41.16</v>
      </c>
      <c r="G36" t="s">
        <v>200</v>
      </c>
      <c r="H36">
        <v>1</v>
      </c>
    </row>
    <row r="37" spans="1:8" x14ac:dyDescent="0.15">
      <c r="A37" s="73">
        <v>36</v>
      </c>
      <c r="B37" t="s">
        <v>194</v>
      </c>
      <c r="C37" t="s">
        <v>254</v>
      </c>
      <c r="D37" t="s">
        <v>202</v>
      </c>
      <c r="E37" t="s">
        <v>187</v>
      </c>
      <c r="F37">
        <v>41.03</v>
      </c>
      <c r="G37" t="s">
        <v>200</v>
      </c>
      <c r="H37">
        <v>1</v>
      </c>
    </row>
    <row r="38" spans="1:8" x14ac:dyDescent="0.15">
      <c r="A38" s="73">
        <v>37</v>
      </c>
      <c r="B38" t="s">
        <v>194</v>
      </c>
      <c r="C38" t="s">
        <v>257</v>
      </c>
      <c r="D38" t="s">
        <v>191</v>
      </c>
      <c r="E38" t="s">
        <v>187</v>
      </c>
      <c r="F38">
        <v>41.03</v>
      </c>
      <c r="G38" t="s">
        <v>200</v>
      </c>
      <c r="H38">
        <v>1</v>
      </c>
    </row>
    <row r="39" spans="1:8" x14ac:dyDescent="0.15">
      <c r="A39" s="73">
        <v>38</v>
      </c>
      <c r="B39" t="s">
        <v>194</v>
      </c>
      <c r="C39" t="s">
        <v>258</v>
      </c>
      <c r="D39" t="s">
        <v>202</v>
      </c>
      <c r="E39" t="s">
        <v>187</v>
      </c>
      <c r="F39">
        <v>41.16</v>
      </c>
      <c r="G39" t="s">
        <v>200</v>
      </c>
      <c r="H39">
        <v>1</v>
      </c>
    </row>
    <row r="40" spans="1:8" x14ac:dyDescent="0.15">
      <c r="A40" s="73">
        <v>39</v>
      </c>
      <c r="B40" t="s">
        <v>194</v>
      </c>
      <c r="C40" t="s">
        <v>259</v>
      </c>
      <c r="D40" t="s">
        <v>191</v>
      </c>
      <c r="E40" t="s">
        <v>187</v>
      </c>
      <c r="F40">
        <v>41.16</v>
      </c>
      <c r="G40" t="s">
        <v>200</v>
      </c>
      <c r="H40">
        <v>1</v>
      </c>
    </row>
    <row r="41" spans="1:8" x14ac:dyDescent="0.15">
      <c r="A41" s="73">
        <v>40</v>
      </c>
      <c r="B41" t="s">
        <v>194</v>
      </c>
      <c r="C41" t="s">
        <v>260</v>
      </c>
      <c r="D41" t="s">
        <v>202</v>
      </c>
      <c r="E41" t="s">
        <v>187</v>
      </c>
      <c r="F41">
        <v>41.03</v>
      </c>
      <c r="G41" t="s">
        <v>200</v>
      </c>
      <c r="H41">
        <v>1</v>
      </c>
    </row>
    <row r="42" spans="1:8" x14ac:dyDescent="0.15">
      <c r="A42" s="73">
        <v>41</v>
      </c>
      <c r="B42" t="s">
        <v>194</v>
      </c>
      <c r="C42" t="s">
        <v>263</v>
      </c>
      <c r="D42" t="s">
        <v>191</v>
      </c>
      <c r="E42" t="s">
        <v>187</v>
      </c>
      <c r="F42">
        <v>41.03</v>
      </c>
      <c r="G42" t="s">
        <v>200</v>
      </c>
      <c r="H42">
        <v>1</v>
      </c>
    </row>
    <row r="43" spans="1:8" x14ac:dyDescent="0.15">
      <c r="A43" s="73">
        <v>42</v>
      </c>
      <c r="B43" t="s">
        <v>194</v>
      </c>
      <c r="C43" t="s">
        <v>264</v>
      </c>
      <c r="D43" t="s">
        <v>202</v>
      </c>
      <c r="E43" t="s">
        <v>187</v>
      </c>
      <c r="F43">
        <v>41.16</v>
      </c>
      <c r="G43" t="s">
        <v>200</v>
      </c>
      <c r="H43">
        <v>1</v>
      </c>
    </row>
    <row r="44" spans="1:8" x14ac:dyDescent="0.15">
      <c r="A44" s="73">
        <v>43</v>
      </c>
      <c r="B44" t="s">
        <v>194</v>
      </c>
      <c r="C44" t="s">
        <v>265</v>
      </c>
      <c r="D44" t="s">
        <v>191</v>
      </c>
      <c r="E44" t="s">
        <v>187</v>
      </c>
      <c r="F44">
        <v>41.16</v>
      </c>
      <c r="G44" t="s">
        <v>200</v>
      </c>
      <c r="H44">
        <v>1</v>
      </c>
    </row>
    <row r="45" spans="1:8" x14ac:dyDescent="0.15">
      <c r="A45" s="73">
        <v>44</v>
      </c>
      <c r="B45" t="s">
        <v>194</v>
      </c>
      <c r="C45" t="s">
        <v>266</v>
      </c>
      <c r="D45" t="s">
        <v>202</v>
      </c>
      <c r="E45" t="s">
        <v>187</v>
      </c>
      <c r="F45">
        <v>41.03</v>
      </c>
      <c r="G45" t="s">
        <v>200</v>
      </c>
      <c r="H45">
        <v>1</v>
      </c>
    </row>
    <row r="46" spans="1:8" x14ac:dyDescent="0.15">
      <c r="A46" s="73">
        <v>45</v>
      </c>
      <c r="B46" t="s">
        <v>194</v>
      </c>
      <c r="C46" t="s">
        <v>269</v>
      </c>
      <c r="D46" t="s">
        <v>191</v>
      </c>
      <c r="E46" t="s">
        <v>187</v>
      </c>
      <c r="F46">
        <v>41.03</v>
      </c>
      <c r="G46" t="s">
        <v>200</v>
      </c>
      <c r="H46">
        <v>1</v>
      </c>
    </row>
    <row r="47" spans="1:8" x14ac:dyDescent="0.15">
      <c r="A47" s="73">
        <v>46</v>
      </c>
      <c r="B47" t="s">
        <v>194</v>
      </c>
      <c r="C47" t="s">
        <v>270</v>
      </c>
      <c r="D47" t="s">
        <v>202</v>
      </c>
      <c r="E47" t="s">
        <v>187</v>
      </c>
      <c r="F47">
        <v>41.16</v>
      </c>
      <c r="G47" t="s">
        <v>200</v>
      </c>
      <c r="H47">
        <v>1</v>
      </c>
    </row>
    <row r="48" spans="1:8" x14ac:dyDescent="0.15">
      <c r="A48" s="73">
        <v>47</v>
      </c>
      <c r="B48" t="s">
        <v>194</v>
      </c>
      <c r="C48" t="s">
        <v>271</v>
      </c>
      <c r="D48" t="s">
        <v>191</v>
      </c>
      <c r="E48" t="s">
        <v>187</v>
      </c>
      <c r="F48">
        <v>41.16</v>
      </c>
      <c r="G48" t="s">
        <v>200</v>
      </c>
      <c r="H48">
        <v>1</v>
      </c>
    </row>
    <row r="49" spans="1:8" x14ac:dyDescent="0.15">
      <c r="A49" s="73">
        <v>48</v>
      </c>
      <c r="B49" t="s">
        <v>194</v>
      </c>
      <c r="C49" t="s">
        <v>272</v>
      </c>
      <c r="D49" t="s">
        <v>202</v>
      </c>
      <c r="E49" t="s">
        <v>187</v>
      </c>
      <c r="F49">
        <v>41.03</v>
      </c>
      <c r="G49" t="s">
        <v>200</v>
      </c>
      <c r="H49">
        <v>1</v>
      </c>
    </row>
    <row r="50" spans="1:8" x14ac:dyDescent="0.15">
      <c r="A50" s="73">
        <v>49</v>
      </c>
      <c r="B50" t="s">
        <v>194</v>
      </c>
      <c r="C50" t="s">
        <v>275</v>
      </c>
      <c r="D50" t="s">
        <v>191</v>
      </c>
      <c r="E50" t="s">
        <v>187</v>
      </c>
      <c r="F50">
        <v>41.03</v>
      </c>
      <c r="G50" t="s">
        <v>200</v>
      </c>
      <c r="H50">
        <v>1</v>
      </c>
    </row>
    <row r="51" spans="1:8" x14ac:dyDescent="0.15">
      <c r="A51" s="73">
        <v>50</v>
      </c>
      <c r="B51" t="s">
        <v>194</v>
      </c>
      <c r="C51" t="s">
        <v>276</v>
      </c>
      <c r="D51" t="s">
        <v>202</v>
      </c>
      <c r="E51" t="s">
        <v>187</v>
      </c>
      <c r="F51">
        <v>41.16</v>
      </c>
      <c r="G51" t="s">
        <v>200</v>
      </c>
      <c r="H51">
        <v>1</v>
      </c>
    </row>
    <row r="52" spans="1:8" x14ac:dyDescent="0.15">
      <c r="A52" s="73">
        <v>51</v>
      </c>
      <c r="B52" t="s">
        <v>194</v>
      </c>
      <c r="C52" t="s">
        <v>277</v>
      </c>
      <c r="D52" t="s">
        <v>191</v>
      </c>
      <c r="E52" t="s">
        <v>187</v>
      </c>
      <c r="F52">
        <v>41.16</v>
      </c>
      <c r="G52" t="s">
        <v>200</v>
      </c>
      <c r="H52">
        <v>1</v>
      </c>
    </row>
    <row r="53" spans="1:8" x14ac:dyDescent="0.15">
      <c r="A53" s="73">
        <v>52</v>
      </c>
      <c r="B53" t="s">
        <v>194</v>
      </c>
      <c r="C53" t="s">
        <v>278</v>
      </c>
      <c r="D53" t="s">
        <v>202</v>
      </c>
      <c r="E53" t="s">
        <v>187</v>
      </c>
      <c r="F53">
        <v>41.03</v>
      </c>
      <c r="G53" t="s">
        <v>200</v>
      </c>
      <c r="H53">
        <v>1</v>
      </c>
    </row>
    <row r="54" spans="1:8" x14ac:dyDescent="0.15">
      <c r="A54" s="73">
        <v>53</v>
      </c>
      <c r="B54" t="s">
        <v>194</v>
      </c>
      <c r="C54" t="s">
        <v>281</v>
      </c>
      <c r="D54" t="s">
        <v>191</v>
      </c>
      <c r="E54" t="s">
        <v>187</v>
      </c>
      <c r="F54">
        <v>41.03</v>
      </c>
      <c r="G54" t="s">
        <v>200</v>
      </c>
      <c r="H54">
        <v>1</v>
      </c>
    </row>
    <row r="55" spans="1:8" x14ac:dyDescent="0.15">
      <c r="A55" s="73">
        <v>54</v>
      </c>
      <c r="B55" t="s">
        <v>194</v>
      </c>
      <c r="C55" t="s">
        <v>282</v>
      </c>
      <c r="D55" t="s">
        <v>202</v>
      </c>
      <c r="E55" t="s">
        <v>187</v>
      </c>
      <c r="F55">
        <v>41.16</v>
      </c>
      <c r="G55" t="s">
        <v>200</v>
      </c>
      <c r="H55">
        <v>1</v>
      </c>
    </row>
    <row r="56" spans="1:8" x14ac:dyDescent="0.15">
      <c r="A56" s="73">
        <v>55</v>
      </c>
      <c r="B56" t="s">
        <v>194</v>
      </c>
      <c r="C56" t="s">
        <v>283</v>
      </c>
      <c r="D56" t="s">
        <v>191</v>
      </c>
      <c r="E56" t="s">
        <v>187</v>
      </c>
      <c r="F56">
        <v>41.16</v>
      </c>
      <c r="G56" t="s">
        <v>200</v>
      </c>
      <c r="H56">
        <v>1</v>
      </c>
    </row>
    <row r="57" spans="1:8" x14ac:dyDescent="0.15">
      <c r="A57" s="73">
        <v>56</v>
      </c>
      <c r="B57" t="s">
        <v>194</v>
      </c>
      <c r="C57" t="s">
        <v>284</v>
      </c>
      <c r="D57" t="s">
        <v>202</v>
      </c>
      <c r="E57" t="s">
        <v>187</v>
      </c>
      <c r="F57">
        <v>41.03</v>
      </c>
      <c r="G57" t="s">
        <v>200</v>
      </c>
      <c r="H57">
        <v>1</v>
      </c>
    </row>
    <row r="58" spans="1:8" x14ac:dyDescent="0.15">
      <c r="A58" s="73">
        <v>57</v>
      </c>
      <c r="B58" t="s">
        <v>194</v>
      </c>
      <c r="C58" t="s">
        <v>287</v>
      </c>
      <c r="D58" t="s">
        <v>191</v>
      </c>
      <c r="E58" t="s">
        <v>187</v>
      </c>
      <c r="F58">
        <v>41.03</v>
      </c>
      <c r="G58" t="s">
        <v>200</v>
      </c>
      <c r="H58">
        <v>1</v>
      </c>
    </row>
    <row r="59" spans="1:8" x14ac:dyDescent="0.15">
      <c r="A59" s="73">
        <v>58</v>
      </c>
      <c r="B59" t="s">
        <v>194</v>
      </c>
      <c r="C59" t="s">
        <v>288</v>
      </c>
      <c r="D59" t="s">
        <v>202</v>
      </c>
      <c r="E59" t="s">
        <v>187</v>
      </c>
      <c r="F59">
        <v>41.16</v>
      </c>
      <c r="G59" t="s">
        <v>200</v>
      </c>
      <c r="H59">
        <v>1</v>
      </c>
    </row>
    <row r="60" spans="1:8" x14ac:dyDescent="0.15">
      <c r="A60" s="73">
        <v>59</v>
      </c>
      <c r="B60" t="s">
        <v>194</v>
      </c>
      <c r="C60" t="s">
        <v>289</v>
      </c>
      <c r="D60" t="s">
        <v>191</v>
      </c>
      <c r="E60" t="s">
        <v>187</v>
      </c>
      <c r="F60">
        <v>41.16</v>
      </c>
      <c r="G60" t="s">
        <v>200</v>
      </c>
      <c r="H60">
        <v>1</v>
      </c>
    </row>
    <row r="61" spans="1:8" x14ac:dyDescent="0.15">
      <c r="A61" s="73">
        <v>60</v>
      </c>
      <c r="B61" t="s">
        <v>194</v>
      </c>
      <c r="C61" t="s">
        <v>290</v>
      </c>
      <c r="D61" t="s">
        <v>202</v>
      </c>
      <c r="E61" t="s">
        <v>187</v>
      </c>
      <c r="F61">
        <v>41.03</v>
      </c>
      <c r="G61" t="s">
        <v>200</v>
      </c>
      <c r="H61">
        <v>1</v>
      </c>
    </row>
    <row r="62" spans="1:8" x14ac:dyDescent="0.15">
      <c r="A62" s="73">
        <v>61</v>
      </c>
      <c r="B62" t="s">
        <v>194</v>
      </c>
      <c r="C62" t="s">
        <v>293</v>
      </c>
      <c r="D62" t="s">
        <v>191</v>
      </c>
      <c r="E62" t="s">
        <v>187</v>
      </c>
      <c r="F62">
        <v>41.03</v>
      </c>
      <c r="G62" t="s">
        <v>200</v>
      </c>
      <c r="H62">
        <v>1</v>
      </c>
    </row>
    <row r="63" spans="1:8" x14ac:dyDescent="0.15">
      <c r="A63" s="73">
        <v>62</v>
      </c>
      <c r="B63" t="s">
        <v>194</v>
      </c>
      <c r="C63" t="s">
        <v>294</v>
      </c>
      <c r="D63" t="s">
        <v>202</v>
      </c>
      <c r="E63" t="s">
        <v>187</v>
      </c>
      <c r="F63">
        <v>41.16</v>
      </c>
      <c r="G63" t="s">
        <v>200</v>
      </c>
      <c r="H63">
        <v>1</v>
      </c>
    </row>
    <row r="64" spans="1:8" x14ac:dyDescent="0.15">
      <c r="A64" s="73">
        <v>63</v>
      </c>
      <c r="B64" t="s">
        <v>194</v>
      </c>
      <c r="C64" t="s">
        <v>295</v>
      </c>
      <c r="D64" t="s">
        <v>191</v>
      </c>
      <c r="E64" t="s">
        <v>187</v>
      </c>
      <c r="F64">
        <v>41.16</v>
      </c>
      <c r="G64" t="s">
        <v>200</v>
      </c>
      <c r="H64">
        <v>1</v>
      </c>
    </row>
    <row r="65" spans="1:8" x14ac:dyDescent="0.15">
      <c r="A65" s="73">
        <v>64</v>
      </c>
      <c r="B65" t="s">
        <v>194</v>
      </c>
      <c r="C65" t="s">
        <v>296</v>
      </c>
      <c r="D65" t="s">
        <v>202</v>
      </c>
      <c r="E65" t="s">
        <v>187</v>
      </c>
      <c r="F65">
        <v>41.03</v>
      </c>
      <c r="G65" t="s">
        <v>200</v>
      </c>
      <c r="H65">
        <v>1</v>
      </c>
    </row>
    <row r="66" spans="1:8" x14ac:dyDescent="0.15">
      <c r="A66" s="73">
        <v>65</v>
      </c>
      <c r="B66" t="s">
        <v>194</v>
      </c>
      <c r="C66" t="s">
        <v>299</v>
      </c>
      <c r="D66" t="s">
        <v>191</v>
      </c>
      <c r="E66" t="s">
        <v>187</v>
      </c>
      <c r="F66">
        <v>41.03</v>
      </c>
      <c r="G66" t="s">
        <v>200</v>
      </c>
      <c r="H66">
        <v>1</v>
      </c>
    </row>
    <row r="67" spans="1:8" x14ac:dyDescent="0.15">
      <c r="A67" s="73">
        <v>66</v>
      </c>
      <c r="B67" t="s">
        <v>194</v>
      </c>
      <c r="C67" t="s">
        <v>300</v>
      </c>
      <c r="D67" t="s">
        <v>202</v>
      </c>
      <c r="E67" t="s">
        <v>187</v>
      </c>
      <c r="F67">
        <v>41.16</v>
      </c>
      <c r="G67" t="s">
        <v>200</v>
      </c>
      <c r="H67">
        <v>1</v>
      </c>
    </row>
    <row r="68" spans="1:8" x14ac:dyDescent="0.15">
      <c r="A68" s="73">
        <v>67</v>
      </c>
      <c r="B68" t="s">
        <v>194</v>
      </c>
      <c r="C68" t="s">
        <v>301</v>
      </c>
      <c r="D68" t="s">
        <v>191</v>
      </c>
      <c r="E68" t="s">
        <v>187</v>
      </c>
      <c r="F68">
        <v>41.16</v>
      </c>
      <c r="G68" t="s">
        <v>200</v>
      </c>
      <c r="H68">
        <v>1</v>
      </c>
    </row>
    <row r="69" spans="1:8" x14ac:dyDescent="0.15">
      <c r="A69" s="73">
        <v>68</v>
      </c>
      <c r="B69" t="s">
        <v>194</v>
      </c>
      <c r="C69" t="s">
        <v>302</v>
      </c>
      <c r="D69" t="s">
        <v>202</v>
      </c>
      <c r="E69" t="s">
        <v>187</v>
      </c>
      <c r="F69">
        <v>41.03</v>
      </c>
      <c r="G69" t="s">
        <v>200</v>
      </c>
      <c r="H69">
        <v>1</v>
      </c>
    </row>
    <row r="70" spans="1:8" x14ac:dyDescent="0.15">
      <c r="A70" s="73">
        <v>69</v>
      </c>
      <c r="B70" t="s">
        <v>194</v>
      </c>
      <c r="C70" t="s">
        <v>305</v>
      </c>
      <c r="D70" t="s">
        <v>191</v>
      </c>
      <c r="E70" t="s">
        <v>187</v>
      </c>
      <c r="F70">
        <v>41.03</v>
      </c>
      <c r="G70" t="s">
        <v>200</v>
      </c>
      <c r="H70">
        <v>1</v>
      </c>
    </row>
    <row r="71" spans="1:8" x14ac:dyDescent="0.15">
      <c r="A71" s="73">
        <v>70</v>
      </c>
      <c r="B71" t="s">
        <v>194</v>
      </c>
      <c r="C71" t="s">
        <v>306</v>
      </c>
      <c r="D71" t="s">
        <v>202</v>
      </c>
      <c r="E71" t="s">
        <v>187</v>
      </c>
      <c r="F71">
        <v>41.16</v>
      </c>
      <c r="G71" t="s">
        <v>200</v>
      </c>
      <c r="H71">
        <v>1</v>
      </c>
    </row>
    <row r="72" spans="1:8" x14ac:dyDescent="0.15">
      <c r="A72" s="73">
        <v>71</v>
      </c>
      <c r="B72" t="s">
        <v>194</v>
      </c>
      <c r="C72" t="s">
        <v>307</v>
      </c>
      <c r="D72" t="s">
        <v>191</v>
      </c>
      <c r="E72" t="s">
        <v>187</v>
      </c>
      <c r="F72">
        <v>41.16</v>
      </c>
      <c r="G72" t="s">
        <v>200</v>
      </c>
      <c r="H72">
        <v>1</v>
      </c>
    </row>
    <row r="73" spans="1:8" x14ac:dyDescent="0.15">
      <c r="A73" s="73">
        <v>72</v>
      </c>
      <c r="B73" t="s">
        <v>194</v>
      </c>
      <c r="C73" t="s">
        <v>308</v>
      </c>
      <c r="D73" t="s">
        <v>202</v>
      </c>
      <c r="E73" t="s">
        <v>187</v>
      </c>
      <c r="F73">
        <v>41.03</v>
      </c>
      <c r="G73" t="s">
        <v>200</v>
      </c>
      <c r="H73">
        <v>1</v>
      </c>
    </row>
    <row r="74" spans="1:8" x14ac:dyDescent="0.15">
      <c r="A74" s="73">
        <v>73</v>
      </c>
      <c r="B74" t="s">
        <v>194</v>
      </c>
      <c r="C74" t="s">
        <v>311</v>
      </c>
      <c r="D74" t="s">
        <v>191</v>
      </c>
      <c r="E74" t="s">
        <v>187</v>
      </c>
      <c r="F74">
        <v>41.03</v>
      </c>
      <c r="G74" t="s">
        <v>200</v>
      </c>
      <c r="H74">
        <v>1</v>
      </c>
    </row>
    <row r="75" spans="1:8" x14ac:dyDescent="0.15">
      <c r="A75" s="73">
        <v>74</v>
      </c>
      <c r="B75" t="s">
        <v>194</v>
      </c>
      <c r="C75" t="s">
        <v>312</v>
      </c>
      <c r="D75" t="s">
        <v>202</v>
      </c>
      <c r="E75" t="s">
        <v>187</v>
      </c>
      <c r="F75">
        <v>41.16</v>
      </c>
      <c r="G75" t="s">
        <v>200</v>
      </c>
      <c r="H75">
        <v>1</v>
      </c>
    </row>
    <row r="76" spans="1:8" x14ac:dyDescent="0.15">
      <c r="A76" s="73">
        <v>75</v>
      </c>
      <c r="B76" t="s">
        <v>194</v>
      </c>
      <c r="C76" t="s">
        <v>313</v>
      </c>
      <c r="D76" t="s">
        <v>191</v>
      </c>
      <c r="E76" t="s">
        <v>187</v>
      </c>
      <c r="F76">
        <v>41.16</v>
      </c>
      <c r="G76" t="s">
        <v>200</v>
      </c>
      <c r="H76">
        <v>1</v>
      </c>
    </row>
    <row r="77" spans="1:8" x14ac:dyDescent="0.15">
      <c r="A77" s="73">
        <v>76</v>
      </c>
      <c r="B77" t="s">
        <v>194</v>
      </c>
      <c r="C77" t="s">
        <v>314</v>
      </c>
      <c r="D77" t="s">
        <v>202</v>
      </c>
      <c r="E77" t="s">
        <v>187</v>
      </c>
      <c r="F77">
        <v>41.03</v>
      </c>
      <c r="G77" t="s">
        <v>200</v>
      </c>
      <c r="H77">
        <v>1</v>
      </c>
    </row>
    <row r="78" spans="1:8" x14ac:dyDescent="0.15">
      <c r="A78" s="73">
        <v>77</v>
      </c>
      <c r="B78" t="s">
        <v>194</v>
      </c>
      <c r="C78" t="s">
        <v>317</v>
      </c>
      <c r="D78" t="s">
        <v>191</v>
      </c>
      <c r="E78" t="s">
        <v>187</v>
      </c>
      <c r="F78">
        <v>41.03</v>
      </c>
      <c r="G78" t="s">
        <v>200</v>
      </c>
      <c r="H78">
        <v>1</v>
      </c>
    </row>
    <row r="79" spans="1:8" x14ac:dyDescent="0.15">
      <c r="A79" s="73">
        <v>78</v>
      </c>
      <c r="B79" t="s">
        <v>194</v>
      </c>
      <c r="C79" t="s">
        <v>318</v>
      </c>
      <c r="D79" t="s">
        <v>202</v>
      </c>
      <c r="E79" t="s">
        <v>187</v>
      </c>
      <c r="F79">
        <v>41.16</v>
      </c>
      <c r="G79" t="s">
        <v>200</v>
      </c>
      <c r="H79">
        <v>1</v>
      </c>
    </row>
    <row r="80" spans="1:8" x14ac:dyDescent="0.15">
      <c r="A80" s="73">
        <v>79</v>
      </c>
      <c r="B80" t="s">
        <v>194</v>
      </c>
      <c r="C80" t="s">
        <v>319</v>
      </c>
      <c r="D80" t="s">
        <v>191</v>
      </c>
      <c r="E80" t="s">
        <v>187</v>
      </c>
      <c r="F80">
        <v>41.16</v>
      </c>
      <c r="G80" t="s">
        <v>200</v>
      </c>
      <c r="H80">
        <v>1</v>
      </c>
    </row>
    <row r="81" spans="1:8" x14ac:dyDescent="0.15">
      <c r="A81" s="73">
        <v>80</v>
      </c>
      <c r="B81" t="s">
        <v>194</v>
      </c>
      <c r="C81" t="s">
        <v>320</v>
      </c>
      <c r="D81" t="s">
        <v>202</v>
      </c>
      <c r="E81" t="s">
        <v>187</v>
      </c>
      <c r="F81">
        <v>41.03</v>
      </c>
      <c r="G81" t="s">
        <v>200</v>
      </c>
      <c r="H81">
        <v>1</v>
      </c>
    </row>
    <row r="82" spans="1:8" x14ac:dyDescent="0.15">
      <c r="A82" s="73">
        <v>81</v>
      </c>
      <c r="B82" t="s">
        <v>194</v>
      </c>
      <c r="C82" t="s">
        <v>323</v>
      </c>
      <c r="D82" t="s">
        <v>191</v>
      </c>
      <c r="E82" t="s">
        <v>187</v>
      </c>
      <c r="F82">
        <v>41.03</v>
      </c>
      <c r="G82" t="s">
        <v>200</v>
      </c>
      <c r="H82">
        <v>1</v>
      </c>
    </row>
    <row r="83" spans="1:8" x14ac:dyDescent="0.15">
      <c r="A83" s="73">
        <v>82</v>
      </c>
      <c r="B83" t="s">
        <v>194</v>
      </c>
      <c r="C83" t="s">
        <v>324</v>
      </c>
      <c r="D83" t="s">
        <v>202</v>
      </c>
      <c r="E83" t="s">
        <v>187</v>
      </c>
      <c r="F83">
        <v>41.16</v>
      </c>
      <c r="G83" t="s">
        <v>200</v>
      </c>
      <c r="H83">
        <v>1</v>
      </c>
    </row>
    <row r="84" spans="1:8" x14ac:dyDescent="0.15">
      <c r="A84" s="73">
        <v>83</v>
      </c>
      <c r="B84" t="s">
        <v>194</v>
      </c>
      <c r="C84" t="s">
        <v>325</v>
      </c>
      <c r="D84" t="s">
        <v>191</v>
      </c>
      <c r="E84" t="s">
        <v>187</v>
      </c>
      <c r="F84">
        <v>41.16</v>
      </c>
      <c r="G84" t="s">
        <v>200</v>
      </c>
      <c r="H84">
        <v>1</v>
      </c>
    </row>
    <row r="85" spans="1:8" x14ac:dyDescent="0.15">
      <c r="A85" s="73">
        <v>84</v>
      </c>
      <c r="B85" t="s">
        <v>194</v>
      </c>
      <c r="C85" t="s">
        <v>326</v>
      </c>
      <c r="D85" t="s">
        <v>202</v>
      </c>
      <c r="E85" t="s">
        <v>187</v>
      </c>
      <c r="F85">
        <v>41.03</v>
      </c>
      <c r="G85" t="s">
        <v>200</v>
      </c>
      <c r="H85">
        <v>1</v>
      </c>
    </row>
    <row r="86" spans="1:8" x14ac:dyDescent="0.15">
      <c r="A86" s="73">
        <v>85</v>
      </c>
      <c r="B86" t="s">
        <v>194</v>
      </c>
      <c r="C86" t="s">
        <v>329</v>
      </c>
      <c r="D86" t="s">
        <v>191</v>
      </c>
      <c r="E86" t="s">
        <v>187</v>
      </c>
      <c r="F86">
        <v>41.03</v>
      </c>
      <c r="G86" t="s">
        <v>200</v>
      </c>
      <c r="H86">
        <v>1</v>
      </c>
    </row>
    <row r="87" spans="1:8" x14ac:dyDescent="0.15">
      <c r="A87" s="73">
        <v>86</v>
      </c>
      <c r="B87" t="s">
        <v>194</v>
      </c>
      <c r="C87" t="s">
        <v>330</v>
      </c>
      <c r="D87" t="s">
        <v>202</v>
      </c>
      <c r="E87" t="s">
        <v>187</v>
      </c>
      <c r="F87">
        <v>41.16</v>
      </c>
      <c r="G87" t="s">
        <v>200</v>
      </c>
      <c r="H87">
        <v>1</v>
      </c>
    </row>
    <row r="88" spans="1:8" x14ac:dyDescent="0.15">
      <c r="A88" s="73">
        <v>87</v>
      </c>
      <c r="B88" t="s">
        <v>194</v>
      </c>
      <c r="C88" t="s">
        <v>331</v>
      </c>
      <c r="D88" t="s">
        <v>191</v>
      </c>
      <c r="E88" t="s">
        <v>187</v>
      </c>
      <c r="F88">
        <v>41.16</v>
      </c>
      <c r="G88" t="s">
        <v>200</v>
      </c>
      <c r="H88">
        <v>1</v>
      </c>
    </row>
    <row r="89" spans="1:8" x14ac:dyDescent="0.15">
      <c r="A89" s="73">
        <v>88</v>
      </c>
      <c r="B89" t="s">
        <v>194</v>
      </c>
      <c r="C89" t="s">
        <v>332</v>
      </c>
      <c r="D89" t="s">
        <v>202</v>
      </c>
      <c r="E89" t="s">
        <v>187</v>
      </c>
      <c r="F89">
        <v>41.03</v>
      </c>
      <c r="G89" t="s">
        <v>200</v>
      </c>
      <c r="H89">
        <v>1</v>
      </c>
    </row>
    <row r="90" spans="1:8" x14ac:dyDescent="0.15">
      <c r="A90" s="73">
        <v>89</v>
      </c>
      <c r="B90" t="s">
        <v>194</v>
      </c>
      <c r="C90" t="s">
        <v>335</v>
      </c>
      <c r="D90" t="s">
        <v>191</v>
      </c>
      <c r="E90" t="s">
        <v>187</v>
      </c>
      <c r="F90">
        <v>41.03</v>
      </c>
      <c r="G90" t="s">
        <v>200</v>
      </c>
      <c r="H90">
        <v>1</v>
      </c>
    </row>
    <row r="91" spans="1:8" x14ac:dyDescent="0.15">
      <c r="A91" s="73">
        <v>90</v>
      </c>
      <c r="B91" t="s">
        <v>194</v>
      </c>
      <c r="C91" t="s">
        <v>336</v>
      </c>
      <c r="D91" t="s">
        <v>202</v>
      </c>
      <c r="E91" t="s">
        <v>187</v>
      </c>
      <c r="F91">
        <v>41.16</v>
      </c>
      <c r="G91" t="s">
        <v>200</v>
      </c>
      <c r="H91">
        <v>1</v>
      </c>
    </row>
    <row r="92" spans="1:8" x14ac:dyDescent="0.15">
      <c r="A92" s="73">
        <v>91</v>
      </c>
      <c r="B92" t="s">
        <v>194</v>
      </c>
      <c r="C92" t="s">
        <v>337</v>
      </c>
      <c r="D92" t="s">
        <v>191</v>
      </c>
      <c r="E92" t="s">
        <v>187</v>
      </c>
      <c r="F92">
        <v>41.16</v>
      </c>
      <c r="G92" t="s">
        <v>200</v>
      </c>
      <c r="H92">
        <v>1</v>
      </c>
    </row>
    <row r="93" spans="1:8" x14ac:dyDescent="0.15">
      <c r="A93" s="73">
        <v>92</v>
      </c>
      <c r="B93" t="s">
        <v>194</v>
      </c>
      <c r="C93" t="s">
        <v>338</v>
      </c>
      <c r="D93" t="s">
        <v>202</v>
      </c>
      <c r="E93" t="s">
        <v>187</v>
      </c>
      <c r="F93">
        <v>41.03</v>
      </c>
      <c r="G93" t="s">
        <v>200</v>
      </c>
      <c r="H93">
        <v>1</v>
      </c>
    </row>
    <row r="94" spans="1:8" x14ac:dyDescent="0.15">
      <c r="A94" s="73">
        <v>93</v>
      </c>
      <c r="B94" t="s">
        <v>194</v>
      </c>
      <c r="C94" t="s">
        <v>341</v>
      </c>
      <c r="D94" t="s">
        <v>191</v>
      </c>
      <c r="E94" t="s">
        <v>187</v>
      </c>
      <c r="F94">
        <v>41.03</v>
      </c>
      <c r="G94" t="s">
        <v>200</v>
      </c>
      <c r="H94">
        <v>1</v>
      </c>
    </row>
    <row r="95" spans="1:8" x14ac:dyDescent="0.15">
      <c r="A95" s="73">
        <v>94</v>
      </c>
      <c r="B95" t="s">
        <v>194</v>
      </c>
      <c r="C95" t="s">
        <v>342</v>
      </c>
      <c r="D95" t="s">
        <v>202</v>
      </c>
      <c r="E95" t="s">
        <v>187</v>
      </c>
      <c r="F95">
        <v>41.16</v>
      </c>
      <c r="G95" t="s">
        <v>200</v>
      </c>
      <c r="H95">
        <v>1</v>
      </c>
    </row>
    <row r="96" spans="1:8" x14ac:dyDescent="0.15">
      <c r="A96" s="73">
        <v>95</v>
      </c>
      <c r="B96" t="s">
        <v>194</v>
      </c>
      <c r="C96" t="s">
        <v>343</v>
      </c>
      <c r="D96" t="s">
        <v>191</v>
      </c>
      <c r="E96" t="s">
        <v>187</v>
      </c>
      <c r="F96">
        <v>41.16</v>
      </c>
      <c r="G96" t="s">
        <v>200</v>
      </c>
      <c r="H96">
        <v>1</v>
      </c>
    </row>
    <row r="97" spans="1:8" x14ac:dyDescent="0.15">
      <c r="A97" s="73">
        <v>96</v>
      </c>
      <c r="B97" t="s">
        <v>194</v>
      </c>
      <c r="C97" t="s">
        <v>344</v>
      </c>
      <c r="D97" t="s">
        <v>202</v>
      </c>
      <c r="E97" t="s">
        <v>187</v>
      </c>
      <c r="F97">
        <v>41.03</v>
      </c>
      <c r="G97" t="s">
        <v>200</v>
      </c>
      <c r="H97">
        <v>1</v>
      </c>
    </row>
    <row r="98" spans="1:8" x14ac:dyDescent="0.15">
      <c r="A98" s="73">
        <v>97</v>
      </c>
      <c r="B98" t="s">
        <v>194</v>
      </c>
      <c r="C98" t="s">
        <v>347</v>
      </c>
      <c r="D98" t="s">
        <v>191</v>
      </c>
      <c r="E98" t="s">
        <v>187</v>
      </c>
      <c r="F98">
        <v>41.03</v>
      </c>
      <c r="G98" t="s">
        <v>200</v>
      </c>
      <c r="H98">
        <v>1</v>
      </c>
    </row>
    <row r="99" spans="1:8" x14ac:dyDescent="0.15">
      <c r="A99" s="73">
        <v>98</v>
      </c>
      <c r="B99" t="s">
        <v>194</v>
      </c>
      <c r="C99" t="s">
        <v>348</v>
      </c>
      <c r="D99" t="s">
        <v>202</v>
      </c>
      <c r="E99" t="s">
        <v>187</v>
      </c>
      <c r="F99">
        <v>41.16</v>
      </c>
      <c r="G99" t="s">
        <v>200</v>
      </c>
      <c r="H99">
        <v>1</v>
      </c>
    </row>
    <row r="100" spans="1:8" x14ac:dyDescent="0.15">
      <c r="A100" s="73">
        <v>99</v>
      </c>
      <c r="B100" t="s">
        <v>194</v>
      </c>
      <c r="C100" t="s">
        <v>349</v>
      </c>
      <c r="D100" t="s">
        <v>191</v>
      </c>
      <c r="E100" t="s">
        <v>187</v>
      </c>
      <c r="F100">
        <v>41.16</v>
      </c>
      <c r="G100" t="s">
        <v>200</v>
      </c>
      <c r="H100">
        <v>1</v>
      </c>
    </row>
    <row r="101" spans="1:8" x14ac:dyDescent="0.15">
      <c r="A101" s="73">
        <v>100</v>
      </c>
      <c r="B101" t="s">
        <v>194</v>
      </c>
      <c r="C101" t="s">
        <v>350</v>
      </c>
      <c r="D101" t="s">
        <v>202</v>
      </c>
      <c r="E101" t="s">
        <v>187</v>
      </c>
      <c r="F101">
        <v>41.03</v>
      </c>
      <c r="G101" t="s">
        <v>200</v>
      </c>
      <c r="H101">
        <v>1</v>
      </c>
    </row>
    <row r="102" spans="1:8" x14ac:dyDescent="0.15">
      <c r="A102" s="73">
        <v>101</v>
      </c>
      <c r="B102" t="s">
        <v>194</v>
      </c>
      <c r="C102" t="s">
        <v>353</v>
      </c>
      <c r="D102" t="s">
        <v>191</v>
      </c>
      <c r="E102" t="s">
        <v>187</v>
      </c>
      <c r="F102">
        <v>41.03</v>
      </c>
      <c r="G102" t="s">
        <v>200</v>
      </c>
      <c r="H102">
        <v>1</v>
      </c>
    </row>
    <row r="103" spans="1:8" x14ac:dyDescent="0.15">
      <c r="A103" s="73">
        <v>102</v>
      </c>
      <c r="B103" t="s">
        <v>194</v>
      </c>
      <c r="C103" t="s">
        <v>354</v>
      </c>
      <c r="D103" t="s">
        <v>202</v>
      </c>
      <c r="E103" t="s">
        <v>187</v>
      </c>
      <c r="F103">
        <v>41.16</v>
      </c>
      <c r="G103" t="s">
        <v>200</v>
      </c>
      <c r="H103">
        <v>1</v>
      </c>
    </row>
    <row r="104" spans="1:8" x14ac:dyDescent="0.15">
      <c r="A104" s="73">
        <v>103</v>
      </c>
      <c r="B104" t="s">
        <v>194</v>
      </c>
      <c r="C104" t="s">
        <v>355</v>
      </c>
      <c r="D104" t="s">
        <v>191</v>
      </c>
      <c r="E104" t="s">
        <v>187</v>
      </c>
      <c r="F104">
        <v>41.16</v>
      </c>
      <c r="G104" t="s">
        <v>200</v>
      </c>
      <c r="H104">
        <v>1</v>
      </c>
    </row>
    <row r="105" spans="1:8" x14ac:dyDescent="0.15">
      <c r="A105" s="73">
        <v>104</v>
      </c>
      <c r="B105" t="s">
        <v>194</v>
      </c>
      <c r="C105" t="s">
        <v>356</v>
      </c>
      <c r="D105" t="s">
        <v>202</v>
      </c>
      <c r="E105" t="s">
        <v>187</v>
      </c>
      <c r="F105">
        <v>41.03</v>
      </c>
      <c r="G105" t="s">
        <v>200</v>
      </c>
      <c r="H105">
        <v>1</v>
      </c>
    </row>
    <row r="106" spans="1:8" x14ac:dyDescent="0.15">
      <c r="A106" s="73">
        <v>105</v>
      </c>
      <c r="B106" t="s">
        <v>194</v>
      </c>
      <c r="C106" t="s">
        <v>359</v>
      </c>
      <c r="D106" t="s">
        <v>191</v>
      </c>
      <c r="E106" t="s">
        <v>187</v>
      </c>
      <c r="F106">
        <v>41.03</v>
      </c>
      <c r="G106" t="s">
        <v>200</v>
      </c>
      <c r="H106">
        <v>1</v>
      </c>
    </row>
    <row r="107" spans="1:8" x14ac:dyDescent="0.15">
      <c r="A107" s="73">
        <v>106</v>
      </c>
      <c r="B107" t="s">
        <v>194</v>
      </c>
      <c r="C107" t="s">
        <v>360</v>
      </c>
      <c r="D107" t="s">
        <v>202</v>
      </c>
      <c r="E107" t="s">
        <v>187</v>
      </c>
      <c r="F107">
        <v>41.16</v>
      </c>
      <c r="G107" t="s">
        <v>200</v>
      </c>
      <c r="H107">
        <v>1</v>
      </c>
    </row>
    <row r="108" spans="1:8" x14ac:dyDescent="0.15">
      <c r="A108" s="73">
        <v>107</v>
      </c>
      <c r="B108" t="s">
        <v>194</v>
      </c>
      <c r="C108" t="s">
        <v>361</v>
      </c>
      <c r="D108" t="s">
        <v>191</v>
      </c>
      <c r="E108" t="s">
        <v>187</v>
      </c>
      <c r="F108">
        <v>41.16</v>
      </c>
      <c r="G108" t="s">
        <v>200</v>
      </c>
      <c r="H108">
        <v>1</v>
      </c>
    </row>
    <row r="109" spans="1:8" x14ac:dyDescent="0.15">
      <c r="A109" s="73">
        <v>108</v>
      </c>
      <c r="B109" t="s">
        <v>194</v>
      </c>
      <c r="C109" t="s">
        <v>362</v>
      </c>
      <c r="D109" t="s">
        <v>202</v>
      </c>
      <c r="E109" t="s">
        <v>187</v>
      </c>
      <c r="F109">
        <v>41.03</v>
      </c>
      <c r="G109" t="s">
        <v>200</v>
      </c>
      <c r="H109">
        <v>1</v>
      </c>
    </row>
    <row r="110" spans="1:8" x14ac:dyDescent="0.15">
      <c r="A110" s="73">
        <v>109</v>
      </c>
      <c r="B110" t="s">
        <v>194</v>
      </c>
      <c r="C110" t="s">
        <v>365</v>
      </c>
      <c r="D110" t="s">
        <v>191</v>
      </c>
      <c r="E110" t="s">
        <v>187</v>
      </c>
      <c r="F110">
        <v>41.03</v>
      </c>
      <c r="G110" t="s">
        <v>200</v>
      </c>
      <c r="H110">
        <v>1</v>
      </c>
    </row>
    <row r="111" spans="1:8" x14ac:dyDescent="0.15">
      <c r="A111" s="73">
        <v>110</v>
      </c>
      <c r="B111" t="s">
        <v>194</v>
      </c>
      <c r="C111" t="s">
        <v>366</v>
      </c>
      <c r="D111" t="s">
        <v>202</v>
      </c>
      <c r="E111" t="s">
        <v>187</v>
      </c>
      <c r="F111">
        <v>41.16</v>
      </c>
      <c r="G111" t="s">
        <v>200</v>
      </c>
      <c r="H111">
        <v>1</v>
      </c>
    </row>
    <row r="112" spans="1:8" x14ac:dyDescent="0.15">
      <c r="A112" s="73">
        <v>111</v>
      </c>
      <c r="B112" t="s">
        <v>194</v>
      </c>
      <c r="C112" t="s">
        <v>367</v>
      </c>
      <c r="D112" t="s">
        <v>191</v>
      </c>
      <c r="E112" t="s">
        <v>187</v>
      </c>
      <c r="F112">
        <v>41.16</v>
      </c>
      <c r="G112" t="s">
        <v>200</v>
      </c>
      <c r="H112">
        <v>1</v>
      </c>
    </row>
    <row r="113" spans="1:8" x14ac:dyDescent="0.15">
      <c r="A113" s="73">
        <v>112</v>
      </c>
      <c r="B113" t="s">
        <v>194</v>
      </c>
      <c r="C113" t="s">
        <v>368</v>
      </c>
      <c r="D113" t="s">
        <v>202</v>
      </c>
      <c r="E113" t="s">
        <v>187</v>
      </c>
      <c r="F113">
        <v>41.03</v>
      </c>
      <c r="G113" t="s">
        <v>200</v>
      </c>
      <c r="H113">
        <v>1</v>
      </c>
    </row>
    <row r="114" spans="1:8" x14ac:dyDescent="0.15">
      <c r="A114" s="73">
        <v>113</v>
      </c>
      <c r="B114" t="s">
        <v>194</v>
      </c>
      <c r="C114" t="s">
        <v>371</v>
      </c>
      <c r="D114" t="s">
        <v>191</v>
      </c>
      <c r="E114" t="s">
        <v>187</v>
      </c>
      <c r="F114">
        <v>41.03</v>
      </c>
      <c r="G114" t="s">
        <v>200</v>
      </c>
      <c r="H114">
        <v>1</v>
      </c>
    </row>
    <row r="115" spans="1:8" x14ac:dyDescent="0.15">
      <c r="A115" s="73">
        <v>114</v>
      </c>
      <c r="B115" t="s">
        <v>194</v>
      </c>
      <c r="C115" t="s">
        <v>372</v>
      </c>
      <c r="D115" t="s">
        <v>202</v>
      </c>
      <c r="E115" t="s">
        <v>187</v>
      </c>
      <c r="F115">
        <v>41.16</v>
      </c>
      <c r="G115" t="s">
        <v>200</v>
      </c>
      <c r="H115">
        <v>1</v>
      </c>
    </row>
    <row r="116" spans="1:8" x14ac:dyDescent="0.15">
      <c r="A116" s="73">
        <v>115</v>
      </c>
      <c r="B116" t="s">
        <v>194</v>
      </c>
      <c r="C116" t="s">
        <v>373</v>
      </c>
      <c r="D116" t="s">
        <v>191</v>
      </c>
      <c r="E116" t="s">
        <v>187</v>
      </c>
      <c r="F116">
        <v>41.16</v>
      </c>
      <c r="G116" t="s">
        <v>200</v>
      </c>
      <c r="H116">
        <v>1</v>
      </c>
    </row>
    <row r="117" spans="1:8" x14ac:dyDescent="0.15">
      <c r="A117" s="73">
        <v>116</v>
      </c>
      <c r="B117" t="s">
        <v>194</v>
      </c>
      <c r="C117" t="s">
        <v>374</v>
      </c>
      <c r="D117" t="s">
        <v>202</v>
      </c>
      <c r="E117" t="s">
        <v>187</v>
      </c>
      <c r="F117">
        <v>41.03</v>
      </c>
      <c r="G117" t="s">
        <v>200</v>
      </c>
      <c r="H117">
        <v>1</v>
      </c>
    </row>
    <row r="118" spans="1:8" x14ac:dyDescent="0.15">
      <c r="A118" s="73">
        <v>117</v>
      </c>
      <c r="B118" t="s">
        <v>194</v>
      </c>
      <c r="C118" t="s">
        <v>377</v>
      </c>
      <c r="D118" t="s">
        <v>191</v>
      </c>
      <c r="E118" t="s">
        <v>187</v>
      </c>
      <c r="F118">
        <v>40.880000000000003</v>
      </c>
      <c r="G118" t="s">
        <v>200</v>
      </c>
      <c r="H118">
        <v>1</v>
      </c>
    </row>
    <row r="119" spans="1:8" x14ac:dyDescent="0.15">
      <c r="A119" s="73">
        <v>118</v>
      </c>
      <c r="B119" t="s">
        <v>194</v>
      </c>
      <c r="C119" t="s">
        <v>378</v>
      </c>
      <c r="D119" t="s">
        <v>202</v>
      </c>
      <c r="E119" t="s">
        <v>187</v>
      </c>
      <c r="F119">
        <v>41</v>
      </c>
      <c r="G119" t="s">
        <v>200</v>
      </c>
      <c r="H119">
        <v>1</v>
      </c>
    </row>
    <row r="120" spans="1:8" x14ac:dyDescent="0.15">
      <c r="A120" s="73">
        <v>119</v>
      </c>
      <c r="B120" t="s">
        <v>194</v>
      </c>
      <c r="C120" t="s">
        <v>379</v>
      </c>
      <c r="D120" t="s">
        <v>191</v>
      </c>
      <c r="E120" t="s">
        <v>187</v>
      </c>
      <c r="F120">
        <v>41</v>
      </c>
      <c r="G120" t="s">
        <v>200</v>
      </c>
      <c r="H120">
        <v>1</v>
      </c>
    </row>
    <row r="121" spans="1:8" x14ac:dyDescent="0.15">
      <c r="A121" s="73">
        <v>120</v>
      </c>
      <c r="B121" t="s">
        <v>194</v>
      </c>
      <c r="C121" t="s">
        <v>380</v>
      </c>
      <c r="D121" t="s">
        <v>202</v>
      </c>
      <c r="E121" t="s">
        <v>187</v>
      </c>
      <c r="F121">
        <v>41.21</v>
      </c>
      <c r="G121" t="s">
        <v>200</v>
      </c>
      <c r="H121">
        <v>1</v>
      </c>
    </row>
    <row r="122" spans="1:8" x14ac:dyDescent="0.15">
      <c r="A122" s="73">
        <v>121</v>
      </c>
      <c r="B122" t="s">
        <v>194</v>
      </c>
      <c r="C122" t="s">
        <v>384</v>
      </c>
      <c r="D122" t="s">
        <v>191</v>
      </c>
      <c r="E122" t="s">
        <v>187</v>
      </c>
      <c r="F122">
        <v>40.880000000000003</v>
      </c>
      <c r="G122" t="s">
        <v>200</v>
      </c>
      <c r="H122">
        <v>1</v>
      </c>
    </row>
    <row r="123" spans="1:8" x14ac:dyDescent="0.15">
      <c r="A123" s="73">
        <v>122</v>
      </c>
      <c r="B123" t="s">
        <v>194</v>
      </c>
      <c r="C123" t="s">
        <v>385</v>
      </c>
      <c r="D123" t="s">
        <v>202</v>
      </c>
      <c r="E123" t="s">
        <v>187</v>
      </c>
      <c r="F123">
        <v>41</v>
      </c>
      <c r="G123" t="s">
        <v>200</v>
      </c>
      <c r="H123">
        <v>1</v>
      </c>
    </row>
    <row r="124" spans="1:8" x14ac:dyDescent="0.15">
      <c r="A124" s="73">
        <v>123</v>
      </c>
      <c r="B124" t="s">
        <v>194</v>
      </c>
      <c r="C124" t="s">
        <v>386</v>
      </c>
      <c r="D124" t="s">
        <v>191</v>
      </c>
      <c r="E124" t="s">
        <v>187</v>
      </c>
      <c r="F124">
        <v>41</v>
      </c>
      <c r="G124" t="s">
        <v>200</v>
      </c>
      <c r="H124">
        <v>1</v>
      </c>
    </row>
    <row r="125" spans="1:8" x14ac:dyDescent="0.15">
      <c r="A125" s="73">
        <v>124</v>
      </c>
      <c r="B125" t="s">
        <v>194</v>
      </c>
      <c r="C125" t="s">
        <v>387</v>
      </c>
      <c r="D125" t="s">
        <v>202</v>
      </c>
      <c r="E125" t="s">
        <v>187</v>
      </c>
      <c r="F125">
        <v>41.21</v>
      </c>
      <c r="G125" t="s">
        <v>200</v>
      </c>
      <c r="H125">
        <v>1</v>
      </c>
    </row>
    <row r="126" spans="1:8" x14ac:dyDescent="0.15">
      <c r="A126" s="73">
        <v>125</v>
      </c>
      <c r="B126" t="s">
        <v>194</v>
      </c>
      <c r="C126" t="s">
        <v>390</v>
      </c>
      <c r="D126" t="s">
        <v>191</v>
      </c>
      <c r="E126" t="s">
        <v>187</v>
      </c>
      <c r="F126">
        <v>40.880000000000003</v>
      </c>
      <c r="G126" t="s">
        <v>200</v>
      </c>
      <c r="H126">
        <v>1</v>
      </c>
    </row>
    <row r="127" spans="1:8" x14ac:dyDescent="0.15">
      <c r="A127" s="73">
        <v>126</v>
      </c>
      <c r="B127" t="s">
        <v>194</v>
      </c>
      <c r="C127" t="s">
        <v>391</v>
      </c>
      <c r="D127" t="s">
        <v>202</v>
      </c>
      <c r="E127" t="s">
        <v>187</v>
      </c>
      <c r="F127">
        <v>41</v>
      </c>
      <c r="G127" t="s">
        <v>200</v>
      </c>
      <c r="H127">
        <v>1</v>
      </c>
    </row>
    <row r="128" spans="1:8" x14ac:dyDescent="0.15">
      <c r="A128" s="73">
        <v>127</v>
      </c>
      <c r="B128" t="s">
        <v>194</v>
      </c>
      <c r="C128" t="s">
        <v>392</v>
      </c>
      <c r="D128" t="s">
        <v>191</v>
      </c>
      <c r="E128" t="s">
        <v>187</v>
      </c>
      <c r="F128">
        <v>41</v>
      </c>
      <c r="G128" t="s">
        <v>200</v>
      </c>
      <c r="H128">
        <v>1</v>
      </c>
    </row>
    <row r="129" spans="1:8" x14ac:dyDescent="0.15">
      <c r="A129" s="73">
        <v>128</v>
      </c>
      <c r="B129" t="s">
        <v>194</v>
      </c>
      <c r="C129" t="s">
        <v>393</v>
      </c>
      <c r="D129" t="s">
        <v>202</v>
      </c>
      <c r="E129" t="s">
        <v>187</v>
      </c>
      <c r="F129">
        <v>41.21</v>
      </c>
      <c r="G129" t="s">
        <v>200</v>
      </c>
      <c r="H129">
        <v>1</v>
      </c>
    </row>
    <row r="130" spans="1:8" x14ac:dyDescent="0.15">
      <c r="A130" s="73">
        <v>129</v>
      </c>
      <c r="B130" t="s">
        <v>194</v>
      </c>
      <c r="C130" t="s">
        <v>396</v>
      </c>
      <c r="D130" t="s">
        <v>191</v>
      </c>
      <c r="E130" t="s">
        <v>187</v>
      </c>
      <c r="F130">
        <v>40.880000000000003</v>
      </c>
      <c r="G130" t="s">
        <v>200</v>
      </c>
      <c r="H130">
        <v>1</v>
      </c>
    </row>
    <row r="131" spans="1:8" x14ac:dyDescent="0.15">
      <c r="A131" s="73">
        <v>130</v>
      </c>
      <c r="B131" t="s">
        <v>194</v>
      </c>
      <c r="C131" t="s">
        <v>397</v>
      </c>
      <c r="D131" t="s">
        <v>202</v>
      </c>
      <c r="E131" t="s">
        <v>187</v>
      </c>
      <c r="F131">
        <v>41</v>
      </c>
      <c r="G131" t="s">
        <v>200</v>
      </c>
      <c r="H131">
        <v>1</v>
      </c>
    </row>
    <row r="132" spans="1:8" x14ac:dyDescent="0.15">
      <c r="A132" s="73">
        <v>131</v>
      </c>
      <c r="B132" t="s">
        <v>194</v>
      </c>
      <c r="C132" t="s">
        <v>398</v>
      </c>
      <c r="D132" t="s">
        <v>191</v>
      </c>
      <c r="E132" t="s">
        <v>187</v>
      </c>
      <c r="F132">
        <v>41</v>
      </c>
      <c r="G132" t="s">
        <v>200</v>
      </c>
      <c r="H132">
        <v>1</v>
      </c>
    </row>
    <row r="133" spans="1:8" x14ac:dyDescent="0.15">
      <c r="A133" s="73">
        <v>132</v>
      </c>
      <c r="B133" t="s">
        <v>194</v>
      </c>
      <c r="C133" t="s">
        <v>399</v>
      </c>
      <c r="D133" t="s">
        <v>202</v>
      </c>
      <c r="E133" t="s">
        <v>187</v>
      </c>
      <c r="F133">
        <v>41.21</v>
      </c>
      <c r="G133" t="s">
        <v>200</v>
      </c>
      <c r="H133">
        <v>1</v>
      </c>
    </row>
    <row r="134" spans="1:8" x14ac:dyDescent="0.15">
      <c r="A134" s="73">
        <v>133</v>
      </c>
      <c r="B134" t="s">
        <v>194</v>
      </c>
      <c r="C134" t="s">
        <v>402</v>
      </c>
      <c r="D134" t="s">
        <v>191</v>
      </c>
      <c r="E134" t="s">
        <v>187</v>
      </c>
      <c r="F134">
        <v>41.03</v>
      </c>
      <c r="G134" t="s">
        <v>200</v>
      </c>
      <c r="H134">
        <v>1</v>
      </c>
    </row>
    <row r="135" spans="1:8" x14ac:dyDescent="0.15">
      <c r="A135" s="73">
        <v>134</v>
      </c>
      <c r="B135" t="s">
        <v>194</v>
      </c>
      <c r="C135" t="s">
        <v>403</v>
      </c>
      <c r="D135" t="s">
        <v>202</v>
      </c>
      <c r="E135" t="s">
        <v>187</v>
      </c>
      <c r="F135">
        <v>41.16</v>
      </c>
      <c r="G135" t="s">
        <v>200</v>
      </c>
      <c r="H135">
        <v>1</v>
      </c>
    </row>
    <row r="136" spans="1:8" x14ac:dyDescent="0.15">
      <c r="A136" s="73">
        <v>135</v>
      </c>
      <c r="B136" t="s">
        <v>194</v>
      </c>
      <c r="C136" t="s">
        <v>404</v>
      </c>
      <c r="D136" t="s">
        <v>191</v>
      </c>
      <c r="E136" t="s">
        <v>187</v>
      </c>
      <c r="F136">
        <v>41.16</v>
      </c>
      <c r="G136" t="s">
        <v>200</v>
      </c>
      <c r="H136">
        <v>1</v>
      </c>
    </row>
    <row r="137" spans="1:8" x14ac:dyDescent="0.15">
      <c r="A137" s="73">
        <v>136</v>
      </c>
      <c r="B137" t="s">
        <v>194</v>
      </c>
      <c r="C137" t="s">
        <v>405</v>
      </c>
      <c r="D137" t="s">
        <v>202</v>
      </c>
      <c r="E137" t="s">
        <v>187</v>
      </c>
      <c r="F137">
        <v>41.37</v>
      </c>
      <c r="G137" t="s">
        <v>200</v>
      </c>
      <c r="H137">
        <v>1</v>
      </c>
    </row>
    <row r="138" spans="1:8" x14ac:dyDescent="0.15">
      <c r="A138" s="73">
        <v>137</v>
      </c>
      <c r="B138" t="s">
        <v>194</v>
      </c>
      <c r="C138" t="s">
        <v>408</v>
      </c>
      <c r="D138" t="s">
        <v>191</v>
      </c>
      <c r="E138" t="s">
        <v>187</v>
      </c>
      <c r="F138">
        <v>41.03</v>
      </c>
      <c r="G138" t="s">
        <v>200</v>
      </c>
      <c r="H138">
        <v>1</v>
      </c>
    </row>
    <row r="139" spans="1:8" x14ac:dyDescent="0.15">
      <c r="A139" s="73">
        <v>138</v>
      </c>
      <c r="B139" t="s">
        <v>194</v>
      </c>
      <c r="C139" t="s">
        <v>409</v>
      </c>
      <c r="D139" t="s">
        <v>202</v>
      </c>
      <c r="E139" t="s">
        <v>187</v>
      </c>
      <c r="F139">
        <v>41.16</v>
      </c>
      <c r="G139" t="s">
        <v>200</v>
      </c>
      <c r="H139">
        <v>1</v>
      </c>
    </row>
    <row r="140" spans="1:8" x14ac:dyDescent="0.15">
      <c r="A140" s="73">
        <v>139</v>
      </c>
      <c r="B140" t="s">
        <v>194</v>
      </c>
      <c r="C140" t="s">
        <v>410</v>
      </c>
      <c r="D140" t="s">
        <v>191</v>
      </c>
      <c r="E140" t="s">
        <v>187</v>
      </c>
      <c r="F140">
        <v>41.16</v>
      </c>
      <c r="G140" t="s">
        <v>200</v>
      </c>
      <c r="H140">
        <v>1</v>
      </c>
    </row>
    <row r="141" spans="1:8" x14ac:dyDescent="0.15">
      <c r="A141" s="73">
        <v>140</v>
      </c>
      <c r="B141" t="s">
        <v>194</v>
      </c>
      <c r="C141" t="s">
        <v>411</v>
      </c>
      <c r="D141" t="s">
        <v>202</v>
      </c>
      <c r="E141" t="s">
        <v>187</v>
      </c>
      <c r="F141">
        <v>41.37</v>
      </c>
      <c r="G141" t="s">
        <v>200</v>
      </c>
      <c r="H141">
        <v>1</v>
      </c>
    </row>
    <row r="142" spans="1:8" x14ac:dyDescent="0.15">
      <c r="A142" s="73">
        <v>141</v>
      </c>
      <c r="B142" t="s">
        <v>194</v>
      </c>
      <c r="C142" t="s">
        <v>414</v>
      </c>
      <c r="D142" t="s">
        <v>191</v>
      </c>
      <c r="E142" t="s">
        <v>187</v>
      </c>
      <c r="F142">
        <v>41.03</v>
      </c>
      <c r="G142" t="s">
        <v>200</v>
      </c>
      <c r="H142">
        <v>1</v>
      </c>
    </row>
    <row r="143" spans="1:8" x14ac:dyDescent="0.15">
      <c r="A143" s="73">
        <v>142</v>
      </c>
      <c r="B143" t="s">
        <v>194</v>
      </c>
      <c r="C143" t="s">
        <v>415</v>
      </c>
      <c r="D143" t="s">
        <v>202</v>
      </c>
      <c r="E143" t="s">
        <v>187</v>
      </c>
      <c r="F143">
        <v>41.16</v>
      </c>
      <c r="G143" t="s">
        <v>200</v>
      </c>
      <c r="H143">
        <v>1</v>
      </c>
    </row>
    <row r="144" spans="1:8" x14ac:dyDescent="0.15">
      <c r="A144" s="73">
        <v>143</v>
      </c>
      <c r="B144" t="s">
        <v>194</v>
      </c>
      <c r="C144" t="s">
        <v>416</v>
      </c>
      <c r="D144" t="s">
        <v>191</v>
      </c>
      <c r="E144" t="s">
        <v>187</v>
      </c>
      <c r="F144">
        <v>41.16</v>
      </c>
      <c r="G144" t="s">
        <v>200</v>
      </c>
      <c r="H144">
        <v>1</v>
      </c>
    </row>
    <row r="145" spans="1:8" x14ac:dyDescent="0.15">
      <c r="A145" s="73">
        <v>144</v>
      </c>
      <c r="B145" t="s">
        <v>194</v>
      </c>
      <c r="C145" t="s">
        <v>417</v>
      </c>
      <c r="D145" t="s">
        <v>202</v>
      </c>
      <c r="E145" t="s">
        <v>187</v>
      </c>
      <c r="F145">
        <v>41.37</v>
      </c>
      <c r="G145" t="s">
        <v>200</v>
      </c>
      <c r="H145">
        <v>1</v>
      </c>
    </row>
    <row r="146" spans="1:8" x14ac:dyDescent="0.15">
      <c r="A146" s="73">
        <v>145</v>
      </c>
      <c r="B146" t="s">
        <v>194</v>
      </c>
      <c r="C146" t="s">
        <v>420</v>
      </c>
      <c r="D146" t="s">
        <v>191</v>
      </c>
      <c r="E146" t="s">
        <v>187</v>
      </c>
      <c r="F146">
        <v>41.03</v>
      </c>
      <c r="G146" t="s">
        <v>200</v>
      </c>
      <c r="H146">
        <v>1</v>
      </c>
    </row>
    <row r="147" spans="1:8" x14ac:dyDescent="0.15">
      <c r="A147" s="73">
        <v>146</v>
      </c>
      <c r="B147" t="s">
        <v>194</v>
      </c>
      <c r="C147" t="s">
        <v>421</v>
      </c>
      <c r="D147" t="s">
        <v>202</v>
      </c>
      <c r="E147" t="s">
        <v>187</v>
      </c>
      <c r="F147">
        <v>41.16</v>
      </c>
      <c r="G147" t="s">
        <v>200</v>
      </c>
      <c r="H147">
        <v>1</v>
      </c>
    </row>
    <row r="148" spans="1:8" x14ac:dyDescent="0.15">
      <c r="A148" s="73">
        <v>147</v>
      </c>
      <c r="B148" t="s">
        <v>194</v>
      </c>
      <c r="C148" t="s">
        <v>422</v>
      </c>
      <c r="D148" t="s">
        <v>191</v>
      </c>
      <c r="E148" t="s">
        <v>187</v>
      </c>
      <c r="F148">
        <v>41.16</v>
      </c>
      <c r="G148" t="s">
        <v>200</v>
      </c>
      <c r="H148">
        <v>1</v>
      </c>
    </row>
    <row r="149" spans="1:8" x14ac:dyDescent="0.15">
      <c r="A149" s="73">
        <v>148</v>
      </c>
      <c r="B149" t="s">
        <v>194</v>
      </c>
      <c r="C149" t="s">
        <v>423</v>
      </c>
      <c r="D149" t="s">
        <v>202</v>
      </c>
      <c r="E149" t="s">
        <v>187</v>
      </c>
      <c r="F149">
        <v>41.37</v>
      </c>
      <c r="G149" t="s">
        <v>200</v>
      </c>
      <c r="H149">
        <v>1</v>
      </c>
    </row>
    <row r="150" spans="1:8" x14ac:dyDescent="0.15">
      <c r="A150" s="73">
        <v>149</v>
      </c>
      <c r="B150" t="s">
        <v>194</v>
      </c>
      <c r="C150" t="s">
        <v>426</v>
      </c>
      <c r="D150" t="s">
        <v>191</v>
      </c>
      <c r="E150" t="s">
        <v>187</v>
      </c>
      <c r="F150">
        <v>41.03</v>
      </c>
      <c r="G150" t="s">
        <v>200</v>
      </c>
      <c r="H150">
        <v>1</v>
      </c>
    </row>
    <row r="151" spans="1:8" x14ac:dyDescent="0.15">
      <c r="A151" s="73">
        <v>150</v>
      </c>
      <c r="B151" t="s">
        <v>194</v>
      </c>
      <c r="C151" t="s">
        <v>427</v>
      </c>
      <c r="D151" t="s">
        <v>202</v>
      </c>
      <c r="E151" t="s">
        <v>187</v>
      </c>
      <c r="F151">
        <v>41.16</v>
      </c>
      <c r="G151" t="s">
        <v>200</v>
      </c>
      <c r="H151">
        <v>1</v>
      </c>
    </row>
    <row r="152" spans="1:8" x14ac:dyDescent="0.15">
      <c r="A152" s="73">
        <v>151</v>
      </c>
      <c r="B152" t="s">
        <v>194</v>
      </c>
      <c r="C152" t="s">
        <v>428</v>
      </c>
      <c r="D152" t="s">
        <v>191</v>
      </c>
      <c r="E152" t="s">
        <v>187</v>
      </c>
      <c r="F152">
        <v>41.16</v>
      </c>
      <c r="G152" t="s">
        <v>200</v>
      </c>
      <c r="H152">
        <v>1</v>
      </c>
    </row>
    <row r="153" spans="1:8" x14ac:dyDescent="0.15">
      <c r="A153" s="73">
        <v>152</v>
      </c>
      <c r="B153" t="s">
        <v>194</v>
      </c>
      <c r="C153" t="s">
        <v>429</v>
      </c>
      <c r="D153" t="s">
        <v>202</v>
      </c>
      <c r="E153" t="s">
        <v>187</v>
      </c>
      <c r="F153">
        <v>41.37</v>
      </c>
      <c r="G153" t="s">
        <v>200</v>
      </c>
      <c r="H153">
        <v>1</v>
      </c>
    </row>
    <row r="154" spans="1:8" x14ac:dyDescent="0.15">
      <c r="A154" s="73">
        <v>153</v>
      </c>
      <c r="B154" t="s">
        <v>194</v>
      </c>
      <c r="C154" t="s">
        <v>432</v>
      </c>
      <c r="D154" t="s">
        <v>191</v>
      </c>
      <c r="E154" t="s">
        <v>187</v>
      </c>
      <c r="F154">
        <v>41.03</v>
      </c>
      <c r="G154" t="s">
        <v>200</v>
      </c>
      <c r="H154">
        <v>1</v>
      </c>
    </row>
    <row r="155" spans="1:8" x14ac:dyDescent="0.15">
      <c r="A155" s="73">
        <v>154</v>
      </c>
      <c r="B155" t="s">
        <v>194</v>
      </c>
      <c r="C155" t="s">
        <v>433</v>
      </c>
      <c r="D155" t="s">
        <v>202</v>
      </c>
      <c r="E155" t="s">
        <v>187</v>
      </c>
      <c r="F155">
        <v>41.16</v>
      </c>
      <c r="G155" t="s">
        <v>200</v>
      </c>
      <c r="H155">
        <v>1</v>
      </c>
    </row>
    <row r="156" spans="1:8" x14ac:dyDescent="0.15">
      <c r="A156" s="73">
        <v>155</v>
      </c>
      <c r="B156" t="s">
        <v>194</v>
      </c>
      <c r="C156" t="s">
        <v>434</v>
      </c>
      <c r="D156" t="s">
        <v>191</v>
      </c>
      <c r="E156" t="s">
        <v>187</v>
      </c>
      <c r="F156">
        <v>41.16</v>
      </c>
      <c r="G156" t="s">
        <v>200</v>
      </c>
      <c r="H156">
        <v>1</v>
      </c>
    </row>
    <row r="157" spans="1:8" x14ac:dyDescent="0.15">
      <c r="A157" s="73">
        <v>156</v>
      </c>
      <c r="B157" t="s">
        <v>194</v>
      </c>
      <c r="C157" t="s">
        <v>435</v>
      </c>
      <c r="D157" t="s">
        <v>202</v>
      </c>
      <c r="E157" t="s">
        <v>187</v>
      </c>
      <c r="F157">
        <v>41.37</v>
      </c>
      <c r="G157" t="s">
        <v>200</v>
      </c>
      <c r="H157">
        <v>1</v>
      </c>
    </row>
    <row r="158" spans="1:8" x14ac:dyDescent="0.15">
      <c r="A158" s="73">
        <v>157</v>
      </c>
      <c r="B158" t="s">
        <v>194</v>
      </c>
      <c r="C158" t="s">
        <v>438</v>
      </c>
      <c r="D158" t="s">
        <v>191</v>
      </c>
      <c r="E158" t="s">
        <v>187</v>
      </c>
      <c r="F158">
        <v>41.03</v>
      </c>
      <c r="G158" t="s">
        <v>200</v>
      </c>
      <c r="H158">
        <v>1</v>
      </c>
    </row>
    <row r="159" spans="1:8" x14ac:dyDescent="0.15">
      <c r="A159" s="73">
        <v>158</v>
      </c>
      <c r="B159" t="s">
        <v>194</v>
      </c>
      <c r="C159" t="s">
        <v>439</v>
      </c>
      <c r="D159" t="s">
        <v>202</v>
      </c>
      <c r="E159" t="s">
        <v>187</v>
      </c>
      <c r="F159">
        <v>41.16</v>
      </c>
      <c r="G159" t="s">
        <v>200</v>
      </c>
      <c r="H159">
        <v>1</v>
      </c>
    </row>
    <row r="160" spans="1:8" x14ac:dyDescent="0.15">
      <c r="A160" s="73">
        <v>159</v>
      </c>
      <c r="B160" t="s">
        <v>194</v>
      </c>
      <c r="C160" t="s">
        <v>440</v>
      </c>
      <c r="D160" t="s">
        <v>191</v>
      </c>
      <c r="E160" t="s">
        <v>187</v>
      </c>
      <c r="F160">
        <v>41.16</v>
      </c>
      <c r="G160" t="s">
        <v>200</v>
      </c>
      <c r="H160">
        <v>1</v>
      </c>
    </row>
    <row r="161" spans="1:8" x14ac:dyDescent="0.15">
      <c r="A161" s="73">
        <v>160</v>
      </c>
      <c r="B161" t="s">
        <v>194</v>
      </c>
      <c r="C161" t="s">
        <v>441</v>
      </c>
      <c r="D161" t="s">
        <v>202</v>
      </c>
      <c r="E161" t="s">
        <v>187</v>
      </c>
      <c r="F161">
        <v>41.37</v>
      </c>
      <c r="G161" t="s">
        <v>200</v>
      </c>
      <c r="H161">
        <v>1</v>
      </c>
    </row>
    <row r="162" spans="1:8" x14ac:dyDescent="0.15">
      <c r="A162" s="73">
        <v>161</v>
      </c>
      <c r="B162" t="s">
        <v>194</v>
      </c>
      <c r="C162" t="s">
        <v>444</v>
      </c>
      <c r="D162" t="s">
        <v>191</v>
      </c>
      <c r="E162" t="s">
        <v>187</v>
      </c>
      <c r="F162">
        <v>41.03</v>
      </c>
      <c r="G162" t="s">
        <v>200</v>
      </c>
      <c r="H162">
        <v>1</v>
      </c>
    </row>
    <row r="163" spans="1:8" x14ac:dyDescent="0.15">
      <c r="A163" s="73">
        <v>162</v>
      </c>
      <c r="B163" t="s">
        <v>194</v>
      </c>
      <c r="C163" t="s">
        <v>445</v>
      </c>
      <c r="D163" t="s">
        <v>189</v>
      </c>
      <c r="E163" t="s">
        <v>187</v>
      </c>
      <c r="F163">
        <v>41.16</v>
      </c>
      <c r="G163" t="s">
        <v>200</v>
      </c>
      <c r="H163">
        <v>1</v>
      </c>
    </row>
    <row r="164" spans="1:8" x14ac:dyDescent="0.15">
      <c r="A164" s="73">
        <v>163</v>
      </c>
      <c r="B164" t="s">
        <v>194</v>
      </c>
      <c r="C164" t="s">
        <v>446</v>
      </c>
      <c r="D164" t="s">
        <v>191</v>
      </c>
      <c r="E164" t="s">
        <v>187</v>
      </c>
      <c r="F164">
        <v>41.16</v>
      </c>
      <c r="G164" t="s">
        <v>200</v>
      </c>
      <c r="H164">
        <v>1</v>
      </c>
    </row>
    <row r="165" spans="1:8" x14ac:dyDescent="0.15">
      <c r="A165" s="73">
        <v>164</v>
      </c>
      <c r="B165" t="s">
        <v>194</v>
      </c>
      <c r="C165" t="s">
        <v>447</v>
      </c>
      <c r="D165" t="s">
        <v>202</v>
      </c>
      <c r="E165" t="s">
        <v>187</v>
      </c>
      <c r="F165">
        <v>41.37</v>
      </c>
      <c r="G165" t="s">
        <v>200</v>
      </c>
      <c r="H165">
        <v>1</v>
      </c>
    </row>
    <row r="166" spans="1:8" x14ac:dyDescent="0.15">
      <c r="A166" s="73">
        <v>165</v>
      </c>
      <c r="B166" t="s">
        <v>194</v>
      </c>
      <c r="C166" t="s">
        <v>450</v>
      </c>
      <c r="D166" t="s">
        <v>191</v>
      </c>
      <c r="E166" t="s">
        <v>187</v>
      </c>
      <c r="F166">
        <v>41.03</v>
      </c>
      <c r="G166" t="s">
        <v>200</v>
      </c>
      <c r="H166">
        <v>1</v>
      </c>
    </row>
    <row r="167" spans="1:8" x14ac:dyDescent="0.15">
      <c r="A167" s="73">
        <v>166</v>
      </c>
      <c r="B167" t="s">
        <v>194</v>
      </c>
      <c r="C167" t="s">
        <v>451</v>
      </c>
      <c r="D167" t="s">
        <v>202</v>
      </c>
      <c r="E167" t="s">
        <v>187</v>
      </c>
      <c r="F167">
        <v>41.16</v>
      </c>
      <c r="G167" t="s">
        <v>200</v>
      </c>
      <c r="H167">
        <v>1</v>
      </c>
    </row>
    <row r="168" spans="1:8" x14ac:dyDescent="0.15">
      <c r="A168" s="73">
        <v>167</v>
      </c>
      <c r="B168" t="s">
        <v>194</v>
      </c>
      <c r="C168" t="s">
        <v>452</v>
      </c>
      <c r="D168" t="s">
        <v>191</v>
      </c>
      <c r="E168" t="s">
        <v>187</v>
      </c>
      <c r="F168">
        <v>41.16</v>
      </c>
      <c r="G168" t="s">
        <v>200</v>
      </c>
      <c r="H168">
        <v>1</v>
      </c>
    </row>
    <row r="169" spans="1:8" x14ac:dyDescent="0.15">
      <c r="A169" s="73">
        <v>168</v>
      </c>
      <c r="B169" t="s">
        <v>194</v>
      </c>
      <c r="C169" t="s">
        <v>453</v>
      </c>
      <c r="D169" t="s">
        <v>202</v>
      </c>
      <c r="E169" t="s">
        <v>187</v>
      </c>
      <c r="F169">
        <v>41.37</v>
      </c>
      <c r="G169" t="s">
        <v>200</v>
      </c>
      <c r="H169">
        <v>1</v>
      </c>
    </row>
    <row r="170" spans="1:8" x14ac:dyDescent="0.15">
      <c r="A170" s="73">
        <v>169</v>
      </c>
      <c r="B170" t="s">
        <v>194</v>
      </c>
      <c r="C170" t="s">
        <v>456</v>
      </c>
      <c r="D170" t="s">
        <v>191</v>
      </c>
      <c r="E170" t="s">
        <v>187</v>
      </c>
      <c r="F170">
        <v>41.03</v>
      </c>
      <c r="G170" t="s">
        <v>200</v>
      </c>
      <c r="H170">
        <v>1</v>
      </c>
    </row>
    <row r="171" spans="1:8" x14ac:dyDescent="0.15">
      <c r="A171" s="73">
        <v>170</v>
      </c>
      <c r="B171" t="s">
        <v>194</v>
      </c>
      <c r="C171" t="s">
        <v>457</v>
      </c>
      <c r="D171" t="s">
        <v>202</v>
      </c>
      <c r="E171" t="s">
        <v>187</v>
      </c>
      <c r="F171">
        <v>41.16</v>
      </c>
      <c r="G171" t="s">
        <v>200</v>
      </c>
      <c r="H171">
        <v>1</v>
      </c>
    </row>
    <row r="172" spans="1:8" x14ac:dyDescent="0.15">
      <c r="A172" s="73">
        <v>171</v>
      </c>
      <c r="B172" t="s">
        <v>194</v>
      </c>
      <c r="C172" t="s">
        <v>458</v>
      </c>
      <c r="D172" t="s">
        <v>191</v>
      </c>
      <c r="E172" t="s">
        <v>187</v>
      </c>
      <c r="F172">
        <v>41.16</v>
      </c>
      <c r="G172" t="s">
        <v>200</v>
      </c>
      <c r="H172">
        <v>1</v>
      </c>
    </row>
    <row r="173" spans="1:8" x14ac:dyDescent="0.15">
      <c r="A173" s="73">
        <v>172</v>
      </c>
      <c r="B173" t="s">
        <v>194</v>
      </c>
      <c r="C173" t="s">
        <v>459</v>
      </c>
      <c r="D173" t="s">
        <v>202</v>
      </c>
      <c r="E173" t="s">
        <v>187</v>
      </c>
      <c r="F173">
        <v>41.37</v>
      </c>
      <c r="G173" t="s">
        <v>200</v>
      </c>
      <c r="H173">
        <v>1</v>
      </c>
    </row>
    <row r="174" spans="1:8" x14ac:dyDescent="0.15">
      <c r="A174" s="73">
        <v>173</v>
      </c>
      <c r="B174" t="s">
        <v>194</v>
      </c>
      <c r="C174" t="s">
        <v>462</v>
      </c>
      <c r="D174" t="s">
        <v>191</v>
      </c>
      <c r="E174" t="s">
        <v>187</v>
      </c>
      <c r="F174">
        <v>41.03</v>
      </c>
      <c r="G174" t="s">
        <v>200</v>
      </c>
      <c r="H174">
        <v>1</v>
      </c>
    </row>
    <row r="175" spans="1:8" x14ac:dyDescent="0.15">
      <c r="A175" s="73">
        <v>174</v>
      </c>
      <c r="B175" t="s">
        <v>194</v>
      </c>
      <c r="C175" t="s">
        <v>463</v>
      </c>
      <c r="D175" t="s">
        <v>202</v>
      </c>
      <c r="E175" t="s">
        <v>187</v>
      </c>
      <c r="F175">
        <v>41.16</v>
      </c>
      <c r="G175" t="s">
        <v>200</v>
      </c>
      <c r="H175">
        <v>1</v>
      </c>
    </row>
    <row r="176" spans="1:8" x14ac:dyDescent="0.15">
      <c r="A176" s="73">
        <v>175</v>
      </c>
      <c r="B176" t="s">
        <v>194</v>
      </c>
      <c r="C176" t="s">
        <v>464</v>
      </c>
      <c r="D176" t="s">
        <v>191</v>
      </c>
      <c r="E176" t="s">
        <v>187</v>
      </c>
      <c r="F176">
        <v>41.16</v>
      </c>
      <c r="G176" t="s">
        <v>200</v>
      </c>
      <c r="H176">
        <v>1</v>
      </c>
    </row>
    <row r="177" spans="1:8" x14ac:dyDescent="0.15">
      <c r="A177" s="73">
        <v>176</v>
      </c>
      <c r="B177" t="s">
        <v>194</v>
      </c>
      <c r="C177" t="s">
        <v>465</v>
      </c>
      <c r="D177" t="s">
        <v>202</v>
      </c>
      <c r="E177" t="s">
        <v>187</v>
      </c>
      <c r="F177">
        <v>41.37</v>
      </c>
      <c r="G177" t="s">
        <v>200</v>
      </c>
      <c r="H177">
        <v>1</v>
      </c>
    </row>
    <row r="178" spans="1:8" x14ac:dyDescent="0.15">
      <c r="A178" s="73">
        <v>177</v>
      </c>
      <c r="B178" t="s">
        <v>194</v>
      </c>
      <c r="C178" t="s">
        <v>468</v>
      </c>
      <c r="D178" t="s">
        <v>191</v>
      </c>
      <c r="E178" t="s">
        <v>187</v>
      </c>
      <c r="F178">
        <v>41.03</v>
      </c>
      <c r="G178" t="s">
        <v>200</v>
      </c>
      <c r="H178">
        <v>1</v>
      </c>
    </row>
    <row r="179" spans="1:8" x14ac:dyDescent="0.15">
      <c r="A179" s="73">
        <v>178</v>
      </c>
      <c r="B179" t="s">
        <v>194</v>
      </c>
      <c r="C179" t="s">
        <v>469</v>
      </c>
      <c r="D179" t="s">
        <v>202</v>
      </c>
      <c r="E179" t="s">
        <v>187</v>
      </c>
      <c r="F179">
        <v>41.16</v>
      </c>
      <c r="G179" t="s">
        <v>200</v>
      </c>
      <c r="H179">
        <v>1</v>
      </c>
    </row>
    <row r="180" spans="1:8" x14ac:dyDescent="0.15">
      <c r="A180" s="73">
        <v>179</v>
      </c>
      <c r="B180" t="s">
        <v>194</v>
      </c>
      <c r="C180" t="s">
        <v>470</v>
      </c>
      <c r="D180" t="s">
        <v>191</v>
      </c>
      <c r="E180" t="s">
        <v>187</v>
      </c>
      <c r="F180">
        <v>41.16</v>
      </c>
      <c r="G180" t="s">
        <v>200</v>
      </c>
      <c r="H180">
        <v>1</v>
      </c>
    </row>
    <row r="181" spans="1:8" x14ac:dyDescent="0.15">
      <c r="A181" s="73">
        <v>180</v>
      </c>
      <c r="B181" t="s">
        <v>194</v>
      </c>
      <c r="C181" t="s">
        <v>471</v>
      </c>
      <c r="D181" t="s">
        <v>202</v>
      </c>
      <c r="E181" t="s">
        <v>187</v>
      </c>
      <c r="F181">
        <v>41.37</v>
      </c>
      <c r="G181" t="s">
        <v>200</v>
      </c>
      <c r="H181">
        <v>1</v>
      </c>
    </row>
    <row r="182" spans="1:8" x14ac:dyDescent="0.15">
      <c r="A182" s="73">
        <v>181</v>
      </c>
      <c r="B182" t="s">
        <v>194</v>
      </c>
      <c r="C182" t="s">
        <v>474</v>
      </c>
      <c r="D182" t="s">
        <v>191</v>
      </c>
      <c r="E182" t="s">
        <v>187</v>
      </c>
      <c r="F182">
        <v>41.03</v>
      </c>
      <c r="G182" t="s">
        <v>200</v>
      </c>
      <c r="H182">
        <v>1</v>
      </c>
    </row>
    <row r="183" spans="1:8" x14ac:dyDescent="0.15">
      <c r="A183" s="73">
        <v>182</v>
      </c>
      <c r="B183" t="s">
        <v>194</v>
      </c>
      <c r="C183" t="s">
        <v>475</v>
      </c>
      <c r="D183" t="s">
        <v>202</v>
      </c>
      <c r="E183" t="s">
        <v>187</v>
      </c>
      <c r="F183">
        <v>41.16</v>
      </c>
      <c r="G183" t="s">
        <v>200</v>
      </c>
      <c r="H183">
        <v>1</v>
      </c>
    </row>
    <row r="184" spans="1:8" x14ac:dyDescent="0.15">
      <c r="A184" s="73">
        <v>183</v>
      </c>
      <c r="B184" t="s">
        <v>194</v>
      </c>
      <c r="C184" t="s">
        <v>476</v>
      </c>
      <c r="D184" t="s">
        <v>191</v>
      </c>
      <c r="E184" t="s">
        <v>187</v>
      </c>
      <c r="F184">
        <v>41.16</v>
      </c>
      <c r="G184" t="s">
        <v>200</v>
      </c>
      <c r="H184">
        <v>1</v>
      </c>
    </row>
    <row r="185" spans="1:8" x14ac:dyDescent="0.15">
      <c r="A185" s="73">
        <v>184</v>
      </c>
      <c r="B185" t="s">
        <v>194</v>
      </c>
      <c r="C185" t="s">
        <v>477</v>
      </c>
      <c r="D185" t="s">
        <v>202</v>
      </c>
      <c r="E185" t="s">
        <v>187</v>
      </c>
      <c r="F185">
        <v>41.37</v>
      </c>
      <c r="G185" t="s">
        <v>200</v>
      </c>
      <c r="H185">
        <v>1</v>
      </c>
    </row>
    <row r="186" spans="1:8" x14ac:dyDescent="0.15">
      <c r="A186" s="73">
        <v>185</v>
      </c>
      <c r="B186" t="s">
        <v>194</v>
      </c>
      <c r="C186" t="s">
        <v>480</v>
      </c>
      <c r="D186" t="s">
        <v>191</v>
      </c>
      <c r="E186" t="s">
        <v>187</v>
      </c>
      <c r="F186">
        <v>41.03</v>
      </c>
      <c r="G186" t="s">
        <v>200</v>
      </c>
      <c r="H186">
        <v>1</v>
      </c>
    </row>
    <row r="187" spans="1:8" x14ac:dyDescent="0.15">
      <c r="A187" s="73">
        <v>186</v>
      </c>
      <c r="B187" t="s">
        <v>194</v>
      </c>
      <c r="C187" t="s">
        <v>481</v>
      </c>
      <c r="D187" t="s">
        <v>202</v>
      </c>
      <c r="E187" t="s">
        <v>187</v>
      </c>
      <c r="F187">
        <v>41.16</v>
      </c>
      <c r="G187" t="s">
        <v>200</v>
      </c>
      <c r="H187">
        <v>1</v>
      </c>
    </row>
    <row r="188" spans="1:8" x14ac:dyDescent="0.15">
      <c r="A188" s="73">
        <v>187</v>
      </c>
      <c r="B188" t="s">
        <v>194</v>
      </c>
      <c r="C188" t="s">
        <v>482</v>
      </c>
      <c r="D188" t="s">
        <v>191</v>
      </c>
      <c r="E188" t="s">
        <v>187</v>
      </c>
      <c r="F188">
        <v>41.16</v>
      </c>
      <c r="G188" t="s">
        <v>200</v>
      </c>
      <c r="H188">
        <v>1</v>
      </c>
    </row>
    <row r="189" spans="1:8" x14ac:dyDescent="0.15">
      <c r="A189" s="73">
        <v>188</v>
      </c>
      <c r="B189" t="s">
        <v>194</v>
      </c>
      <c r="C189" t="s">
        <v>483</v>
      </c>
      <c r="D189" t="s">
        <v>202</v>
      </c>
      <c r="E189" t="s">
        <v>187</v>
      </c>
      <c r="F189">
        <v>41.37</v>
      </c>
      <c r="G189" t="s">
        <v>200</v>
      </c>
      <c r="H189">
        <v>1</v>
      </c>
    </row>
    <row r="190" spans="1:8" x14ac:dyDescent="0.15">
      <c r="A190" s="73">
        <v>189</v>
      </c>
      <c r="B190" t="s">
        <v>194</v>
      </c>
      <c r="C190" t="s">
        <v>486</v>
      </c>
      <c r="D190" t="s">
        <v>191</v>
      </c>
      <c r="E190" t="s">
        <v>187</v>
      </c>
      <c r="F190">
        <v>41.03</v>
      </c>
      <c r="G190" t="s">
        <v>200</v>
      </c>
      <c r="H190">
        <v>1</v>
      </c>
    </row>
    <row r="191" spans="1:8" x14ac:dyDescent="0.15">
      <c r="A191" s="73">
        <v>190</v>
      </c>
      <c r="B191" t="s">
        <v>194</v>
      </c>
      <c r="C191" t="s">
        <v>487</v>
      </c>
      <c r="D191" t="s">
        <v>202</v>
      </c>
      <c r="E191" t="s">
        <v>187</v>
      </c>
      <c r="F191">
        <v>41.16</v>
      </c>
      <c r="G191" t="s">
        <v>200</v>
      </c>
      <c r="H191">
        <v>1</v>
      </c>
    </row>
    <row r="192" spans="1:8" x14ac:dyDescent="0.15">
      <c r="A192" s="73">
        <v>191</v>
      </c>
      <c r="B192" t="s">
        <v>194</v>
      </c>
      <c r="C192" t="s">
        <v>488</v>
      </c>
      <c r="D192" t="s">
        <v>191</v>
      </c>
      <c r="E192" t="s">
        <v>187</v>
      </c>
      <c r="F192">
        <v>41.16</v>
      </c>
      <c r="G192" t="s">
        <v>200</v>
      </c>
      <c r="H192">
        <v>1</v>
      </c>
    </row>
    <row r="193" spans="1:8" x14ac:dyDescent="0.15">
      <c r="A193" s="73">
        <v>192</v>
      </c>
      <c r="B193" t="s">
        <v>194</v>
      </c>
      <c r="C193" t="s">
        <v>489</v>
      </c>
      <c r="D193" t="s">
        <v>202</v>
      </c>
      <c r="E193" t="s">
        <v>187</v>
      </c>
      <c r="F193">
        <v>41.37</v>
      </c>
      <c r="G193" t="s">
        <v>200</v>
      </c>
      <c r="H193">
        <v>1</v>
      </c>
    </row>
    <row r="194" spans="1:8" x14ac:dyDescent="0.15">
      <c r="A194" s="73">
        <v>193</v>
      </c>
      <c r="B194" t="s">
        <v>194</v>
      </c>
      <c r="C194" t="s">
        <v>492</v>
      </c>
      <c r="D194" t="s">
        <v>191</v>
      </c>
      <c r="E194" t="s">
        <v>187</v>
      </c>
      <c r="F194">
        <v>41.03</v>
      </c>
      <c r="G194" t="s">
        <v>200</v>
      </c>
      <c r="H194">
        <v>1</v>
      </c>
    </row>
    <row r="195" spans="1:8" x14ac:dyDescent="0.15">
      <c r="A195" s="73">
        <v>194</v>
      </c>
      <c r="B195" t="s">
        <v>194</v>
      </c>
      <c r="C195" t="s">
        <v>493</v>
      </c>
      <c r="D195" t="s">
        <v>202</v>
      </c>
      <c r="E195" t="s">
        <v>187</v>
      </c>
      <c r="F195">
        <v>41.16</v>
      </c>
      <c r="G195" t="s">
        <v>200</v>
      </c>
      <c r="H195">
        <v>1</v>
      </c>
    </row>
    <row r="196" spans="1:8" x14ac:dyDescent="0.15">
      <c r="A196" s="73">
        <v>195</v>
      </c>
      <c r="B196" t="s">
        <v>194</v>
      </c>
      <c r="C196" t="s">
        <v>494</v>
      </c>
      <c r="D196" t="s">
        <v>191</v>
      </c>
      <c r="E196" t="s">
        <v>187</v>
      </c>
      <c r="F196">
        <v>41.16</v>
      </c>
      <c r="G196" t="s">
        <v>200</v>
      </c>
      <c r="H196">
        <v>1</v>
      </c>
    </row>
    <row r="197" spans="1:8" x14ac:dyDescent="0.15">
      <c r="A197" s="73">
        <v>196</v>
      </c>
      <c r="B197" t="s">
        <v>194</v>
      </c>
      <c r="C197" t="s">
        <v>495</v>
      </c>
      <c r="D197" t="s">
        <v>202</v>
      </c>
      <c r="E197" t="s">
        <v>187</v>
      </c>
      <c r="F197">
        <v>41.37</v>
      </c>
      <c r="G197" t="s">
        <v>200</v>
      </c>
      <c r="H197">
        <v>1</v>
      </c>
    </row>
    <row r="198" spans="1:8" x14ac:dyDescent="0.15">
      <c r="A198" s="73">
        <v>197</v>
      </c>
      <c r="B198" t="s">
        <v>194</v>
      </c>
      <c r="C198" t="s">
        <v>498</v>
      </c>
      <c r="D198" t="s">
        <v>191</v>
      </c>
      <c r="E198" t="s">
        <v>187</v>
      </c>
      <c r="F198">
        <v>41.03</v>
      </c>
      <c r="G198" t="s">
        <v>200</v>
      </c>
      <c r="H198">
        <v>1</v>
      </c>
    </row>
    <row r="199" spans="1:8" x14ac:dyDescent="0.15">
      <c r="A199" s="73">
        <v>198</v>
      </c>
      <c r="B199" t="s">
        <v>194</v>
      </c>
      <c r="C199" t="s">
        <v>499</v>
      </c>
      <c r="D199" t="s">
        <v>202</v>
      </c>
      <c r="E199" t="s">
        <v>187</v>
      </c>
      <c r="F199">
        <v>41.16</v>
      </c>
      <c r="G199" t="s">
        <v>200</v>
      </c>
      <c r="H199">
        <v>1</v>
      </c>
    </row>
    <row r="200" spans="1:8" x14ac:dyDescent="0.15">
      <c r="A200" s="73">
        <v>199</v>
      </c>
      <c r="B200" t="s">
        <v>194</v>
      </c>
      <c r="C200" t="s">
        <v>500</v>
      </c>
      <c r="D200" t="s">
        <v>191</v>
      </c>
      <c r="E200" t="s">
        <v>187</v>
      </c>
      <c r="F200">
        <v>41.16</v>
      </c>
      <c r="G200" t="s">
        <v>200</v>
      </c>
      <c r="H200">
        <v>1</v>
      </c>
    </row>
    <row r="201" spans="1:8" x14ac:dyDescent="0.15">
      <c r="A201" s="73">
        <v>200</v>
      </c>
      <c r="B201" t="s">
        <v>194</v>
      </c>
      <c r="C201" t="s">
        <v>501</v>
      </c>
      <c r="D201" t="s">
        <v>202</v>
      </c>
      <c r="E201" t="s">
        <v>187</v>
      </c>
      <c r="F201">
        <v>41.37</v>
      </c>
      <c r="G201" t="s">
        <v>200</v>
      </c>
      <c r="H201">
        <v>1</v>
      </c>
    </row>
    <row r="202" spans="1:8" x14ac:dyDescent="0.15">
      <c r="A202" s="73">
        <v>201</v>
      </c>
      <c r="B202" t="s">
        <v>194</v>
      </c>
      <c r="C202" t="s">
        <v>504</v>
      </c>
      <c r="D202" t="s">
        <v>191</v>
      </c>
      <c r="E202" t="s">
        <v>187</v>
      </c>
      <c r="F202">
        <v>41.03</v>
      </c>
      <c r="G202" t="s">
        <v>200</v>
      </c>
      <c r="H202">
        <v>1</v>
      </c>
    </row>
    <row r="203" spans="1:8" x14ac:dyDescent="0.15">
      <c r="A203" s="73">
        <v>202</v>
      </c>
      <c r="B203" t="s">
        <v>194</v>
      </c>
      <c r="C203" t="s">
        <v>505</v>
      </c>
      <c r="D203" t="s">
        <v>202</v>
      </c>
      <c r="E203" t="s">
        <v>187</v>
      </c>
      <c r="F203">
        <v>41.16</v>
      </c>
      <c r="G203" t="s">
        <v>200</v>
      </c>
      <c r="H203">
        <v>1</v>
      </c>
    </row>
    <row r="204" spans="1:8" x14ac:dyDescent="0.15">
      <c r="A204" s="73">
        <v>203</v>
      </c>
      <c r="B204" t="s">
        <v>194</v>
      </c>
      <c r="C204" t="s">
        <v>506</v>
      </c>
      <c r="D204" t="s">
        <v>191</v>
      </c>
      <c r="E204" t="s">
        <v>187</v>
      </c>
      <c r="F204">
        <v>41.16</v>
      </c>
      <c r="G204" t="s">
        <v>200</v>
      </c>
      <c r="H204">
        <v>1</v>
      </c>
    </row>
    <row r="205" spans="1:8" x14ac:dyDescent="0.15">
      <c r="A205" s="73">
        <v>204</v>
      </c>
      <c r="B205" t="s">
        <v>194</v>
      </c>
      <c r="C205" t="s">
        <v>507</v>
      </c>
      <c r="D205" t="s">
        <v>202</v>
      </c>
      <c r="E205" t="s">
        <v>187</v>
      </c>
      <c r="F205">
        <v>41.37</v>
      </c>
      <c r="G205" t="s">
        <v>200</v>
      </c>
      <c r="H205">
        <v>1</v>
      </c>
    </row>
    <row r="206" spans="1:8" x14ac:dyDescent="0.15">
      <c r="A206" s="73">
        <v>205</v>
      </c>
      <c r="B206" t="s">
        <v>194</v>
      </c>
      <c r="C206" t="s">
        <v>510</v>
      </c>
      <c r="D206" t="s">
        <v>191</v>
      </c>
      <c r="E206" t="s">
        <v>187</v>
      </c>
      <c r="F206">
        <v>41.03</v>
      </c>
      <c r="G206" t="s">
        <v>200</v>
      </c>
      <c r="H206">
        <v>1</v>
      </c>
    </row>
    <row r="207" spans="1:8" x14ac:dyDescent="0.15">
      <c r="A207" s="73">
        <v>206</v>
      </c>
      <c r="B207" t="s">
        <v>194</v>
      </c>
      <c r="C207" t="s">
        <v>511</v>
      </c>
      <c r="D207" t="s">
        <v>202</v>
      </c>
      <c r="E207" t="s">
        <v>187</v>
      </c>
      <c r="F207">
        <v>41.16</v>
      </c>
      <c r="G207" t="s">
        <v>200</v>
      </c>
      <c r="H207">
        <v>1</v>
      </c>
    </row>
    <row r="208" spans="1:8" x14ac:dyDescent="0.15">
      <c r="A208" s="73">
        <v>207</v>
      </c>
      <c r="B208" t="s">
        <v>194</v>
      </c>
      <c r="C208" t="s">
        <v>512</v>
      </c>
      <c r="D208" t="s">
        <v>191</v>
      </c>
      <c r="E208" t="s">
        <v>187</v>
      </c>
      <c r="F208">
        <v>41.16</v>
      </c>
      <c r="G208" t="s">
        <v>200</v>
      </c>
      <c r="H208">
        <v>1</v>
      </c>
    </row>
    <row r="209" spans="1:8" x14ac:dyDescent="0.15">
      <c r="A209" s="73">
        <v>208</v>
      </c>
      <c r="B209" t="s">
        <v>194</v>
      </c>
      <c r="C209" t="s">
        <v>513</v>
      </c>
      <c r="D209" t="s">
        <v>202</v>
      </c>
      <c r="E209" t="s">
        <v>187</v>
      </c>
      <c r="F209">
        <v>41.37</v>
      </c>
      <c r="G209" t="s">
        <v>200</v>
      </c>
      <c r="H209">
        <v>1</v>
      </c>
    </row>
    <row r="210" spans="1:8" x14ac:dyDescent="0.15">
      <c r="A210" s="73">
        <v>209</v>
      </c>
      <c r="B210" t="s">
        <v>194</v>
      </c>
      <c r="C210" t="s">
        <v>516</v>
      </c>
      <c r="D210" t="s">
        <v>191</v>
      </c>
      <c r="E210" t="s">
        <v>187</v>
      </c>
      <c r="F210">
        <v>41.03</v>
      </c>
      <c r="G210" t="s">
        <v>200</v>
      </c>
      <c r="H210">
        <v>1</v>
      </c>
    </row>
    <row r="211" spans="1:8" x14ac:dyDescent="0.15">
      <c r="A211" s="73">
        <v>210</v>
      </c>
      <c r="B211" t="s">
        <v>194</v>
      </c>
      <c r="C211" t="s">
        <v>517</v>
      </c>
      <c r="D211" t="s">
        <v>202</v>
      </c>
      <c r="E211" t="s">
        <v>187</v>
      </c>
      <c r="F211">
        <v>41.16</v>
      </c>
      <c r="G211" t="s">
        <v>200</v>
      </c>
      <c r="H211">
        <v>1</v>
      </c>
    </row>
    <row r="212" spans="1:8" x14ac:dyDescent="0.15">
      <c r="A212" s="73">
        <v>211</v>
      </c>
      <c r="B212" t="s">
        <v>194</v>
      </c>
      <c r="C212" t="s">
        <v>518</v>
      </c>
      <c r="D212" t="s">
        <v>191</v>
      </c>
      <c r="E212" t="s">
        <v>187</v>
      </c>
      <c r="F212">
        <v>41.16</v>
      </c>
      <c r="G212" t="s">
        <v>200</v>
      </c>
      <c r="H212">
        <v>1</v>
      </c>
    </row>
    <row r="213" spans="1:8" x14ac:dyDescent="0.15">
      <c r="A213" s="73">
        <v>212</v>
      </c>
      <c r="B213" t="s">
        <v>194</v>
      </c>
      <c r="C213" t="s">
        <v>519</v>
      </c>
      <c r="D213" t="s">
        <v>202</v>
      </c>
      <c r="E213" t="s">
        <v>187</v>
      </c>
      <c r="F213">
        <v>41.37</v>
      </c>
      <c r="G213" t="s">
        <v>200</v>
      </c>
      <c r="H213">
        <v>1</v>
      </c>
    </row>
    <row r="214" spans="1:8" x14ac:dyDescent="0.15">
      <c r="A214" s="73">
        <v>213</v>
      </c>
      <c r="B214" t="s">
        <v>194</v>
      </c>
      <c r="C214" t="s">
        <v>522</v>
      </c>
      <c r="D214" t="s">
        <v>191</v>
      </c>
      <c r="E214" t="s">
        <v>187</v>
      </c>
      <c r="F214">
        <v>41.03</v>
      </c>
      <c r="G214" t="s">
        <v>200</v>
      </c>
      <c r="H214">
        <v>1</v>
      </c>
    </row>
    <row r="215" spans="1:8" x14ac:dyDescent="0.15">
      <c r="A215" s="73">
        <v>214</v>
      </c>
      <c r="B215" t="s">
        <v>194</v>
      </c>
      <c r="C215" t="s">
        <v>523</v>
      </c>
      <c r="D215" t="s">
        <v>202</v>
      </c>
      <c r="E215" t="s">
        <v>187</v>
      </c>
      <c r="F215">
        <v>41.16</v>
      </c>
      <c r="G215" t="s">
        <v>200</v>
      </c>
      <c r="H215">
        <v>1</v>
      </c>
    </row>
    <row r="216" spans="1:8" x14ac:dyDescent="0.15">
      <c r="A216" s="73">
        <v>215</v>
      </c>
      <c r="B216" t="s">
        <v>194</v>
      </c>
      <c r="C216" t="s">
        <v>524</v>
      </c>
      <c r="D216" t="s">
        <v>191</v>
      </c>
      <c r="E216" t="s">
        <v>187</v>
      </c>
      <c r="F216">
        <v>41.16</v>
      </c>
      <c r="G216" t="s">
        <v>200</v>
      </c>
      <c r="H216">
        <v>1</v>
      </c>
    </row>
    <row r="217" spans="1:8" x14ac:dyDescent="0.15">
      <c r="A217" s="73">
        <v>216</v>
      </c>
      <c r="B217" t="s">
        <v>194</v>
      </c>
      <c r="C217" t="s">
        <v>525</v>
      </c>
      <c r="D217" t="s">
        <v>202</v>
      </c>
      <c r="E217" t="s">
        <v>187</v>
      </c>
      <c r="F217">
        <v>41.37</v>
      </c>
      <c r="G217" t="s">
        <v>200</v>
      </c>
      <c r="H217">
        <v>1</v>
      </c>
    </row>
    <row r="218" spans="1:8" x14ac:dyDescent="0.15">
      <c r="A218" s="73">
        <v>217</v>
      </c>
      <c r="B218" t="s">
        <v>194</v>
      </c>
      <c r="C218" t="s">
        <v>528</v>
      </c>
      <c r="D218" t="s">
        <v>191</v>
      </c>
      <c r="E218" t="s">
        <v>187</v>
      </c>
      <c r="F218">
        <v>41.03</v>
      </c>
      <c r="G218" t="s">
        <v>200</v>
      </c>
      <c r="H218">
        <v>1</v>
      </c>
    </row>
    <row r="219" spans="1:8" x14ac:dyDescent="0.15">
      <c r="A219" s="73">
        <v>218</v>
      </c>
      <c r="B219" t="s">
        <v>194</v>
      </c>
      <c r="C219" t="s">
        <v>529</v>
      </c>
      <c r="D219" t="s">
        <v>202</v>
      </c>
      <c r="E219" t="s">
        <v>187</v>
      </c>
      <c r="F219">
        <v>41.16</v>
      </c>
      <c r="G219" t="s">
        <v>200</v>
      </c>
      <c r="H219">
        <v>1</v>
      </c>
    </row>
    <row r="220" spans="1:8" x14ac:dyDescent="0.15">
      <c r="A220" s="73">
        <v>219</v>
      </c>
      <c r="B220" t="s">
        <v>194</v>
      </c>
      <c r="C220" t="s">
        <v>530</v>
      </c>
      <c r="D220" t="s">
        <v>191</v>
      </c>
      <c r="E220" t="s">
        <v>187</v>
      </c>
      <c r="F220">
        <v>41.16</v>
      </c>
      <c r="G220" t="s">
        <v>200</v>
      </c>
      <c r="H220">
        <v>1</v>
      </c>
    </row>
    <row r="221" spans="1:8" x14ac:dyDescent="0.15">
      <c r="A221" s="73">
        <v>220</v>
      </c>
      <c r="B221" t="s">
        <v>194</v>
      </c>
      <c r="C221" t="s">
        <v>531</v>
      </c>
      <c r="D221" t="s">
        <v>202</v>
      </c>
      <c r="E221" t="s">
        <v>187</v>
      </c>
      <c r="F221">
        <v>41.37</v>
      </c>
      <c r="G221" t="s">
        <v>200</v>
      </c>
      <c r="H221">
        <v>1</v>
      </c>
    </row>
    <row r="222" spans="1:8" x14ac:dyDescent="0.15">
      <c r="A222" s="73">
        <v>221</v>
      </c>
      <c r="B222" t="s">
        <v>194</v>
      </c>
      <c r="C222" t="s">
        <v>534</v>
      </c>
      <c r="D222" t="s">
        <v>191</v>
      </c>
      <c r="E222" t="s">
        <v>187</v>
      </c>
      <c r="F222">
        <v>41.03</v>
      </c>
      <c r="G222" t="s">
        <v>200</v>
      </c>
      <c r="H222">
        <v>1</v>
      </c>
    </row>
    <row r="223" spans="1:8" x14ac:dyDescent="0.15">
      <c r="A223" s="73">
        <v>222</v>
      </c>
      <c r="B223" t="s">
        <v>194</v>
      </c>
      <c r="C223" t="s">
        <v>535</v>
      </c>
      <c r="D223" t="s">
        <v>202</v>
      </c>
      <c r="E223" t="s">
        <v>187</v>
      </c>
      <c r="F223">
        <v>41.16</v>
      </c>
      <c r="G223" t="s">
        <v>200</v>
      </c>
      <c r="H223">
        <v>1</v>
      </c>
    </row>
    <row r="224" spans="1:8" x14ac:dyDescent="0.15">
      <c r="A224" s="73">
        <v>223</v>
      </c>
      <c r="B224" t="s">
        <v>194</v>
      </c>
      <c r="C224" t="s">
        <v>536</v>
      </c>
      <c r="D224" t="s">
        <v>191</v>
      </c>
      <c r="E224" t="s">
        <v>187</v>
      </c>
      <c r="F224">
        <v>41.16</v>
      </c>
      <c r="G224" t="s">
        <v>200</v>
      </c>
      <c r="H224">
        <v>1</v>
      </c>
    </row>
    <row r="225" spans="1:8" x14ac:dyDescent="0.15">
      <c r="A225" s="73">
        <v>224</v>
      </c>
      <c r="B225" t="s">
        <v>194</v>
      </c>
      <c r="C225" t="s">
        <v>537</v>
      </c>
      <c r="D225" t="s">
        <v>202</v>
      </c>
      <c r="E225" t="s">
        <v>187</v>
      </c>
      <c r="F225">
        <v>41.37</v>
      </c>
      <c r="G225" t="s">
        <v>200</v>
      </c>
      <c r="H225">
        <v>1</v>
      </c>
    </row>
    <row r="226" spans="1:8" x14ac:dyDescent="0.15">
      <c r="A226" s="73">
        <v>225</v>
      </c>
      <c r="B226" t="s">
        <v>194</v>
      </c>
      <c r="C226" t="s">
        <v>540</v>
      </c>
      <c r="D226" t="s">
        <v>191</v>
      </c>
      <c r="E226" t="s">
        <v>187</v>
      </c>
      <c r="F226">
        <v>41.03</v>
      </c>
      <c r="G226" t="s">
        <v>200</v>
      </c>
      <c r="H226">
        <v>1</v>
      </c>
    </row>
    <row r="227" spans="1:8" x14ac:dyDescent="0.15">
      <c r="A227" s="73">
        <v>226</v>
      </c>
      <c r="B227" t="s">
        <v>194</v>
      </c>
      <c r="C227" t="s">
        <v>541</v>
      </c>
      <c r="D227" t="s">
        <v>202</v>
      </c>
      <c r="E227" t="s">
        <v>187</v>
      </c>
      <c r="F227">
        <v>41.16</v>
      </c>
      <c r="G227" t="s">
        <v>200</v>
      </c>
      <c r="H227">
        <v>1</v>
      </c>
    </row>
    <row r="228" spans="1:8" x14ac:dyDescent="0.15">
      <c r="A228" s="73">
        <v>227</v>
      </c>
      <c r="B228" t="s">
        <v>194</v>
      </c>
      <c r="C228" t="s">
        <v>542</v>
      </c>
      <c r="D228" t="s">
        <v>191</v>
      </c>
      <c r="E228" t="s">
        <v>187</v>
      </c>
      <c r="F228">
        <v>41.16</v>
      </c>
      <c r="G228" t="s">
        <v>200</v>
      </c>
      <c r="H228">
        <v>1</v>
      </c>
    </row>
    <row r="229" spans="1:8" x14ac:dyDescent="0.15">
      <c r="A229" s="73">
        <v>228</v>
      </c>
      <c r="B229" t="s">
        <v>194</v>
      </c>
      <c r="C229" t="s">
        <v>543</v>
      </c>
      <c r="D229" t="s">
        <v>202</v>
      </c>
      <c r="E229" t="s">
        <v>187</v>
      </c>
      <c r="F229">
        <v>41.37</v>
      </c>
      <c r="G229" t="s">
        <v>200</v>
      </c>
      <c r="H229">
        <v>1</v>
      </c>
    </row>
    <row r="230" spans="1:8" x14ac:dyDescent="0.15">
      <c r="A230" s="73">
        <v>229</v>
      </c>
      <c r="B230" t="s">
        <v>194</v>
      </c>
      <c r="C230" t="s">
        <v>546</v>
      </c>
      <c r="D230" t="s">
        <v>191</v>
      </c>
      <c r="E230" t="s">
        <v>187</v>
      </c>
      <c r="F230">
        <v>41.03</v>
      </c>
      <c r="G230" t="s">
        <v>200</v>
      </c>
      <c r="H230">
        <v>1</v>
      </c>
    </row>
    <row r="231" spans="1:8" x14ac:dyDescent="0.15">
      <c r="A231" s="73">
        <v>230</v>
      </c>
      <c r="B231" t="s">
        <v>194</v>
      </c>
      <c r="C231" t="s">
        <v>547</v>
      </c>
      <c r="D231" t="s">
        <v>202</v>
      </c>
      <c r="E231" t="s">
        <v>187</v>
      </c>
      <c r="F231">
        <v>41.16</v>
      </c>
      <c r="G231" t="s">
        <v>200</v>
      </c>
      <c r="H231">
        <v>1</v>
      </c>
    </row>
    <row r="232" spans="1:8" x14ac:dyDescent="0.15">
      <c r="A232" s="73">
        <v>231</v>
      </c>
      <c r="B232" t="s">
        <v>194</v>
      </c>
      <c r="C232" t="s">
        <v>548</v>
      </c>
      <c r="D232" t="s">
        <v>191</v>
      </c>
      <c r="E232" t="s">
        <v>187</v>
      </c>
      <c r="F232">
        <v>41.16</v>
      </c>
      <c r="G232" t="s">
        <v>200</v>
      </c>
      <c r="H232">
        <v>1</v>
      </c>
    </row>
    <row r="233" spans="1:8" x14ac:dyDescent="0.15">
      <c r="A233" s="73">
        <v>232</v>
      </c>
      <c r="B233" t="s">
        <v>194</v>
      </c>
      <c r="C233" t="s">
        <v>549</v>
      </c>
      <c r="D233" t="s">
        <v>202</v>
      </c>
      <c r="E233" t="s">
        <v>187</v>
      </c>
      <c r="F233">
        <v>41.37</v>
      </c>
      <c r="G233" t="s">
        <v>200</v>
      </c>
      <c r="H233">
        <v>1</v>
      </c>
    </row>
    <row r="234" spans="1:8" x14ac:dyDescent="0.15">
      <c r="A234" s="73">
        <v>233</v>
      </c>
      <c r="B234" t="s">
        <v>194</v>
      </c>
      <c r="C234" t="s">
        <v>554</v>
      </c>
      <c r="D234" t="s">
        <v>188</v>
      </c>
      <c r="E234" t="s">
        <v>185</v>
      </c>
      <c r="F234">
        <v>40.880000000000003</v>
      </c>
      <c r="G234" t="s">
        <v>200</v>
      </c>
      <c r="H234">
        <v>1</v>
      </c>
    </row>
    <row r="235" spans="1:8" x14ac:dyDescent="0.15">
      <c r="A235" s="73">
        <v>234</v>
      </c>
      <c r="B235" t="s">
        <v>194</v>
      </c>
      <c r="C235" t="s">
        <v>555</v>
      </c>
      <c r="D235" t="s">
        <v>186</v>
      </c>
      <c r="E235" t="s">
        <v>185</v>
      </c>
      <c r="F235">
        <v>40.880000000000003</v>
      </c>
      <c r="G235" t="s">
        <v>200</v>
      </c>
      <c r="H235">
        <v>1</v>
      </c>
    </row>
    <row r="236" spans="1:8" x14ac:dyDescent="0.15">
      <c r="A236" s="73">
        <v>235</v>
      </c>
      <c r="B236" t="s">
        <v>194</v>
      </c>
      <c r="C236" t="s">
        <v>556</v>
      </c>
      <c r="D236" t="s">
        <v>186</v>
      </c>
      <c r="E236" t="s">
        <v>185</v>
      </c>
      <c r="F236">
        <v>40.880000000000003</v>
      </c>
      <c r="G236" t="s">
        <v>200</v>
      </c>
      <c r="H236">
        <v>1</v>
      </c>
    </row>
    <row r="237" spans="1:8" x14ac:dyDescent="0.15">
      <c r="A237" s="73">
        <v>236</v>
      </c>
      <c r="B237" t="s">
        <v>194</v>
      </c>
      <c r="C237" t="s">
        <v>559</v>
      </c>
      <c r="D237" t="s">
        <v>188</v>
      </c>
      <c r="E237" t="s">
        <v>185</v>
      </c>
      <c r="F237">
        <v>40.880000000000003</v>
      </c>
      <c r="G237" t="s">
        <v>200</v>
      </c>
      <c r="H237">
        <v>1</v>
      </c>
    </row>
    <row r="238" spans="1:8" x14ac:dyDescent="0.15">
      <c r="A238" s="73">
        <v>237</v>
      </c>
      <c r="B238" t="s">
        <v>194</v>
      </c>
      <c r="C238" t="s">
        <v>560</v>
      </c>
      <c r="D238" t="s">
        <v>186</v>
      </c>
      <c r="E238" t="s">
        <v>185</v>
      </c>
      <c r="F238">
        <v>41</v>
      </c>
      <c r="G238" t="s">
        <v>200</v>
      </c>
      <c r="H238">
        <v>1</v>
      </c>
    </row>
    <row r="239" spans="1:8" x14ac:dyDescent="0.15">
      <c r="A239" s="73">
        <v>238</v>
      </c>
      <c r="B239" t="s">
        <v>194</v>
      </c>
      <c r="C239" t="s">
        <v>561</v>
      </c>
      <c r="D239" t="s">
        <v>188</v>
      </c>
      <c r="E239" t="s">
        <v>185</v>
      </c>
      <c r="F239">
        <v>41</v>
      </c>
      <c r="G239" t="s">
        <v>200</v>
      </c>
      <c r="H239">
        <v>1</v>
      </c>
    </row>
    <row r="240" spans="1:8" x14ac:dyDescent="0.15">
      <c r="A240" s="73">
        <v>239</v>
      </c>
      <c r="B240" t="s">
        <v>194</v>
      </c>
      <c r="C240" t="s">
        <v>562</v>
      </c>
      <c r="D240" t="s">
        <v>186</v>
      </c>
      <c r="E240" t="s">
        <v>185</v>
      </c>
      <c r="F240">
        <v>40.880000000000003</v>
      </c>
      <c r="G240" t="s">
        <v>200</v>
      </c>
      <c r="H240">
        <v>1</v>
      </c>
    </row>
    <row r="241" spans="1:13" x14ac:dyDescent="0.15">
      <c r="A241" s="73">
        <v>240</v>
      </c>
      <c r="B241" t="s">
        <v>194</v>
      </c>
      <c r="C241" t="s">
        <v>565</v>
      </c>
      <c r="D241" t="s">
        <v>188</v>
      </c>
      <c r="E241" t="s">
        <v>185</v>
      </c>
      <c r="F241">
        <v>40.880000000000003</v>
      </c>
      <c r="G241" t="s">
        <v>200</v>
      </c>
      <c r="H241">
        <v>1</v>
      </c>
    </row>
    <row r="242" spans="1:13" x14ac:dyDescent="0.15">
      <c r="A242" s="73">
        <v>241</v>
      </c>
      <c r="B242" t="s">
        <v>194</v>
      </c>
      <c r="C242" t="s">
        <v>566</v>
      </c>
      <c r="D242" t="s">
        <v>186</v>
      </c>
      <c r="E242" t="s">
        <v>185</v>
      </c>
      <c r="F242">
        <v>41</v>
      </c>
      <c r="G242" t="s">
        <v>200</v>
      </c>
      <c r="H242">
        <v>1</v>
      </c>
      <c r="J242" t="s">
        <v>1958</v>
      </c>
      <c r="K242" t="s">
        <v>1959</v>
      </c>
      <c r="L242" t="s">
        <v>1962</v>
      </c>
      <c r="M242">
        <v>578</v>
      </c>
    </row>
    <row r="243" spans="1:13" x14ac:dyDescent="0.15">
      <c r="A243" s="73">
        <v>242</v>
      </c>
      <c r="B243" t="s">
        <v>194</v>
      </c>
      <c r="C243" t="s">
        <v>567</v>
      </c>
      <c r="D243" t="s">
        <v>188</v>
      </c>
      <c r="E243" t="s">
        <v>185</v>
      </c>
      <c r="F243">
        <v>41</v>
      </c>
      <c r="G243" t="s">
        <v>200</v>
      </c>
      <c r="H243">
        <v>1</v>
      </c>
      <c r="J243" t="s">
        <v>1960</v>
      </c>
      <c r="K243" t="s">
        <v>1961</v>
      </c>
    </row>
    <row r="244" spans="1:13" x14ac:dyDescent="0.15">
      <c r="A244" s="73">
        <v>243</v>
      </c>
      <c r="B244" t="s">
        <v>194</v>
      </c>
      <c r="C244" t="s">
        <v>568</v>
      </c>
      <c r="D244" t="s">
        <v>186</v>
      </c>
      <c r="E244" t="s">
        <v>185</v>
      </c>
      <c r="F244">
        <v>40.880000000000003</v>
      </c>
      <c r="G244" t="s">
        <v>200</v>
      </c>
      <c r="H244">
        <v>1</v>
      </c>
    </row>
    <row r="245" spans="1:13" x14ac:dyDescent="0.15">
      <c r="A245" s="73">
        <v>244</v>
      </c>
      <c r="B245" t="s">
        <v>194</v>
      </c>
      <c r="C245" t="s">
        <v>571</v>
      </c>
      <c r="D245" t="s">
        <v>188</v>
      </c>
      <c r="E245" t="s">
        <v>185</v>
      </c>
      <c r="F245">
        <v>40.880000000000003</v>
      </c>
      <c r="G245" t="s">
        <v>200</v>
      </c>
      <c r="H245">
        <v>1</v>
      </c>
    </row>
    <row r="246" spans="1:13" x14ac:dyDescent="0.15">
      <c r="A246" s="73">
        <v>245</v>
      </c>
      <c r="B246" t="s">
        <v>194</v>
      </c>
      <c r="C246" t="s">
        <v>572</v>
      </c>
      <c r="D246" t="s">
        <v>186</v>
      </c>
      <c r="E246" t="s">
        <v>185</v>
      </c>
      <c r="F246">
        <v>41</v>
      </c>
      <c r="G246" t="s">
        <v>200</v>
      </c>
      <c r="H246">
        <v>1</v>
      </c>
    </row>
    <row r="247" spans="1:13" x14ac:dyDescent="0.15">
      <c r="A247" s="73">
        <v>246</v>
      </c>
      <c r="B247" t="s">
        <v>194</v>
      </c>
      <c r="C247" t="s">
        <v>573</v>
      </c>
      <c r="D247" t="s">
        <v>188</v>
      </c>
      <c r="E247" t="s">
        <v>185</v>
      </c>
      <c r="F247">
        <v>41</v>
      </c>
      <c r="G247" t="s">
        <v>200</v>
      </c>
      <c r="H247">
        <v>1</v>
      </c>
    </row>
    <row r="248" spans="1:13" x14ac:dyDescent="0.15">
      <c r="A248" s="73">
        <v>247</v>
      </c>
      <c r="B248" t="s">
        <v>194</v>
      </c>
      <c r="C248" t="s">
        <v>574</v>
      </c>
      <c r="D248" t="s">
        <v>186</v>
      </c>
      <c r="E248" t="s">
        <v>185</v>
      </c>
      <c r="F248">
        <v>40.880000000000003</v>
      </c>
      <c r="G248" t="s">
        <v>200</v>
      </c>
      <c r="H248">
        <v>1</v>
      </c>
    </row>
    <row r="249" spans="1:13" x14ac:dyDescent="0.15">
      <c r="A249" s="73">
        <v>248</v>
      </c>
      <c r="B249" t="s">
        <v>194</v>
      </c>
      <c r="C249" t="s">
        <v>577</v>
      </c>
      <c r="D249" t="s">
        <v>188</v>
      </c>
      <c r="E249" t="s">
        <v>185</v>
      </c>
      <c r="F249">
        <v>41.03</v>
      </c>
      <c r="G249" t="s">
        <v>200</v>
      </c>
      <c r="H249">
        <v>1</v>
      </c>
    </row>
    <row r="250" spans="1:13" x14ac:dyDescent="0.15">
      <c r="A250" s="73">
        <v>249</v>
      </c>
      <c r="B250" t="s">
        <v>194</v>
      </c>
      <c r="C250" t="s">
        <v>578</v>
      </c>
      <c r="D250" t="s">
        <v>186</v>
      </c>
      <c r="E250" t="s">
        <v>185</v>
      </c>
      <c r="F250">
        <v>41.16</v>
      </c>
      <c r="G250" t="s">
        <v>200</v>
      </c>
      <c r="H250">
        <v>1</v>
      </c>
    </row>
    <row r="251" spans="1:13" x14ac:dyDescent="0.15">
      <c r="A251" s="73">
        <v>250</v>
      </c>
      <c r="B251" t="s">
        <v>194</v>
      </c>
      <c r="C251" t="s">
        <v>579</v>
      </c>
      <c r="D251" t="s">
        <v>188</v>
      </c>
      <c r="E251" t="s">
        <v>185</v>
      </c>
      <c r="F251">
        <v>41.16</v>
      </c>
      <c r="G251" t="s">
        <v>200</v>
      </c>
      <c r="H251">
        <v>1</v>
      </c>
    </row>
    <row r="252" spans="1:13" x14ac:dyDescent="0.15">
      <c r="A252" s="73">
        <v>251</v>
      </c>
      <c r="B252" t="s">
        <v>194</v>
      </c>
      <c r="C252" t="s">
        <v>580</v>
      </c>
      <c r="D252" t="s">
        <v>186</v>
      </c>
      <c r="E252" t="s">
        <v>185</v>
      </c>
      <c r="F252">
        <v>41.03</v>
      </c>
      <c r="G252" t="s">
        <v>200</v>
      </c>
      <c r="H252">
        <v>1</v>
      </c>
    </row>
    <row r="253" spans="1:13" x14ac:dyDescent="0.15">
      <c r="A253" s="73">
        <v>252</v>
      </c>
      <c r="B253" t="s">
        <v>194</v>
      </c>
      <c r="C253" t="s">
        <v>583</v>
      </c>
      <c r="D253" t="s">
        <v>188</v>
      </c>
      <c r="E253" t="s">
        <v>185</v>
      </c>
      <c r="F253">
        <v>41.03</v>
      </c>
      <c r="G253" t="s">
        <v>200</v>
      </c>
      <c r="H253">
        <v>1</v>
      </c>
    </row>
    <row r="254" spans="1:13" x14ac:dyDescent="0.15">
      <c r="A254" s="73">
        <v>253</v>
      </c>
      <c r="B254" t="s">
        <v>194</v>
      </c>
      <c r="C254" t="s">
        <v>584</v>
      </c>
      <c r="D254" t="s">
        <v>186</v>
      </c>
      <c r="E254" t="s">
        <v>185</v>
      </c>
      <c r="F254">
        <v>41.16</v>
      </c>
      <c r="G254" t="s">
        <v>200</v>
      </c>
      <c r="H254">
        <v>1</v>
      </c>
    </row>
    <row r="255" spans="1:13" x14ac:dyDescent="0.15">
      <c r="A255" s="73">
        <v>254</v>
      </c>
      <c r="B255" t="s">
        <v>194</v>
      </c>
      <c r="C255" t="s">
        <v>585</v>
      </c>
      <c r="D255" t="s">
        <v>188</v>
      </c>
      <c r="E255" t="s">
        <v>185</v>
      </c>
      <c r="F255">
        <v>41.16</v>
      </c>
      <c r="G255" t="s">
        <v>200</v>
      </c>
      <c r="H255">
        <v>1</v>
      </c>
    </row>
    <row r="256" spans="1:13" x14ac:dyDescent="0.15">
      <c r="A256" s="73">
        <v>255</v>
      </c>
      <c r="B256" t="s">
        <v>194</v>
      </c>
      <c r="C256" t="s">
        <v>586</v>
      </c>
      <c r="D256" t="s">
        <v>186</v>
      </c>
      <c r="E256" t="s">
        <v>185</v>
      </c>
      <c r="F256">
        <v>41.03</v>
      </c>
      <c r="G256" t="s">
        <v>200</v>
      </c>
      <c r="H256">
        <v>1</v>
      </c>
    </row>
    <row r="257" spans="1:8" x14ac:dyDescent="0.15">
      <c r="A257" s="73">
        <v>256</v>
      </c>
      <c r="B257" t="s">
        <v>194</v>
      </c>
      <c r="C257" t="s">
        <v>589</v>
      </c>
      <c r="D257" t="s">
        <v>188</v>
      </c>
      <c r="E257" t="s">
        <v>185</v>
      </c>
      <c r="F257">
        <v>41.03</v>
      </c>
      <c r="G257" t="s">
        <v>200</v>
      </c>
      <c r="H257">
        <v>1</v>
      </c>
    </row>
    <row r="258" spans="1:8" x14ac:dyDescent="0.15">
      <c r="A258" s="73">
        <v>257</v>
      </c>
      <c r="B258" t="s">
        <v>194</v>
      </c>
      <c r="C258" t="s">
        <v>590</v>
      </c>
      <c r="D258" t="s">
        <v>186</v>
      </c>
      <c r="E258" t="s">
        <v>185</v>
      </c>
      <c r="F258">
        <v>41.16</v>
      </c>
      <c r="G258" t="s">
        <v>200</v>
      </c>
      <c r="H258">
        <v>1</v>
      </c>
    </row>
    <row r="259" spans="1:8" x14ac:dyDescent="0.15">
      <c r="A259" s="73">
        <v>258</v>
      </c>
      <c r="B259" t="s">
        <v>194</v>
      </c>
      <c r="C259" t="s">
        <v>591</v>
      </c>
      <c r="D259" t="s">
        <v>188</v>
      </c>
      <c r="E259" t="s">
        <v>185</v>
      </c>
      <c r="F259">
        <v>41.16</v>
      </c>
      <c r="G259" t="s">
        <v>200</v>
      </c>
      <c r="H259">
        <v>1</v>
      </c>
    </row>
    <row r="260" spans="1:8" x14ac:dyDescent="0.15">
      <c r="A260" s="73">
        <v>259</v>
      </c>
      <c r="B260" t="s">
        <v>194</v>
      </c>
      <c r="C260" t="s">
        <v>592</v>
      </c>
      <c r="D260" t="s">
        <v>186</v>
      </c>
      <c r="E260" t="s">
        <v>185</v>
      </c>
      <c r="F260">
        <v>41.03</v>
      </c>
      <c r="G260" t="s">
        <v>200</v>
      </c>
      <c r="H260">
        <v>1</v>
      </c>
    </row>
    <row r="261" spans="1:8" x14ac:dyDescent="0.15">
      <c r="A261" s="73">
        <v>260</v>
      </c>
      <c r="B261" t="s">
        <v>194</v>
      </c>
      <c r="C261" t="s">
        <v>595</v>
      </c>
      <c r="D261" t="s">
        <v>188</v>
      </c>
      <c r="E261" t="s">
        <v>185</v>
      </c>
      <c r="F261">
        <v>41.03</v>
      </c>
      <c r="G261" t="s">
        <v>200</v>
      </c>
      <c r="H261">
        <v>1</v>
      </c>
    </row>
    <row r="262" spans="1:8" x14ac:dyDescent="0.15">
      <c r="A262" s="73">
        <v>261</v>
      </c>
      <c r="B262" t="s">
        <v>194</v>
      </c>
      <c r="C262" t="s">
        <v>596</v>
      </c>
      <c r="D262" t="s">
        <v>186</v>
      </c>
      <c r="E262" t="s">
        <v>185</v>
      </c>
      <c r="F262">
        <v>41.16</v>
      </c>
      <c r="G262" t="s">
        <v>200</v>
      </c>
      <c r="H262">
        <v>1</v>
      </c>
    </row>
    <row r="263" spans="1:8" x14ac:dyDescent="0.15">
      <c r="A263" s="73">
        <v>262</v>
      </c>
      <c r="B263" t="s">
        <v>194</v>
      </c>
      <c r="C263" t="s">
        <v>597</v>
      </c>
      <c r="D263" t="s">
        <v>188</v>
      </c>
      <c r="E263" t="s">
        <v>185</v>
      </c>
      <c r="F263">
        <v>41.16</v>
      </c>
      <c r="G263" t="s">
        <v>200</v>
      </c>
      <c r="H263">
        <v>1</v>
      </c>
    </row>
    <row r="264" spans="1:8" x14ac:dyDescent="0.15">
      <c r="A264" s="73">
        <v>263</v>
      </c>
      <c r="B264" t="s">
        <v>194</v>
      </c>
      <c r="C264" t="s">
        <v>598</v>
      </c>
      <c r="D264" t="s">
        <v>186</v>
      </c>
      <c r="E264" t="s">
        <v>185</v>
      </c>
      <c r="F264">
        <v>41.03</v>
      </c>
      <c r="G264" t="s">
        <v>200</v>
      </c>
      <c r="H264">
        <v>1</v>
      </c>
    </row>
    <row r="265" spans="1:8" x14ac:dyDescent="0.15">
      <c r="A265" s="73">
        <v>264</v>
      </c>
      <c r="B265" t="s">
        <v>194</v>
      </c>
      <c r="C265" t="s">
        <v>601</v>
      </c>
      <c r="D265" t="s">
        <v>188</v>
      </c>
      <c r="E265" t="s">
        <v>185</v>
      </c>
      <c r="F265">
        <v>41.03</v>
      </c>
      <c r="G265" t="s">
        <v>200</v>
      </c>
      <c r="H265">
        <v>1</v>
      </c>
    </row>
    <row r="266" spans="1:8" x14ac:dyDescent="0.15">
      <c r="A266" s="73">
        <v>265</v>
      </c>
      <c r="B266" t="s">
        <v>194</v>
      </c>
      <c r="C266" t="s">
        <v>602</v>
      </c>
      <c r="D266" t="s">
        <v>186</v>
      </c>
      <c r="E266" t="s">
        <v>185</v>
      </c>
      <c r="F266">
        <v>41.16</v>
      </c>
      <c r="G266" t="s">
        <v>200</v>
      </c>
      <c r="H266">
        <v>1</v>
      </c>
    </row>
    <row r="267" spans="1:8" x14ac:dyDescent="0.15">
      <c r="A267" s="73">
        <v>266</v>
      </c>
      <c r="B267" t="s">
        <v>194</v>
      </c>
      <c r="C267" t="s">
        <v>603</v>
      </c>
      <c r="D267" t="s">
        <v>188</v>
      </c>
      <c r="E267" t="s">
        <v>185</v>
      </c>
      <c r="F267">
        <v>41.16</v>
      </c>
      <c r="G267" t="s">
        <v>200</v>
      </c>
      <c r="H267">
        <v>1</v>
      </c>
    </row>
    <row r="268" spans="1:8" x14ac:dyDescent="0.15">
      <c r="A268" s="73">
        <v>267</v>
      </c>
      <c r="B268" t="s">
        <v>194</v>
      </c>
      <c r="C268" t="s">
        <v>604</v>
      </c>
      <c r="D268" t="s">
        <v>186</v>
      </c>
      <c r="E268" t="s">
        <v>185</v>
      </c>
      <c r="F268">
        <v>41.03</v>
      </c>
      <c r="G268" t="s">
        <v>200</v>
      </c>
      <c r="H268">
        <v>1</v>
      </c>
    </row>
    <row r="269" spans="1:8" x14ac:dyDescent="0.15">
      <c r="A269" s="73">
        <v>268</v>
      </c>
      <c r="B269" t="s">
        <v>194</v>
      </c>
      <c r="C269" t="s">
        <v>607</v>
      </c>
      <c r="D269" t="s">
        <v>188</v>
      </c>
      <c r="E269" t="s">
        <v>185</v>
      </c>
      <c r="F269">
        <v>41.03</v>
      </c>
      <c r="G269" t="s">
        <v>200</v>
      </c>
      <c r="H269">
        <v>1</v>
      </c>
    </row>
    <row r="270" spans="1:8" x14ac:dyDescent="0.15">
      <c r="A270" s="73">
        <v>269</v>
      </c>
      <c r="B270" t="s">
        <v>194</v>
      </c>
      <c r="C270" t="s">
        <v>608</v>
      </c>
      <c r="D270" t="s">
        <v>186</v>
      </c>
      <c r="E270" t="s">
        <v>185</v>
      </c>
      <c r="F270">
        <v>41.16</v>
      </c>
      <c r="G270" t="s">
        <v>200</v>
      </c>
      <c r="H270">
        <v>1</v>
      </c>
    </row>
    <row r="271" spans="1:8" x14ac:dyDescent="0.15">
      <c r="A271" s="73">
        <v>270</v>
      </c>
      <c r="B271" t="s">
        <v>194</v>
      </c>
      <c r="C271" t="s">
        <v>609</v>
      </c>
      <c r="D271" t="s">
        <v>188</v>
      </c>
      <c r="E271" t="s">
        <v>185</v>
      </c>
      <c r="F271">
        <v>41.16</v>
      </c>
      <c r="G271" t="s">
        <v>200</v>
      </c>
      <c r="H271">
        <v>1</v>
      </c>
    </row>
    <row r="272" spans="1:8" x14ac:dyDescent="0.15">
      <c r="A272" s="73">
        <v>271</v>
      </c>
      <c r="B272" t="s">
        <v>194</v>
      </c>
      <c r="C272" t="s">
        <v>610</v>
      </c>
      <c r="D272" t="s">
        <v>186</v>
      </c>
      <c r="E272" t="s">
        <v>185</v>
      </c>
      <c r="F272">
        <v>41.03</v>
      </c>
      <c r="G272" t="s">
        <v>200</v>
      </c>
      <c r="H272">
        <v>1</v>
      </c>
    </row>
    <row r="273" spans="1:8" x14ac:dyDescent="0.15">
      <c r="A273" s="73">
        <v>272</v>
      </c>
      <c r="B273" t="s">
        <v>194</v>
      </c>
      <c r="C273" t="s">
        <v>613</v>
      </c>
      <c r="D273" t="s">
        <v>188</v>
      </c>
      <c r="E273" t="s">
        <v>185</v>
      </c>
      <c r="F273">
        <v>41.03</v>
      </c>
      <c r="G273" t="s">
        <v>200</v>
      </c>
      <c r="H273">
        <v>1</v>
      </c>
    </row>
    <row r="274" spans="1:8" x14ac:dyDescent="0.15">
      <c r="A274" s="73">
        <v>273</v>
      </c>
      <c r="B274" t="s">
        <v>194</v>
      </c>
      <c r="C274" t="s">
        <v>614</v>
      </c>
      <c r="D274" t="s">
        <v>186</v>
      </c>
      <c r="E274" t="s">
        <v>185</v>
      </c>
      <c r="F274">
        <v>41.16</v>
      </c>
      <c r="G274" t="s">
        <v>200</v>
      </c>
      <c r="H274">
        <v>1</v>
      </c>
    </row>
    <row r="275" spans="1:8" x14ac:dyDescent="0.15">
      <c r="A275" s="73">
        <v>274</v>
      </c>
      <c r="B275" t="s">
        <v>194</v>
      </c>
      <c r="C275" t="s">
        <v>615</v>
      </c>
      <c r="D275" t="s">
        <v>188</v>
      </c>
      <c r="E275" t="s">
        <v>185</v>
      </c>
      <c r="F275">
        <v>41.16</v>
      </c>
      <c r="G275" t="s">
        <v>200</v>
      </c>
      <c r="H275">
        <v>1</v>
      </c>
    </row>
    <row r="276" spans="1:8" x14ac:dyDescent="0.15">
      <c r="A276" s="73">
        <v>275</v>
      </c>
      <c r="B276" t="s">
        <v>194</v>
      </c>
      <c r="C276" t="s">
        <v>616</v>
      </c>
      <c r="D276" t="s">
        <v>186</v>
      </c>
      <c r="E276" t="s">
        <v>185</v>
      </c>
      <c r="F276">
        <v>41.03</v>
      </c>
      <c r="G276" t="s">
        <v>200</v>
      </c>
      <c r="H276">
        <v>1</v>
      </c>
    </row>
    <row r="277" spans="1:8" x14ac:dyDescent="0.15">
      <c r="A277" s="73">
        <v>276</v>
      </c>
      <c r="B277" t="s">
        <v>194</v>
      </c>
      <c r="C277" t="s">
        <v>619</v>
      </c>
      <c r="D277" t="s">
        <v>188</v>
      </c>
      <c r="E277" t="s">
        <v>185</v>
      </c>
      <c r="F277">
        <v>41.03</v>
      </c>
      <c r="G277" t="s">
        <v>200</v>
      </c>
      <c r="H277">
        <v>1</v>
      </c>
    </row>
    <row r="278" spans="1:8" x14ac:dyDescent="0.15">
      <c r="A278" s="73">
        <v>277</v>
      </c>
      <c r="B278" t="s">
        <v>194</v>
      </c>
      <c r="C278" t="s">
        <v>620</v>
      </c>
      <c r="D278" t="s">
        <v>186</v>
      </c>
      <c r="E278" t="s">
        <v>185</v>
      </c>
      <c r="F278">
        <v>41.16</v>
      </c>
      <c r="G278" t="s">
        <v>200</v>
      </c>
      <c r="H278">
        <v>1</v>
      </c>
    </row>
    <row r="279" spans="1:8" x14ac:dyDescent="0.15">
      <c r="A279" s="73">
        <v>278</v>
      </c>
      <c r="B279" t="s">
        <v>194</v>
      </c>
      <c r="C279" t="s">
        <v>621</v>
      </c>
      <c r="D279" t="s">
        <v>188</v>
      </c>
      <c r="E279" t="s">
        <v>185</v>
      </c>
      <c r="F279">
        <v>41.16</v>
      </c>
      <c r="G279" t="s">
        <v>200</v>
      </c>
      <c r="H279">
        <v>1</v>
      </c>
    </row>
    <row r="280" spans="1:8" x14ac:dyDescent="0.15">
      <c r="A280" s="73">
        <v>279</v>
      </c>
      <c r="B280" t="s">
        <v>194</v>
      </c>
      <c r="C280" t="s">
        <v>622</v>
      </c>
      <c r="D280" t="s">
        <v>186</v>
      </c>
      <c r="E280" t="s">
        <v>185</v>
      </c>
      <c r="F280">
        <v>41.03</v>
      </c>
      <c r="G280" t="s">
        <v>200</v>
      </c>
      <c r="H280">
        <v>1</v>
      </c>
    </row>
    <row r="281" spans="1:8" x14ac:dyDescent="0.15">
      <c r="A281" s="73">
        <v>280</v>
      </c>
      <c r="B281" t="s">
        <v>194</v>
      </c>
      <c r="C281" t="s">
        <v>625</v>
      </c>
      <c r="D281" t="s">
        <v>188</v>
      </c>
      <c r="E281" t="s">
        <v>185</v>
      </c>
      <c r="F281">
        <v>41.03</v>
      </c>
      <c r="G281" t="s">
        <v>200</v>
      </c>
      <c r="H281">
        <v>1</v>
      </c>
    </row>
    <row r="282" spans="1:8" x14ac:dyDescent="0.15">
      <c r="A282" s="73">
        <v>281</v>
      </c>
      <c r="B282" t="s">
        <v>194</v>
      </c>
      <c r="C282" t="s">
        <v>626</v>
      </c>
      <c r="D282" t="s">
        <v>186</v>
      </c>
      <c r="E282" t="s">
        <v>185</v>
      </c>
      <c r="F282">
        <v>41.16</v>
      </c>
      <c r="G282" t="s">
        <v>200</v>
      </c>
      <c r="H282">
        <v>1</v>
      </c>
    </row>
    <row r="283" spans="1:8" x14ac:dyDescent="0.15">
      <c r="A283" s="73">
        <v>282</v>
      </c>
      <c r="B283" t="s">
        <v>194</v>
      </c>
      <c r="C283" t="s">
        <v>627</v>
      </c>
      <c r="D283" t="s">
        <v>188</v>
      </c>
      <c r="E283" t="s">
        <v>185</v>
      </c>
      <c r="F283">
        <v>41.16</v>
      </c>
      <c r="G283" t="s">
        <v>200</v>
      </c>
      <c r="H283">
        <v>1</v>
      </c>
    </row>
    <row r="284" spans="1:8" x14ac:dyDescent="0.15">
      <c r="A284" s="73">
        <v>283</v>
      </c>
      <c r="B284" t="s">
        <v>194</v>
      </c>
      <c r="C284" t="s">
        <v>628</v>
      </c>
      <c r="D284" t="s">
        <v>186</v>
      </c>
      <c r="E284" t="s">
        <v>185</v>
      </c>
      <c r="F284">
        <v>41.03</v>
      </c>
      <c r="G284" t="s">
        <v>200</v>
      </c>
      <c r="H284">
        <v>1</v>
      </c>
    </row>
    <row r="285" spans="1:8" x14ac:dyDescent="0.15">
      <c r="A285" s="73">
        <v>284</v>
      </c>
      <c r="B285" t="s">
        <v>194</v>
      </c>
      <c r="C285" t="s">
        <v>631</v>
      </c>
      <c r="D285" t="s">
        <v>188</v>
      </c>
      <c r="E285" t="s">
        <v>185</v>
      </c>
      <c r="F285">
        <v>41.03</v>
      </c>
      <c r="G285" t="s">
        <v>200</v>
      </c>
      <c r="H285">
        <v>1</v>
      </c>
    </row>
    <row r="286" spans="1:8" x14ac:dyDescent="0.15">
      <c r="A286" s="73">
        <v>285</v>
      </c>
      <c r="B286" t="s">
        <v>194</v>
      </c>
      <c r="C286" t="s">
        <v>632</v>
      </c>
      <c r="D286" t="s">
        <v>186</v>
      </c>
      <c r="E286" t="s">
        <v>185</v>
      </c>
      <c r="F286">
        <v>41.16</v>
      </c>
      <c r="G286" t="s">
        <v>200</v>
      </c>
      <c r="H286">
        <v>1</v>
      </c>
    </row>
    <row r="287" spans="1:8" x14ac:dyDescent="0.15">
      <c r="A287" s="73">
        <v>286</v>
      </c>
      <c r="B287" t="s">
        <v>194</v>
      </c>
      <c r="C287" t="s">
        <v>633</v>
      </c>
      <c r="D287" t="s">
        <v>188</v>
      </c>
      <c r="E287" t="s">
        <v>185</v>
      </c>
      <c r="F287">
        <v>41.16</v>
      </c>
      <c r="G287" t="s">
        <v>200</v>
      </c>
      <c r="H287">
        <v>1</v>
      </c>
    </row>
    <row r="288" spans="1:8" x14ac:dyDescent="0.15">
      <c r="A288" s="73">
        <v>287</v>
      </c>
      <c r="B288" t="s">
        <v>194</v>
      </c>
      <c r="C288" t="s">
        <v>634</v>
      </c>
      <c r="D288" t="s">
        <v>186</v>
      </c>
      <c r="E288" t="s">
        <v>185</v>
      </c>
      <c r="F288">
        <v>41.03</v>
      </c>
      <c r="G288" t="s">
        <v>200</v>
      </c>
      <c r="H288">
        <v>1</v>
      </c>
    </row>
    <row r="289" spans="1:8" x14ac:dyDescent="0.15">
      <c r="A289" s="73">
        <v>288</v>
      </c>
      <c r="B289" t="s">
        <v>194</v>
      </c>
      <c r="C289" t="s">
        <v>637</v>
      </c>
      <c r="D289" t="s">
        <v>188</v>
      </c>
      <c r="E289" t="s">
        <v>185</v>
      </c>
      <c r="F289">
        <v>41.03</v>
      </c>
      <c r="G289" t="s">
        <v>200</v>
      </c>
      <c r="H289">
        <v>1</v>
      </c>
    </row>
    <row r="290" spans="1:8" x14ac:dyDescent="0.15">
      <c r="A290" s="73">
        <v>289</v>
      </c>
      <c r="B290" t="s">
        <v>194</v>
      </c>
      <c r="C290" t="s">
        <v>638</v>
      </c>
      <c r="D290" t="s">
        <v>186</v>
      </c>
      <c r="E290" t="s">
        <v>185</v>
      </c>
      <c r="F290">
        <v>41.16</v>
      </c>
      <c r="G290" t="s">
        <v>200</v>
      </c>
      <c r="H290">
        <v>1</v>
      </c>
    </row>
    <row r="291" spans="1:8" x14ac:dyDescent="0.15">
      <c r="A291" s="73">
        <v>290</v>
      </c>
      <c r="B291" t="s">
        <v>194</v>
      </c>
      <c r="C291" t="s">
        <v>639</v>
      </c>
      <c r="D291" t="s">
        <v>188</v>
      </c>
      <c r="E291" t="s">
        <v>185</v>
      </c>
      <c r="F291">
        <v>41.16</v>
      </c>
      <c r="G291" t="s">
        <v>200</v>
      </c>
      <c r="H291">
        <v>1</v>
      </c>
    </row>
    <row r="292" spans="1:8" x14ac:dyDescent="0.15">
      <c r="A292" s="73">
        <v>291</v>
      </c>
      <c r="B292" t="s">
        <v>194</v>
      </c>
      <c r="C292" t="s">
        <v>640</v>
      </c>
      <c r="D292" t="s">
        <v>186</v>
      </c>
      <c r="E292" t="s">
        <v>185</v>
      </c>
      <c r="F292">
        <v>41.03</v>
      </c>
      <c r="G292" t="s">
        <v>200</v>
      </c>
      <c r="H292">
        <v>1</v>
      </c>
    </row>
    <row r="293" spans="1:8" x14ac:dyDescent="0.15">
      <c r="A293" s="73">
        <v>292</v>
      </c>
      <c r="B293" t="s">
        <v>194</v>
      </c>
      <c r="C293" t="s">
        <v>643</v>
      </c>
      <c r="D293" t="s">
        <v>188</v>
      </c>
      <c r="E293" t="s">
        <v>185</v>
      </c>
      <c r="F293">
        <v>41.03</v>
      </c>
      <c r="G293" t="s">
        <v>200</v>
      </c>
      <c r="H293">
        <v>1</v>
      </c>
    </row>
    <row r="294" spans="1:8" x14ac:dyDescent="0.15">
      <c r="A294" s="73">
        <v>293</v>
      </c>
      <c r="B294" t="s">
        <v>194</v>
      </c>
      <c r="C294" t="s">
        <v>644</v>
      </c>
      <c r="D294" t="s">
        <v>186</v>
      </c>
      <c r="E294" t="s">
        <v>185</v>
      </c>
      <c r="F294">
        <v>41.16</v>
      </c>
      <c r="G294" t="s">
        <v>200</v>
      </c>
      <c r="H294">
        <v>1</v>
      </c>
    </row>
    <row r="295" spans="1:8" x14ac:dyDescent="0.15">
      <c r="A295" s="73">
        <v>294</v>
      </c>
      <c r="B295" t="s">
        <v>194</v>
      </c>
      <c r="C295" t="s">
        <v>645</v>
      </c>
      <c r="D295" t="s">
        <v>188</v>
      </c>
      <c r="E295" t="s">
        <v>185</v>
      </c>
      <c r="F295">
        <v>41.16</v>
      </c>
      <c r="G295" t="s">
        <v>200</v>
      </c>
      <c r="H295">
        <v>1</v>
      </c>
    </row>
    <row r="296" spans="1:8" x14ac:dyDescent="0.15">
      <c r="A296" s="73">
        <v>295</v>
      </c>
      <c r="B296" t="s">
        <v>194</v>
      </c>
      <c r="C296" t="s">
        <v>646</v>
      </c>
      <c r="D296" t="s">
        <v>186</v>
      </c>
      <c r="E296" t="s">
        <v>185</v>
      </c>
      <c r="F296">
        <v>41.03</v>
      </c>
      <c r="G296" t="s">
        <v>200</v>
      </c>
      <c r="H296">
        <v>1</v>
      </c>
    </row>
    <row r="297" spans="1:8" x14ac:dyDescent="0.15">
      <c r="A297" s="73">
        <v>296</v>
      </c>
      <c r="B297" t="s">
        <v>194</v>
      </c>
      <c r="C297" t="s">
        <v>649</v>
      </c>
      <c r="D297" t="s">
        <v>188</v>
      </c>
      <c r="E297" t="s">
        <v>185</v>
      </c>
      <c r="F297">
        <v>41.03</v>
      </c>
      <c r="G297" t="s">
        <v>200</v>
      </c>
      <c r="H297">
        <v>1</v>
      </c>
    </row>
    <row r="298" spans="1:8" x14ac:dyDescent="0.15">
      <c r="A298" s="73">
        <v>297</v>
      </c>
      <c r="B298" t="s">
        <v>194</v>
      </c>
      <c r="C298" t="s">
        <v>650</v>
      </c>
      <c r="D298" t="s">
        <v>186</v>
      </c>
      <c r="E298" t="s">
        <v>185</v>
      </c>
      <c r="F298">
        <v>41.16</v>
      </c>
      <c r="G298" t="s">
        <v>200</v>
      </c>
      <c r="H298">
        <v>1</v>
      </c>
    </row>
    <row r="299" spans="1:8" x14ac:dyDescent="0.15">
      <c r="A299" s="73">
        <v>298</v>
      </c>
      <c r="B299" t="s">
        <v>194</v>
      </c>
      <c r="C299" t="s">
        <v>651</v>
      </c>
      <c r="D299" t="s">
        <v>188</v>
      </c>
      <c r="E299" t="s">
        <v>185</v>
      </c>
      <c r="F299">
        <v>41.16</v>
      </c>
      <c r="G299" t="s">
        <v>200</v>
      </c>
      <c r="H299">
        <v>1</v>
      </c>
    </row>
    <row r="300" spans="1:8" x14ac:dyDescent="0.15">
      <c r="A300" s="73">
        <v>299</v>
      </c>
      <c r="B300" t="s">
        <v>194</v>
      </c>
      <c r="C300" t="s">
        <v>652</v>
      </c>
      <c r="D300" t="s">
        <v>186</v>
      </c>
      <c r="E300" t="s">
        <v>185</v>
      </c>
      <c r="F300">
        <v>41.03</v>
      </c>
      <c r="G300" t="s">
        <v>200</v>
      </c>
      <c r="H300">
        <v>1</v>
      </c>
    </row>
    <row r="301" spans="1:8" x14ac:dyDescent="0.15">
      <c r="A301" s="73">
        <v>300</v>
      </c>
      <c r="B301" t="s">
        <v>194</v>
      </c>
      <c r="C301" t="s">
        <v>655</v>
      </c>
      <c r="D301" t="s">
        <v>188</v>
      </c>
      <c r="E301" t="s">
        <v>185</v>
      </c>
      <c r="F301">
        <v>41.03</v>
      </c>
      <c r="G301" t="s">
        <v>200</v>
      </c>
      <c r="H301">
        <v>1</v>
      </c>
    </row>
    <row r="302" spans="1:8" x14ac:dyDescent="0.15">
      <c r="A302" s="73">
        <v>301</v>
      </c>
      <c r="B302" t="s">
        <v>194</v>
      </c>
      <c r="C302" t="s">
        <v>656</v>
      </c>
      <c r="D302" t="s">
        <v>186</v>
      </c>
      <c r="E302" t="s">
        <v>185</v>
      </c>
      <c r="F302">
        <v>41.16</v>
      </c>
      <c r="G302" t="s">
        <v>200</v>
      </c>
      <c r="H302">
        <v>1</v>
      </c>
    </row>
    <row r="303" spans="1:8" x14ac:dyDescent="0.15">
      <c r="A303" s="73">
        <v>302</v>
      </c>
      <c r="B303" t="s">
        <v>194</v>
      </c>
      <c r="C303" t="s">
        <v>657</v>
      </c>
      <c r="D303" t="s">
        <v>188</v>
      </c>
      <c r="E303" t="s">
        <v>185</v>
      </c>
      <c r="F303">
        <v>41.16</v>
      </c>
      <c r="G303" t="s">
        <v>200</v>
      </c>
      <c r="H303">
        <v>1</v>
      </c>
    </row>
    <row r="304" spans="1:8" x14ac:dyDescent="0.15">
      <c r="A304" s="73">
        <v>303</v>
      </c>
      <c r="B304" t="s">
        <v>194</v>
      </c>
      <c r="C304" t="s">
        <v>658</v>
      </c>
      <c r="D304" t="s">
        <v>186</v>
      </c>
      <c r="E304" t="s">
        <v>185</v>
      </c>
      <c r="F304">
        <v>41.03</v>
      </c>
      <c r="G304" t="s">
        <v>200</v>
      </c>
      <c r="H304">
        <v>1</v>
      </c>
    </row>
    <row r="305" spans="1:8" x14ac:dyDescent="0.15">
      <c r="A305" s="73">
        <v>304</v>
      </c>
      <c r="B305" t="s">
        <v>194</v>
      </c>
      <c r="C305" t="s">
        <v>661</v>
      </c>
      <c r="D305" t="s">
        <v>188</v>
      </c>
      <c r="E305" t="s">
        <v>185</v>
      </c>
      <c r="F305">
        <v>41.03</v>
      </c>
      <c r="G305" t="s">
        <v>200</v>
      </c>
      <c r="H305">
        <v>1</v>
      </c>
    </row>
    <row r="306" spans="1:8" x14ac:dyDescent="0.15">
      <c r="A306" s="73">
        <v>305</v>
      </c>
      <c r="B306" t="s">
        <v>194</v>
      </c>
      <c r="C306" t="s">
        <v>662</v>
      </c>
      <c r="D306" t="s">
        <v>186</v>
      </c>
      <c r="E306" t="s">
        <v>185</v>
      </c>
      <c r="F306">
        <v>41.16</v>
      </c>
      <c r="G306" t="s">
        <v>200</v>
      </c>
      <c r="H306">
        <v>1</v>
      </c>
    </row>
    <row r="307" spans="1:8" x14ac:dyDescent="0.15">
      <c r="A307" s="73">
        <v>306</v>
      </c>
      <c r="B307" t="s">
        <v>194</v>
      </c>
      <c r="C307" t="s">
        <v>663</v>
      </c>
      <c r="D307" t="s">
        <v>188</v>
      </c>
      <c r="E307" t="s">
        <v>185</v>
      </c>
      <c r="F307">
        <v>41.16</v>
      </c>
      <c r="G307" t="s">
        <v>200</v>
      </c>
      <c r="H307">
        <v>1</v>
      </c>
    </row>
    <row r="308" spans="1:8" x14ac:dyDescent="0.15">
      <c r="A308" s="73">
        <v>307</v>
      </c>
      <c r="B308" t="s">
        <v>194</v>
      </c>
      <c r="C308" t="s">
        <v>664</v>
      </c>
      <c r="D308" t="s">
        <v>186</v>
      </c>
      <c r="E308" t="s">
        <v>185</v>
      </c>
      <c r="F308">
        <v>41.03</v>
      </c>
      <c r="G308" t="s">
        <v>200</v>
      </c>
      <c r="H308">
        <v>1</v>
      </c>
    </row>
    <row r="309" spans="1:8" x14ac:dyDescent="0.15">
      <c r="A309" s="73">
        <v>308</v>
      </c>
      <c r="B309" t="s">
        <v>194</v>
      </c>
      <c r="C309" t="s">
        <v>667</v>
      </c>
      <c r="D309" t="s">
        <v>188</v>
      </c>
      <c r="E309" t="s">
        <v>185</v>
      </c>
      <c r="F309">
        <v>41.03</v>
      </c>
      <c r="G309" t="s">
        <v>200</v>
      </c>
      <c r="H309">
        <v>1</v>
      </c>
    </row>
    <row r="310" spans="1:8" x14ac:dyDescent="0.15">
      <c r="A310" s="73">
        <v>309</v>
      </c>
      <c r="B310" t="s">
        <v>194</v>
      </c>
      <c r="C310" t="s">
        <v>668</v>
      </c>
      <c r="D310" t="s">
        <v>186</v>
      </c>
      <c r="E310" t="s">
        <v>185</v>
      </c>
      <c r="F310">
        <v>41.16</v>
      </c>
      <c r="G310" t="s">
        <v>200</v>
      </c>
      <c r="H310">
        <v>1</v>
      </c>
    </row>
    <row r="311" spans="1:8" x14ac:dyDescent="0.15">
      <c r="A311" s="73">
        <v>310</v>
      </c>
      <c r="B311" t="s">
        <v>194</v>
      </c>
      <c r="C311" t="s">
        <v>669</v>
      </c>
      <c r="D311" t="s">
        <v>188</v>
      </c>
      <c r="E311" t="s">
        <v>185</v>
      </c>
      <c r="F311">
        <v>41.16</v>
      </c>
      <c r="G311" t="s">
        <v>200</v>
      </c>
      <c r="H311">
        <v>1</v>
      </c>
    </row>
    <row r="312" spans="1:8" x14ac:dyDescent="0.15">
      <c r="A312" s="73">
        <v>311</v>
      </c>
      <c r="B312" t="s">
        <v>194</v>
      </c>
      <c r="C312" t="s">
        <v>670</v>
      </c>
      <c r="D312" t="s">
        <v>186</v>
      </c>
      <c r="E312" t="s">
        <v>185</v>
      </c>
      <c r="F312">
        <v>41.03</v>
      </c>
      <c r="G312" t="s">
        <v>200</v>
      </c>
      <c r="H312">
        <v>1</v>
      </c>
    </row>
    <row r="313" spans="1:8" x14ac:dyDescent="0.15">
      <c r="A313" s="73">
        <v>312</v>
      </c>
      <c r="B313" t="s">
        <v>194</v>
      </c>
      <c r="C313" t="s">
        <v>673</v>
      </c>
      <c r="D313" t="s">
        <v>188</v>
      </c>
      <c r="E313" t="s">
        <v>185</v>
      </c>
      <c r="F313">
        <v>41.03</v>
      </c>
      <c r="G313" t="s">
        <v>200</v>
      </c>
      <c r="H313">
        <v>1</v>
      </c>
    </row>
    <row r="314" spans="1:8" x14ac:dyDescent="0.15">
      <c r="A314" s="73">
        <v>313</v>
      </c>
      <c r="B314" t="s">
        <v>194</v>
      </c>
      <c r="C314" t="s">
        <v>674</v>
      </c>
      <c r="D314" t="s">
        <v>186</v>
      </c>
      <c r="E314" t="s">
        <v>185</v>
      </c>
      <c r="F314">
        <v>41.16</v>
      </c>
      <c r="G314" t="s">
        <v>200</v>
      </c>
      <c r="H314">
        <v>1</v>
      </c>
    </row>
    <row r="315" spans="1:8" x14ac:dyDescent="0.15">
      <c r="A315" s="73">
        <v>314</v>
      </c>
      <c r="B315" t="s">
        <v>194</v>
      </c>
      <c r="C315" t="s">
        <v>675</v>
      </c>
      <c r="D315" t="s">
        <v>188</v>
      </c>
      <c r="E315" t="s">
        <v>185</v>
      </c>
      <c r="F315">
        <v>41.16</v>
      </c>
      <c r="G315" t="s">
        <v>200</v>
      </c>
      <c r="H315">
        <v>1</v>
      </c>
    </row>
    <row r="316" spans="1:8" x14ac:dyDescent="0.15">
      <c r="A316" s="73">
        <v>315</v>
      </c>
      <c r="B316" t="s">
        <v>194</v>
      </c>
      <c r="C316" t="s">
        <v>676</v>
      </c>
      <c r="D316" t="s">
        <v>186</v>
      </c>
      <c r="E316" t="s">
        <v>185</v>
      </c>
      <c r="F316">
        <v>41.03</v>
      </c>
      <c r="G316" t="s">
        <v>200</v>
      </c>
      <c r="H316">
        <v>1</v>
      </c>
    </row>
    <row r="317" spans="1:8" x14ac:dyDescent="0.15">
      <c r="A317" s="73">
        <v>316</v>
      </c>
      <c r="B317" t="s">
        <v>194</v>
      </c>
      <c r="C317" t="s">
        <v>679</v>
      </c>
      <c r="D317" t="s">
        <v>188</v>
      </c>
      <c r="E317" t="s">
        <v>185</v>
      </c>
      <c r="F317">
        <v>41.03</v>
      </c>
      <c r="G317" t="s">
        <v>200</v>
      </c>
      <c r="H317">
        <v>1</v>
      </c>
    </row>
    <row r="318" spans="1:8" x14ac:dyDescent="0.15">
      <c r="A318" s="73">
        <v>317</v>
      </c>
      <c r="B318" t="s">
        <v>194</v>
      </c>
      <c r="C318" t="s">
        <v>680</v>
      </c>
      <c r="D318" t="s">
        <v>186</v>
      </c>
      <c r="E318" t="s">
        <v>185</v>
      </c>
      <c r="F318">
        <v>41.16</v>
      </c>
      <c r="G318" t="s">
        <v>200</v>
      </c>
      <c r="H318">
        <v>1</v>
      </c>
    </row>
    <row r="319" spans="1:8" x14ac:dyDescent="0.15">
      <c r="A319" s="73">
        <v>318</v>
      </c>
      <c r="B319" t="s">
        <v>194</v>
      </c>
      <c r="C319" t="s">
        <v>681</v>
      </c>
      <c r="D319" t="s">
        <v>188</v>
      </c>
      <c r="E319" t="s">
        <v>185</v>
      </c>
      <c r="F319">
        <v>41.16</v>
      </c>
      <c r="G319" t="s">
        <v>200</v>
      </c>
      <c r="H319">
        <v>1</v>
      </c>
    </row>
    <row r="320" spans="1:8" x14ac:dyDescent="0.15">
      <c r="A320" s="73">
        <v>319</v>
      </c>
      <c r="B320" t="s">
        <v>194</v>
      </c>
      <c r="C320" t="s">
        <v>682</v>
      </c>
      <c r="D320" t="s">
        <v>186</v>
      </c>
      <c r="E320" t="s">
        <v>185</v>
      </c>
      <c r="F320">
        <v>41.03</v>
      </c>
      <c r="G320" t="s">
        <v>200</v>
      </c>
      <c r="H320">
        <v>1</v>
      </c>
    </row>
    <row r="321" spans="1:8" x14ac:dyDescent="0.15">
      <c r="A321" s="73">
        <v>320</v>
      </c>
      <c r="B321" t="s">
        <v>194</v>
      </c>
      <c r="C321" t="s">
        <v>685</v>
      </c>
      <c r="D321" t="s">
        <v>188</v>
      </c>
      <c r="E321" t="s">
        <v>185</v>
      </c>
      <c r="F321">
        <v>41.03</v>
      </c>
      <c r="G321" t="s">
        <v>200</v>
      </c>
      <c r="H321">
        <v>1</v>
      </c>
    </row>
    <row r="322" spans="1:8" x14ac:dyDescent="0.15">
      <c r="A322" s="73">
        <v>321</v>
      </c>
      <c r="B322" t="s">
        <v>194</v>
      </c>
      <c r="C322" t="s">
        <v>686</v>
      </c>
      <c r="D322" t="s">
        <v>186</v>
      </c>
      <c r="E322" t="s">
        <v>185</v>
      </c>
      <c r="F322">
        <v>41.16</v>
      </c>
      <c r="G322" t="s">
        <v>200</v>
      </c>
      <c r="H322">
        <v>1</v>
      </c>
    </row>
    <row r="323" spans="1:8" x14ac:dyDescent="0.15">
      <c r="A323" s="73">
        <v>322</v>
      </c>
      <c r="B323" t="s">
        <v>194</v>
      </c>
      <c r="C323" t="s">
        <v>687</v>
      </c>
      <c r="D323" t="s">
        <v>188</v>
      </c>
      <c r="E323" t="s">
        <v>185</v>
      </c>
      <c r="F323">
        <v>41.16</v>
      </c>
      <c r="G323" t="s">
        <v>200</v>
      </c>
      <c r="H323">
        <v>1</v>
      </c>
    </row>
    <row r="324" spans="1:8" x14ac:dyDescent="0.15">
      <c r="A324" s="73">
        <v>323</v>
      </c>
      <c r="B324" t="s">
        <v>194</v>
      </c>
      <c r="C324" t="s">
        <v>688</v>
      </c>
      <c r="D324" t="s">
        <v>186</v>
      </c>
      <c r="E324" t="s">
        <v>185</v>
      </c>
      <c r="F324">
        <v>41.03</v>
      </c>
      <c r="G324" t="s">
        <v>200</v>
      </c>
      <c r="H324">
        <v>1</v>
      </c>
    </row>
    <row r="325" spans="1:8" x14ac:dyDescent="0.15">
      <c r="A325" s="73">
        <v>324</v>
      </c>
      <c r="B325" t="s">
        <v>194</v>
      </c>
      <c r="C325" t="s">
        <v>691</v>
      </c>
      <c r="D325" t="s">
        <v>188</v>
      </c>
      <c r="E325" t="s">
        <v>185</v>
      </c>
      <c r="F325">
        <v>41.03</v>
      </c>
      <c r="G325" t="s">
        <v>200</v>
      </c>
      <c r="H325">
        <v>1</v>
      </c>
    </row>
    <row r="326" spans="1:8" x14ac:dyDescent="0.15">
      <c r="A326" s="73">
        <v>325</v>
      </c>
      <c r="B326" t="s">
        <v>194</v>
      </c>
      <c r="C326" t="s">
        <v>692</v>
      </c>
      <c r="D326" t="s">
        <v>186</v>
      </c>
      <c r="E326" t="s">
        <v>185</v>
      </c>
      <c r="F326">
        <v>41.16</v>
      </c>
      <c r="G326" t="s">
        <v>200</v>
      </c>
      <c r="H326">
        <v>1</v>
      </c>
    </row>
    <row r="327" spans="1:8" x14ac:dyDescent="0.15">
      <c r="A327" s="73">
        <v>326</v>
      </c>
      <c r="B327" t="s">
        <v>194</v>
      </c>
      <c r="C327" t="s">
        <v>693</v>
      </c>
      <c r="D327" t="s">
        <v>188</v>
      </c>
      <c r="E327" t="s">
        <v>185</v>
      </c>
      <c r="F327">
        <v>41.16</v>
      </c>
      <c r="G327" t="s">
        <v>200</v>
      </c>
      <c r="H327">
        <v>1</v>
      </c>
    </row>
    <row r="328" spans="1:8" x14ac:dyDescent="0.15">
      <c r="A328" s="73">
        <v>327</v>
      </c>
      <c r="B328" t="s">
        <v>194</v>
      </c>
      <c r="C328" t="s">
        <v>694</v>
      </c>
      <c r="D328" t="s">
        <v>186</v>
      </c>
      <c r="E328" t="s">
        <v>185</v>
      </c>
      <c r="F328">
        <v>41.03</v>
      </c>
      <c r="G328" t="s">
        <v>200</v>
      </c>
      <c r="H328">
        <v>1</v>
      </c>
    </row>
    <row r="329" spans="1:8" x14ac:dyDescent="0.15">
      <c r="A329" s="73">
        <v>328</v>
      </c>
      <c r="B329" t="s">
        <v>194</v>
      </c>
      <c r="C329" t="s">
        <v>697</v>
      </c>
      <c r="D329" t="s">
        <v>188</v>
      </c>
      <c r="E329" t="s">
        <v>185</v>
      </c>
      <c r="F329">
        <v>41.03</v>
      </c>
      <c r="G329" t="s">
        <v>200</v>
      </c>
      <c r="H329">
        <v>1</v>
      </c>
    </row>
    <row r="330" spans="1:8" x14ac:dyDescent="0.15">
      <c r="A330" s="73">
        <v>329</v>
      </c>
      <c r="B330" t="s">
        <v>194</v>
      </c>
      <c r="C330" t="s">
        <v>698</v>
      </c>
      <c r="D330" t="s">
        <v>186</v>
      </c>
      <c r="E330" t="s">
        <v>185</v>
      </c>
      <c r="F330">
        <v>41.16</v>
      </c>
      <c r="G330" t="s">
        <v>200</v>
      </c>
      <c r="H330">
        <v>1</v>
      </c>
    </row>
    <row r="331" spans="1:8" x14ac:dyDescent="0.15">
      <c r="A331" s="73">
        <v>330</v>
      </c>
      <c r="B331" t="s">
        <v>194</v>
      </c>
      <c r="C331" t="s">
        <v>699</v>
      </c>
      <c r="D331" t="s">
        <v>188</v>
      </c>
      <c r="E331" t="s">
        <v>185</v>
      </c>
      <c r="F331">
        <v>41.16</v>
      </c>
      <c r="G331" t="s">
        <v>200</v>
      </c>
      <c r="H331">
        <v>1</v>
      </c>
    </row>
    <row r="332" spans="1:8" x14ac:dyDescent="0.15">
      <c r="A332" s="73">
        <v>331</v>
      </c>
      <c r="B332" t="s">
        <v>194</v>
      </c>
      <c r="C332" t="s">
        <v>700</v>
      </c>
      <c r="D332" t="s">
        <v>186</v>
      </c>
      <c r="E332" t="s">
        <v>185</v>
      </c>
      <c r="F332">
        <v>41.03</v>
      </c>
      <c r="G332" t="s">
        <v>200</v>
      </c>
      <c r="H332">
        <v>1</v>
      </c>
    </row>
    <row r="333" spans="1:8" x14ac:dyDescent="0.15">
      <c r="A333" s="73">
        <v>332</v>
      </c>
      <c r="B333" t="s">
        <v>194</v>
      </c>
      <c r="C333" t="s">
        <v>703</v>
      </c>
      <c r="D333" t="s">
        <v>188</v>
      </c>
      <c r="E333" t="s">
        <v>185</v>
      </c>
      <c r="F333">
        <v>41.03</v>
      </c>
      <c r="G333" t="s">
        <v>200</v>
      </c>
      <c r="H333">
        <v>1</v>
      </c>
    </row>
    <row r="334" spans="1:8" x14ac:dyDescent="0.15">
      <c r="A334" s="73">
        <v>333</v>
      </c>
      <c r="B334" t="s">
        <v>194</v>
      </c>
      <c r="C334" t="s">
        <v>704</v>
      </c>
      <c r="D334" t="s">
        <v>186</v>
      </c>
      <c r="E334" t="s">
        <v>185</v>
      </c>
      <c r="F334">
        <v>41.16</v>
      </c>
      <c r="G334" t="s">
        <v>200</v>
      </c>
      <c r="H334">
        <v>1</v>
      </c>
    </row>
    <row r="335" spans="1:8" x14ac:dyDescent="0.15">
      <c r="A335" s="73">
        <v>334</v>
      </c>
      <c r="B335" t="s">
        <v>194</v>
      </c>
      <c r="C335" t="s">
        <v>705</v>
      </c>
      <c r="D335" t="s">
        <v>188</v>
      </c>
      <c r="E335" t="s">
        <v>185</v>
      </c>
      <c r="F335">
        <v>41.16</v>
      </c>
      <c r="G335" t="s">
        <v>200</v>
      </c>
      <c r="H335">
        <v>1</v>
      </c>
    </row>
    <row r="336" spans="1:8" x14ac:dyDescent="0.15">
      <c r="A336" s="73">
        <v>335</v>
      </c>
      <c r="B336" t="s">
        <v>194</v>
      </c>
      <c r="C336" t="s">
        <v>706</v>
      </c>
      <c r="D336" t="s">
        <v>186</v>
      </c>
      <c r="E336" t="s">
        <v>185</v>
      </c>
      <c r="F336">
        <v>41.03</v>
      </c>
      <c r="G336" t="s">
        <v>200</v>
      </c>
      <c r="H336">
        <v>1</v>
      </c>
    </row>
    <row r="337" spans="1:8" x14ac:dyDescent="0.15">
      <c r="A337" s="73">
        <v>336</v>
      </c>
      <c r="B337" t="s">
        <v>194</v>
      </c>
      <c r="C337" t="s">
        <v>709</v>
      </c>
      <c r="D337" t="s">
        <v>188</v>
      </c>
      <c r="E337" t="s">
        <v>185</v>
      </c>
      <c r="F337">
        <v>41.03</v>
      </c>
      <c r="G337" t="s">
        <v>200</v>
      </c>
      <c r="H337">
        <v>1</v>
      </c>
    </row>
    <row r="338" spans="1:8" x14ac:dyDescent="0.15">
      <c r="A338" s="73">
        <v>337</v>
      </c>
      <c r="B338" t="s">
        <v>194</v>
      </c>
      <c r="C338" t="s">
        <v>710</v>
      </c>
      <c r="D338" t="s">
        <v>186</v>
      </c>
      <c r="E338" t="s">
        <v>185</v>
      </c>
      <c r="F338">
        <v>41.16</v>
      </c>
      <c r="G338" t="s">
        <v>200</v>
      </c>
      <c r="H338">
        <v>1</v>
      </c>
    </row>
    <row r="339" spans="1:8" x14ac:dyDescent="0.15">
      <c r="A339" s="73">
        <v>338</v>
      </c>
      <c r="B339" t="s">
        <v>194</v>
      </c>
      <c r="C339" t="s">
        <v>711</v>
      </c>
      <c r="D339" t="s">
        <v>188</v>
      </c>
      <c r="E339" t="s">
        <v>185</v>
      </c>
      <c r="F339">
        <v>41.16</v>
      </c>
      <c r="G339" t="s">
        <v>200</v>
      </c>
      <c r="H339">
        <v>1</v>
      </c>
    </row>
    <row r="340" spans="1:8" x14ac:dyDescent="0.15">
      <c r="A340" s="73">
        <v>339</v>
      </c>
      <c r="B340" t="s">
        <v>194</v>
      </c>
      <c r="C340" t="s">
        <v>712</v>
      </c>
      <c r="D340" t="s">
        <v>186</v>
      </c>
      <c r="E340" t="s">
        <v>185</v>
      </c>
      <c r="F340">
        <v>41.03</v>
      </c>
      <c r="G340" t="s">
        <v>200</v>
      </c>
      <c r="H340">
        <v>1</v>
      </c>
    </row>
    <row r="341" spans="1:8" x14ac:dyDescent="0.15">
      <c r="A341" s="73">
        <v>340</v>
      </c>
      <c r="B341" t="s">
        <v>194</v>
      </c>
      <c r="C341" t="s">
        <v>715</v>
      </c>
      <c r="D341" t="s">
        <v>188</v>
      </c>
      <c r="E341" t="s">
        <v>185</v>
      </c>
      <c r="F341">
        <v>41.03</v>
      </c>
      <c r="G341" t="s">
        <v>200</v>
      </c>
      <c r="H341">
        <v>1</v>
      </c>
    </row>
    <row r="342" spans="1:8" x14ac:dyDescent="0.15">
      <c r="A342" s="73">
        <v>341</v>
      </c>
      <c r="B342" t="s">
        <v>194</v>
      </c>
      <c r="C342" t="s">
        <v>716</v>
      </c>
      <c r="D342" t="s">
        <v>186</v>
      </c>
      <c r="E342" t="s">
        <v>185</v>
      </c>
      <c r="F342">
        <v>41.16</v>
      </c>
      <c r="G342" t="s">
        <v>200</v>
      </c>
      <c r="H342">
        <v>1</v>
      </c>
    </row>
    <row r="343" spans="1:8" x14ac:dyDescent="0.15">
      <c r="A343" s="73">
        <v>342</v>
      </c>
      <c r="B343" t="s">
        <v>194</v>
      </c>
      <c r="C343" t="s">
        <v>717</v>
      </c>
      <c r="D343" t="s">
        <v>188</v>
      </c>
      <c r="E343" t="s">
        <v>185</v>
      </c>
      <c r="F343">
        <v>41.16</v>
      </c>
      <c r="G343" t="s">
        <v>200</v>
      </c>
      <c r="H343">
        <v>1</v>
      </c>
    </row>
    <row r="344" spans="1:8" x14ac:dyDescent="0.15">
      <c r="A344" s="73">
        <v>343</v>
      </c>
      <c r="B344" t="s">
        <v>194</v>
      </c>
      <c r="C344" t="s">
        <v>718</v>
      </c>
      <c r="D344" t="s">
        <v>186</v>
      </c>
      <c r="E344" t="s">
        <v>185</v>
      </c>
      <c r="F344">
        <v>41.03</v>
      </c>
      <c r="G344" t="s">
        <v>200</v>
      </c>
      <c r="H344">
        <v>1</v>
      </c>
    </row>
    <row r="345" spans="1:8" x14ac:dyDescent="0.15">
      <c r="A345" s="73">
        <v>344</v>
      </c>
      <c r="B345" t="s">
        <v>194</v>
      </c>
      <c r="C345" t="s">
        <v>721</v>
      </c>
      <c r="D345" t="s">
        <v>188</v>
      </c>
      <c r="E345" t="s">
        <v>185</v>
      </c>
      <c r="F345">
        <v>41.03</v>
      </c>
      <c r="G345" t="s">
        <v>200</v>
      </c>
      <c r="H345">
        <v>1</v>
      </c>
    </row>
    <row r="346" spans="1:8" x14ac:dyDescent="0.15">
      <c r="A346" s="73">
        <v>345</v>
      </c>
      <c r="B346" t="s">
        <v>194</v>
      </c>
      <c r="C346" t="s">
        <v>722</v>
      </c>
      <c r="D346" t="s">
        <v>186</v>
      </c>
      <c r="E346" t="s">
        <v>185</v>
      </c>
      <c r="F346">
        <v>41.16</v>
      </c>
      <c r="G346" t="s">
        <v>200</v>
      </c>
      <c r="H346">
        <v>1</v>
      </c>
    </row>
    <row r="347" spans="1:8" x14ac:dyDescent="0.15">
      <c r="A347" s="73">
        <v>346</v>
      </c>
      <c r="B347" t="s">
        <v>194</v>
      </c>
      <c r="C347" t="s">
        <v>723</v>
      </c>
      <c r="D347" t="s">
        <v>188</v>
      </c>
      <c r="E347" t="s">
        <v>185</v>
      </c>
      <c r="F347">
        <v>41.16</v>
      </c>
      <c r="G347" t="s">
        <v>200</v>
      </c>
      <c r="H347">
        <v>1</v>
      </c>
    </row>
    <row r="348" spans="1:8" x14ac:dyDescent="0.15">
      <c r="A348" s="73">
        <v>347</v>
      </c>
      <c r="B348" t="s">
        <v>194</v>
      </c>
      <c r="C348" t="s">
        <v>724</v>
      </c>
      <c r="D348" t="s">
        <v>186</v>
      </c>
      <c r="E348" t="s">
        <v>185</v>
      </c>
      <c r="F348">
        <v>41.03</v>
      </c>
      <c r="G348" t="s">
        <v>200</v>
      </c>
      <c r="H348">
        <v>1</v>
      </c>
    </row>
    <row r="349" spans="1:8" x14ac:dyDescent="0.15">
      <c r="A349" s="73">
        <v>348</v>
      </c>
      <c r="B349" t="s">
        <v>194</v>
      </c>
      <c r="C349" t="s">
        <v>727</v>
      </c>
      <c r="D349" t="s">
        <v>188</v>
      </c>
      <c r="E349" t="s">
        <v>185</v>
      </c>
      <c r="F349">
        <v>40.880000000000003</v>
      </c>
      <c r="G349" t="s">
        <v>200</v>
      </c>
      <c r="H349">
        <v>1</v>
      </c>
    </row>
    <row r="350" spans="1:8" x14ac:dyDescent="0.15">
      <c r="A350" s="73">
        <v>349</v>
      </c>
      <c r="B350" t="s">
        <v>194</v>
      </c>
      <c r="C350" t="s">
        <v>728</v>
      </c>
      <c r="D350" t="s">
        <v>188</v>
      </c>
      <c r="E350" t="s">
        <v>185</v>
      </c>
      <c r="F350">
        <v>40.880000000000003</v>
      </c>
      <c r="G350" t="s">
        <v>200</v>
      </c>
      <c r="H350">
        <v>1</v>
      </c>
    </row>
    <row r="351" spans="1:8" x14ac:dyDescent="0.15">
      <c r="A351" s="73">
        <v>350</v>
      </c>
      <c r="B351" t="s">
        <v>194</v>
      </c>
      <c r="C351" t="s">
        <v>729</v>
      </c>
      <c r="D351" t="s">
        <v>188</v>
      </c>
      <c r="E351" t="s">
        <v>185</v>
      </c>
      <c r="F351">
        <v>41.21</v>
      </c>
      <c r="G351" t="s">
        <v>200</v>
      </c>
      <c r="H351">
        <v>1</v>
      </c>
    </row>
    <row r="352" spans="1:8" x14ac:dyDescent="0.15">
      <c r="A352" s="73">
        <v>351</v>
      </c>
      <c r="B352" t="s">
        <v>194</v>
      </c>
      <c r="C352" t="s">
        <v>730</v>
      </c>
      <c r="D352" t="s">
        <v>186</v>
      </c>
      <c r="E352" t="s">
        <v>185</v>
      </c>
      <c r="F352">
        <v>40.880000000000003</v>
      </c>
      <c r="G352" t="s">
        <v>200</v>
      </c>
      <c r="H352">
        <v>1</v>
      </c>
    </row>
    <row r="353" spans="1:8" x14ac:dyDescent="0.15">
      <c r="A353" s="73">
        <v>352</v>
      </c>
      <c r="B353" t="s">
        <v>194</v>
      </c>
      <c r="C353" t="s">
        <v>733</v>
      </c>
      <c r="D353" t="s">
        <v>188</v>
      </c>
      <c r="E353" t="s">
        <v>185</v>
      </c>
      <c r="F353">
        <v>40.880000000000003</v>
      </c>
      <c r="G353" t="s">
        <v>200</v>
      </c>
      <c r="H353">
        <v>1</v>
      </c>
    </row>
    <row r="354" spans="1:8" x14ac:dyDescent="0.15">
      <c r="A354" s="73">
        <v>353</v>
      </c>
      <c r="B354" t="s">
        <v>194</v>
      </c>
      <c r="C354" t="s">
        <v>734</v>
      </c>
      <c r="D354" t="s">
        <v>186</v>
      </c>
      <c r="E354" t="s">
        <v>185</v>
      </c>
      <c r="F354">
        <v>41</v>
      </c>
      <c r="G354" t="s">
        <v>200</v>
      </c>
      <c r="H354">
        <v>1</v>
      </c>
    </row>
    <row r="355" spans="1:8" x14ac:dyDescent="0.15">
      <c r="A355" s="73">
        <v>354</v>
      </c>
      <c r="B355" t="s">
        <v>194</v>
      </c>
      <c r="C355" t="s">
        <v>735</v>
      </c>
      <c r="D355" t="s">
        <v>188</v>
      </c>
      <c r="E355" t="s">
        <v>185</v>
      </c>
      <c r="F355">
        <v>41</v>
      </c>
      <c r="G355" t="s">
        <v>200</v>
      </c>
      <c r="H355">
        <v>1</v>
      </c>
    </row>
    <row r="356" spans="1:8" x14ac:dyDescent="0.15">
      <c r="A356" s="73">
        <v>355</v>
      </c>
      <c r="B356" t="s">
        <v>194</v>
      </c>
      <c r="C356" t="s">
        <v>736</v>
      </c>
      <c r="D356" t="s">
        <v>188</v>
      </c>
      <c r="E356" t="s">
        <v>185</v>
      </c>
      <c r="F356">
        <v>41.21</v>
      </c>
      <c r="G356" t="s">
        <v>200</v>
      </c>
      <c r="H356">
        <v>1</v>
      </c>
    </row>
    <row r="357" spans="1:8" x14ac:dyDescent="0.15">
      <c r="A357" s="73">
        <v>356</v>
      </c>
      <c r="B357" t="s">
        <v>194</v>
      </c>
      <c r="C357" t="s">
        <v>737</v>
      </c>
      <c r="D357" t="s">
        <v>186</v>
      </c>
      <c r="E357" t="s">
        <v>185</v>
      </c>
      <c r="F357">
        <v>40.880000000000003</v>
      </c>
      <c r="G357" t="s">
        <v>200</v>
      </c>
      <c r="H357">
        <v>1</v>
      </c>
    </row>
    <row r="358" spans="1:8" x14ac:dyDescent="0.15">
      <c r="A358" s="73">
        <v>357</v>
      </c>
      <c r="B358" t="s">
        <v>194</v>
      </c>
      <c r="C358" t="s">
        <v>741</v>
      </c>
      <c r="D358" t="s">
        <v>188</v>
      </c>
      <c r="E358" t="s">
        <v>185</v>
      </c>
      <c r="F358">
        <v>40.880000000000003</v>
      </c>
      <c r="G358" t="s">
        <v>200</v>
      </c>
      <c r="H358">
        <v>1</v>
      </c>
    </row>
    <row r="359" spans="1:8" x14ac:dyDescent="0.15">
      <c r="A359" s="73">
        <v>358</v>
      </c>
      <c r="B359" t="s">
        <v>194</v>
      </c>
      <c r="C359" t="s">
        <v>742</v>
      </c>
      <c r="D359" t="s">
        <v>186</v>
      </c>
      <c r="E359" t="s">
        <v>185</v>
      </c>
      <c r="F359">
        <v>41</v>
      </c>
      <c r="G359" t="s">
        <v>200</v>
      </c>
      <c r="H359">
        <v>1</v>
      </c>
    </row>
    <row r="360" spans="1:8" x14ac:dyDescent="0.15">
      <c r="A360" s="73">
        <v>359</v>
      </c>
      <c r="B360" t="s">
        <v>194</v>
      </c>
      <c r="C360" t="s">
        <v>743</v>
      </c>
      <c r="D360" t="s">
        <v>188</v>
      </c>
      <c r="E360" t="s">
        <v>185</v>
      </c>
      <c r="F360">
        <v>41</v>
      </c>
      <c r="G360" t="s">
        <v>200</v>
      </c>
      <c r="H360">
        <v>1</v>
      </c>
    </row>
    <row r="361" spans="1:8" x14ac:dyDescent="0.15">
      <c r="A361" s="73">
        <v>360</v>
      </c>
      <c r="B361" t="s">
        <v>194</v>
      </c>
      <c r="C361" t="s">
        <v>744</v>
      </c>
      <c r="D361" t="s">
        <v>188</v>
      </c>
      <c r="E361" t="s">
        <v>185</v>
      </c>
      <c r="F361">
        <v>41.21</v>
      </c>
      <c r="G361" t="s">
        <v>200</v>
      </c>
      <c r="H361">
        <v>1</v>
      </c>
    </row>
    <row r="362" spans="1:8" x14ac:dyDescent="0.15">
      <c r="A362" s="73">
        <v>361</v>
      </c>
      <c r="B362" t="s">
        <v>194</v>
      </c>
      <c r="C362" t="s">
        <v>745</v>
      </c>
      <c r="D362" t="s">
        <v>186</v>
      </c>
      <c r="E362" t="s">
        <v>185</v>
      </c>
      <c r="F362">
        <v>40.880000000000003</v>
      </c>
      <c r="G362" t="s">
        <v>200</v>
      </c>
      <c r="H362">
        <v>1</v>
      </c>
    </row>
    <row r="363" spans="1:8" x14ac:dyDescent="0.15">
      <c r="A363" s="73">
        <v>362</v>
      </c>
      <c r="B363" t="s">
        <v>194</v>
      </c>
      <c r="C363" t="s">
        <v>748</v>
      </c>
      <c r="D363" t="s">
        <v>188</v>
      </c>
      <c r="E363" t="s">
        <v>185</v>
      </c>
      <c r="F363">
        <v>40.880000000000003</v>
      </c>
      <c r="G363" t="s">
        <v>200</v>
      </c>
      <c r="H363">
        <v>1</v>
      </c>
    </row>
    <row r="364" spans="1:8" x14ac:dyDescent="0.15">
      <c r="A364" s="73">
        <v>363</v>
      </c>
      <c r="B364" t="s">
        <v>194</v>
      </c>
      <c r="C364" t="s">
        <v>749</v>
      </c>
      <c r="D364" t="s">
        <v>186</v>
      </c>
      <c r="E364" t="s">
        <v>185</v>
      </c>
      <c r="F364">
        <v>41</v>
      </c>
      <c r="G364" t="s">
        <v>200</v>
      </c>
      <c r="H364">
        <v>1</v>
      </c>
    </row>
    <row r="365" spans="1:8" x14ac:dyDescent="0.15">
      <c r="A365" s="73">
        <v>364</v>
      </c>
      <c r="B365" t="s">
        <v>194</v>
      </c>
      <c r="C365" t="s">
        <v>750</v>
      </c>
      <c r="D365" t="s">
        <v>188</v>
      </c>
      <c r="E365" t="s">
        <v>185</v>
      </c>
      <c r="F365">
        <v>41</v>
      </c>
      <c r="G365" t="s">
        <v>200</v>
      </c>
      <c r="H365">
        <v>1</v>
      </c>
    </row>
    <row r="366" spans="1:8" x14ac:dyDescent="0.15">
      <c r="A366" s="73">
        <v>365</v>
      </c>
      <c r="B366" t="s">
        <v>194</v>
      </c>
      <c r="C366" t="s">
        <v>751</v>
      </c>
      <c r="D366" t="s">
        <v>188</v>
      </c>
      <c r="E366" t="s">
        <v>185</v>
      </c>
      <c r="F366">
        <v>41.21</v>
      </c>
      <c r="G366" t="s">
        <v>200</v>
      </c>
      <c r="H366">
        <v>1</v>
      </c>
    </row>
    <row r="367" spans="1:8" x14ac:dyDescent="0.15">
      <c r="A367" s="73">
        <v>366</v>
      </c>
      <c r="B367" t="s">
        <v>194</v>
      </c>
      <c r="C367" t="s">
        <v>752</v>
      </c>
      <c r="D367" t="s">
        <v>186</v>
      </c>
      <c r="E367" t="s">
        <v>185</v>
      </c>
      <c r="F367">
        <v>40.880000000000003</v>
      </c>
      <c r="G367" t="s">
        <v>200</v>
      </c>
      <c r="H367">
        <v>1</v>
      </c>
    </row>
    <row r="368" spans="1:8" x14ac:dyDescent="0.15">
      <c r="A368" s="73">
        <v>367</v>
      </c>
      <c r="B368" t="s">
        <v>194</v>
      </c>
      <c r="C368" t="s">
        <v>755</v>
      </c>
      <c r="D368" t="s">
        <v>188</v>
      </c>
      <c r="E368" t="s">
        <v>185</v>
      </c>
      <c r="F368">
        <v>41.03</v>
      </c>
      <c r="G368" t="s">
        <v>200</v>
      </c>
      <c r="H368">
        <v>1</v>
      </c>
    </row>
    <row r="369" spans="1:8" x14ac:dyDescent="0.15">
      <c r="A369" s="73">
        <v>368</v>
      </c>
      <c r="B369" t="s">
        <v>194</v>
      </c>
      <c r="C369" t="s">
        <v>756</v>
      </c>
      <c r="D369" t="s">
        <v>186</v>
      </c>
      <c r="E369" t="s">
        <v>185</v>
      </c>
      <c r="F369">
        <v>41.16</v>
      </c>
      <c r="G369" t="s">
        <v>200</v>
      </c>
      <c r="H369">
        <v>1</v>
      </c>
    </row>
    <row r="370" spans="1:8" x14ac:dyDescent="0.15">
      <c r="A370" s="73">
        <v>369</v>
      </c>
      <c r="B370" t="s">
        <v>194</v>
      </c>
      <c r="C370" t="s">
        <v>757</v>
      </c>
      <c r="D370" t="s">
        <v>188</v>
      </c>
      <c r="E370" t="s">
        <v>185</v>
      </c>
      <c r="F370">
        <v>41.16</v>
      </c>
      <c r="G370" t="s">
        <v>200</v>
      </c>
      <c r="H370">
        <v>1</v>
      </c>
    </row>
    <row r="371" spans="1:8" x14ac:dyDescent="0.15">
      <c r="A371" s="73">
        <v>370</v>
      </c>
      <c r="B371" t="s">
        <v>194</v>
      </c>
      <c r="C371" t="s">
        <v>758</v>
      </c>
      <c r="D371" t="s">
        <v>188</v>
      </c>
      <c r="E371" t="s">
        <v>185</v>
      </c>
      <c r="F371">
        <v>41.37</v>
      </c>
      <c r="G371" t="s">
        <v>200</v>
      </c>
      <c r="H371">
        <v>1</v>
      </c>
    </row>
    <row r="372" spans="1:8" x14ac:dyDescent="0.15">
      <c r="A372" s="73">
        <v>371</v>
      </c>
      <c r="B372" t="s">
        <v>194</v>
      </c>
      <c r="C372" t="s">
        <v>759</v>
      </c>
      <c r="D372" t="s">
        <v>186</v>
      </c>
      <c r="E372" t="s">
        <v>185</v>
      </c>
      <c r="F372">
        <v>41.03</v>
      </c>
      <c r="G372" t="s">
        <v>200</v>
      </c>
      <c r="H372">
        <v>1</v>
      </c>
    </row>
    <row r="373" spans="1:8" x14ac:dyDescent="0.15">
      <c r="A373" s="73">
        <v>372</v>
      </c>
      <c r="B373" t="s">
        <v>194</v>
      </c>
      <c r="C373" t="s">
        <v>762</v>
      </c>
      <c r="D373" t="s">
        <v>188</v>
      </c>
      <c r="E373" t="s">
        <v>185</v>
      </c>
      <c r="F373">
        <v>41.03</v>
      </c>
      <c r="G373" t="s">
        <v>200</v>
      </c>
      <c r="H373">
        <v>1</v>
      </c>
    </row>
    <row r="374" spans="1:8" x14ac:dyDescent="0.15">
      <c r="A374" s="73">
        <v>373</v>
      </c>
      <c r="B374" t="s">
        <v>194</v>
      </c>
      <c r="C374" t="s">
        <v>763</v>
      </c>
      <c r="D374" t="s">
        <v>186</v>
      </c>
      <c r="E374" t="s">
        <v>185</v>
      </c>
      <c r="F374">
        <v>41.16</v>
      </c>
      <c r="G374" t="s">
        <v>200</v>
      </c>
      <c r="H374">
        <v>1</v>
      </c>
    </row>
    <row r="375" spans="1:8" x14ac:dyDescent="0.15">
      <c r="A375" s="73">
        <v>374</v>
      </c>
      <c r="B375" t="s">
        <v>194</v>
      </c>
      <c r="C375" t="s">
        <v>764</v>
      </c>
      <c r="D375" t="s">
        <v>188</v>
      </c>
      <c r="E375" t="s">
        <v>185</v>
      </c>
      <c r="F375">
        <v>41.16</v>
      </c>
      <c r="G375" t="s">
        <v>200</v>
      </c>
      <c r="H375">
        <v>1</v>
      </c>
    </row>
    <row r="376" spans="1:8" x14ac:dyDescent="0.15">
      <c r="A376" s="73">
        <v>375</v>
      </c>
      <c r="B376" t="s">
        <v>194</v>
      </c>
      <c r="C376" t="s">
        <v>765</v>
      </c>
      <c r="D376" t="s">
        <v>188</v>
      </c>
      <c r="E376" t="s">
        <v>185</v>
      </c>
      <c r="F376">
        <v>41.37</v>
      </c>
      <c r="G376" t="s">
        <v>200</v>
      </c>
      <c r="H376">
        <v>1</v>
      </c>
    </row>
    <row r="377" spans="1:8" x14ac:dyDescent="0.15">
      <c r="A377" s="73">
        <v>376</v>
      </c>
      <c r="B377" t="s">
        <v>194</v>
      </c>
      <c r="C377" t="s">
        <v>766</v>
      </c>
      <c r="D377" t="s">
        <v>186</v>
      </c>
      <c r="E377" t="s">
        <v>185</v>
      </c>
      <c r="F377">
        <v>41.03</v>
      </c>
      <c r="G377" t="s">
        <v>200</v>
      </c>
      <c r="H377">
        <v>1</v>
      </c>
    </row>
    <row r="378" spans="1:8" x14ac:dyDescent="0.15">
      <c r="A378" s="73">
        <v>377</v>
      </c>
      <c r="B378" t="s">
        <v>194</v>
      </c>
      <c r="C378" t="s">
        <v>769</v>
      </c>
      <c r="D378" t="s">
        <v>188</v>
      </c>
      <c r="E378" t="s">
        <v>185</v>
      </c>
      <c r="F378">
        <v>41.03</v>
      </c>
      <c r="G378" t="s">
        <v>200</v>
      </c>
      <c r="H378">
        <v>1</v>
      </c>
    </row>
    <row r="379" spans="1:8" x14ac:dyDescent="0.15">
      <c r="A379" s="73">
        <v>378</v>
      </c>
      <c r="B379" t="s">
        <v>194</v>
      </c>
      <c r="C379" t="s">
        <v>770</v>
      </c>
      <c r="D379" t="s">
        <v>186</v>
      </c>
      <c r="E379" t="s">
        <v>185</v>
      </c>
      <c r="F379">
        <v>41.16</v>
      </c>
      <c r="G379" t="s">
        <v>200</v>
      </c>
      <c r="H379">
        <v>1</v>
      </c>
    </row>
    <row r="380" spans="1:8" x14ac:dyDescent="0.15">
      <c r="A380" s="73">
        <v>379</v>
      </c>
      <c r="B380" t="s">
        <v>194</v>
      </c>
      <c r="C380" t="s">
        <v>771</v>
      </c>
      <c r="D380" t="s">
        <v>188</v>
      </c>
      <c r="E380" t="s">
        <v>185</v>
      </c>
      <c r="F380">
        <v>41.16</v>
      </c>
      <c r="G380" t="s">
        <v>200</v>
      </c>
      <c r="H380">
        <v>1</v>
      </c>
    </row>
    <row r="381" spans="1:8" x14ac:dyDescent="0.15">
      <c r="A381" s="73">
        <v>380</v>
      </c>
      <c r="B381" t="s">
        <v>194</v>
      </c>
      <c r="C381" t="s">
        <v>772</v>
      </c>
      <c r="D381" t="s">
        <v>188</v>
      </c>
      <c r="E381" t="s">
        <v>185</v>
      </c>
      <c r="F381">
        <v>41.37</v>
      </c>
      <c r="G381" t="s">
        <v>200</v>
      </c>
      <c r="H381">
        <v>1</v>
      </c>
    </row>
    <row r="382" spans="1:8" x14ac:dyDescent="0.15">
      <c r="A382" s="73">
        <v>381</v>
      </c>
      <c r="B382" t="s">
        <v>194</v>
      </c>
      <c r="C382" t="s">
        <v>773</v>
      </c>
      <c r="D382" t="s">
        <v>186</v>
      </c>
      <c r="E382" t="s">
        <v>185</v>
      </c>
      <c r="F382">
        <v>41.03</v>
      </c>
      <c r="G382" t="s">
        <v>200</v>
      </c>
      <c r="H382">
        <v>1</v>
      </c>
    </row>
    <row r="383" spans="1:8" x14ac:dyDescent="0.15">
      <c r="A383" s="73">
        <v>382</v>
      </c>
      <c r="B383" t="s">
        <v>194</v>
      </c>
      <c r="C383" t="s">
        <v>776</v>
      </c>
      <c r="D383" t="s">
        <v>188</v>
      </c>
      <c r="E383" t="s">
        <v>185</v>
      </c>
      <c r="F383">
        <v>41.03</v>
      </c>
      <c r="G383" t="s">
        <v>200</v>
      </c>
      <c r="H383">
        <v>1</v>
      </c>
    </row>
    <row r="384" spans="1:8" x14ac:dyDescent="0.15">
      <c r="A384" s="73">
        <v>383</v>
      </c>
      <c r="B384" t="s">
        <v>194</v>
      </c>
      <c r="C384" t="s">
        <v>777</v>
      </c>
      <c r="D384" t="s">
        <v>186</v>
      </c>
      <c r="E384" t="s">
        <v>185</v>
      </c>
      <c r="F384">
        <v>41.16</v>
      </c>
      <c r="G384" t="s">
        <v>200</v>
      </c>
      <c r="H384">
        <v>1</v>
      </c>
    </row>
    <row r="385" spans="1:8" x14ac:dyDescent="0.15">
      <c r="A385" s="73">
        <v>384</v>
      </c>
      <c r="B385" t="s">
        <v>194</v>
      </c>
      <c r="C385" t="s">
        <v>778</v>
      </c>
      <c r="D385" t="s">
        <v>188</v>
      </c>
      <c r="E385" t="s">
        <v>185</v>
      </c>
      <c r="F385">
        <v>41.16</v>
      </c>
      <c r="G385" t="s">
        <v>200</v>
      </c>
      <c r="H385">
        <v>1</v>
      </c>
    </row>
    <row r="386" spans="1:8" x14ac:dyDescent="0.15">
      <c r="A386" s="73">
        <v>385</v>
      </c>
      <c r="B386" t="s">
        <v>194</v>
      </c>
      <c r="C386" t="s">
        <v>779</v>
      </c>
      <c r="D386" t="s">
        <v>188</v>
      </c>
      <c r="E386" t="s">
        <v>185</v>
      </c>
      <c r="F386">
        <v>41.37</v>
      </c>
      <c r="G386" t="s">
        <v>200</v>
      </c>
      <c r="H386">
        <v>1</v>
      </c>
    </row>
    <row r="387" spans="1:8" x14ac:dyDescent="0.15">
      <c r="A387" s="73">
        <v>386</v>
      </c>
      <c r="B387" t="s">
        <v>194</v>
      </c>
      <c r="C387" t="s">
        <v>780</v>
      </c>
      <c r="D387" t="s">
        <v>186</v>
      </c>
      <c r="E387" t="s">
        <v>185</v>
      </c>
      <c r="F387">
        <v>41.03</v>
      </c>
      <c r="G387" t="s">
        <v>200</v>
      </c>
      <c r="H387">
        <v>1</v>
      </c>
    </row>
    <row r="388" spans="1:8" x14ac:dyDescent="0.15">
      <c r="A388" s="73">
        <v>387</v>
      </c>
      <c r="B388" t="s">
        <v>194</v>
      </c>
      <c r="C388" t="s">
        <v>783</v>
      </c>
      <c r="D388" t="s">
        <v>188</v>
      </c>
      <c r="E388" t="s">
        <v>185</v>
      </c>
      <c r="F388">
        <v>41.03</v>
      </c>
      <c r="G388" t="s">
        <v>200</v>
      </c>
      <c r="H388">
        <v>1</v>
      </c>
    </row>
    <row r="389" spans="1:8" x14ac:dyDescent="0.15">
      <c r="A389" s="73">
        <v>388</v>
      </c>
      <c r="B389" t="s">
        <v>194</v>
      </c>
      <c r="C389" t="s">
        <v>784</v>
      </c>
      <c r="D389" t="s">
        <v>186</v>
      </c>
      <c r="E389" t="s">
        <v>185</v>
      </c>
      <c r="F389">
        <v>41.16</v>
      </c>
      <c r="G389" t="s">
        <v>200</v>
      </c>
      <c r="H389">
        <v>1</v>
      </c>
    </row>
    <row r="390" spans="1:8" x14ac:dyDescent="0.15">
      <c r="A390" s="73">
        <v>389</v>
      </c>
      <c r="B390" t="s">
        <v>194</v>
      </c>
      <c r="C390" t="s">
        <v>785</v>
      </c>
      <c r="D390" t="s">
        <v>188</v>
      </c>
      <c r="E390" t="s">
        <v>185</v>
      </c>
      <c r="F390">
        <v>41.16</v>
      </c>
      <c r="G390" t="s">
        <v>200</v>
      </c>
      <c r="H390">
        <v>1</v>
      </c>
    </row>
    <row r="391" spans="1:8" x14ac:dyDescent="0.15">
      <c r="A391" s="73">
        <v>390</v>
      </c>
      <c r="B391" t="s">
        <v>194</v>
      </c>
      <c r="C391" t="s">
        <v>786</v>
      </c>
      <c r="D391" t="s">
        <v>188</v>
      </c>
      <c r="E391" t="s">
        <v>185</v>
      </c>
      <c r="F391">
        <v>41.37</v>
      </c>
      <c r="G391" t="s">
        <v>200</v>
      </c>
      <c r="H391">
        <v>1</v>
      </c>
    </row>
    <row r="392" spans="1:8" x14ac:dyDescent="0.15">
      <c r="A392" s="73">
        <v>391</v>
      </c>
      <c r="B392" t="s">
        <v>194</v>
      </c>
      <c r="C392" t="s">
        <v>787</v>
      </c>
      <c r="D392" t="s">
        <v>186</v>
      </c>
      <c r="E392" t="s">
        <v>185</v>
      </c>
      <c r="F392">
        <v>41.03</v>
      </c>
      <c r="G392" t="s">
        <v>200</v>
      </c>
      <c r="H392">
        <v>1</v>
      </c>
    </row>
    <row r="393" spans="1:8" x14ac:dyDescent="0.15">
      <c r="A393" s="73">
        <v>392</v>
      </c>
      <c r="B393" t="s">
        <v>194</v>
      </c>
      <c r="C393" t="s">
        <v>790</v>
      </c>
      <c r="D393" t="s">
        <v>188</v>
      </c>
      <c r="E393" t="s">
        <v>185</v>
      </c>
      <c r="F393">
        <v>41.03</v>
      </c>
      <c r="G393" t="s">
        <v>200</v>
      </c>
      <c r="H393">
        <v>1</v>
      </c>
    </row>
    <row r="394" spans="1:8" x14ac:dyDescent="0.15">
      <c r="A394" s="73">
        <v>393</v>
      </c>
      <c r="B394" t="s">
        <v>194</v>
      </c>
      <c r="C394" t="s">
        <v>791</v>
      </c>
      <c r="D394" t="s">
        <v>186</v>
      </c>
      <c r="E394" t="s">
        <v>185</v>
      </c>
      <c r="F394">
        <v>41.16</v>
      </c>
      <c r="G394" t="s">
        <v>200</v>
      </c>
      <c r="H394">
        <v>1</v>
      </c>
    </row>
    <row r="395" spans="1:8" x14ac:dyDescent="0.15">
      <c r="A395" s="73">
        <v>394</v>
      </c>
      <c r="B395" t="s">
        <v>194</v>
      </c>
      <c r="C395" t="s">
        <v>792</v>
      </c>
      <c r="D395" t="s">
        <v>188</v>
      </c>
      <c r="E395" t="s">
        <v>185</v>
      </c>
      <c r="F395">
        <v>41.16</v>
      </c>
      <c r="G395" t="s">
        <v>200</v>
      </c>
      <c r="H395">
        <v>1</v>
      </c>
    </row>
    <row r="396" spans="1:8" x14ac:dyDescent="0.15">
      <c r="A396" s="73">
        <v>395</v>
      </c>
      <c r="B396" t="s">
        <v>194</v>
      </c>
      <c r="C396" t="s">
        <v>793</v>
      </c>
      <c r="D396" t="s">
        <v>188</v>
      </c>
      <c r="E396" t="s">
        <v>185</v>
      </c>
      <c r="F396">
        <v>41.37</v>
      </c>
      <c r="G396" t="s">
        <v>200</v>
      </c>
      <c r="H396">
        <v>1</v>
      </c>
    </row>
    <row r="397" spans="1:8" x14ac:dyDescent="0.15">
      <c r="A397" s="73">
        <v>396</v>
      </c>
      <c r="B397" t="s">
        <v>194</v>
      </c>
      <c r="C397" t="s">
        <v>794</v>
      </c>
      <c r="D397" t="s">
        <v>186</v>
      </c>
      <c r="E397" t="s">
        <v>185</v>
      </c>
      <c r="F397">
        <v>41.03</v>
      </c>
      <c r="G397" t="s">
        <v>200</v>
      </c>
      <c r="H397">
        <v>1</v>
      </c>
    </row>
    <row r="398" spans="1:8" x14ac:dyDescent="0.15">
      <c r="A398" s="73">
        <v>397</v>
      </c>
      <c r="B398" t="s">
        <v>194</v>
      </c>
      <c r="C398" t="s">
        <v>797</v>
      </c>
      <c r="D398" t="s">
        <v>188</v>
      </c>
      <c r="E398" t="s">
        <v>185</v>
      </c>
      <c r="F398">
        <v>41.03</v>
      </c>
      <c r="G398" t="s">
        <v>200</v>
      </c>
      <c r="H398">
        <v>1</v>
      </c>
    </row>
    <row r="399" spans="1:8" x14ac:dyDescent="0.15">
      <c r="A399" s="73">
        <v>398</v>
      </c>
      <c r="B399" t="s">
        <v>194</v>
      </c>
      <c r="C399" t="s">
        <v>798</v>
      </c>
      <c r="D399" t="s">
        <v>186</v>
      </c>
      <c r="E399" t="s">
        <v>185</v>
      </c>
      <c r="F399">
        <v>41.16</v>
      </c>
      <c r="G399" t="s">
        <v>200</v>
      </c>
      <c r="H399">
        <v>1</v>
      </c>
    </row>
    <row r="400" spans="1:8" x14ac:dyDescent="0.15">
      <c r="A400" s="73">
        <v>399</v>
      </c>
      <c r="B400" t="s">
        <v>194</v>
      </c>
      <c r="C400" t="s">
        <v>799</v>
      </c>
      <c r="D400" t="s">
        <v>188</v>
      </c>
      <c r="E400" t="s">
        <v>185</v>
      </c>
      <c r="F400">
        <v>41.16</v>
      </c>
      <c r="G400" t="s">
        <v>200</v>
      </c>
      <c r="H400">
        <v>1</v>
      </c>
    </row>
    <row r="401" spans="1:8" x14ac:dyDescent="0.15">
      <c r="A401" s="73">
        <v>400</v>
      </c>
      <c r="B401" t="s">
        <v>194</v>
      </c>
      <c r="C401" t="s">
        <v>800</v>
      </c>
      <c r="D401" t="s">
        <v>188</v>
      </c>
      <c r="E401" t="s">
        <v>185</v>
      </c>
      <c r="F401">
        <v>41.37</v>
      </c>
      <c r="G401" t="s">
        <v>200</v>
      </c>
      <c r="H401">
        <v>1</v>
      </c>
    </row>
    <row r="402" spans="1:8" x14ac:dyDescent="0.15">
      <c r="A402" s="73">
        <v>401</v>
      </c>
      <c r="B402" t="s">
        <v>194</v>
      </c>
      <c r="C402" t="s">
        <v>801</v>
      </c>
      <c r="D402" t="s">
        <v>186</v>
      </c>
      <c r="E402" t="s">
        <v>185</v>
      </c>
      <c r="F402">
        <v>41.03</v>
      </c>
      <c r="G402" t="s">
        <v>200</v>
      </c>
      <c r="H402">
        <v>1</v>
      </c>
    </row>
    <row r="403" spans="1:8" x14ac:dyDescent="0.15">
      <c r="A403" s="73">
        <v>402</v>
      </c>
      <c r="B403" t="s">
        <v>194</v>
      </c>
      <c r="C403" t="s">
        <v>804</v>
      </c>
      <c r="D403" t="s">
        <v>188</v>
      </c>
      <c r="E403" t="s">
        <v>185</v>
      </c>
      <c r="F403">
        <v>41.03</v>
      </c>
      <c r="G403" t="s">
        <v>200</v>
      </c>
      <c r="H403">
        <v>1</v>
      </c>
    </row>
    <row r="404" spans="1:8" x14ac:dyDescent="0.15">
      <c r="A404" s="73">
        <v>403</v>
      </c>
      <c r="B404" t="s">
        <v>194</v>
      </c>
      <c r="C404" t="s">
        <v>805</v>
      </c>
      <c r="D404" t="s">
        <v>186</v>
      </c>
      <c r="E404" t="s">
        <v>185</v>
      </c>
      <c r="F404">
        <v>41.16</v>
      </c>
      <c r="G404" t="s">
        <v>200</v>
      </c>
      <c r="H404">
        <v>1</v>
      </c>
    </row>
    <row r="405" spans="1:8" x14ac:dyDescent="0.15">
      <c r="A405" s="73">
        <v>404</v>
      </c>
      <c r="B405" t="s">
        <v>194</v>
      </c>
      <c r="C405" t="s">
        <v>806</v>
      </c>
      <c r="D405" t="s">
        <v>188</v>
      </c>
      <c r="E405" t="s">
        <v>185</v>
      </c>
      <c r="F405">
        <v>41.16</v>
      </c>
      <c r="G405" t="s">
        <v>200</v>
      </c>
      <c r="H405">
        <v>1</v>
      </c>
    </row>
    <row r="406" spans="1:8" x14ac:dyDescent="0.15">
      <c r="A406" s="73">
        <v>405</v>
      </c>
      <c r="B406" t="s">
        <v>194</v>
      </c>
      <c r="C406" t="s">
        <v>807</v>
      </c>
      <c r="D406" t="s">
        <v>188</v>
      </c>
      <c r="E406" t="s">
        <v>185</v>
      </c>
      <c r="F406">
        <v>41.37</v>
      </c>
      <c r="G406" t="s">
        <v>200</v>
      </c>
      <c r="H406">
        <v>1</v>
      </c>
    </row>
    <row r="407" spans="1:8" x14ac:dyDescent="0.15">
      <c r="A407" s="73">
        <v>406</v>
      </c>
      <c r="B407" t="s">
        <v>194</v>
      </c>
      <c r="C407" t="s">
        <v>808</v>
      </c>
      <c r="D407" t="s">
        <v>186</v>
      </c>
      <c r="E407" t="s">
        <v>185</v>
      </c>
      <c r="F407">
        <v>41.03</v>
      </c>
      <c r="G407" t="s">
        <v>200</v>
      </c>
      <c r="H407">
        <v>1</v>
      </c>
    </row>
    <row r="408" spans="1:8" x14ac:dyDescent="0.15">
      <c r="A408" s="73">
        <v>407</v>
      </c>
      <c r="B408" t="s">
        <v>194</v>
      </c>
      <c r="C408" t="s">
        <v>811</v>
      </c>
      <c r="D408" t="s">
        <v>188</v>
      </c>
      <c r="E408" t="s">
        <v>185</v>
      </c>
      <c r="F408">
        <v>41.03</v>
      </c>
      <c r="G408" t="s">
        <v>200</v>
      </c>
      <c r="H408">
        <v>1</v>
      </c>
    </row>
    <row r="409" spans="1:8" x14ac:dyDescent="0.15">
      <c r="A409" s="73">
        <v>408</v>
      </c>
      <c r="B409" t="s">
        <v>194</v>
      </c>
      <c r="C409" t="s">
        <v>812</v>
      </c>
      <c r="D409" t="s">
        <v>186</v>
      </c>
      <c r="E409" t="s">
        <v>185</v>
      </c>
      <c r="F409">
        <v>41.16</v>
      </c>
      <c r="G409" t="s">
        <v>200</v>
      </c>
      <c r="H409">
        <v>1</v>
      </c>
    </row>
    <row r="410" spans="1:8" x14ac:dyDescent="0.15">
      <c r="A410" s="73">
        <v>409</v>
      </c>
      <c r="B410" t="s">
        <v>194</v>
      </c>
      <c r="C410" t="s">
        <v>813</v>
      </c>
      <c r="D410" t="s">
        <v>188</v>
      </c>
      <c r="E410" t="s">
        <v>185</v>
      </c>
      <c r="F410">
        <v>41.16</v>
      </c>
      <c r="G410" t="s">
        <v>200</v>
      </c>
      <c r="H410">
        <v>1</v>
      </c>
    </row>
    <row r="411" spans="1:8" x14ac:dyDescent="0.15">
      <c r="A411" s="73">
        <v>410</v>
      </c>
      <c r="B411" t="s">
        <v>194</v>
      </c>
      <c r="C411" t="s">
        <v>814</v>
      </c>
      <c r="D411" t="s">
        <v>188</v>
      </c>
      <c r="E411" t="s">
        <v>185</v>
      </c>
      <c r="F411">
        <v>41.37</v>
      </c>
      <c r="G411" t="s">
        <v>200</v>
      </c>
      <c r="H411">
        <v>1</v>
      </c>
    </row>
    <row r="412" spans="1:8" x14ac:dyDescent="0.15">
      <c r="A412" s="73">
        <v>411</v>
      </c>
      <c r="B412" t="s">
        <v>194</v>
      </c>
      <c r="C412" t="s">
        <v>815</v>
      </c>
      <c r="D412" t="s">
        <v>186</v>
      </c>
      <c r="E412" t="s">
        <v>185</v>
      </c>
      <c r="F412">
        <v>41.03</v>
      </c>
      <c r="G412" t="s">
        <v>200</v>
      </c>
      <c r="H412">
        <v>1</v>
      </c>
    </row>
    <row r="413" spans="1:8" x14ac:dyDescent="0.15">
      <c r="A413" s="73">
        <v>412</v>
      </c>
      <c r="B413" t="s">
        <v>194</v>
      </c>
      <c r="C413" t="s">
        <v>818</v>
      </c>
      <c r="D413" t="s">
        <v>188</v>
      </c>
      <c r="E413" t="s">
        <v>185</v>
      </c>
      <c r="F413">
        <v>41.03</v>
      </c>
      <c r="G413" t="s">
        <v>200</v>
      </c>
      <c r="H413">
        <v>1</v>
      </c>
    </row>
    <row r="414" spans="1:8" x14ac:dyDescent="0.15">
      <c r="A414" s="73">
        <v>413</v>
      </c>
      <c r="B414" t="s">
        <v>194</v>
      </c>
      <c r="C414" t="s">
        <v>819</v>
      </c>
      <c r="D414" t="s">
        <v>186</v>
      </c>
      <c r="E414" t="s">
        <v>185</v>
      </c>
      <c r="F414">
        <v>41.16</v>
      </c>
      <c r="G414" t="s">
        <v>200</v>
      </c>
      <c r="H414">
        <v>1</v>
      </c>
    </row>
    <row r="415" spans="1:8" x14ac:dyDescent="0.15">
      <c r="A415" s="73">
        <v>414</v>
      </c>
      <c r="B415" t="s">
        <v>194</v>
      </c>
      <c r="C415" t="s">
        <v>820</v>
      </c>
      <c r="D415" t="s">
        <v>188</v>
      </c>
      <c r="E415" t="s">
        <v>185</v>
      </c>
      <c r="F415">
        <v>41.16</v>
      </c>
      <c r="G415" t="s">
        <v>200</v>
      </c>
      <c r="H415">
        <v>1</v>
      </c>
    </row>
    <row r="416" spans="1:8" x14ac:dyDescent="0.15">
      <c r="A416" s="73">
        <v>415</v>
      </c>
      <c r="B416" t="s">
        <v>194</v>
      </c>
      <c r="C416" t="s">
        <v>821</v>
      </c>
      <c r="D416" t="s">
        <v>188</v>
      </c>
      <c r="E416" t="s">
        <v>185</v>
      </c>
      <c r="F416">
        <v>41.37</v>
      </c>
      <c r="G416" t="s">
        <v>200</v>
      </c>
      <c r="H416">
        <v>1</v>
      </c>
    </row>
    <row r="417" spans="1:8" x14ac:dyDescent="0.15">
      <c r="A417" s="73">
        <v>416</v>
      </c>
      <c r="B417" t="s">
        <v>194</v>
      </c>
      <c r="C417" t="s">
        <v>822</v>
      </c>
      <c r="D417" t="s">
        <v>186</v>
      </c>
      <c r="E417" t="s">
        <v>185</v>
      </c>
      <c r="F417">
        <v>41.03</v>
      </c>
      <c r="G417" t="s">
        <v>200</v>
      </c>
      <c r="H417">
        <v>1</v>
      </c>
    </row>
    <row r="418" spans="1:8" x14ac:dyDescent="0.15">
      <c r="A418" s="73">
        <v>417</v>
      </c>
      <c r="B418" t="s">
        <v>194</v>
      </c>
      <c r="C418" t="s">
        <v>825</v>
      </c>
      <c r="D418" t="s">
        <v>188</v>
      </c>
      <c r="E418" t="s">
        <v>185</v>
      </c>
      <c r="F418">
        <v>41.03</v>
      </c>
      <c r="G418" t="s">
        <v>200</v>
      </c>
      <c r="H418">
        <v>1</v>
      </c>
    </row>
    <row r="419" spans="1:8" x14ac:dyDescent="0.15">
      <c r="A419" s="73">
        <v>418</v>
      </c>
      <c r="B419" t="s">
        <v>194</v>
      </c>
      <c r="C419" t="s">
        <v>826</v>
      </c>
      <c r="D419" t="s">
        <v>186</v>
      </c>
      <c r="E419" t="s">
        <v>185</v>
      </c>
      <c r="F419">
        <v>41.16</v>
      </c>
      <c r="G419" t="s">
        <v>200</v>
      </c>
      <c r="H419">
        <v>1</v>
      </c>
    </row>
    <row r="420" spans="1:8" x14ac:dyDescent="0.15">
      <c r="A420" s="73">
        <v>419</v>
      </c>
      <c r="B420" t="s">
        <v>194</v>
      </c>
      <c r="C420" t="s">
        <v>827</v>
      </c>
      <c r="D420" t="s">
        <v>188</v>
      </c>
      <c r="E420" t="s">
        <v>185</v>
      </c>
      <c r="F420">
        <v>41.16</v>
      </c>
      <c r="G420" t="s">
        <v>200</v>
      </c>
      <c r="H420">
        <v>1</v>
      </c>
    </row>
    <row r="421" spans="1:8" x14ac:dyDescent="0.15">
      <c r="A421" s="73">
        <v>420</v>
      </c>
      <c r="B421" t="s">
        <v>194</v>
      </c>
      <c r="C421" t="s">
        <v>828</v>
      </c>
      <c r="D421" t="s">
        <v>188</v>
      </c>
      <c r="E421" t="s">
        <v>185</v>
      </c>
      <c r="F421">
        <v>41.37</v>
      </c>
      <c r="G421" t="s">
        <v>200</v>
      </c>
      <c r="H421">
        <v>1</v>
      </c>
    </row>
    <row r="422" spans="1:8" x14ac:dyDescent="0.15">
      <c r="A422" s="73">
        <v>421</v>
      </c>
      <c r="B422" t="s">
        <v>194</v>
      </c>
      <c r="C422" t="s">
        <v>829</v>
      </c>
      <c r="D422" t="s">
        <v>186</v>
      </c>
      <c r="E422" t="s">
        <v>185</v>
      </c>
      <c r="F422">
        <v>41.03</v>
      </c>
      <c r="G422" t="s">
        <v>200</v>
      </c>
      <c r="H422">
        <v>1</v>
      </c>
    </row>
    <row r="423" spans="1:8" x14ac:dyDescent="0.15">
      <c r="A423" s="73">
        <v>422</v>
      </c>
      <c r="B423" t="s">
        <v>194</v>
      </c>
      <c r="C423" t="s">
        <v>832</v>
      </c>
      <c r="D423" t="s">
        <v>188</v>
      </c>
      <c r="E423" t="s">
        <v>185</v>
      </c>
      <c r="F423">
        <v>41.03</v>
      </c>
      <c r="G423" t="s">
        <v>200</v>
      </c>
      <c r="H423">
        <v>1</v>
      </c>
    </row>
    <row r="424" spans="1:8" x14ac:dyDescent="0.15">
      <c r="A424" s="73">
        <v>423</v>
      </c>
      <c r="B424" t="s">
        <v>194</v>
      </c>
      <c r="C424" t="s">
        <v>833</v>
      </c>
      <c r="D424" t="s">
        <v>186</v>
      </c>
      <c r="E424" t="s">
        <v>185</v>
      </c>
      <c r="F424">
        <v>41.16</v>
      </c>
      <c r="G424" t="s">
        <v>200</v>
      </c>
      <c r="H424">
        <v>1</v>
      </c>
    </row>
    <row r="425" spans="1:8" x14ac:dyDescent="0.15">
      <c r="A425" s="73">
        <v>424</v>
      </c>
      <c r="B425" t="s">
        <v>194</v>
      </c>
      <c r="C425" t="s">
        <v>834</v>
      </c>
      <c r="D425" t="s">
        <v>188</v>
      </c>
      <c r="E425" t="s">
        <v>185</v>
      </c>
      <c r="F425">
        <v>41.16</v>
      </c>
      <c r="G425" t="s">
        <v>200</v>
      </c>
      <c r="H425">
        <v>1</v>
      </c>
    </row>
    <row r="426" spans="1:8" x14ac:dyDescent="0.15">
      <c r="A426" s="73">
        <v>425</v>
      </c>
      <c r="B426" t="s">
        <v>194</v>
      </c>
      <c r="C426" t="s">
        <v>835</v>
      </c>
      <c r="D426" t="s">
        <v>188</v>
      </c>
      <c r="E426" t="s">
        <v>185</v>
      </c>
      <c r="F426">
        <v>41.37</v>
      </c>
      <c r="G426" t="s">
        <v>200</v>
      </c>
      <c r="H426">
        <v>1</v>
      </c>
    </row>
    <row r="427" spans="1:8" x14ac:dyDescent="0.15">
      <c r="A427" s="73">
        <v>426</v>
      </c>
      <c r="B427" t="s">
        <v>194</v>
      </c>
      <c r="C427" t="s">
        <v>836</v>
      </c>
      <c r="D427" t="s">
        <v>186</v>
      </c>
      <c r="E427" t="s">
        <v>185</v>
      </c>
      <c r="F427">
        <v>41.03</v>
      </c>
      <c r="G427" t="s">
        <v>200</v>
      </c>
      <c r="H427">
        <v>1</v>
      </c>
    </row>
    <row r="428" spans="1:8" x14ac:dyDescent="0.15">
      <c r="A428" s="73">
        <v>427</v>
      </c>
      <c r="B428" t="s">
        <v>194</v>
      </c>
      <c r="C428" t="s">
        <v>839</v>
      </c>
      <c r="D428" t="s">
        <v>188</v>
      </c>
      <c r="E428" t="s">
        <v>185</v>
      </c>
      <c r="F428">
        <v>41.03</v>
      </c>
      <c r="G428" t="s">
        <v>200</v>
      </c>
      <c r="H428">
        <v>1</v>
      </c>
    </row>
    <row r="429" spans="1:8" x14ac:dyDescent="0.15">
      <c r="A429" s="73">
        <v>428</v>
      </c>
      <c r="B429" t="s">
        <v>194</v>
      </c>
      <c r="C429" t="s">
        <v>840</v>
      </c>
      <c r="D429" t="s">
        <v>186</v>
      </c>
      <c r="E429" t="s">
        <v>185</v>
      </c>
      <c r="F429">
        <v>41.16</v>
      </c>
      <c r="G429" t="s">
        <v>200</v>
      </c>
      <c r="H429">
        <v>1</v>
      </c>
    </row>
    <row r="430" spans="1:8" x14ac:dyDescent="0.15">
      <c r="A430" s="73">
        <v>429</v>
      </c>
      <c r="B430" t="s">
        <v>194</v>
      </c>
      <c r="C430" t="s">
        <v>841</v>
      </c>
      <c r="D430" t="s">
        <v>188</v>
      </c>
      <c r="E430" t="s">
        <v>185</v>
      </c>
      <c r="F430">
        <v>41.16</v>
      </c>
      <c r="G430" t="s">
        <v>200</v>
      </c>
      <c r="H430">
        <v>1</v>
      </c>
    </row>
    <row r="431" spans="1:8" x14ac:dyDescent="0.15">
      <c r="A431" s="73">
        <v>430</v>
      </c>
      <c r="B431" t="s">
        <v>194</v>
      </c>
      <c r="C431" t="s">
        <v>842</v>
      </c>
      <c r="D431" t="s">
        <v>188</v>
      </c>
      <c r="E431" t="s">
        <v>185</v>
      </c>
      <c r="F431">
        <v>41.37</v>
      </c>
      <c r="G431" t="s">
        <v>200</v>
      </c>
      <c r="H431">
        <v>1</v>
      </c>
    </row>
    <row r="432" spans="1:8" x14ac:dyDescent="0.15">
      <c r="A432" s="73">
        <v>431</v>
      </c>
      <c r="B432" t="s">
        <v>194</v>
      </c>
      <c r="C432" t="s">
        <v>843</v>
      </c>
      <c r="D432" t="s">
        <v>186</v>
      </c>
      <c r="E432" t="s">
        <v>185</v>
      </c>
      <c r="F432">
        <v>41.03</v>
      </c>
      <c r="G432" t="s">
        <v>200</v>
      </c>
      <c r="H432">
        <v>1</v>
      </c>
    </row>
    <row r="433" spans="1:8" x14ac:dyDescent="0.15">
      <c r="A433" s="73">
        <v>432</v>
      </c>
      <c r="B433" t="s">
        <v>194</v>
      </c>
      <c r="C433" t="s">
        <v>846</v>
      </c>
      <c r="D433" t="s">
        <v>188</v>
      </c>
      <c r="E433" t="s">
        <v>185</v>
      </c>
      <c r="F433">
        <v>41.03</v>
      </c>
      <c r="G433" t="s">
        <v>200</v>
      </c>
      <c r="H433">
        <v>1</v>
      </c>
    </row>
    <row r="434" spans="1:8" x14ac:dyDescent="0.15">
      <c r="A434" s="73">
        <v>433</v>
      </c>
      <c r="B434" t="s">
        <v>194</v>
      </c>
      <c r="C434" t="s">
        <v>847</v>
      </c>
      <c r="D434" t="s">
        <v>186</v>
      </c>
      <c r="E434" t="s">
        <v>185</v>
      </c>
      <c r="F434">
        <v>41.16</v>
      </c>
      <c r="G434" t="s">
        <v>200</v>
      </c>
      <c r="H434">
        <v>1</v>
      </c>
    </row>
    <row r="435" spans="1:8" x14ac:dyDescent="0.15">
      <c r="A435" s="73">
        <v>434</v>
      </c>
      <c r="B435" t="s">
        <v>194</v>
      </c>
      <c r="C435" t="s">
        <v>848</v>
      </c>
      <c r="D435" t="s">
        <v>188</v>
      </c>
      <c r="E435" t="s">
        <v>185</v>
      </c>
      <c r="F435">
        <v>41.16</v>
      </c>
      <c r="G435" t="s">
        <v>200</v>
      </c>
      <c r="H435">
        <v>1</v>
      </c>
    </row>
    <row r="436" spans="1:8" x14ac:dyDescent="0.15">
      <c r="A436" s="73">
        <v>435</v>
      </c>
      <c r="B436" t="s">
        <v>194</v>
      </c>
      <c r="C436" t="s">
        <v>849</v>
      </c>
      <c r="D436" t="s">
        <v>188</v>
      </c>
      <c r="E436" t="s">
        <v>185</v>
      </c>
      <c r="F436">
        <v>41.37</v>
      </c>
      <c r="G436" t="s">
        <v>200</v>
      </c>
      <c r="H436">
        <v>1</v>
      </c>
    </row>
    <row r="437" spans="1:8" x14ac:dyDescent="0.15">
      <c r="A437" s="73">
        <v>436</v>
      </c>
      <c r="B437" t="s">
        <v>194</v>
      </c>
      <c r="C437" t="s">
        <v>850</v>
      </c>
      <c r="D437" t="s">
        <v>186</v>
      </c>
      <c r="E437" t="s">
        <v>185</v>
      </c>
      <c r="F437">
        <v>41.03</v>
      </c>
      <c r="G437" t="s">
        <v>200</v>
      </c>
      <c r="H437">
        <v>1</v>
      </c>
    </row>
    <row r="438" spans="1:8" x14ac:dyDescent="0.15">
      <c r="A438" s="73">
        <v>437</v>
      </c>
      <c r="B438" t="s">
        <v>194</v>
      </c>
      <c r="C438" t="s">
        <v>853</v>
      </c>
      <c r="D438" t="s">
        <v>188</v>
      </c>
      <c r="E438" t="s">
        <v>185</v>
      </c>
      <c r="F438">
        <v>41.03</v>
      </c>
      <c r="G438" t="s">
        <v>200</v>
      </c>
      <c r="H438">
        <v>1</v>
      </c>
    </row>
    <row r="439" spans="1:8" x14ac:dyDescent="0.15">
      <c r="A439" s="73">
        <v>438</v>
      </c>
      <c r="B439" t="s">
        <v>194</v>
      </c>
      <c r="C439" t="s">
        <v>854</v>
      </c>
      <c r="D439" t="s">
        <v>186</v>
      </c>
      <c r="E439" t="s">
        <v>185</v>
      </c>
      <c r="F439">
        <v>41.16</v>
      </c>
      <c r="G439" t="s">
        <v>200</v>
      </c>
      <c r="H439">
        <v>1</v>
      </c>
    </row>
    <row r="440" spans="1:8" x14ac:dyDescent="0.15">
      <c r="A440" s="73">
        <v>439</v>
      </c>
      <c r="B440" t="s">
        <v>194</v>
      </c>
      <c r="C440" t="s">
        <v>855</v>
      </c>
      <c r="D440" t="s">
        <v>188</v>
      </c>
      <c r="E440" t="s">
        <v>185</v>
      </c>
      <c r="F440">
        <v>41.16</v>
      </c>
      <c r="G440" t="s">
        <v>200</v>
      </c>
      <c r="H440">
        <v>1</v>
      </c>
    </row>
    <row r="441" spans="1:8" x14ac:dyDescent="0.15">
      <c r="A441" s="73">
        <v>440</v>
      </c>
      <c r="B441" t="s">
        <v>194</v>
      </c>
      <c r="C441" t="s">
        <v>856</v>
      </c>
      <c r="D441" t="s">
        <v>188</v>
      </c>
      <c r="E441" t="s">
        <v>185</v>
      </c>
      <c r="F441">
        <v>41.37</v>
      </c>
      <c r="G441" t="s">
        <v>200</v>
      </c>
      <c r="H441">
        <v>1</v>
      </c>
    </row>
    <row r="442" spans="1:8" x14ac:dyDescent="0.15">
      <c r="A442" s="73">
        <v>441</v>
      </c>
      <c r="B442" t="s">
        <v>194</v>
      </c>
      <c r="C442" t="s">
        <v>857</v>
      </c>
      <c r="D442" t="s">
        <v>186</v>
      </c>
      <c r="E442" t="s">
        <v>185</v>
      </c>
      <c r="F442">
        <v>41.03</v>
      </c>
      <c r="G442" t="s">
        <v>200</v>
      </c>
      <c r="H442">
        <v>1</v>
      </c>
    </row>
    <row r="443" spans="1:8" x14ac:dyDescent="0.15">
      <c r="A443" s="73">
        <v>442</v>
      </c>
      <c r="B443" t="s">
        <v>194</v>
      </c>
      <c r="C443" t="s">
        <v>860</v>
      </c>
      <c r="D443" t="s">
        <v>188</v>
      </c>
      <c r="E443" t="s">
        <v>185</v>
      </c>
      <c r="F443">
        <v>41.03</v>
      </c>
      <c r="G443" t="s">
        <v>200</v>
      </c>
      <c r="H443">
        <v>1</v>
      </c>
    </row>
    <row r="444" spans="1:8" x14ac:dyDescent="0.15">
      <c r="A444" s="73">
        <v>443</v>
      </c>
      <c r="B444" t="s">
        <v>194</v>
      </c>
      <c r="C444" t="s">
        <v>861</v>
      </c>
      <c r="D444" t="s">
        <v>186</v>
      </c>
      <c r="E444" t="s">
        <v>185</v>
      </c>
      <c r="F444">
        <v>41.16</v>
      </c>
      <c r="G444" t="s">
        <v>200</v>
      </c>
      <c r="H444">
        <v>1</v>
      </c>
    </row>
    <row r="445" spans="1:8" x14ac:dyDescent="0.15">
      <c r="A445" s="73">
        <v>444</v>
      </c>
      <c r="B445" t="s">
        <v>194</v>
      </c>
      <c r="C445" t="s">
        <v>862</v>
      </c>
      <c r="D445" t="s">
        <v>188</v>
      </c>
      <c r="E445" t="s">
        <v>185</v>
      </c>
      <c r="F445">
        <v>41.16</v>
      </c>
      <c r="G445" t="s">
        <v>200</v>
      </c>
      <c r="H445">
        <v>1</v>
      </c>
    </row>
    <row r="446" spans="1:8" x14ac:dyDescent="0.15">
      <c r="A446" s="73">
        <v>445</v>
      </c>
      <c r="B446" t="s">
        <v>194</v>
      </c>
      <c r="C446" t="s">
        <v>863</v>
      </c>
      <c r="D446" t="s">
        <v>188</v>
      </c>
      <c r="E446" t="s">
        <v>185</v>
      </c>
      <c r="F446">
        <v>41.37</v>
      </c>
      <c r="G446" t="s">
        <v>200</v>
      </c>
      <c r="H446">
        <v>1</v>
      </c>
    </row>
    <row r="447" spans="1:8" x14ac:dyDescent="0.15">
      <c r="A447" s="73">
        <v>446</v>
      </c>
      <c r="B447" t="s">
        <v>194</v>
      </c>
      <c r="C447" t="s">
        <v>864</v>
      </c>
      <c r="D447" t="s">
        <v>186</v>
      </c>
      <c r="E447" t="s">
        <v>185</v>
      </c>
      <c r="F447">
        <v>41.03</v>
      </c>
      <c r="G447" t="s">
        <v>200</v>
      </c>
      <c r="H447">
        <v>1</v>
      </c>
    </row>
    <row r="448" spans="1:8" x14ac:dyDescent="0.15">
      <c r="A448" s="73">
        <v>447</v>
      </c>
      <c r="B448" t="s">
        <v>194</v>
      </c>
      <c r="C448" t="s">
        <v>867</v>
      </c>
      <c r="D448" t="s">
        <v>188</v>
      </c>
      <c r="E448" t="s">
        <v>185</v>
      </c>
      <c r="F448">
        <v>41.03</v>
      </c>
      <c r="G448" t="s">
        <v>200</v>
      </c>
      <c r="H448">
        <v>1</v>
      </c>
    </row>
    <row r="449" spans="1:8" x14ac:dyDescent="0.15">
      <c r="A449" s="73">
        <v>448</v>
      </c>
      <c r="B449" t="s">
        <v>194</v>
      </c>
      <c r="C449" t="s">
        <v>868</v>
      </c>
      <c r="D449" t="s">
        <v>186</v>
      </c>
      <c r="E449" t="s">
        <v>185</v>
      </c>
      <c r="F449">
        <v>41.16</v>
      </c>
      <c r="G449" t="s">
        <v>200</v>
      </c>
      <c r="H449">
        <v>1</v>
      </c>
    </row>
    <row r="450" spans="1:8" x14ac:dyDescent="0.15">
      <c r="A450" s="73">
        <v>449</v>
      </c>
      <c r="B450" t="s">
        <v>194</v>
      </c>
      <c r="C450" t="s">
        <v>869</v>
      </c>
      <c r="D450" t="s">
        <v>188</v>
      </c>
      <c r="E450" t="s">
        <v>185</v>
      </c>
      <c r="F450">
        <v>41.16</v>
      </c>
      <c r="G450" t="s">
        <v>200</v>
      </c>
      <c r="H450">
        <v>1</v>
      </c>
    </row>
    <row r="451" spans="1:8" x14ac:dyDescent="0.15">
      <c r="A451" s="73">
        <v>450</v>
      </c>
      <c r="B451" t="s">
        <v>194</v>
      </c>
      <c r="C451" t="s">
        <v>870</v>
      </c>
      <c r="D451" t="s">
        <v>188</v>
      </c>
      <c r="E451" t="s">
        <v>185</v>
      </c>
      <c r="F451">
        <v>41.37</v>
      </c>
      <c r="G451" t="s">
        <v>200</v>
      </c>
      <c r="H451">
        <v>1</v>
      </c>
    </row>
    <row r="452" spans="1:8" x14ac:dyDescent="0.15">
      <c r="A452" s="73">
        <v>451</v>
      </c>
      <c r="B452" t="s">
        <v>194</v>
      </c>
      <c r="C452" t="s">
        <v>871</v>
      </c>
      <c r="D452" t="s">
        <v>186</v>
      </c>
      <c r="E452" t="s">
        <v>185</v>
      </c>
      <c r="F452">
        <v>41.03</v>
      </c>
      <c r="G452" t="s">
        <v>200</v>
      </c>
      <c r="H452">
        <v>1</v>
      </c>
    </row>
    <row r="453" spans="1:8" x14ac:dyDescent="0.15">
      <c r="A453" s="73">
        <v>452</v>
      </c>
      <c r="B453" t="s">
        <v>194</v>
      </c>
      <c r="C453" t="s">
        <v>874</v>
      </c>
      <c r="D453" t="s">
        <v>188</v>
      </c>
      <c r="E453" t="s">
        <v>185</v>
      </c>
      <c r="F453">
        <v>41.03</v>
      </c>
      <c r="G453" t="s">
        <v>200</v>
      </c>
      <c r="H453">
        <v>1</v>
      </c>
    </row>
    <row r="454" spans="1:8" x14ac:dyDescent="0.15">
      <c r="A454" s="73">
        <v>453</v>
      </c>
      <c r="B454" t="s">
        <v>194</v>
      </c>
      <c r="C454" t="s">
        <v>875</v>
      </c>
      <c r="D454" t="s">
        <v>186</v>
      </c>
      <c r="E454" t="s">
        <v>185</v>
      </c>
      <c r="F454">
        <v>41.16</v>
      </c>
      <c r="G454" t="s">
        <v>200</v>
      </c>
      <c r="H454">
        <v>1</v>
      </c>
    </row>
    <row r="455" spans="1:8" x14ac:dyDescent="0.15">
      <c r="A455" s="73">
        <v>454</v>
      </c>
      <c r="B455" t="s">
        <v>194</v>
      </c>
      <c r="C455" t="s">
        <v>876</v>
      </c>
      <c r="D455" t="s">
        <v>188</v>
      </c>
      <c r="E455" t="s">
        <v>185</v>
      </c>
      <c r="F455">
        <v>41.16</v>
      </c>
      <c r="G455" t="s">
        <v>200</v>
      </c>
      <c r="H455">
        <v>1</v>
      </c>
    </row>
    <row r="456" spans="1:8" x14ac:dyDescent="0.15">
      <c r="A456" s="73">
        <v>455</v>
      </c>
      <c r="B456" t="s">
        <v>194</v>
      </c>
      <c r="C456" t="s">
        <v>877</v>
      </c>
      <c r="D456" t="s">
        <v>188</v>
      </c>
      <c r="E456" t="s">
        <v>185</v>
      </c>
      <c r="F456">
        <v>41.37</v>
      </c>
      <c r="G456" t="s">
        <v>200</v>
      </c>
      <c r="H456">
        <v>1</v>
      </c>
    </row>
    <row r="457" spans="1:8" x14ac:dyDescent="0.15">
      <c r="A457" s="73">
        <v>456</v>
      </c>
      <c r="B457" t="s">
        <v>194</v>
      </c>
      <c r="C457" t="s">
        <v>878</v>
      </c>
      <c r="D457" t="s">
        <v>186</v>
      </c>
      <c r="E457" t="s">
        <v>185</v>
      </c>
      <c r="F457">
        <v>41.03</v>
      </c>
      <c r="G457" t="s">
        <v>200</v>
      </c>
      <c r="H457">
        <v>1</v>
      </c>
    </row>
    <row r="458" spans="1:8" x14ac:dyDescent="0.15">
      <c r="A458" s="73">
        <v>457</v>
      </c>
      <c r="B458" t="s">
        <v>194</v>
      </c>
      <c r="C458" t="s">
        <v>881</v>
      </c>
      <c r="D458" t="s">
        <v>188</v>
      </c>
      <c r="E458" t="s">
        <v>185</v>
      </c>
      <c r="F458">
        <v>41.03</v>
      </c>
      <c r="G458" t="s">
        <v>200</v>
      </c>
      <c r="H458">
        <v>1</v>
      </c>
    </row>
    <row r="459" spans="1:8" x14ac:dyDescent="0.15">
      <c r="A459" s="73">
        <v>458</v>
      </c>
      <c r="B459" t="s">
        <v>194</v>
      </c>
      <c r="C459" t="s">
        <v>882</v>
      </c>
      <c r="D459" t="s">
        <v>186</v>
      </c>
      <c r="E459" t="s">
        <v>185</v>
      </c>
      <c r="F459">
        <v>41.16</v>
      </c>
      <c r="G459" t="s">
        <v>200</v>
      </c>
      <c r="H459">
        <v>1</v>
      </c>
    </row>
    <row r="460" spans="1:8" x14ac:dyDescent="0.15">
      <c r="A460" s="73">
        <v>459</v>
      </c>
      <c r="B460" t="s">
        <v>194</v>
      </c>
      <c r="C460" t="s">
        <v>883</v>
      </c>
      <c r="D460" t="s">
        <v>188</v>
      </c>
      <c r="E460" t="s">
        <v>185</v>
      </c>
      <c r="F460">
        <v>41.16</v>
      </c>
      <c r="G460" t="s">
        <v>200</v>
      </c>
      <c r="H460">
        <v>1</v>
      </c>
    </row>
    <row r="461" spans="1:8" x14ac:dyDescent="0.15">
      <c r="A461" s="73">
        <v>460</v>
      </c>
      <c r="B461" t="s">
        <v>194</v>
      </c>
      <c r="C461" t="s">
        <v>884</v>
      </c>
      <c r="D461" t="s">
        <v>188</v>
      </c>
      <c r="E461" t="s">
        <v>185</v>
      </c>
      <c r="F461">
        <v>41.37</v>
      </c>
      <c r="G461" t="s">
        <v>200</v>
      </c>
      <c r="H461">
        <v>1</v>
      </c>
    </row>
    <row r="462" spans="1:8" x14ac:dyDescent="0.15">
      <c r="A462" s="73">
        <v>461</v>
      </c>
      <c r="B462" t="s">
        <v>194</v>
      </c>
      <c r="C462" t="s">
        <v>885</v>
      </c>
      <c r="D462" t="s">
        <v>186</v>
      </c>
      <c r="E462" t="s">
        <v>185</v>
      </c>
      <c r="F462">
        <v>41.03</v>
      </c>
      <c r="G462" t="s">
        <v>200</v>
      </c>
      <c r="H462">
        <v>1</v>
      </c>
    </row>
    <row r="463" spans="1:8" x14ac:dyDescent="0.15">
      <c r="A463" s="73">
        <v>462</v>
      </c>
      <c r="B463" t="s">
        <v>194</v>
      </c>
      <c r="C463" t="s">
        <v>888</v>
      </c>
      <c r="D463" t="s">
        <v>188</v>
      </c>
      <c r="E463" t="s">
        <v>185</v>
      </c>
      <c r="F463">
        <v>41.03</v>
      </c>
      <c r="G463" t="s">
        <v>200</v>
      </c>
      <c r="H463">
        <v>1</v>
      </c>
    </row>
    <row r="464" spans="1:8" x14ac:dyDescent="0.15">
      <c r="A464" s="73">
        <v>463</v>
      </c>
      <c r="B464" t="s">
        <v>194</v>
      </c>
      <c r="C464" t="s">
        <v>889</v>
      </c>
      <c r="D464" t="s">
        <v>186</v>
      </c>
      <c r="E464" t="s">
        <v>185</v>
      </c>
      <c r="F464">
        <v>41.16</v>
      </c>
      <c r="G464" t="s">
        <v>200</v>
      </c>
      <c r="H464">
        <v>1</v>
      </c>
    </row>
    <row r="465" spans="1:8" x14ac:dyDescent="0.15">
      <c r="A465" s="73">
        <v>464</v>
      </c>
      <c r="B465" t="s">
        <v>194</v>
      </c>
      <c r="C465" t="s">
        <v>890</v>
      </c>
      <c r="D465" t="s">
        <v>188</v>
      </c>
      <c r="E465" t="s">
        <v>185</v>
      </c>
      <c r="F465">
        <v>41.16</v>
      </c>
      <c r="G465" t="s">
        <v>200</v>
      </c>
      <c r="H465">
        <v>1</v>
      </c>
    </row>
    <row r="466" spans="1:8" x14ac:dyDescent="0.15">
      <c r="A466" s="73">
        <v>465</v>
      </c>
      <c r="B466" t="s">
        <v>194</v>
      </c>
      <c r="C466" t="s">
        <v>891</v>
      </c>
      <c r="D466" t="s">
        <v>188</v>
      </c>
      <c r="E466" t="s">
        <v>185</v>
      </c>
      <c r="F466">
        <v>41.37</v>
      </c>
      <c r="G466" t="s">
        <v>200</v>
      </c>
      <c r="H466">
        <v>1</v>
      </c>
    </row>
    <row r="467" spans="1:8" x14ac:dyDescent="0.15">
      <c r="A467" s="73">
        <v>466</v>
      </c>
      <c r="B467" t="s">
        <v>194</v>
      </c>
      <c r="C467" t="s">
        <v>892</v>
      </c>
      <c r="D467" t="s">
        <v>186</v>
      </c>
      <c r="E467" t="s">
        <v>185</v>
      </c>
      <c r="F467">
        <v>41.03</v>
      </c>
      <c r="G467" t="s">
        <v>200</v>
      </c>
      <c r="H467">
        <v>1</v>
      </c>
    </row>
    <row r="468" spans="1:8" x14ac:dyDescent="0.15">
      <c r="A468" s="73">
        <v>467</v>
      </c>
      <c r="B468" t="s">
        <v>194</v>
      </c>
      <c r="C468" t="s">
        <v>895</v>
      </c>
      <c r="D468" t="s">
        <v>188</v>
      </c>
      <c r="E468" t="s">
        <v>185</v>
      </c>
      <c r="F468">
        <v>41.03</v>
      </c>
      <c r="G468" t="s">
        <v>200</v>
      </c>
      <c r="H468">
        <v>1</v>
      </c>
    </row>
    <row r="469" spans="1:8" x14ac:dyDescent="0.15">
      <c r="A469" s="73">
        <v>468</v>
      </c>
      <c r="B469" t="s">
        <v>194</v>
      </c>
      <c r="C469" t="s">
        <v>896</v>
      </c>
      <c r="D469" t="s">
        <v>186</v>
      </c>
      <c r="E469" t="s">
        <v>185</v>
      </c>
      <c r="F469">
        <v>41.16</v>
      </c>
      <c r="G469" t="s">
        <v>200</v>
      </c>
      <c r="H469">
        <v>1</v>
      </c>
    </row>
    <row r="470" spans="1:8" x14ac:dyDescent="0.15">
      <c r="A470" s="73">
        <v>469</v>
      </c>
      <c r="B470" t="s">
        <v>194</v>
      </c>
      <c r="C470" t="s">
        <v>897</v>
      </c>
      <c r="D470" t="s">
        <v>188</v>
      </c>
      <c r="E470" t="s">
        <v>185</v>
      </c>
      <c r="F470">
        <v>41.16</v>
      </c>
      <c r="G470" t="s">
        <v>200</v>
      </c>
      <c r="H470">
        <v>1</v>
      </c>
    </row>
    <row r="471" spans="1:8" x14ac:dyDescent="0.15">
      <c r="A471" s="73">
        <v>470</v>
      </c>
      <c r="B471" t="s">
        <v>194</v>
      </c>
      <c r="C471" t="s">
        <v>898</v>
      </c>
      <c r="D471" t="s">
        <v>188</v>
      </c>
      <c r="E471" t="s">
        <v>185</v>
      </c>
      <c r="F471">
        <v>41.37</v>
      </c>
      <c r="G471" t="s">
        <v>200</v>
      </c>
      <c r="H471">
        <v>1</v>
      </c>
    </row>
    <row r="472" spans="1:8" x14ac:dyDescent="0.15">
      <c r="A472" s="73">
        <v>471</v>
      </c>
      <c r="B472" t="s">
        <v>194</v>
      </c>
      <c r="C472" t="s">
        <v>899</v>
      </c>
      <c r="D472" t="s">
        <v>186</v>
      </c>
      <c r="E472" t="s">
        <v>185</v>
      </c>
      <c r="F472">
        <v>41.03</v>
      </c>
      <c r="G472" t="s">
        <v>200</v>
      </c>
      <c r="H472">
        <v>1</v>
      </c>
    </row>
    <row r="473" spans="1:8" x14ac:dyDescent="0.15">
      <c r="A473" s="73">
        <v>472</v>
      </c>
      <c r="B473" t="s">
        <v>194</v>
      </c>
      <c r="C473" t="s">
        <v>902</v>
      </c>
      <c r="D473" t="s">
        <v>188</v>
      </c>
      <c r="E473" t="s">
        <v>185</v>
      </c>
      <c r="F473">
        <v>41.03</v>
      </c>
      <c r="G473" t="s">
        <v>200</v>
      </c>
      <c r="H473">
        <v>1</v>
      </c>
    </row>
    <row r="474" spans="1:8" x14ac:dyDescent="0.15">
      <c r="A474" s="73">
        <v>473</v>
      </c>
      <c r="B474" t="s">
        <v>194</v>
      </c>
      <c r="C474" t="s">
        <v>903</v>
      </c>
      <c r="D474" t="s">
        <v>186</v>
      </c>
      <c r="E474" t="s">
        <v>185</v>
      </c>
      <c r="F474">
        <v>41.16</v>
      </c>
      <c r="G474" t="s">
        <v>200</v>
      </c>
      <c r="H474">
        <v>1</v>
      </c>
    </row>
    <row r="475" spans="1:8" x14ac:dyDescent="0.15">
      <c r="A475" s="73">
        <v>474</v>
      </c>
      <c r="B475" t="s">
        <v>194</v>
      </c>
      <c r="C475" t="s">
        <v>904</v>
      </c>
      <c r="D475" t="s">
        <v>188</v>
      </c>
      <c r="E475" t="s">
        <v>185</v>
      </c>
      <c r="F475">
        <v>41.16</v>
      </c>
      <c r="G475" t="s">
        <v>200</v>
      </c>
      <c r="H475">
        <v>1</v>
      </c>
    </row>
    <row r="476" spans="1:8" x14ac:dyDescent="0.15">
      <c r="A476" s="73">
        <v>475</v>
      </c>
      <c r="B476" t="s">
        <v>194</v>
      </c>
      <c r="C476" t="s">
        <v>905</v>
      </c>
      <c r="D476" t="s">
        <v>188</v>
      </c>
      <c r="E476" t="s">
        <v>185</v>
      </c>
      <c r="F476">
        <v>41.37</v>
      </c>
      <c r="G476" t="s">
        <v>200</v>
      </c>
      <c r="H476">
        <v>1</v>
      </c>
    </row>
    <row r="477" spans="1:8" x14ac:dyDescent="0.15">
      <c r="A477" s="73">
        <v>476</v>
      </c>
      <c r="B477" t="s">
        <v>194</v>
      </c>
      <c r="C477" t="s">
        <v>906</v>
      </c>
      <c r="D477" t="s">
        <v>186</v>
      </c>
      <c r="E477" t="s">
        <v>185</v>
      </c>
      <c r="F477">
        <v>41.03</v>
      </c>
      <c r="G477" t="s">
        <v>200</v>
      </c>
      <c r="H477">
        <v>1</v>
      </c>
    </row>
    <row r="478" spans="1:8" x14ac:dyDescent="0.15">
      <c r="A478" s="73">
        <v>477</v>
      </c>
      <c r="B478" t="s">
        <v>194</v>
      </c>
      <c r="C478" t="s">
        <v>909</v>
      </c>
      <c r="D478" t="s">
        <v>188</v>
      </c>
      <c r="E478" t="s">
        <v>185</v>
      </c>
      <c r="F478">
        <v>41.03</v>
      </c>
      <c r="G478" t="s">
        <v>200</v>
      </c>
      <c r="H478">
        <v>1</v>
      </c>
    </row>
    <row r="479" spans="1:8" x14ac:dyDescent="0.15">
      <c r="A479" s="73">
        <v>478</v>
      </c>
      <c r="B479" t="s">
        <v>194</v>
      </c>
      <c r="C479" t="s">
        <v>910</v>
      </c>
      <c r="D479" t="s">
        <v>186</v>
      </c>
      <c r="E479" t="s">
        <v>185</v>
      </c>
      <c r="F479">
        <v>41.16</v>
      </c>
      <c r="G479" t="s">
        <v>200</v>
      </c>
      <c r="H479">
        <v>1</v>
      </c>
    </row>
    <row r="480" spans="1:8" x14ac:dyDescent="0.15">
      <c r="A480" s="73">
        <v>479</v>
      </c>
      <c r="B480" t="s">
        <v>194</v>
      </c>
      <c r="C480" t="s">
        <v>911</v>
      </c>
      <c r="D480" t="s">
        <v>188</v>
      </c>
      <c r="E480" t="s">
        <v>185</v>
      </c>
      <c r="F480">
        <v>41.16</v>
      </c>
      <c r="G480" t="s">
        <v>200</v>
      </c>
      <c r="H480">
        <v>1</v>
      </c>
    </row>
    <row r="481" spans="1:8" x14ac:dyDescent="0.15">
      <c r="A481" s="73">
        <v>480</v>
      </c>
      <c r="B481" t="s">
        <v>194</v>
      </c>
      <c r="C481" t="s">
        <v>912</v>
      </c>
      <c r="D481" t="s">
        <v>188</v>
      </c>
      <c r="E481" t="s">
        <v>185</v>
      </c>
      <c r="F481">
        <v>41.37</v>
      </c>
      <c r="G481" t="s">
        <v>200</v>
      </c>
      <c r="H481">
        <v>1</v>
      </c>
    </row>
    <row r="482" spans="1:8" x14ac:dyDescent="0.15">
      <c r="A482" s="73">
        <v>481</v>
      </c>
      <c r="B482" t="s">
        <v>194</v>
      </c>
      <c r="C482" t="s">
        <v>913</v>
      </c>
      <c r="D482" t="s">
        <v>186</v>
      </c>
      <c r="E482" t="s">
        <v>185</v>
      </c>
      <c r="F482">
        <v>41.03</v>
      </c>
      <c r="G482" t="s">
        <v>200</v>
      </c>
      <c r="H482">
        <v>1</v>
      </c>
    </row>
    <row r="483" spans="1:8" x14ac:dyDescent="0.15">
      <c r="A483" s="73">
        <v>482</v>
      </c>
      <c r="B483" t="s">
        <v>194</v>
      </c>
      <c r="C483" t="s">
        <v>916</v>
      </c>
      <c r="D483" t="s">
        <v>188</v>
      </c>
      <c r="E483" t="s">
        <v>185</v>
      </c>
      <c r="F483">
        <v>41.03</v>
      </c>
      <c r="G483" t="s">
        <v>200</v>
      </c>
      <c r="H483">
        <v>1</v>
      </c>
    </row>
    <row r="484" spans="1:8" x14ac:dyDescent="0.15">
      <c r="A484" s="73">
        <v>483</v>
      </c>
      <c r="B484" t="s">
        <v>194</v>
      </c>
      <c r="C484" t="s">
        <v>917</v>
      </c>
      <c r="D484" t="s">
        <v>186</v>
      </c>
      <c r="E484" t="s">
        <v>185</v>
      </c>
      <c r="F484">
        <v>41.16</v>
      </c>
      <c r="G484" t="s">
        <v>200</v>
      </c>
      <c r="H484">
        <v>1</v>
      </c>
    </row>
    <row r="485" spans="1:8" x14ac:dyDescent="0.15">
      <c r="A485" s="73">
        <v>484</v>
      </c>
      <c r="B485" t="s">
        <v>194</v>
      </c>
      <c r="C485" t="s">
        <v>918</v>
      </c>
      <c r="D485" t="s">
        <v>188</v>
      </c>
      <c r="E485" t="s">
        <v>185</v>
      </c>
      <c r="F485">
        <v>41.16</v>
      </c>
      <c r="G485" t="s">
        <v>200</v>
      </c>
      <c r="H485">
        <v>1</v>
      </c>
    </row>
    <row r="486" spans="1:8" x14ac:dyDescent="0.15">
      <c r="A486" s="73">
        <v>485</v>
      </c>
      <c r="B486" t="s">
        <v>194</v>
      </c>
      <c r="C486" t="s">
        <v>919</v>
      </c>
      <c r="D486" t="s">
        <v>188</v>
      </c>
      <c r="E486" t="s">
        <v>185</v>
      </c>
      <c r="F486">
        <v>41.37</v>
      </c>
      <c r="G486" t="s">
        <v>200</v>
      </c>
      <c r="H486">
        <v>1</v>
      </c>
    </row>
    <row r="487" spans="1:8" x14ac:dyDescent="0.15">
      <c r="A487" s="73">
        <v>486</v>
      </c>
      <c r="B487" t="s">
        <v>194</v>
      </c>
      <c r="C487" t="s">
        <v>920</v>
      </c>
      <c r="D487" t="s">
        <v>186</v>
      </c>
      <c r="E487" t="s">
        <v>185</v>
      </c>
      <c r="F487">
        <v>41.03</v>
      </c>
      <c r="G487" t="s">
        <v>200</v>
      </c>
      <c r="H487">
        <v>1</v>
      </c>
    </row>
    <row r="488" spans="1:8" x14ac:dyDescent="0.15">
      <c r="A488" s="73">
        <v>487</v>
      </c>
      <c r="B488" t="s">
        <v>194</v>
      </c>
      <c r="C488" t="s">
        <v>923</v>
      </c>
      <c r="D488" t="s">
        <v>188</v>
      </c>
      <c r="E488" t="s">
        <v>185</v>
      </c>
      <c r="F488">
        <v>41.03</v>
      </c>
      <c r="G488" t="s">
        <v>200</v>
      </c>
      <c r="H488">
        <v>1</v>
      </c>
    </row>
    <row r="489" spans="1:8" x14ac:dyDescent="0.15">
      <c r="A489" s="73">
        <v>488</v>
      </c>
      <c r="B489" t="s">
        <v>194</v>
      </c>
      <c r="C489" t="s">
        <v>924</v>
      </c>
      <c r="D489" t="s">
        <v>186</v>
      </c>
      <c r="E489" t="s">
        <v>185</v>
      </c>
      <c r="F489">
        <v>41.16</v>
      </c>
      <c r="G489" t="s">
        <v>200</v>
      </c>
      <c r="H489">
        <v>1</v>
      </c>
    </row>
    <row r="490" spans="1:8" x14ac:dyDescent="0.15">
      <c r="A490" s="73">
        <v>489</v>
      </c>
      <c r="B490" t="s">
        <v>194</v>
      </c>
      <c r="C490" t="s">
        <v>925</v>
      </c>
      <c r="D490" t="s">
        <v>188</v>
      </c>
      <c r="E490" t="s">
        <v>185</v>
      </c>
      <c r="F490">
        <v>41.16</v>
      </c>
      <c r="G490" t="s">
        <v>200</v>
      </c>
      <c r="H490">
        <v>1</v>
      </c>
    </row>
    <row r="491" spans="1:8" x14ac:dyDescent="0.15">
      <c r="A491" s="73">
        <v>490</v>
      </c>
      <c r="B491" t="s">
        <v>194</v>
      </c>
      <c r="C491" t="s">
        <v>926</v>
      </c>
      <c r="D491" t="s">
        <v>188</v>
      </c>
      <c r="E491" t="s">
        <v>185</v>
      </c>
      <c r="F491">
        <v>41.37</v>
      </c>
      <c r="G491" t="s">
        <v>200</v>
      </c>
      <c r="H491">
        <v>1</v>
      </c>
    </row>
    <row r="492" spans="1:8" x14ac:dyDescent="0.15">
      <c r="A492" s="73">
        <v>491</v>
      </c>
      <c r="B492" t="s">
        <v>194</v>
      </c>
      <c r="C492" t="s">
        <v>927</v>
      </c>
      <c r="D492" t="s">
        <v>186</v>
      </c>
      <c r="E492" t="s">
        <v>185</v>
      </c>
      <c r="F492">
        <v>41.03</v>
      </c>
      <c r="G492" t="s">
        <v>200</v>
      </c>
      <c r="H492">
        <v>1</v>
      </c>
    </row>
    <row r="493" spans="1:8" x14ac:dyDescent="0.15">
      <c r="A493" s="73">
        <v>492</v>
      </c>
      <c r="B493" t="s">
        <v>194</v>
      </c>
      <c r="C493" t="s">
        <v>930</v>
      </c>
      <c r="D493" t="s">
        <v>186</v>
      </c>
      <c r="E493" t="s">
        <v>185</v>
      </c>
      <c r="F493">
        <v>41.44</v>
      </c>
      <c r="G493" t="s">
        <v>200</v>
      </c>
      <c r="H493">
        <v>1</v>
      </c>
    </row>
    <row r="494" spans="1:8" x14ac:dyDescent="0.15">
      <c r="A494" s="73">
        <v>493</v>
      </c>
      <c r="B494" t="s">
        <v>194</v>
      </c>
      <c r="C494" t="s">
        <v>931</v>
      </c>
      <c r="D494" t="s">
        <v>188</v>
      </c>
      <c r="E494" t="s">
        <v>185</v>
      </c>
      <c r="F494">
        <v>41.57</v>
      </c>
      <c r="G494" t="s">
        <v>200</v>
      </c>
      <c r="H494">
        <v>1</v>
      </c>
    </row>
    <row r="495" spans="1:8" x14ac:dyDescent="0.15">
      <c r="A495" s="73">
        <v>494</v>
      </c>
      <c r="B495" t="s">
        <v>194</v>
      </c>
      <c r="C495" t="s">
        <v>932</v>
      </c>
      <c r="D495" t="s">
        <v>186</v>
      </c>
      <c r="E495" t="s">
        <v>185</v>
      </c>
      <c r="F495">
        <v>41.57</v>
      </c>
      <c r="G495" t="s">
        <v>200</v>
      </c>
      <c r="H495">
        <v>1</v>
      </c>
    </row>
    <row r="496" spans="1:8" x14ac:dyDescent="0.15">
      <c r="A496" s="73">
        <v>495</v>
      </c>
      <c r="B496" t="s">
        <v>194</v>
      </c>
      <c r="C496" t="s">
        <v>933</v>
      </c>
      <c r="D496" t="s">
        <v>188</v>
      </c>
      <c r="E496" t="s">
        <v>185</v>
      </c>
      <c r="F496">
        <v>41.44</v>
      </c>
      <c r="G496" t="s">
        <v>200</v>
      </c>
      <c r="H496">
        <v>1</v>
      </c>
    </row>
    <row r="497" spans="1:8" x14ac:dyDescent="0.15">
      <c r="A497" s="73">
        <v>496</v>
      </c>
      <c r="B497" t="s">
        <v>194</v>
      </c>
      <c r="C497" t="s">
        <v>936</v>
      </c>
      <c r="D497" t="s">
        <v>186</v>
      </c>
      <c r="E497" t="s">
        <v>185</v>
      </c>
      <c r="F497">
        <v>41.44</v>
      </c>
      <c r="G497" t="s">
        <v>200</v>
      </c>
      <c r="H497">
        <v>1</v>
      </c>
    </row>
    <row r="498" spans="1:8" x14ac:dyDescent="0.15">
      <c r="A498" s="73">
        <v>497</v>
      </c>
      <c r="B498" t="s">
        <v>194</v>
      </c>
      <c r="C498" t="s">
        <v>937</v>
      </c>
      <c r="D498" t="s">
        <v>188</v>
      </c>
      <c r="E498" t="s">
        <v>185</v>
      </c>
      <c r="F498">
        <v>41.57</v>
      </c>
      <c r="G498" t="s">
        <v>200</v>
      </c>
      <c r="H498">
        <v>1</v>
      </c>
    </row>
    <row r="499" spans="1:8" x14ac:dyDescent="0.15">
      <c r="A499" s="73">
        <v>498</v>
      </c>
      <c r="B499" t="s">
        <v>194</v>
      </c>
      <c r="C499" t="s">
        <v>938</v>
      </c>
      <c r="D499" t="s">
        <v>186</v>
      </c>
      <c r="E499" t="s">
        <v>185</v>
      </c>
      <c r="F499">
        <v>41.57</v>
      </c>
      <c r="G499" t="s">
        <v>200</v>
      </c>
      <c r="H499">
        <v>1</v>
      </c>
    </row>
    <row r="500" spans="1:8" x14ac:dyDescent="0.15">
      <c r="A500" s="73">
        <v>499</v>
      </c>
      <c r="B500" t="s">
        <v>194</v>
      </c>
      <c r="C500" t="s">
        <v>939</v>
      </c>
      <c r="D500" t="s">
        <v>188</v>
      </c>
      <c r="E500" t="s">
        <v>185</v>
      </c>
      <c r="F500">
        <v>41.44</v>
      </c>
      <c r="G500" t="s">
        <v>200</v>
      </c>
      <c r="H500">
        <v>1</v>
      </c>
    </row>
    <row r="501" spans="1:8" x14ac:dyDescent="0.15">
      <c r="A501" s="73">
        <v>500</v>
      </c>
      <c r="B501" t="s">
        <v>194</v>
      </c>
      <c r="C501" t="s">
        <v>942</v>
      </c>
      <c r="D501" t="s">
        <v>186</v>
      </c>
      <c r="E501" t="s">
        <v>185</v>
      </c>
      <c r="F501">
        <v>41.44</v>
      </c>
      <c r="G501" t="s">
        <v>200</v>
      </c>
      <c r="H501">
        <v>1</v>
      </c>
    </row>
    <row r="502" spans="1:8" x14ac:dyDescent="0.15">
      <c r="A502" s="73">
        <v>501</v>
      </c>
      <c r="B502" t="s">
        <v>194</v>
      </c>
      <c r="C502" t="s">
        <v>943</v>
      </c>
      <c r="D502" t="s">
        <v>188</v>
      </c>
      <c r="E502" t="s">
        <v>185</v>
      </c>
      <c r="F502">
        <v>41.57</v>
      </c>
      <c r="G502" t="s">
        <v>200</v>
      </c>
      <c r="H502">
        <v>1</v>
      </c>
    </row>
    <row r="503" spans="1:8" x14ac:dyDescent="0.15">
      <c r="A503" s="73">
        <v>502</v>
      </c>
      <c r="B503" t="s">
        <v>194</v>
      </c>
      <c r="C503" t="s">
        <v>944</v>
      </c>
      <c r="D503" t="s">
        <v>186</v>
      </c>
      <c r="E503" t="s">
        <v>185</v>
      </c>
      <c r="F503">
        <v>41.57</v>
      </c>
      <c r="G503" t="s">
        <v>200</v>
      </c>
      <c r="H503">
        <v>1</v>
      </c>
    </row>
    <row r="504" spans="1:8" x14ac:dyDescent="0.15">
      <c r="A504" s="73">
        <v>503</v>
      </c>
      <c r="B504" t="s">
        <v>194</v>
      </c>
      <c r="C504" t="s">
        <v>945</v>
      </c>
      <c r="D504" t="s">
        <v>188</v>
      </c>
      <c r="E504" t="s">
        <v>185</v>
      </c>
      <c r="F504">
        <v>41.44</v>
      </c>
      <c r="G504" t="s">
        <v>200</v>
      </c>
      <c r="H504">
        <v>1</v>
      </c>
    </row>
    <row r="505" spans="1:8" x14ac:dyDescent="0.15">
      <c r="A505" s="73">
        <v>504</v>
      </c>
      <c r="B505" t="s">
        <v>194</v>
      </c>
      <c r="C505" t="s">
        <v>948</v>
      </c>
      <c r="D505" t="s">
        <v>186</v>
      </c>
      <c r="E505" t="s">
        <v>185</v>
      </c>
      <c r="F505">
        <v>41.44</v>
      </c>
      <c r="G505" t="s">
        <v>200</v>
      </c>
      <c r="H505">
        <v>1</v>
      </c>
    </row>
    <row r="506" spans="1:8" x14ac:dyDescent="0.15">
      <c r="A506" s="73">
        <v>505</v>
      </c>
      <c r="B506" t="s">
        <v>194</v>
      </c>
      <c r="C506" t="s">
        <v>949</v>
      </c>
      <c r="D506" t="s">
        <v>188</v>
      </c>
      <c r="E506" t="s">
        <v>185</v>
      </c>
      <c r="F506">
        <v>41.57</v>
      </c>
      <c r="G506" t="s">
        <v>200</v>
      </c>
      <c r="H506">
        <v>1</v>
      </c>
    </row>
    <row r="507" spans="1:8" x14ac:dyDescent="0.15">
      <c r="A507" s="73">
        <v>506</v>
      </c>
      <c r="B507" t="s">
        <v>194</v>
      </c>
      <c r="C507" t="s">
        <v>950</v>
      </c>
      <c r="D507" t="s">
        <v>186</v>
      </c>
      <c r="E507" t="s">
        <v>185</v>
      </c>
      <c r="F507">
        <v>41.57</v>
      </c>
      <c r="G507" t="s">
        <v>200</v>
      </c>
      <c r="H507">
        <v>1</v>
      </c>
    </row>
    <row r="508" spans="1:8" x14ac:dyDescent="0.15">
      <c r="A508" s="73">
        <v>507</v>
      </c>
      <c r="B508" t="s">
        <v>194</v>
      </c>
      <c r="C508" t="s">
        <v>951</v>
      </c>
      <c r="D508" t="s">
        <v>188</v>
      </c>
      <c r="E508" t="s">
        <v>185</v>
      </c>
      <c r="F508">
        <v>41.44</v>
      </c>
      <c r="G508" t="s">
        <v>200</v>
      </c>
      <c r="H508">
        <v>1</v>
      </c>
    </row>
    <row r="509" spans="1:8" x14ac:dyDescent="0.15">
      <c r="A509" s="73">
        <v>508</v>
      </c>
      <c r="B509" t="s">
        <v>194</v>
      </c>
      <c r="C509" t="s">
        <v>954</v>
      </c>
      <c r="D509" t="s">
        <v>186</v>
      </c>
      <c r="E509" t="s">
        <v>185</v>
      </c>
      <c r="F509">
        <v>41.6</v>
      </c>
      <c r="G509" t="s">
        <v>200</v>
      </c>
      <c r="H509">
        <v>1</v>
      </c>
    </row>
    <row r="510" spans="1:8" x14ac:dyDescent="0.15">
      <c r="A510" s="73">
        <v>509</v>
      </c>
      <c r="B510" t="s">
        <v>194</v>
      </c>
      <c r="C510" t="s">
        <v>955</v>
      </c>
      <c r="D510" t="s">
        <v>188</v>
      </c>
      <c r="E510" t="s">
        <v>185</v>
      </c>
      <c r="F510">
        <v>41.73</v>
      </c>
      <c r="G510" t="s">
        <v>200</v>
      </c>
      <c r="H510">
        <v>1</v>
      </c>
    </row>
    <row r="511" spans="1:8" x14ac:dyDescent="0.15">
      <c r="A511" s="73">
        <v>510</v>
      </c>
      <c r="B511" t="s">
        <v>194</v>
      </c>
      <c r="C511" t="s">
        <v>956</v>
      </c>
      <c r="D511" t="s">
        <v>186</v>
      </c>
      <c r="E511" t="s">
        <v>185</v>
      </c>
      <c r="F511">
        <v>41.73</v>
      </c>
      <c r="G511" t="s">
        <v>200</v>
      </c>
      <c r="H511">
        <v>1</v>
      </c>
    </row>
    <row r="512" spans="1:8" x14ac:dyDescent="0.15">
      <c r="A512" s="73">
        <v>511</v>
      </c>
      <c r="B512" t="s">
        <v>194</v>
      </c>
      <c r="C512" t="s">
        <v>957</v>
      </c>
      <c r="D512" t="s">
        <v>188</v>
      </c>
      <c r="E512" t="s">
        <v>185</v>
      </c>
      <c r="F512">
        <v>41.6</v>
      </c>
      <c r="G512" t="s">
        <v>200</v>
      </c>
      <c r="H512">
        <v>1</v>
      </c>
    </row>
    <row r="513" spans="1:8" x14ac:dyDescent="0.15">
      <c r="A513" s="73">
        <v>512</v>
      </c>
      <c r="B513" t="s">
        <v>194</v>
      </c>
      <c r="C513" t="s">
        <v>960</v>
      </c>
      <c r="D513" t="s">
        <v>186</v>
      </c>
      <c r="E513" t="s">
        <v>185</v>
      </c>
      <c r="F513">
        <v>41.6</v>
      </c>
      <c r="G513" t="s">
        <v>200</v>
      </c>
      <c r="H513">
        <v>1</v>
      </c>
    </row>
    <row r="514" spans="1:8" x14ac:dyDescent="0.15">
      <c r="A514" s="73">
        <v>513</v>
      </c>
      <c r="B514" t="s">
        <v>194</v>
      </c>
      <c r="C514" t="s">
        <v>961</v>
      </c>
      <c r="D514" t="s">
        <v>188</v>
      </c>
      <c r="E514" t="s">
        <v>185</v>
      </c>
      <c r="F514">
        <v>41.73</v>
      </c>
      <c r="G514" t="s">
        <v>200</v>
      </c>
      <c r="H514">
        <v>1</v>
      </c>
    </row>
    <row r="515" spans="1:8" x14ac:dyDescent="0.15">
      <c r="A515" s="73">
        <v>514</v>
      </c>
      <c r="B515" t="s">
        <v>194</v>
      </c>
      <c r="C515" t="s">
        <v>962</v>
      </c>
      <c r="D515" t="s">
        <v>186</v>
      </c>
      <c r="E515" t="s">
        <v>185</v>
      </c>
      <c r="F515">
        <v>41.73</v>
      </c>
      <c r="G515" t="s">
        <v>200</v>
      </c>
      <c r="H515">
        <v>1</v>
      </c>
    </row>
    <row r="516" spans="1:8" x14ac:dyDescent="0.15">
      <c r="A516" s="73">
        <v>515</v>
      </c>
      <c r="B516" t="s">
        <v>194</v>
      </c>
      <c r="C516" t="s">
        <v>963</v>
      </c>
      <c r="D516" t="s">
        <v>188</v>
      </c>
      <c r="E516" t="s">
        <v>185</v>
      </c>
      <c r="F516">
        <v>41.6</v>
      </c>
      <c r="G516" t="s">
        <v>200</v>
      </c>
      <c r="H516">
        <v>1</v>
      </c>
    </row>
    <row r="517" spans="1:8" x14ac:dyDescent="0.15">
      <c r="A517" s="73">
        <v>516</v>
      </c>
      <c r="B517" t="s">
        <v>194</v>
      </c>
      <c r="C517" t="s">
        <v>966</v>
      </c>
      <c r="D517" t="s">
        <v>186</v>
      </c>
      <c r="E517" t="s">
        <v>185</v>
      </c>
      <c r="F517">
        <v>41.6</v>
      </c>
      <c r="G517" t="s">
        <v>200</v>
      </c>
      <c r="H517">
        <v>1</v>
      </c>
    </row>
    <row r="518" spans="1:8" x14ac:dyDescent="0.15">
      <c r="A518" s="73">
        <v>517</v>
      </c>
      <c r="B518" t="s">
        <v>194</v>
      </c>
      <c r="C518" t="s">
        <v>967</v>
      </c>
      <c r="D518" t="s">
        <v>188</v>
      </c>
      <c r="E518" t="s">
        <v>185</v>
      </c>
      <c r="F518">
        <v>41.73</v>
      </c>
      <c r="G518" t="s">
        <v>200</v>
      </c>
      <c r="H518">
        <v>1</v>
      </c>
    </row>
    <row r="519" spans="1:8" x14ac:dyDescent="0.15">
      <c r="A519" s="73">
        <v>518</v>
      </c>
      <c r="B519" t="s">
        <v>194</v>
      </c>
      <c r="C519" t="s">
        <v>968</v>
      </c>
      <c r="D519" t="s">
        <v>186</v>
      </c>
      <c r="E519" t="s">
        <v>185</v>
      </c>
      <c r="F519">
        <v>41.73</v>
      </c>
      <c r="G519" t="s">
        <v>200</v>
      </c>
      <c r="H519">
        <v>1</v>
      </c>
    </row>
    <row r="520" spans="1:8" x14ac:dyDescent="0.15">
      <c r="A520" s="73">
        <v>519</v>
      </c>
      <c r="B520" t="s">
        <v>194</v>
      </c>
      <c r="C520" t="s">
        <v>969</v>
      </c>
      <c r="D520" t="s">
        <v>188</v>
      </c>
      <c r="E520" t="s">
        <v>185</v>
      </c>
      <c r="F520">
        <v>41.6</v>
      </c>
      <c r="G520" t="s">
        <v>200</v>
      </c>
      <c r="H520">
        <v>1</v>
      </c>
    </row>
    <row r="521" spans="1:8" x14ac:dyDescent="0.15">
      <c r="A521" s="73">
        <v>520</v>
      </c>
      <c r="B521" t="s">
        <v>194</v>
      </c>
      <c r="C521" t="s">
        <v>972</v>
      </c>
      <c r="D521" t="s">
        <v>186</v>
      </c>
      <c r="E521" t="s">
        <v>185</v>
      </c>
      <c r="F521">
        <v>41.6</v>
      </c>
      <c r="G521" t="s">
        <v>200</v>
      </c>
      <c r="H521">
        <v>1</v>
      </c>
    </row>
    <row r="522" spans="1:8" x14ac:dyDescent="0.15">
      <c r="A522" s="73">
        <v>521</v>
      </c>
      <c r="B522" t="s">
        <v>194</v>
      </c>
      <c r="C522" t="s">
        <v>973</v>
      </c>
      <c r="D522" t="s">
        <v>188</v>
      </c>
      <c r="E522" t="s">
        <v>185</v>
      </c>
      <c r="F522">
        <v>41.73</v>
      </c>
      <c r="G522" t="s">
        <v>200</v>
      </c>
      <c r="H522">
        <v>1</v>
      </c>
    </row>
    <row r="523" spans="1:8" x14ac:dyDescent="0.15">
      <c r="A523" s="73">
        <v>522</v>
      </c>
      <c r="B523" t="s">
        <v>194</v>
      </c>
      <c r="C523" t="s">
        <v>974</v>
      </c>
      <c r="D523" t="s">
        <v>186</v>
      </c>
      <c r="E523" t="s">
        <v>185</v>
      </c>
      <c r="F523">
        <v>41.73</v>
      </c>
      <c r="G523" t="s">
        <v>200</v>
      </c>
      <c r="H523">
        <v>1</v>
      </c>
    </row>
    <row r="524" spans="1:8" x14ac:dyDescent="0.15">
      <c r="A524" s="73">
        <v>523</v>
      </c>
      <c r="B524" t="s">
        <v>194</v>
      </c>
      <c r="C524" t="s">
        <v>975</v>
      </c>
      <c r="D524" t="s">
        <v>188</v>
      </c>
      <c r="E524" t="s">
        <v>185</v>
      </c>
      <c r="F524">
        <v>41.6</v>
      </c>
      <c r="G524" t="s">
        <v>200</v>
      </c>
      <c r="H524">
        <v>1</v>
      </c>
    </row>
    <row r="525" spans="1:8" x14ac:dyDescent="0.15">
      <c r="A525" s="73">
        <v>524</v>
      </c>
      <c r="B525" t="s">
        <v>194</v>
      </c>
      <c r="C525" t="s">
        <v>978</v>
      </c>
      <c r="D525" t="s">
        <v>186</v>
      </c>
      <c r="E525" t="s">
        <v>185</v>
      </c>
      <c r="F525">
        <v>41.6</v>
      </c>
      <c r="G525" t="s">
        <v>200</v>
      </c>
      <c r="H525">
        <v>1</v>
      </c>
    </row>
    <row r="526" spans="1:8" x14ac:dyDescent="0.15">
      <c r="A526" s="73">
        <v>525</v>
      </c>
      <c r="B526" t="s">
        <v>194</v>
      </c>
      <c r="C526" t="s">
        <v>979</v>
      </c>
      <c r="D526" t="s">
        <v>188</v>
      </c>
      <c r="E526" t="s">
        <v>185</v>
      </c>
      <c r="F526">
        <v>41.73</v>
      </c>
      <c r="G526" t="s">
        <v>200</v>
      </c>
      <c r="H526">
        <v>1</v>
      </c>
    </row>
    <row r="527" spans="1:8" x14ac:dyDescent="0.15">
      <c r="A527" s="73">
        <v>526</v>
      </c>
      <c r="B527" t="s">
        <v>194</v>
      </c>
      <c r="C527" t="s">
        <v>980</v>
      </c>
      <c r="D527" t="s">
        <v>186</v>
      </c>
      <c r="E527" t="s">
        <v>185</v>
      </c>
      <c r="F527">
        <v>41.73</v>
      </c>
      <c r="G527" t="s">
        <v>200</v>
      </c>
      <c r="H527">
        <v>1</v>
      </c>
    </row>
    <row r="528" spans="1:8" x14ac:dyDescent="0.15">
      <c r="A528" s="73">
        <v>527</v>
      </c>
      <c r="B528" t="s">
        <v>194</v>
      </c>
      <c r="C528" t="s">
        <v>981</v>
      </c>
      <c r="D528" t="s">
        <v>188</v>
      </c>
      <c r="E528" t="s">
        <v>185</v>
      </c>
      <c r="F528">
        <v>41.6</v>
      </c>
      <c r="G528" t="s">
        <v>200</v>
      </c>
      <c r="H528">
        <v>1</v>
      </c>
    </row>
    <row r="529" spans="1:8" x14ac:dyDescent="0.15">
      <c r="A529" s="73">
        <v>528</v>
      </c>
      <c r="B529" t="s">
        <v>194</v>
      </c>
      <c r="C529" t="s">
        <v>984</v>
      </c>
      <c r="D529" t="s">
        <v>186</v>
      </c>
      <c r="E529" t="s">
        <v>185</v>
      </c>
      <c r="F529">
        <v>41.6</v>
      </c>
      <c r="G529" t="s">
        <v>200</v>
      </c>
      <c r="H529">
        <v>1</v>
      </c>
    </row>
    <row r="530" spans="1:8" x14ac:dyDescent="0.15">
      <c r="A530" s="73">
        <v>529</v>
      </c>
      <c r="B530" t="s">
        <v>194</v>
      </c>
      <c r="C530" t="s">
        <v>985</v>
      </c>
      <c r="D530" t="s">
        <v>188</v>
      </c>
      <c r="E530" t="s">
        <v>185</v>
      </c>
      <c r="F530">
        <v>41.73</v>
      </c>
      <c r="G530" t="s">
        <v>200</v>
      </c>
      <c r="H530">
        <v>1</v>
      </c>
    </row>
    <row r="531" spans="1:8" x14ac:dyDescent="0.15">
      <c r="A531" s="73">
        <v>530</v>
      </c>
      <c r="B531" t="s">
        <v>194</v>
      </c>
      <c r="C531" t="s">
        <v>986</v>
      </c>
      <c r="D531" t="s">
        <v>186</v>
      </c>
      <c r="E531" t="s">
        <v>185</v>
      </c>
      <c r="F531">
        <v>41.73</v>
      </c>
      <c r="G531" t="s">
        <v>200</v>
      </c>
      <c r="H531">
        <v>1</v>
      </c>
    </row>
    <row r="532" spans="1:8" x14ac:dyDescent="0.15">
      <c r="A532" s="73">
        <v>531</v>
      </c>
      <c r="B532" t="s">
        <v>194</v>
      </c>
      <c r="C532" t="s">
        <v>987</v>
      </c>
      <c r="D532" t="s">
        <v>188</v>
      </c>
      <c r="E532" t="s">
        <v>185</v>
      </c>
      <c r="F532">
        <v>41.6</v>
      </c>
      <c r="G532" t="s">
        <v>200</v>
      </c>
      <c r="H532">
        <v>1</v>
      </c>
    </row>
    <row r="533" spans="1:8" x14ac:dyDescent="0.15">
      <c r="A533" s="73">
        <v>532</v>
      </c>
      <c r="B533" t="s">
        <v>194</v>
      </c>
      <c r="C533" t="s">
        <v>990</v>
      </c>
      <c r="D533" t="s">
        <v>186</v>
      </c>
      <c r="E533" t="s">
        <v>185</v>
      </c>
      <c r="F533">
        <v>41.6</v>
      </c>
      <c r="G533" t="s">
        <v>200</v>
      </c>
      <c r="H533">
        <v>1</v>
      </c>
    </row>
    <row r="534" spans="1:8" x14ac:dyDescent="0.15">
      <c r="A534" s="73">
        <v>533</v>
      </c>
      <c r="B534" t="s">
        <v>194</v>
      </c>
      <c r="C534" t="s">
        <v>991</v>
      </c>
      <c r="D534" t="s">
        <v>188</v>
      </c>
      <c r="E534" t="s">
        <v>185</v>
      </c>
      <c r="F534">
        <v>41.73</v>
      </c>
      <c r="G534" t="s">
        <v>200</v>
      </c>
      <c r="H534">
        <v>1</v>
      </c>
    </row>
    <row r="535" spans="1:8" x14ac:dyDescent="0.15">
      <c r="A535" s="73">
        <v>534</v>
      </c>
      <c r="B535" t="s">
        <v>194</v>
      </c>
      <c r="C535" t="s">
        <v>992</v>
      </c>
      <c r="D535" t="s">
        <v>186</v>
      </c>
      <c r="E535" t="s">
        <v>185</v>
      </c>
      <c r="F535">
        <v>41.73</v>
      </c>
      <c r="G535" t="s">
        <v>200</v>
      </c>
      <c r="H535">
        <v>1</v>
      </c>
    </row>
    <row r="536" spans="1:8" x14ac:dyDescent="0.15">
      <c r="A536" s="73">
        <v>535</v>
      </c>
      <c r="B536" t="s">
        <v>194</v>
      </c>
      <c r="C536" t="s">
        <v>993</v>
      </c>
      <c r="D536" t="s">
        <v>188</v>
      </c>
      <c r="E536" t="s">
        <v>185</v>
      </c>
      <c r="F536">
        <v>41.6</v>
      </c>
      <c r="G536" t="s">
        <v>200</v>
      </c>
      <c r="H536">
        <v>1</v>
      </c>
    </row>
    <row r="537" spans="1:8" x14ac:dyDescent="0.15">
      <c r="A537" s="73">
        <v>536</v>
      </c>
      <c r="B537" t="s">
        <v>194</v>
      </c>
      <c r="C537" t="s">
        <v>996</v>
      </c>
      <c r="D537" t="s">
        <v>186</v>
      </c>
      <c r="E537" t="s">
        <v>185</v>
      </c>
      <c r="F537">
        <v>41.6</v>
      </c>
      <c r="G537" t="s">
        <v>200</v>
      </c>
      <c r="H537">
        <v>1</v>
      </c>
    </row>
    <row r="538" spans="1:8" x14ac:dyDescent="0.15">
      <c r="A538" s="73">
        <v>537</v>
      </c>
      <c r="B538" t="s">
        <v>194</v>
      </c>
      <c r="C538" t="s">
        <v>997</v>
      </c>
      <c r="D538" t="s">
        <v>188</v>
      </c>
      <c r="E538" t="s">
        <v>185</v>
      </c>
      <c r="F538">
        <v>41.73</v>
      </c>
      <c r="G538" t="s">
        <v>200</v>
      </c>
      <c r="H538">
        <v>1</v>
      </c>
    </row>
    <row r="539" spans="1:8" x14ac:dyDescent="0.15">
      <c r="A539" s="73">
        <v>538</v>
      </c>
      <c r="B539" t="s">
        <v>194</v>
      </c>
      <c r="C539" t="s">
        <v>998</v>
      </c>
      <c r="D539" t="s">
        <v>186</v>
      </c>
      <c r="E539" t="s">
        <v>185</v>
      </c>
      <c r="F539">
        <v>41.73</v>
      </c>
      <c r="G539" t="s">
        <v>200</v>
      </c>
      <c r="H539">
        <v>1</v>
      </c>
    </row>
    <row r="540" spans="1:8" x14ac:dyDescent="0.15">
      <c r="A540" s="73">
        <v>539</v>
      </c>
      <c r="B540" t="s">
        <v>194</v>
      </c>
      <c r="C540" t="s">
        <v>999</v>
      </c>
      <c r="D540" t="s">
        <v>188</v>
      </c>
      <c r="E540" t="s">
        <v>185</v>
      </c>
      <c r="F540">
        <v>41.6</v>
      </c>
      <c r="G540" t="s">
        <v>200</v>
      </c>
      <c r="H540">
        <v>1</v>
      </c>
    </row>
    <row r="541" spans="1:8" x14ac:dyDescent="0.15">
      <c r="A541" s="73">
        <v>540</v>
      </c>
      <c r="B541" t="s">
        <v>194</v>
      </c>
      <c r="C541" t="s">
        <v>1002</v>
      </c>
      <c r="D541" t="s">
        <v>186</v>
      </c>
      <c r="E541" t="s">
        <v>185</v>
      </c>
      <c r="F541">
        <v>41.6</v>
      </c>
      <c r="G541" t="s">
        <v>200</v>
      </c>
      <c r="H541">
        <v>1</v>
      </c>
    </row>
    <row r="542" spans="1:8" x14ac:dyDescent="0.15">
      <c r="A542" s="73">
        <v>541</v>
      </c>
      <c r="B542" t="s">
        <v>194</v>
      </c>
      <c r="C542" t="s">
        <v>1003</v>
      </c>
      <c r="D542" t="s">
        <v>188</v>
      </c>
      <c r="E542" t="s">
        <v>185</v>
      </c>
      <c r="F542">
        <v>41.73</v>
      </c>
      <c r="G542" t="s">
        <v>200</v>
      </c>
      <c r="H542">
        <v>1</v>
      </c>
    </row>
    <row r="543" spans="1:8" x14ac:dyDescent="0.15">
      <c r="A543" s="73">
        <v>542</v>
      </c>
      <c r="B543" t="s">
        <v>194</v>
      </c>
      <c r="C543" t="s">
        <v>1004</v>
      </c>
      <c r="D543" t="s">
        <v>186</v>
      </c>
      <c r="E543" t="s">
        <v>185</v>
      </c>
      <c r="F543">
        <v>41.73</v>
      </c>
      <c r="G543" t="s">
        <v>200</v>
      </c>
      <c r="H543">
        <v>1</v>
      </c>
    </row>
    <row r="544" spans="1:8" x14ac:dyDescent="0.15">
      <c r="A544" s="73">
        <v>543</v>
      </c>
      <c r="B544" t="s">
        <v>194</v>
      </c>
      <c r="C544" t="s">
        <v>1005</v>
      </c>
      <c r="D544" t="s">
        <v>188</v>
      </c>
      <c r="E544" t="s">
        <v>185</v>
      </c>
      <c r="F544">
        <v>41.6</v>
      </c>
      <c r="G544" t="s">
        <v>200</v>
      </c>
      <c r="H544">
        <v>1</v>
      </c>
    </row>
    <row r="545" spans="1:8" x14ac:dyDescent="0.15">
      <c r="A545" s="73">
        <v>544</v>
      </c>
      <c r="B545" t="s">
        <v>194</v>
      </c>
      <c r="C545" t="s">
        <v>1008</v>
      </c>
      <c r="D545" t="s">
        <v>186</v>
      </c>
      <c r="E545" t="s">
        <v>185</v>
      </c>
      <c r="F545">
        <v>41.6</v>
      </c>
      <c r="G545" t="s">
        <v>200</v>
      </c>
      <c r="H545">
        <v>1</v>
      </c>
    </row>
    <row r="546" spans="1:8" x14ac:dyDescent="0.15">
      <c r="A546" s="73">
        <v>545</v>
      </c>
      <c r="B546" t="s">
        <v>194</v>
      </c>
      <c r="C546" t="s">
        <v>1009</v>
      </c>
      <c r="D546" t="s">
        <v>188</v>
      </c>
      <c r="E546" t="s">
        <v>185</v>
      </c>
      <c r="F546">
        <v>41.73</v>
      </c>
      <c r="G546" t="s">
        <v>200</v>
      </c>
      <c r="H546">
        <v>1</v>
      </c>
    </row>
    <row r="547" spans="1:8" x14ac:dyDescent="0.15">
      <c r="A547" s="73">
        <v>546</v>
      </c>
      <c r="B547" t="s">
        <v>194</v>
      </c>
      <c r="C547" t="s">
        <v>1010</v>
      </c>
      <c r="D547" t="s">
        <v>186</v>
      </c>
      <c r="E547" t="s">
        <v>185</v>
      </c>
      <c r="F547">
        <v>41.73</v>
      </c>
      <c r="G547" t="s">
        <v>200</v>
      </c>
      <c r="H547">
        <v>1</v>
      </c>
    </row>
    <row r="548" spans="1:8" x14ac:dyDescent="0.15">
      <c r="A548" s="73">
        <v>547</v>
      </c>
      <c r="B548" t="s">
        <v>194</v>
      </c>
      <c r="C548" t="s">
        <v>1011</v>
      </c>
      <c r="D548" t="s">
        <v>188</v>
      </c>
      <c r="E548" t="s">
        <v>185</v>
      </c>
      <c r="F548">
        <v>41.6</v>
      </c>
      <c r="G548" t="s">
        <v>200</v>
      </c>
      <c r="H548">
        <v>1</v>
      </c>
    </row>
    <row r="549" spans="1:8" x14ac:dyDescent="0.15">
      <c r="A549" s="73">
        <v>548</v>
      </c>
      <c r="B549" t="s">
        <v>194</v>
      </c>
      <c r="C549" t="s">
        <v>1014</v>
      </c>
      <c r="D549" t="s">
        <v>186</v>
      </c>
      <c r="E549" t="s">
        <v>185</v>
      </c>
      <c r="F549">
        <v>41.6</v>
      </c>
      <c r="G549" t="s">
        <v>200</v>
      </c>
      <c r="H549">
        <v>1</v>
      </c>
    </row>
    <row r="550" spans="1:8" x14ac:dyDescent="0.15">
      <c r="A550" s="73">
        <v>549</v>
      </c>
      <c r="B550" t="s">
        <v>194</v>
      </c>
      <c r="C550" t="s">
        <v>1015</v>
      </c>
      <c r="D550" t="s">
        <v>188</v>
      </c>
      <c r="E550" t="s">
        <v>185</v>
      </c>
      <c r="F550">
        <v>41.73</v>
      </c>
      <c r="G550" t="s">
        <v>200</v>
      </c>
      <c r="H550">
        <v>1</v>
      </c>
    </row>
    <row r="551" spans="1:8" x14ac:dyDescent="0.15">
      <c r="A551" s="73">
        <v>550</v>
      </c>
      <c r="B551" t="s">
        <v>194</v>
      </c>
      <c r="C551" t="s">
        <v>1016</v>
      </c>
      <c r="D551" t="s">
        <v>186</v>
      </c>
      <c r="E551" t="s">
        <v>185</v>
      </c>
      <c r="F551">
        <v>41.73</v>
      </c>
      <c r="G551" t="s">
        <v>200</v>
      </c>
      <c r="H551">
        <v>1</v>
      </c>
    </row>
    <row r="552" spans="1:8" x14ac:dyDescent="0.15">
      <c r="A552" s="73">
        <v>551</v>
      </c>
      <c r="B552" t="s">
        <v>194</v>
      </c>
      <c r="C552" t="s">
        <v>1017</v>
      </c>
      <c r="D552" t="s">
        <v>188</v>
      </c>
      <c r="E552" t="s">
        <v>185</v>
      </c>
      <c r="F552">
        <v>41.6</v>
      </c>
      <c r="G552" t="s">
        <v>200</v>
      </c>
      <c r="H552">
        <v>1</v>
      </c>
    </row>
    <row r="553" spans="1:8" x14ac:dyDescent="0.15">
      <c r="A553" s="73">
        <v>552</v>
      </c>
      <c r="B553" t="s">
        <v>194</v>
      </c>
      <c r="C553" t="s">
        <v>1020</v>
      </c>
      <c r="D553" t="s">
        <v>186</v>
      </c>
      <c r="E553" t="s">
        <v>185</v>
      </c>
      <c r="F553">
        <v>41.6</v>
      </c>
      <c r="G553" t="s">
        <v>200</v>
      </c>
      <c r="H553">
        <v>1</v>
      </c>
    </row>
    <row r="554" spans="1:8" x14ac:dyDescent="0.15">
      <c r="A554" s="73">
        <v>553</v>
      </c>
      <c r="B554" t="s">
        <v>194</v>
      </c>
      <c r="C554" t="s">
        <v>1021</v>
      </c>
      <c r="D554" t="s">
        <v>188</v>
      </c>
      <c r="E554" t="s">
        <v>185</v>
      </c>
      <c r="F554">
        <v>41.73</v>
      </c>
      <c r="G554" t="s">
        <v>200</v>
      </c>
      <c r="H554">
        <v>1</v>
      </c>
    </row>
    <row r="555" spans="1:8" x14ac:dyDescent="0.15">
      <c r="A555" s="73">
        <v>554</v>
      </c>
      <c r="B555" t="s">
        <v>194</v>
      </c>
      <c r="C555" t="s">
        <v>1022</v>
      </c>
      <c r="D555" t="s">
        <v>186</v>
      </c>
      <c r="E555" t="s">
        <v>185</v>
      </c>
      <c r="F555">
        <v>41.73</v>
      </c>
      <c r="G555" t="s">
        <v>200</v>
      </c>
      <c r="H555">
        <v>1</v>
      </c>
    </row>
    <row r="556" spans="1:8" x14ac:dyDescent="0.15">
      <c r="A556" s="73">
        <v>555</v>
      </c>
      <c r="B556" t="s">
        <v>194</v>
      </c>
      <c r="C556" t="s">
        <v>1023</v>
      </c>
      <c r="D556" t="s">
        <v>188</v>
      </c>
      <c r="E556" t="s">
        <v>185</v>
      </c>
      <c r="F556">
        <v>41.6</v>
      </c>
      <c r="G556" t="s">
        <v>200</v>
      </c>
      <c r="H556">
        <v>1</v>
      </c>
    </row>
    <row r="557" spans="1:8" x14ac:dyDescent="0.15">
      <c r="A557" s="73">
        <v>556</v>
      </c>
      <c r="B557" t="s">
        <v>194</v>
      </c>
      <c r="C557" t="s">
        <v>1026</v>
      </c>
      <c r="D557" t="s">
        <v>186</v>
      </c>
      <c r="E557" t="s">
        <v>185</v>
      </c>
      <c r="F557">
        <v>41.6</v>
      </c>
      <c r="G557" t="s">
        <v>200</v>
      </c>
      <c r="H557">
        <v>1</v>
      </c>
    </row>
    <row r="558" spans="1:8" x14ac:dyDescent="0.15">
      <c r="A558" s="73">
        <v>557</v>
      </c>
      <c r="B558" t="s">
        <v>194</v>
      </c>
      <c r="C558" t="s">
        <v>1027</v>
      </c>
      <c r="D558" t="s">
        <v>188</v>
      </c>
      <c r="E558" t="s">
        <v>185</v>
      </c>
      <c r="F558">
        <v>41.73</v>
      </c>
      <c r="G558" t="s">
        <v>200</v>
      </c>
      <c r="H558">
        <v>1</v>
      </c>
    </row>
    <row r="559" spans="1:8" x14ac:dyDescent="0.15">
      <c r="A559" s="73">
        <v>558</v>
      </c>
      <c r="B559" t="s">
        <v>194</v>
      </c>
      <c r="C559" t="s">
        <v>1028</v>
      </c>
      <c r="D559" t="s">
        <v>186</v>
      </c>
      <c r="E559" t="s">
        <v>185</v>
      </c>
      <c r="F559">
        <v>41.73</v>
      </c>
      <c r="G559" t="s">
        <v>200</v>
      </c>
      <c r="H559">
        <v>1</v>
      </c>
    </row>
    <row r="560" spans="1:8" x14ac:dyDescent="0.15">
      <c r="A560" s="73">
        <v>559</v>
      </c>
      <c r="B560" t="s">
        <v>194</v>
      </c>
      <c r="C560" t="s">
        <v>1029</v>
      </c>
      <c r="D560" t="s">
        <v>188</v>
      </c>
      <c r="E560" t="s">
        <v>185</v>
      </c>
      <c r="F560">
        <v>41.6</v>
      </c>
      <c r="G560" t="s">
        <v>200</v>
      </c>
      <c r="H560">
        <v>1</v>
      </c>
    </row>
    <row r="561" spans="1:8" x14ac:dyDescent="0.15">
      <c r="A561" s="73">
        <v>560</v>
      </c>
      <c r="B561" t="s">
        <v>194</v>
      </c>
      <c r="C561" t="s">
        <v>1032</v>
      </c>
      <c r="D561" t="s">
        <v>186</v>
      </c>
      <c r="E561" t="s">
        <v>185</v>
      </c>
      <c r="F561">
        <v>41.6</v>
      </c>
      <c r="G561" t="s">
        <v>200</v>
      </c>
      <c r="H561">
        <v>1</v>
      </c>
    </row>
    <row r="562" spans="1:8" x14ac:dyDescent="0.15">
      <c r="A562" s="73">
        <v>561</v>
      </c>
      <c r="B562" t="s">
        <v>194</v>
      </c>
      <c r="C562" t="s">
        <v>1033</v>
      </c>
      <c r="D562" t="s">
        <v>188</v>
      </c>
      <c r="E562" t="s">
        <v>185</v>
      </c>
      <c r="F562">
        <v>41.73</v>
      </c>
      <c r="G562" t="s">
        <v>200</v>
      </c>
      <c r="H562">
        <v>1</v>
      </c>
    </row>
    <row r="563" spans="1:8" x14ac:dyDescent="0.15">
      <c r="A563" s="73">
        <v>562</v>
      </c>
      <c r="B563" t="s">
        <v>194</v>
      </c>
      <c r="C563" t="s">
        <v>1034</v>
      </c>
      <c r="D563" t="s">
        <v>186</v>
      </c>
      <c r="E563" t="s">
        <v>185</v>
      </c>
      <c r="F563">
        <v>41.73</v>
      </c>
      <c r="G563" t="s">
        <v>200</v>
      </c>
      <c r="H563">
        <v>1</v>
      </c>
    </row>
    <row r="564" spans="1:8" x14ac:dyDescent="0.15">
      <c r="A564" s="73">
        <v>563</v>
      </c>
      <c r="B564" t="s">
        <v>194</v>
      </c>
      <c r="C564" t="s">
        <v>1035</v>
      </c>
      <c r="D564" t="s">
        <v>188</v>
      </c>
      <c r="E564" t="s">
        <v>185</v>
      </c>
      <c r="F564">
        <v>41.6</v>
      </c>
      <c r="G564" t="s">
        <v>200</v>
      </c>
      <c r="H564">
        <v>1</v>
      </c>
    </row>
    <row r="565" spans="1:8" x14ac:dyDescent="0.15">
      <c r="A565" s="73">
        <v>564</v>
      </c>
      <c r="B565" t="s">
        <v>194</v>
      </c>
      <c r="C565" t="s">
        <v>1038</v>
      </c>
      <c r="D565" t="s">
        <v>186</v>
      </c>
      <c r="E565" t="s">
        <v>185</v>
      </c>
      <c r="F565">
        <v>41.6</v>
      </c>
      <c r="G565" t="s">
        <v>200</v>
      </c>
      <c r="H565">
        <v>1</v>
      </c>
    </row>
    <row r="566" spans="1:8" x14ac:dyDescent="0.15">
      <c r="A566" s="73">
        <v>565</v>
      </c>
      <c r="B566" t="s">
        <v>194</v>
      </c>
      <c r="C566" t="s">
        <v>1039</v>
      </c>
      <c r="D566" t="s">
        <v>188</v>
      </c>
      <c r="E566" t="s">
        <v>185</v>
      </c>
      <c r="F566">
        <v>41.73</v>
      </c>
      <c r="G566" t="s">
        <v>200</v>
      </c>
      <c r="H566">
        <v>1</v>
      </c>
    </row>
    <row r="567" spans="1:8" x14ac:dyDescent="0.15">
      <c r="A567" s="73">
        <v>566</v>
      </c>
      <c r="B567" t="s">
        <v>194</v>
      </c>
      <c r="C567" t="s">
        <v>1040</v>
      </c>
      <c r="D567" t="s">
        <v>186</v>
      </c>
      <c r="E567" t="s">
        <v>185</v>
      </c>
      <c r="F567">
        <v>41.73</v>
      </c>
      <c r="G567" t="s">
        <v>200</v>
      </c>
      <c r="H567">
        <v>1</v>
      </c>
    </row>
    <row r="568" spans="1:8" x14ac:dyDescent="0.15">
      <c r="A568" s="73">
        <v>567</v>
      </c>
      <c r="B568" t="s">
        <v>194</v>
      </c>
      <c r="C568" t="s">
        <v>1041</v>
      </c>
      <c r="D568" t="s">
        <v>188</v>
      </c>
      <c r="E568" t="s">
        <v>185</v>
      </c>
      <c r="F568">
        <v>41.6</v>
      </c>
      <c r="G568" t="s">
        <v>200</v>
      </c>
      <c r="H568">
        <v>1</v>
      </c>
    </row>
    <row r="569" spans="1:8" x14ac:dyDescent="0.15">
      <c r="A569" s="73">
        <v>568</v>
      </c>
      <c r="B569" t="s">
        <v>194</v>
      </c>
      <c r="C569" t="s">
        <v>1044</v>
      </c>
      <c r="D569" t="s">
        <v>186</v>
      </c>
      <c r="E569" t="s">
        <v>185</v>
      </c>
      <c r="F569">
        <v>41.6</v>
      </c>
      <c r="G569" t="s">
        <v>200</v>
      </c>
      <c r="H569">
        <v>1</v>
      </c>
    </row>
    <row r="570" spans="1:8" x14ac:dyDescent="0.15">
      <c r="A570" s="73">
        <v>569</v>
      </c>
      <c r="B570" t="s">
        <v>194</v>
      </c>
      <c r="C570" t="s">
        <v>1045</v>
      </c>
      <c r="D570" t="s">
        <v>188</v>
      </c>
      <c r="E570" t="s">
        <v>185</v>
      </c>
      <c r="F570">
        <v>41.73</v>
      </c>
      <c r="G570" t="s">
        <v>200</v>
      </c>
      <c r="H570">
        <v>1</v>
      </c>
    </row>
    <row r="571" spans="1:8" x14ac:dyDescent="0.15">
      <c r="A571" s="73">
        <v>570</v>
      </c>
      <c r="B571" t="s">
        <v>194</v>
      </c>
      <c r="C571" t="s">
        <v>1046</v>
      </c>
      <c r="D571" t="s">
        <v>186</v>
      </c>
      <c r="E571" t="s">
        <v>185</v>
      </c>
      <c r="F571">
        <v>41.73</v>
      </c>
      <c r="G571" t="s">
        <v>200</v>
      </c>
      <c r="H571">
        <v>1</v>
      </c>
    </row>
    <row r="572" spans="1:8" x14ac:dyDescent="0.15">
      <c r="A572" s="73">
        <v>571</v>
      </c>
      <c r="B572" t="s">
        <v>194</v>
      </c>
      <c r="C572" t="s">
        <v>1047</v>
      </c>
      <c r="D572" t="s">
        <v>188</v>
      </c>
      <c r="E572" t="s">
        <v>185</v>
      </c>
      <c r="F572">
        <v>41.6</v>
      </c>
      <c r="G572" t="s">
        <v>200</v>
      </c>
      <c r="H572">
        <v>1</v>
      </c>
    </row>
    <row r="573" spans="1:8" x14ac:dyDescent="0.15">
      <c r="A573" s="73">
        <v>572</v>
      </c>
      <c r="B573" t="s">
        <v>194</v>
      </c>
      <c r="C573" t="s">
        <v>1050</v>
      </c>
      <c r="D573" t="s">
        <v>186</v>
      </c>
      <c r="E573" t="s">
        <v>185</v>
      </c>
      <c r="F573">
        <v>41.6</v>
      </c>
      <c r="G573" t="s">
        <v>200</v>
      </c>
      <c r="H573">
        <v>1</v>
      </c>
    </row>
    <row r="574" spans="1:8" x14ac:dyDescent="0.15">
      <c r="A574" s="73">
        <v>573</v>
      </c>
      <c r="B574" t="s">
        <v>194</v>
      </c>
      <c r="C574" t="s">
        <v>1051</v>
      </c>
      <c r="D574" t="s">
        <v>188</v>
      </c>
      <c r="E574" t="s">
        <v>185</v>
      </c>
      <c r="F574">
        <v>41.73</v>
      </c>
      <c r="G574" t="s">
        <v>200</v>
      </c>
      <c r="H574">
        <v>1</v>
      </c>
    </row>
    <row r="575" spans="1:8" x14ac:dyDescent="0.15">
      <c r="A575" s="73">
        <v>574</v>
      </c>
      <c r="B575" t="s">
        <v>194</v>
      </c>
      <c r="C575" t="s">
        <v>1052</v>
      </c>
      <c r="D575" t="s">
        <v>186</v>
      </c>
      <c r="E575" t="s">
        <v>185</v>
      </c>
      <c r="F575">
        <v>41.73</v>
      </c>
      <c r="G575" t="s">
        <v>200</v>
      </c>
      <c r="H575">
        <v>1</v>
      </c>
    </row>
    <row r="576" spans="1:8" x14ac:dyDescent="0.15">
      <c r="A576" s="73">
        <v>575</v>
      </c>
      <c r="B576" t="s">
        <v>194</v>
      </c>
      <c r="C576" t="s">
        <v>1053</v>
      </c>
      <c r="D576" t="s">
        <v>188</v>
      </c>
      <c r="E576" t="s">
        <v>185</v>
      </c>
      <c r="F576">
        <v>41.6</v>
      </c>
      <c r="G576" t="s">
        <v>200</v>
      </c>
      <c r="H576">
        <v>1</v>
      </c>
    </row>
    <row r="577" spans="1:8" x14ac:dyDescent="0.15">
      <c r="A577" s="73">
        <v>576</v>
      </c>
      <c r="B577" t="s">
        <v>194</v>
      </c>
      <c r="C577" t="s">
        <v>1056</v>
      </c>
      <c r="D577" t="s">
        <v>186</v>
      </c>
      <c r="E577" t="s">
        <v>185</v>
      </c>
      <c r="F577">
        <v>41.6</v>
      </c>
      <c r="G577" t="s">
        <v>200</v>
      </c>
      <c r="H577">
        <v>1</v>
      </c>
    </row>
    <row r="578" spans="1:8" x14ac:dyDescent="0.15">
      <c r="A578" s="73">
        <v>577</v>
      </c>
      <c r="B578" t="s">
        <v>194</v>
      </c>
      <c r="C578" t="s">
        <v>1057</v>
      </c>
      <c r="D578" t="s">
        <v>188</v>
      </c>
      <c r="E578" t="s">
        <v>185</v>
      </c>
      <c r="F578">
        <v>41.73</v>
      </c>
      <c r="G578" t="s">
        <v>200</v>
      </c>
      <c r="H578">
        <v>1</v>
      </c>
    </row>
    <row r="579" spans="1:8" x14ac:dyDescent="0.15">
      <c r="A579" s="73">
        <v>578</v>
      </c>
      <c r="B579" t="s">
        <v>194</v>
      </c>
      <c r="C579" t="s">
        <v>1058</v>
      </c>
      <c r="D579" t="s">
        <v>186</v>
      </c>
      <c r="E579" t="s">
        <v>185</v>
      </c>
      <c r="F579">
        <v>41.73</v>
      </c>
      <c r="G579" t="s">
        <v>200</v>
      </c>
      <c r="H579">
        <v>1</v>
      </c>
    </row>
    <row r="580" spans="1:8" x14ac:dyDescent="0.15">
      <c r="A580" s="73">
        <v>579</v>
      </c>
      <c r="B580" t="s">
        <v>194</v>
      </c>
      <c r="C580" t="s">
        <v>1059</v>
      </c>
      <c r="D580" t="s">
        <v>188</v>
      </c>
      <c r="E580" t="s">
        <v>185</v>
      </c>
      <c r="F580">
        <v>41.6</v>
      </c>
      <c r="G580" t="s">
        <v>200</v>
      </c>
      <c r="H580">
        <v>1</v>
      </c>
    </row>
    <row r="581" spans="1:8" x14ac:dyDescent="0.15">
      <c r="A581" s="73">
        <v>580</v>
      </c>
      <c r="B581" t="s">
        <v>194</v>
      </c>
      <c r="C581" t="s">
        <v>1062</v>
      </c>
      <c r="D581" t="s">
        <v>186</v>
      </c>
      <c r="E581" t="s">
        <v>185</v>
      </c>
      <c r="F581">
        <v>41.6</v>
      </c>
      <c r="G581" t="s">
        <v>200</v>
      </c>
      <c r="H581">
        <v>1</v>
      </c>
    </row>
    <row r="582" spans="1:8" x14ac:dyDescent="0.15">
      <c r="A582" s="73">
        <v>581</v>
      </c>
      <c r="B582" t="s">
        <v>194</v>
      </c>
      <c r="C582" t="s">
        <v>1063</v>
      </c>
      <c r="D582" t="s">
        <v>188</v>
      </c>
      <c r="E582" t="s">
        <v>185</v>
      </c>
      <c r="F582">
        <v>41.73</v>
      </c>
      <c r="G582" t="s">
        <v>200</v>
      </c>
      <c r="H582">
        <v>1</v>
      </c>
    </row>
    <row r="583" spans="1:8" x14ac:dyDescent="0.15">
      <c r="A583" s="73">
        <v>582</v>
      </c>
      <c r="B583" t="s">
        <v>194</v>
      </c>
      <c r="C583" t="s">
        <v>1064</v>
      </c>
      <c r="D583" t="s">
        <v>186</v>
      </c>
      <c r="E583" t="s">
        <v>185</v>
      </c>
      <c r="F583">
        <v>41.73</v>
      </c>
      <c r="G583" t="s">
        <v>200</v>
      </c>
      <c r="H583">
        <v>1</v>
      </c>
    </row>
    <row r="584" spans="1:8" x14ac:dyDescent="0.15">
      <c r="A584" s="73">
        <v>583</v>
      </c>
      <c r="B584" t="s">
        <v>194</v>
      </c>
      <c r="C584" t="s">
        <v>1065</v>
      </c>
      <c r="D584" t="s">
        <v>188</v>
      </c>
      <c r="E584" t="s">
        <v>185</v>
      </c>
      <c r="F584">
        <v>41.6</v>
      </c>
      <c r="G584" t="s">
        <v>200</v>
      </c>
      <c r="H584">
        <v>1</v>
      </c>
    </row>
    <row r="585" spans="1:8" x14ac:dyDescent="0.15">
      <c r="A585" s="73">
        <v>584</v>
      </c>
      <c r="B585" t="s">
        <v>194</v>
      </c>
      <c r="C585" t="s">
        <v>1068</v>
      </c>
      <c r="D585" t="s">
        <v>186</v>
      </c>
      <c r="E585" t="s">
        <v>185</v>
      </c>
      <c r="F585">
        <v>41.6</v>
      </c>
      <c r="G585" t="s">
        <v>200</v>
      </c>
      <c r="H585">
        <v>1</v>
      </c>
    </row>
    <row r="586" spans="1:8" x14ac:dyDescent="0.15">
      <c r="A586" s="73">
        <v>585</v>
      </c>
      <c r="B586" t="s">
        <v>194</v>
      </c>
      <c r="C586" t="s">
        <v>1069</v>
      </c>
      <c r="D586" t="s">
        <v>188</v>
      </c>
      <c r="E586" t="s">
        <v>185</v>
      </c>
      <c r="F586">
        <v>41.73</v>
      </c>
      <c r="G586" t="s">
        <v>200</v>
      </c>
      <c r="H586">
        <v>1</v>
      </c>
    </row>
    <row r="587" spans="1:8" x14ac:dyDescent="0.15">
      <c r="A587" s="73">
        <v>586</v>
      </c>
      <c r="B587" t="s">
        <v>194</v>
      </c>
      <c r="C587" t="s">
        <v>1070</v>
      </c>
      <c r="D587" t="s">
        <v>186</v>
      </c>
      <c r="E587" t="s">
        <v>185</v>
      </c>
      <c r="F587">
        <v>41.73</v>
      </c>
      <c r="G587" t="s">
        <v>200</v>
      </c>
      <c r="H587">
        <v>1</v>
      </c>
    </row>
    <row r="588" spans="1:8" x14ac:dyDescent="0.15">
      <c r="A588" s="73">
        <v>587</v>
      </c>
      <c r="B588" t="s">
        <v>194</v>
      </c>
      <c r="C588" t="s">
        <v>1071</v>
      </c>
      <c r="D588" t="s">
        <v>188</v>
      </c>
      <c r="E588" t="s">
        <v>185</v>
      </c>
      <c r="F588">
        <v>41.6</v>
      </c>
      <c r="G588" t="s">
        <v>200</v>
      </c>
      <c r="H588">
        <v>1</v>
      </c>
    </row>
    <row r="589" spans="1:8" x14ac:dyDescent="0.15">
      <c r="A589" s="73">
        <v>588</v>
      </c>
      <c r="B589" t="s">
        <v>194</v>
      </c>
      <c r="C589" t="s">
        <v>1074</v>
      </c>
      <c r="D589" t="s">
        <v>186</v>
      </c>
      <c r="E589" t="s">
        <v>185</v>
      </c>
      <c r="F589">
        <v>41.6</v>
      </c>
      <c r="G589" t="s">
        <v>200</v>
      </c>
      <c r="H589">
        <v>1</v>
      </c>
    </row>
    <row r="590" spans="1:8" x14ac:dyDescent="0.15">
      <c r="A590" s="73">
        <v>589</v>
      </c>
      <c r="B590" t="s">
        <v>194</v>
      </c>
      <c r="C590" t="s">
        <v>1075</v>
      </c>
      <c r="D590" t="s">
        <v>188</v>
      </c>
      <c r="E590" t="s">
        <v>185</v>
      </c>
      <c r="F590">
        <v>41.73</v>
      </c>
      <c r="G590" t="s">
        <v>200</v>
      </c>
      <c r="H590">
        <v>1</v>
      </c>
    </row>
    <row r="591" spans="1:8" x14ac:dyDescent="0.15">
      <c r="A591" s="73">
        <v>590</v>
      </c>
      <c r="B591" t="s">
        <v>194</v>
      </c>
      <c r="C591" t="s">
        <v>1076</v>
      </c>
      <c r="D591" t="s">
        <v>186</v>
      </c>
      <c r="E591" t="s">
        <v>185</v>
      </c>
      <c r="F591">
        <v>41.73</v>
      </c>
      <c r="G591" t="s">
        <v>200</v>
      </c>
      <c r="H591">
        <v>1</v>
      </c>
    </row>
    <row r="592" spans="1:8" x14ac:dyDescent="0.15">
      <c r="A592" s="73">
        <v>591</v>
      </c>
      <c r="B592" t="s">
        <v>194</v>
      </c>
      <c r="C592" t="s">
        <v>1077</v>
      </c>
      <c r="D592" t="s">
        <v>188</v>
      </c>
      <c r="E592" t="s">
        <v>185</v>
      </c>
      <c r="F592">
        <v>41.6</v>
      </c>
      <c r="G592" t="s">
        <v>200</v>
      </c>
      <c r="H592">
        <v>1</v>
      </c>
    </row>
    <row r="593" spans="1:8" x14ac:dyDescent="0.15">
      <c r="A593" s="73">
        <v>592</v>
      </c>
      <c r="B593" t="s">
        <v>194</v>
      </c>
      <c r="C593" t="s">
        <v>1080</v>
      </c>
      <c r="D593" t="s">
        <v>186</v>
      </c>
      <c r="E593" t="s">
        <v>185</v>
      </c>
      <c r="F593">
        <v>41.6</v>
      </c>
      <c r="G593" t="s">
        <v>200</v>
      </c>
      <c r="H593">
        <v>1</v>
      </c>
    </row>
    <row r="594" spans="1:8" x14ac:dyDescent="0.15">
      <c r="A594" s="73">
        <v>593</v>
      </c>
      <c r="B594" t="s">
        <v>194</v>
      </c>
      <c r="C594" t="s">
        <v>1081</v>
      </c>
      <c r="D594" t="s">
        <v>188</v>
      </c>
      <c r="E594" t="s">
        <v>185</v>
      </c>
      <c r="F594">
        <v>41.73</v>
      </c>
      <c r="G594" t="s">
        <v>200</v>
      </c>
      <c r="H594">
        <v>1</v>
      </c>
    </row>
    <row r="595" spans="1:8" x14ac:dyDescent="0.15">
      <c r="A595" s="73">
        <v>594</v>
      </c>
      <c r="B595" t="s">
        <v>194</v>
      </c>
      <c r="C595" t="s">
        <v>1082</v>
      </c>
      <c r="D595" t="s">
        <v>186</v>
      </c>
      <c r="E595" t="s">
        <v>185</v>
      </c>
      <c r="F595">
        <v>41.73</v>
      </c>
      <c r="G595" t="s">
        <v>200</v>
      </c>
      <c r="H595">
        <v>1</v>
      </c>
    </row>
    <row r="596" spans="1:8" x14ac:dyDescent="0.15">
      <c r="A596" s="73">
        <v>595</v>
      </c>
      <c r="B596" t="s">
        <v>194</v>
      </c>
      <c r="C596" t="s">
        <v>1083</v>
      </c>
      <c r="D596" t="s">
        <v>188</v>
      </c>
      <c r="E596" t="s">
        <v>185</v>
      </c>
      <c r="F596">
        <v>41.6</v>
      </c>
      <c r="G596" t="s">
        <v>200</v>
      </c>
      <c r="H596">
        <v>1</v>
      </c>
    </row>
    <row r="597" spans="1:8" x14ac:dyDescent="0.15">
      <c r="A597" s="73">
        <v>596</v>
      </c>
      <c r="B597" t="s">
        <v>194</v>
      </c>
      <c r="C597" t="s">
        <v>1086</v>
      </c>
      <c r="D597" t="s">
        <v>186</v>
      </c>
      <c r="E597" t="s">
        <v>185</v>
      </c>
      <c r="F597">
        <v>41.6</v>
      </c>
      <c r="G597" t="s">
        <v>200</v>
      </c>
      <c r="H597">
        <v>1</v>
      </c>
    </row>
    <row r="598" spans="1:8" x14ac:dyDescent="0.15">
      <c r="A598" s="73">
        <v>597</v>
      </c>
      <c r="B598" t="s">
        <v>194</v>
      </c>
      <c r="C598" t="s">
        <v>1087</v>
      </c>
      <c r="D598" t="s">
        <v>188</v>
      </c>
      <c r="E598" t="s">
        <v>185</v>
      </c>
      <c r="F598">
        <v>41.73</v>
      </c>
      <c r="G598" t="s">
        <v>200</v>
      </c>
      <c r="H598">
        <v>1</v>
      </c>
    </row>
    <row r="599" spans="1:8" x14ac:dyDescent="0.15">
      <c r="A599" s="73">
        <v>598</v>
      </c>
      <c r="B599" t="s">
        <v>194</v>
      </c>
      <c r="C599" t="s">
        <v>1088</v>
      </c>
      <c r="D599" t="s">
        <v>186</v>
      </c>
      <c r="E599" t="s">
        <v>185</v>
      </c>
      <c r="F599">
        <v>41.73</v>
      </c>
      <c r="G599" t="s">
        <v>200</v>
      </c>
      <c r="H599">
        <v>1</v>
      </c>
    </row>
    <row r="600" spans="1:8" x14ac:dyDescent="0.15">
      <c r="A600" s="73">
        <v>599</v>
      </c>
      <c r="B600" t="s">
        <v>194</v>
      </c>
      <c r="C600" t="s">
        <v>1089</v>
      </c>
      <c r="D600" t="s">
        <v>188</v>
      </c>
      <c r="E600" t="s">
        <v>185</v>
      </c>
      <c r="F600">
        <v>41.6</v>
      </c>
      <c r="G600" t="s">
        <v>200</v>
      </c>
      <c r="H600">
        <v>1</v>
      </c>
    </row>
    <row r="601" spans="1:8" x14ac:dyDescent="0.15">
      <c r="A601" s="73">
        <v>600</v>
      </c>
      <c r="B601" t="s">
        <v>194</v>
      </c>
      <c r="C601" t="s">
        <v>1092</v>
      </c>
      <c r="D601" t="s">
        <v>186</v>
      </c>
      <c r="E601" t="s">
        <v>185</v>
      </c>
      <c r="F601">
        <v>41.6</v>
      </c>
      <c r="G601" t="s">
        <v>200</v>
      </c>
      <c r="H601">
        <v>1</v>
      </c>
    </row>
    <row r="602" spans="1:8" x14ac:dyDescent="0.15">
      <c r="A602" s="73">
        <v>601</v>
      </c>
      <c r="B602" t="s">
        <v>194</v>
      </c>
      <c r="C602" t="s">
        <v>1093</v>
      </c>
      <c r="D602" t="s">
        <v>188</v>
      </c>
      <c r="E602" t="s">
        <v>185</v>
      </c>
      <c r="F602">
        <v>41.73</v>
      </c>
      <c r="G602" t="s">
        <v>200</v>
      </c>
      <c r="H602">
        <v>1</v>
      </c>
    </row>
    <row r="603" spans="1:8" x14ac:dyDescent="0.15">
      <c r="A603" s="73">
        <v>602</v>
      </c>
      <c r="B603" t="s">
        <v>194</v>
      </c>
      <c r="C603" t="s">
        <v>1094</v>
      </c>
      <c r="D603" t="s">
        <v>186</v>
      </c>
      <c r="E603" t="s">
        <v>185</v>
      </c>
      <c r="F603">
        <v>41.73</v>
      </c>
      <c r="G603" t="s">
        <v>200</v>
      </c>
      <c r="H603">
        <v>1</v>
      </c>
    </row>
    <row r="604" spans="1:8" x14ac:dyDescent="0.15">
      <c r="A604" s="73">
        <v>603</v>
      </c>
      <c r="B604" t="s">
        <v>194</v>
      </c>
      <c r="C604" t="s">
        <v>1095</v>
      </c>
      <c r="D604" t="s">
        <v>188</v>
      </c>
      <c r="E604" t="s">
        <v>185</v>
      </c>
      <c r="F604">
        <v>41.6</v>
      </c>
      <c r="G604" t="s">
        <v>200</v>
      </c>
      <c r="H604">
        <v>1</v>
      </c>
    </row>
    <row r="605" spans="1:8" x14ac:dyDescent="0.15">
      <c r="A605" s="73">
        <v>604</v>
      </c>
      <c r="B605" t="s">
        <v>194</v>
      </c>
      <c r="C605" t="s">
        <v>1098</v>
      </c>
      <c r="D605" t="s">
        <v>186</v>
      </c>
      <c r="E605" t="s">
        <v>185</v>
      </c>
      <c r="F605">
        <v>41.6</v>
      </c>
      <c r="G605" t="s">
        <v>200</v>
      </c>
      <c r="H605">
        <v>1</v>
      </c>
    </row>
    <row r="606" spans="1:8" x14ac:dyDescent="0.15">
      <c r="A606" s="73">
        <v>605</v>
      </c>
      <c r="B606" t="s">
        <v>194</v>
      </c>
      <c r="C606" t="s">
        <v>1099</v>
      </c>
      <c r="D606" t="s">
        <v>188</v>
      </c>
      <c r="E606" t="s">
        <v>185</v>
      </c>
      <c r="F606">
        <v>41.73</v>
      </c>
      <c r="G606" t="s">
        <v>200</v>
      </c>
      <c r="H606">
        <v>1</v>
      </c>
    </row>
    <row r="607" spans="1:8" x14ac:dyDescent="0.15">
      <c r="A607" s="73">
        <v>606</v>
      </c>
      <c r="B607" t="s">
        <v>194</v>
      </c>
      <c r="C607" t="s">
        <v>1100</v>
      </c>
      <c r="D607" t="s">
        <v>186</v>
      </c>
      <c r="E607" t="s">
        <v>185</v>
      </c>
      <c r="F607">
        <v>41.73</v>
      </c>
      <c r="G607" t="s">
        <v>200</v>
      </c>
      <c r="H607">
        <v>1</v>
      </c>
    </row>
    <row r="608" spans="1:8" x14ac:dyDescent="0.15">
      <c r="A608" s="73">
        <v>607</v>
      </c>
      <c r="B608" t="s">
        <v>194</v>
      </c>
      <c r="C608" t="s">
        <v>1101</v>
      </c>
      <c r="D608" t="s">
        <v>188</v>
      </c>
      <c r="E608" t="s">
        <v>185</v>
      </c>
      <c r="F608">
        <v>41.6</v>
      </c>
      <c r="G608" t="s">
        <v>200</v>
      </c>
      <c r="H608">
        <v>1</v>
      </c>
    </row>
    <row r="609" spans="1:8" x14ac:dyDescent="0.15">
      <c r="A609" s="73">
        <v>608</v>
      </c>
      <c r="B609" t="s">
        <v>194</v>
      </c>
      <c r="C609" t="s">
        <v>1104</v>
      </c>
      <c r="D609" t="s">
        <v>186</v>
      </c>
      <c r="E609" t="s">
        <v>185</v>
      </c>
      <c r="F609">
        <v>41.44</v>
      </c>
      <c r="G609" t="s">
        <v>200</v>
      </c>
      <c r="H609">
        <v>1</v>
      </c>
    </row>
    <row r="610" spans="1:8" x14ac:dyDescent="0.15">
      <c r="A610" s="73">
        <v>609</v>
      </c>
      <c r="B610" t="s">
        <v>194</v>
      </c>
      <c r="C610" t="s">
        <v>1105</v>
      </c>
      <c r="D610" t="s">
        <v>188</v>
      </c>
      <c r="E610" t="s">
        <v>185</v>
      </c>
      <c r="F610">
        <v>41.57</v>
      </c>
      <c r="G610" t="s">
        <v>200</v>
      </c>
      <c r="H610">
        <v>1</v>
      </c>
    </row>
    <row r="611" spans="1:8" x14ac:dyDescent="0.15">
      <c r="A611" s="73">
        <v>610</v>
      </c>
      <c r="B611" t="s">
        <v>194</v>
      </c>
      <c r="C611" t="s">
        <v>1106</v>
      </c>
      <c r="D611" t="s">
        <v>186</v>
      </c>
      <c r="E611" t="s">
        <v>185</v>
      </c>
      <c r="F611">
        <v>41.57</v>
      </c>
      <c r="G611" t="s">
        <v>200</v>
      </c>
      <c r="H611">
        <v>1</v>
      </c>
    </row>
    <row r="612" spans="1:8" x14ac:dyDescent="0.15">
      <c r="A612" s="73">
        <v>611</v>
      </c>
      <c r="B612" t="s">
        <v>194</v>
      </c>
      <c r="C612" t="s">
        <v>1107</v>
      </c>
      <c r="D612" t="s">
        <v>188</v>
      </c>
      <c r="E612" t="s">
        <v>185</v>
      </c>
      <c r="F612">
        <v>41.44</v>
      </c>
      <c r="G612" t="s">
        <v>200</v>
      </c>
      <c r="H612">
        <v>1</v>
      </c>
    </row>
    <row r="613" spans="1:8" x14ac:dyDescent="0.15">
      <c r="A613" s="73">
        <v>612</v>
      </c>
      <c r="B613" t="s">
        <v>194</v>
      </c>
      <c r="C613" t="s">
        <v>1110</v>
      </c>
      <c r="D613" t="s">
        <v>186</v>
      </c>
      <c r="E613" t="s">
        <v>185</v>
      </c>
      <c r="F613">
        <v>41.44</v>
      </c>
      <c r="G613" t="s">
        <v>200</v>
      </c>
      <c r="H613">
        <v>1</v>
      </c>
    </row>
    <row r="614" spans="1:8" x14ac:dyDescent="0.15">
      <c r="A614" s="73">
        <v>613</v>
      </c>
      <c r="B614" t="s">
        <v>194</v>
      </c>
      <c r="C614" t="s">
        <v>1111</v>
      </c>
      <c r="D614" t="s">
        <v>188</v>
      </c>
      <c r="E614" t="s">
        <v>185</v>
      </c>
      <c r="F614">
        <v>41.57</v>
      </c>
      <c r="G614" t="s">
        <v>200</v>
      </c>
      <c r="H614">
        <v>1</v>
      </c>
    </row>
    <row r="615" spans="1:8" x14ac:dyDescent="0.15">
      <c r="A615" s="73">
        <v>614</v>
      </c>
      <c r="B615" t="s">
        <v>194</v>
      </c>
      <c r="C615" t="s">
        <v>1112</v>
      </c>
      <c r="D615" t="s">
        <v>186</v>
      </c>
      <c r="E615" t="s">
        <v>185</v>
      </c>
      <c r="F615">
        <v>41.57</v>
      </c>
      <c r="G615" t="s">
        <v>200</v>
      </c>
      <c r="H615">
        <v>1</v>
      </c>
    </row>
    <row r="616" spans="1:8" x14ac:dyDescent="0.15">
      <c r="A616" s="73">
        <v>615</v>
      </c>
      <c r="B616" t="s">
        <v>194</v>
      </c>
      <c r="C616" t="s">
        <v>1113</v>
      </c>
      <c r="D616" t="s">
        <v>188</v>
      </c>
      <c r="E616" t="s">
        <v>185</v>
      </c>
      <c r="F616">
        <v>41.44</v>
      </c>
      <c r="G616" t="s">
        <v>200</v>
      </c>
      <c r="H616">
        <v>1</v>
      </c>
    </row>
    <row r="617" spans="1:8" x14ac:dyDescent="0.15">
      <c r="A617" s="73">
        <v>616</v>
      </c>
      <c r="B617" t="s">
        <v>194</v>
      </c>
      <c r="C617" t="s">
        <v>1116</v>
      </c>
      <c r="D617" t="s">
        <v>186</v>
      </c>
      <c r="E617" t="s">
        <v>185</v>
      </c>
      <c r="F617">
        <v>41.44</v>
      </c>
      <c r="G617" t="s">
        <v>200</v>
      </c>
      <c r="H617">
        <v>1</v>
      </c>
    </row>
    <row r="618" spans="1:8" x14ac:dyDescent="0.15">
      <c r="A618" s="73">
        <v>617</v>
      </c>
      <c r="B618" t="s">
        <v>194</v>
      </c>
      <c r="C618" t="s">
        <v>1117</v>
      </c>
      <c r="D618" t="s">
        <v>188</v>
      </c>
      <c r="E618" t="s">
        <v>185</v>
      </c>
      <c r="F618">
        <v>41.57</v>
      </c>
      <c r="G618" t="s">
        <v>200</v>
      </c>
      <c r="H618">
        <v>1</v>
      </c>
    </row>
    <row r="619" spans="1:8" x14ac:dyDescent="0.15">
      <c r="A619" s="73">
        <v>618</v>
      </c>
      <c r="B619" t="s">
        <v>194</v>
      </c>
      <c r="C619" t="s">
        <v>1118</v>
      </c>
      <c r="D619" t="s">
        <v>186</v>
      </c>
      <c r="E619" t="s">
        <v>185</v>
      </c>
      <c r="F619">
        <v>41.57</v>
      </c>
      <c r="G619" t="s">
        <v>200</v>
      </c>
      <c r="H619">
        <v>1</v>
      </c>
    </row>
    <row r="620" spans="1:8" x14ac:dyDescent="0.15">
      <c r="A620" s="73">
        <v>619</v>
      </c>
      <c r="B620" t="s">
        <v>194</v>
      </c>
      <c r="C620" t="s">
        <v>1119</v>
      </c>
      <c r="D620" t="s">
        <v>188</v>
      </c>
      <c r="E620" t="s">
        <v>185</v>
      </c>
      <c r="F620">
        <v>41.44</v>
      </c>
      <c r="G620" t="s">
        <v>200</v>
      </c>
      <c r="H620">
        <v>1</v>
      </c>
    </row>
    <row r="621" spans="1:8" x14ac:dyDescent="0.15">
      <c r="A621" s="73">
        <v>620</v>
      </c>
      <c r="B621" t="s">
        <v>194</v>
      </c>
      <c r="C621" t="s">
        <v>1122</v>
      </c>
      <c r="D621" t="s">
        <v>186</v>
      </c>
      <c r="E621" t="s">
        <v>185</v>
      </c>
      <c r="F621">
        <v>41.44</v>
      </c>
      <c r="G621" t="s">
        <v>200</v>
      </c>
      <c r="H621">
        <v>1</v>
      </c>
    </row>
    <row r="622" spans="1:8" x14ac:dyDescent="0.15">
      <c r="A622" s="73">
        <v>621</v>
      </c>
      <c r="B622" t="s">
        <v>194</v>
      </c>
      <c r="C622" t="s">
        <v>1123</v>
      </c>
      <c r="D622" t="s">
        <v>188</v>
      </c>
      <c r="E622" t="s">
        <v>185</v>
      </c>
      <c r="F622">
        <v>41.57</v>
      </c>
      <c r="G622" t="s">
        <v>200</v>
      </c>
      <c r="H622">
        <v>1</v>
      </c>
    </row>
    <row r="623" spans="1:8" x14ac:dyDescent="0.15">
      <c r="A623" s="73">
        <v>622</v>
      </c>
      <c r="B623" t="s">
        <v>194</v>
      </c>
      <c r="C623" t="s">
        <v>1124</v>
      </c>
      <c r="D623" t="s">
        <v>186</v>
      </c>
      <c r="E623" t="s">
        <v>185</v>
      </c>
      <c r="F623">
        <v>41.57</v>
      </c>
      <c r="G623" t="s">
        <v>200</v>
      </c>
      <c r="H623">
        <v>1</v>
      </c>
    </row>
    <row r="624" spans="1:8" x14ac:dyDescent="0.15">
      <c r="A624" s="73">
        <v>623</v>
      </c>
      <c r="B624" t="s">
        <v>194</v>
      </c>
      <c r="C624" t="s">
        <v>1125</v>
      </c>
      <c r="D624" t="s">
        <v>188</v>
      </c>
      <c r="E624" t="s">
        <v>185</v>
      </c>
      <c r="F624">
        <v>41.44</v>
      </c>
      <c r="G624" t="s">
        <v>200</v>
      </c>
      <c r="H624">
        <v>1</v>
      </c>
    </row>
    <row r="625" spans="1:8" x14ac:dyDescent="0.15">
      <c r="A625" s="73">
        <v>624</v>
      </c>
      <c r="B625" t="s">
        <v>194</v>
      </c>
      <c r="C625" t="s">
        <v>1128</v>
      </c>
      <c r="D625" t="s">
        <v>186</v>
      </c>
      <c r="E625" t="s">
        <v>185</v>
      </c>
      <c r="F625">
        <v>41.6</v>
      </c>
      <c r="G625" t="s">
        <v>200</v>
      </c>
      <c r="H625">
        <v>1</v>
      </c>
    </row>
    <row r="626" spans="1:8" x14ac:dyDescent="0.15">
      <c r="A626" s="73">
        <v>625</v>
      </c>
      <c r="B626" t="s">
        <v>194</v>
      </c>
      <c r="C626" t="s">
        <v>1129</v>
      </c>
      <c r="D626" t="s">
        <v>188</v>
      </c>
      <c r="E626" t="s">
        <v>185</v>
      </c>
      <c r="F626">
        <v>41.73</v>
      </c>
      <c r="G626" t="s">
        <v>200</v>
      </c>
      <c r="H626">
        <v>1</v>
      </c>
    </row>
    <row r="627" spans="1:8" x14ac:dyDescent="0.15">
      <c r="A627" s="73">
        <v>626</v>
      </c>
      <c r="B627" t="s">
        <v>194</v>
      </c>
      <c r="C627" t="s">
        <v>1130</v>
      </c>
      <c r="D627" t="s">
        <v>186</v>
      </c>
      <c r="E627" t="s">
        <v>185</v>
      </c>
      <c r="F627">
        <v>41.73</v>
      </c>
      <c r="G627" t="s">
        <v>200</v>
      </c>
      <c r="H627">
        <v>1</v>
      </c>
    </row>
    <row r="628" spans="1:8" x14ac:dyDescent="0.15">
      <c r="A628" s="73">
        <v>627</v>
      </c>
      <c r="B628" t="s">
        <v>194</v>
      </c>
      <c r="C628" t="s">
        <v>1131</v>
      </c>
      <c r="D628" t="s">
        <v>188</v>
      </c>
      <c r="E628" t="s">
        <v>185</v>
      </c>
      <c r="F628">
        <v>41.6</v>
      </c>
      <c r="G628" t="s">
        <v>200</v>
      </c>
      <c r="H628">
        <v>1</v>
      </c>
    </row>
    <row r="629" spans="1:8" x14ac:dyDescent="0.15">
      <c r="A629" s="73">
        <v>628</v>
      </c>
      <c r="B629" t="s">
        <v>194</v>
      </c>
      <c r="C629" t="s">
        <v>1134</v>
      </c>
      <c r="D629" t="s">
        <v>186</v>
      </c>
      <c r="E629" t="s">
        <v>185</v>
      </c>
      <c r="F629">
        <v>41.6</v>
      </c>
      <c r="G629" t="s">
        <v>200</v>
      </c>
      <c r="H629">
        <v>1</v>
      </c>
    </row>
    <row r="630" spans="1:8" x14ac:dyDescent="0.15">
      <c r="A630" s="73">
        <v>629</v>
      </c>
      <c r="B630" t="s">
        <v>194</v>
      </c>
      <c r="C630" t="s">
        <v>1135</v>
      </c>
      <c r="D630" t="s">
        <v>188</v>
      </c>
      <c r="E630" t="s">
        <v>185</v>
      </c>
      <c r="F630">
        <v>41.73</v>
      </c>
      <c r="G630" t="s">
        <v>200</v>
      </c>
      <c r="H630">
        <v>1</v>
      </c>
    </row>
    <row r="631" spans="1:8" x14ac:dyDescent="0.15">
      <c r="A631" s="73">
        <v>630</v>
      </c>
      <c r="B631" t="s">
        <v>194</v>
      </c>
      <c r="C631" t="s">
        <v>1136</v>
      </c>
      <c r="D631" t="s">
        <v>186</v>
      </c>
      <c r="E631" t="s">
        <v>185</v>
      </c>
      <c r="F631">
        <v>41.73</v>
      </c>
      <c r="G631" t="s">
        <v>200</v>
      </c>
      <c r="H631">
        <v>1</v>
      </c>
    </row>
    <row r="632" spans="1:8" x14ac:dyDescent="0.15">
      <c r="A632" s="73">
        <v>631</v>
      </c>
      <c r="B632" t="s">
        <v>194</v>
      </c>
      <c r="C632" t="s">
        <v>1137</v>
      </c>
      <c r="D632" t="s">
        <v>188</v>
      </c>
      <c r="E632" t="s">
        <v>185</v>
      </c>
      <c r="F632">
        <v>41.6</v>
      </c>
      <c r="G632" t="s">
        <v>200</v>
      </c>
      <c r="H632">
        <v>1</v>
      </c>
    </row>
    <row r="633" spans="1:8" x14ac:dyDescent="0.15">
      <c r="A633" s="73">
        <v>632</v>
      </c>
      <c r="B633" t="s">
        <v>194</v>
      </c>
      <c r="C633" t="s">
        <v>1140</v>
      </c>
      <c r="D633" t="s">
        <v>186</v>
      </c>
      <c r="E633" t="s">
        <v>185</v>
      </c>
      <c r="F633">
        <v>41.6</v>
      </c>
      <c r="G633" t="s">
        <v>200</v>
      </c>
      <c r="H633">
        <v>1</v>
      </c>
    </row>
    <row r="634" spans="1:8" x14ac:dyDescent="0.15">
      <c r="A634" s="73">
        <v>633</v>
      </c>
      <c r="B634" t="s">
        <v>194</v>
      </c>
      <c r="C634" t="s">
        <v>1141</v>
      </c>
      <c r="D634" t="s">
        <v>188</v>
      </c>
      <c r="E634" t="s">
        <v>185</v>
      </c>
      <c r="F634">
        <v>41.73</v>
      </c>
      <c r="G634" t="s">
        <v>200</v>
      </c>
      <c r="H634">
        <v>1</v>
      </c>
    </row>
    <row r="635" spans="1:8" x14ac:dyDescent="0.15">
      <c r="A635" s="73">
        <v>634</v>
      </c>
      <c r="B635" t="s">
        <v>194</v>
      </c>
      <c r="C635" t="s">
        <v>1142</v>
      </c>
      <c r="D635" t="s">
        <v>186</v>
      </c>
      <c r="E635" t="s">
        <v>185</v>
      </c>
      <c r="F635">
        <v>41.73</v>
      </c>
      <c r="G635" t="s">
        <v>200</v>
      </c>
      <c r="H635">
        <v>1</v>
      </c>
    </row>
    <row r="636" spans="1:8" x14ac:dyDescent="0.15">
      <c r="A636" s="73">
        <v>635</v>
      </c>
      <c r="B636" t="s">
        <v>194</v>
      </c>
      <c r="C636" t="s">
        <v>1143</v>
      </c>
      <c r="D636" t="s">
        <v>188</v>
      </c>
      <c r="E636" t="s">
        <v>185</v>
      </c>
      <c r="F636">
        <v>41.6</v>
      </c>
      <c r="G636" t="s">
        <v>200</v>
      </c>
      <c r="H636">
        <v>1</v>
      </c>
    </row>
    <row r="637" spans="1:8" x14ac:dyDescent="0.15">
      <c r="A637" s="73">
        <v>636</v>
      </c>
      <c r="B637" t="s">
        <v>194</v>
      </c>
      <c r="C637" t="s">
        <v>1146</v>
      </c>
      <c r="D637" t="s">
        <v>186</v>
      </c>
      <c r="E637" t="s">
        <v>185</v>
      </c>
      <c r="F637">
        <v>41.6</v>
      </c>
      <c r="G637" t="s">
        <v>200</v>
      </c>
      <c r="H637">
        <v>1</v>
      </c>
    </row>
    <row r="638" spans="1:8" x14ac:dyDescent="0.15">
      <c r="A638" s="73">
        <v>637</v>
      </c>
      <c r="B638" t="s">
        <v>194</v>
      </c>
      <c r="C638" t="s">
        <v>1147</v>
      </c>
      <c r="D638" t="s">
        <v>188</v>
      </c>
      <c r="E638" t="s">
        <v>185</v>
      </c>
      <c r="F638">
        <v>41.73</v>
      </c>
      <c r="G638" t="s">
        <v>200</v>
      </c>
      <c r="H638">
        <v>1</v>
      </c>
    </row>
    <row r="639" spans="1:8" x14ac:dyDescent="0.15">
      <c r="A639" s="73">
        <v>638</v>
      </c>
      <c r="B639" t="s">
        <v>194</v>
      </c>
      <c r="C639" t="s">
        <v>1148</v>
      </c>
      <c r="D639" t="s">
        <v>186</v>
      </c>
      <c r="E639" t="s">
        <v>185</v>
      </c>
      <c r="F639">
        <v>41.73</v>
      </c>
      <c r="G639" t="s">
        <v>200</v>
      </c>
      <c r="H639">
        <v>1</v>
      </c>
    </row>
    <row r="640" spans="1:8" x14ac:dyDescent="0.15">
      <c r="A640" s="73">
        <v>639</v>
      </c>
      <c r="B640" t="s">
        <v>194</v>
      </c>
      <c r="C640" t="s">
        <v>1149</v>
      </c>
      <c r="D640" t="s">
        <v>188</v>
      </c>
      <c r="E640" t="s">
        <v>185</v>
      </c>
      <c r="F640">
        <v>41.6</v>
      </c>
      <c r="G640" t="s">
        <v>200</v>
      </c>
      <c r="H640">
        <v>1</v>
      </c>
    </row>
    <row r="641" spans="1:8" x14ac:dyDescent="0.15">
      <c r="A641" s="73">
        <v>640</v>
      </c>
      <c r="B641" t="s">
        <v>194</v>
      </c>
      <c r="C641" t="s">
        <v>1152</v>
      </c>
      <c r="D641" t="s">
        <v>186</v>
      </c>
      <c r="E641" t="s">
        <v>185</v>
      </c>
      <c r="F641">
        <v>41.6</v>
      </c>
      <c r="G641" t="s">
        <v>200</v>
      </c>
      <c r="H641">
        <v>1</v>
      </c>
    </row>
    <row r="642" spans="1:8" x14ac:dyDescent="0.15">
      <c r="A642" s="73">
        <v>641</v>
      </c>
      <c r="B642" t="s">
        <v>194</v>
      </c>
      <c r="C642" t="s">
        <v>1153</v>
      </c>
      <c r="D642" t="s">
        <v>188</v>
      </c>
      <c r="E642" t="s">
        <v>185</v>
      </c>
      <c r="F642">
        <v>41.73</v>
      </c>
      <c r="G642" t="s">
        <v>200</v>
      </c>
      <c r="H642">
        <v>1</v>
      </c>
    </row>
    <row r="643" spans="1:8" x14ac:dyDescent="0.15">
      <c r="A643" s="73">
        <v>642</v>
      </c>
      <c r="B643" t="s">
        <v>194</v>
      </c>
      <c r="C643" t="s">
        <v>1154</v>
      </c>
      <c r="D643" t="s">
        <v>186</v>
      </c>
      <c r="E643" t="s">
        <v>185</v>
      </c>
      <c r="F643">
        <v>41.73</v>
      </c>
      <c r="G643" t="s">
        <v>200</v>
      </c>
      <c r="H643">
        <v>1</v>
      </c>
    </row>
    <row r="644" spans="1:8" x14ac:dyDescent="0.15">
      <c r="A644" s="73">
        <v>643</v>
      </c>
      <c r="B644" t="s">
        <v>194</v>
      </c>
      <c r="C644" t="s">
        <v>1155</v>
      </c>
      <c r="D644" t="s">
        <v>188</v>
      </c>
      <c r="E644" t="s">
        <v>185</v>
      </c>
      <c r="F644">
        <v>41.6</v>
      </c>
      <c r="G644" t="s">
        <v>200</v>
      </c>
      <c r="H644">
        <v>1</v>
      </c>
    </row>
    <row r="645" spans="1:8" x14ac:dyDescent="0.15">
      <c r="A645" s="73">
        <v>644</v>
      </c>
      <c r="B645" t="s">
        <v>194</v>
      </c>
      <c r="C645" t="s">
        <v>1158</v>
      </c>
      <c r="D645" t="s">
        <v>186</v>
      </c>
      <c r="E645" t="s">
        <v>185</v>
      </c>
      <c r="F645">
        <v>41.6</v>
      </c>
      <c r="G645" t="s">
        <v>200</v>
      </c>
      <c r="H645">
        <v>1</v>
      </c>
    </row>
    <row r="646" spans="1:8" x14ac:dyDescent="0.15">
      <c r="A646" s="73">
        <v>645</v>
      </c>
      <c r="B646" t="s">
        <v>194</v>
      </c>
      <c r="C646" t="s">
        <v>1159</v>
      </c>
      <c r="D646" t="s">
        <v>188</v>
      </c>
      <c r="E646" t="s">
        <v>185</v>
      </c>
      <c r="F646">
        <v>41.73</v>
      </c>
      <c r="G646" t="s">
        <v>200</v>
      </c>
      <c r="H646">
        <v>1</v>
      </c>
    </row>
    <row r="647" spans="1:8" x14ac:dyDescent="0.15">
      <c r="A647" s="73">
        <v>646</v>
      </c>
      <c r="B647" t="s">
        <v>194</v>
      </c>
      <c r="C647" t="s">
        <v>1160</v>
      </c>
      <c r="D647" t="s">
        <v>186</v>
      </c>
      <c r="E647" t="s">
        <v>185</v>
      </c>
      <c r="F647">
        <v>41.73</v>
      </c>
      <c r="G647" t="s">
        <v>200</v>
      </c>
      <c r="H647">
        <v>1</v>
      </c>
    </row>
    <row r="648" spans="1:8" x14ac:dyDescent="0.15">
      <c r="A648" s="73">
        <v>647</v>
      </c>
      <c r="B648" t="s">
        <v>194</v>
      </c>
      <c r="C648" t="s">
        <v>1161</v>
      </c>
      <c r="D648" t="s">
        <v>188</v>
      </c>
      <c r="E648" t="s">
        <v>185</v>
      </c>
      <c r="F648">
        <v>41.6</v>
      </c>
      <c r="G648" t="s">
        <v>200</v>
      </c>
      <c r="H648">
        <v>1</v>
      </c>
    </row>
    <row r="649" spans="1:8" x14ac:dyDescent="0.15">
      <c r="A649" s="73">
        <v>648</v>
      </c>
      <c r="B649" t="s">
        <v>194</v>
      </c>
      <c r="C649" t="s">
        <v>1164</v>
      </c>
      <c r="D649" t="s">
        <v>186</v>
      </c>
      <c r="E649" t="s">
        <v>185</v>
      </c>
      <c r="F649">
        <v>41.6</v>
      </c>
      <c r="G649" t="s">
        <v>200</v>
      </c>
      <c r="H649">
        <v>1</v>
      </c>
    </row>
    <row r="650" spans="1:8" x14ac:dyDescent="0.15">
      <c r="A650" s="73">
        <v>649</v>
      </c>
      <c r="B650" t="s">
        <v>194</v>
      </c>
      <c r="C650" t="s">
        <v>1165</v>
      </c>
      <c r="D650" t="s">
        <v>188</v>
      </c>
      <c r="E650" t="s">
        <v>185</v>
      </c>
      <c r="F650">
        <v>41.73</v>
      </c>
      <c r="G650" t="s">
        <v>200</v>
      </c>
      <c r="H650">
        <v>1</v>
      </c>
    </row>
    <row r="651" spans="1:8" x14ac:dyDescent="0.15">
      <c r="A651" s="73">
        <v>650</v>
      </c>
      <c r="B651" t="s">
        <v>194</v>
      </c>
      <c r="C651" t="s">
        <v>1166</v>
      </c>
      <c r="D651" t="s">
        <v>186</v>
      </c>
      <c r="E651" t="s">
        <v>185</v>
      </c>
      <c r="F651">
        <v>41.73</v>
      </c>
      <c r="G651" t="s">
        <v>200</v>
      </c>
      <c r="H651">
        <v>1</v>
      </c>
    </row>
    <row r="652" spans="1:8" x14ac:dyDescent="0.15">
      <c r="A652" s="73">
        <v>651</v>
      </c>
      <c r="B652" t="s">
        <v>194</v>
      </c>
      <c r="C652" t="s">
        <v>1167</v>
      </c>
      <c r="D652" t="s">
        <v>188</v>
      </c>
      <c r="E652" t="s">
        <v>185</v>
      </c>
      <c r="F652">
        <v>41.6</v>
      </c>
      <c r="G652" t="s">
        <v>200</v>
      </c>
      <c r="H652">
        <v>1</v>
      </c>
    </row>
    <row r="653" spans="1:8" x14ac:dyDescent="0.15">
      <c r="A653" s="73">
        <v>652</v>
      </c>
      <c r="B653" t="s">
        <v>194</v>
      </c>
      <c r="C653" t="s">
        <v>1170</v>
      </c>
      <c r="D653" t="s">
        <v>186</v>
      </c>
      <c r="E653" t="s">
        <v>185</v>
      </c>
      <c r="F653">
        <v>41.6</v>
      </c>
      <c r="G653" t="s">
        <v>200</v>
      </c>
      <c r="H653">
        <v>1</v>
      </c>
    </row>
    <row r="654" spans="1:8" x14ac:dyDescent="0.15">
      <c r="A654" s="73">
        <v>653</v>
      </c>
      <c r="B654" t="s">
        <v>194</v>
      </c>
      <c r="C654" t="s">
        <v>1171</v>
      </c>
      <c r="D654" t="s">
        <v>188</v>
      </c>
      <c r="E654" t="s">
        <v>185</v>
      </c>
      <c r="F654">
        <v>41.73</v>
      </c>
      <c r="G654" t="s">
        <v>200</v>
      </c>
      <c r="H654">
        <v>1</v>
      </c>
    </row>
    <row r="655" spans="1:8" x14ac:dyDescent="0.15">
      <c r="A655" s="73">
        <v>654</v>
      </c>
      <c r="B655" t="s">
        <v>194</v>
      </c>
      <c r="C655" t="s">
        <v>1172</v>
      </c>
      <c r="D655" t="s">
        <v>186</v>
      </c>
      <c r="E655" t="s">
        <v>185</v>
      </c>
      <c r="F655">
        <v>41.73</v>
      </c>
      <c r="G655" t="s">
        <v>200</v>
      </c>
      <c r="H655">
        <v>1</v>
      </c>
    </row>
    <row r="656" spans="1:8" x14ac:dyDescent="0.15">
      <c r="A656" s="73">
        <v>655</v>
      </c>
      <c r="B656" t="s">
        <v>194</v>
      </c>
      <c r="C656" t="s">
        <v>1173</v>
      </c>
      <c r="D656" t="s">
        <v>188</v>
      </c>
      <c r="E656" t="s">
        <v>185</v>
      </c>
      <c r="F656">
        <v>41.6</v>
      </c>
      <c r="G656" t="s">
        <v>200</v>
      </c>
      <c r="H656">
        <v>1</v>
      </c>
    </row>
    <row r="657" spans="1:8" x14ac:dyDescent="0.15">
      <c r="A657" s="73">
        <v>656</v>
      </c>
      <c r="B657" t="s">
        <v>194</v>
      </c>
      <c r="C657" t="s">
        <v>1176</v>
      </c>
      <c r="D657" t="s">
        <v>186</v>
      </c>
      <c r="E657" t="s">
        <v>185</v>
      </c>
      <c r="F657">
        <v>41.6</v>
      </c>
      <c r="G657" t="s">
        <v>200</v>
      </c>
      <c r="H657">
        <v>1</v>
      </c>
    </row>
    <row r="658" spans="1:8" x14ac:dyDescent="0.15">
      <c r="A658" s="73">
        <v>657</v>
      </c>
      <c r="B658" t="s">
        <v>194</v>
      </c>
      <c r="C658" t="s">
        <v>1177</v>
      </c>
      <c r="D658" t="s">
        <v>188</v>
      </c>
      <c r="E658" t="s">
        <v>185</v>
      </c>
      <c r="F658">
        <v>41.73</v>
      </c>
      <c r="G658" t="s">
        <v>200</v>
      </c>
      <c r="H658">
        <v>1</v>
      </c>
    </row>
    <row r="659" spans="1:8" x14ac:dyDescent="0.15">
      <c r="A659" s="73">
        <v>658</v>
      </c>
      <c r="B659" t="s">
        <v>194</v>
      </c>
      <c r="C659" t="s">
        <v>1178</v>
      </c>
      <c r="D659" t="s">
        <v>186</v>
      </c>
      <c r="E659" t="s">
        <v>185</v>
      </c>
      <c r="F659">
        <v>41.73</v>
      </c>
      <c r="G659" t="s">
        <v>200</v>
      </c>
      <c r="H659">
        <v>1</v>
      </c>
    </row>
    <row r="660" spans="1:8" x14ac:dyDescent="0.15">
      <c r="A660" s="73">
        <v>659</v>
      </c>
      <c r="B660" t="s">
        <v>194</v>
      </c>
      <c r="C660" t="s">
        <v>1179</v>
      </c>
      <c r="D660" t="s">
        <v>188</v>
      </c>
      <c r="E660" t="s">
        <v>185</v>
      </c>
      <c r="F660">
        <v>41.6</v>
      </c>
      <c r="G660" t="s">
        <v>200</v>
      </c>
      <c r="H660">
        <v>1</v>
      </c>
    </row>
    <row r="661" spans="1:8" x14ac:dyDescent="0.15">
      <c r="A661" s="73">
        <v>660</v>
      </c>
      <c r="B661" t="s">
        <v>194</v>
      </c>
      <c r="C661" t="s">
        <v>1182</v>
      </c>
      <c r="D661" t="s">
        <v>186</v>
      </c>
      <c r="E661" t="s">
        <v>185</v>
      </c>
      <c r="F661">
        <v>41.6</v>
      </c>
      <c r="G661" t="s">
        <v>200</v>
      </c>
      <c r="H661">
        <v>1</v>
      </c>
    </row>
    <row r="662" spans="1:8" x14ac:dyDescent="0.15">
      <c r="A662" s="73">
        <v>661</v>
      </c>
      <c r="B662" t="s">
        <v>194</v>
      </c>
      <c r="C662" t="s">
        <v>1183</v>
      </c>
      <c r="D662" t="s">
        <v>188</v>
      </c>
      <c r="E662" t="s">
        <v>185</v>
      </c>
      <c r="F662">
        <v>41.73</v>
      </c>
      <c r="G662" t="s">
        <v>200</v>
      </c>
      <c r="H662">
        <v>1</v>
      </c>
    </row>
    <row r="663" spans="1:8" x14ac:dyDescent="0.15">
      <c r="A663" s="73">
        <v>662</v>
      </c>
      <c r="B663" t="s">
        <v>194</v>
      </c>
      <c r="C663" t="s">
        <v>1184</v>
      </c>
      <c r="D663" t="s">
        <v>186</v>
      </c>
      <c r="E663" t="s">
        <v>185</v>
      </c>
      <c r="F663">
        <v>41.73</v>
      </c>
      <c r="G663" t="s">
        <v>200</v>
      </c>
      <c r="H663">
        <v>1</v>
      </c>
    </row>
    <row r="664" spans="1:8" x14ac:dyDescent="0.15">
      <c r="A664" s="73">
        <v>663</v>
      </c>
      <c r="B664" t="s">
        <v>194</v>
      </c>
      <c r="C664" t="s">
        <v>1185</v>
      </c>
      <c r="D664" t="s">
        <v>188</v>
      </c>
      <c r="E664" t="s">
        <v>185</v>
      </c>
      <c r="F664">
        <v>41.6</v>
      </c>
      <c r="G664" t="s">
        <v>200</v>
      </c>
      <c r="H664">
        <v>1</v>
      </c>
    </row>
    <row r="665" spans="1:8" x14ac:dyDescent="0.15">
      <c r="A665" s="73">
        <v>664</v>
      </c>
      <c r="B665" t="s">
        <v>194</v>
      </c>
      <c r="C665" t="s">
        <v>1188</v>
      </c>
      <c r="D665" t="s">
        <v>186</v>
      </c>
      <c r="E665" t="s">
        <v>185</v>
      </c>
      <c r="F665">
        <v>41.6</v>
      </c>
      <c r="G665" t="s">
        <v>200</v>
      </c>
      <c r="H665">
        <v>1</v>
      </c>
    </row>
    <row r="666" spans="1:8" x14ac:dyDescent="0.15">
      <c r="A666" s="73">
        <v>665</v>
      </c>
      <c r="B666" t="s">
        <v>194</v>
      </c>
      <c r="C666" t="s">
        <v>1189</v>
      </c>
      <c r="D666" t="s">
        <v>188</v>
      </c>
      <c r="E666" t="s">
        <v>185</v>
      </c>
      <c r="F666">
        <v>41.73</v>
      </c>
      <c r="G666" t="s">
        <v>200</v>
      </c>
      <c r="H666">
        <v>1</v>
      </c>
    </row>
    <row r="667" spans="1:8" x14ac:dyDescent="0.15">
      <c r="A667" s="73">
        <v>666</v>
      </c>
      <c r="B667" t="s">
        <v>194</v>
      </c>
      <c r="C667" t="s">
        <v>1190</v>
      </c>
      <c r="D667" t="s">
        <v>186</v>
      </c>
      <c r="E667" t="s">
        <v>185</v>
      </c>
      <c r="F667">
        <v>41.73</v>
      </c>
      <c r="G667" t="s">
        <v>200</v>
      </c>
      <c r="H667">
        <v>1</v>
      </c>
    </row>
    <row r="668" spans="1:8" x14ac:dyDescent="0.15">
      <c r="A668" s="73">
        <v>667</v>
      </c>
      <c r="B668" t="s">
        <v>194</v>
      </c>
      <c r="C668" t="s">
        <v>1191</v>
      </c>
      <c r="D668" t="s">
        <v>188</v>
      </c>
      <c r="E668" t="s">
        <v>185</v>
      </c>
      <c r="F668">
        <v>41.6</v>
      </c>
      <c r="G668" t="s">
        <v>200</v>
      </c>
      <c r="H668">
        <v>1</v>
      </c>
    </row>
    <row r="669" spans="1:8" x14ac:dyDescent="0.15">
      <c r="A669" s="73">
        <v>668</v>
      </c>
      <c r="B669" t="s">
        <v>194</v>
      </c>
      <c r="C669" t="s">
        <v>1194</v>
      </c>
      <c r="D669" t="s">
        <v>186</v>
      </c>
      <c r="E669" t="s">
        <v>185</v>
      </c>
      <c r="F669">
        <v>41.6</v>
      </c>
      <c r="G669" t="s">
        <v>200</v>
      </c>
      <c r="H669">
        <v>1</v>
      </c>
    </row>
    <row r="670" spans="1:8" x14ac:dyDescent="0.15">
      <c r="A670" s="73">
        <v>669</v>
      </c>
      <c r="B670" t="s">
        <v>194</v>
      </c>
      <c r="C670" t="s">
        <v>1195</v>
      </c>
      <c r="D670" t="s">
        <v>188</v>
      </c>
      <c r="E670" t="s">
        <v>185</v>
      </c>
      <c r="F670">
        <v>41.73</v>
      </c>
      <c r="G670" t="s">
        <v>200</v>
      </c>
      <c r="H670">
        <v>1</v>
      </c>
    </row>
    <row r="671" spans="1:8" x14ac:dyDescent="0.15">
      <c r="A671" s="73">
        <v>670</v>
      </c>
      <c r="B671" t="s">
        <v>194</v>
      </c>
      <c r="C671" t="s">
        <v>1196</v>
      </c>
      <c r="D671" t="s">
        <v>186</v>
      </c>
      <c r="E671" t="s">
        <v>185</v>
      </c>
      <c r="F671">
        <v>41.73</v>
      </c>
      <c r="G671" t="s">
        <v>200</v>
      </c>
      <c r="H671">
        <v>1</v>
      </c>
    </row>
    <row r="672" spans="1:8" x14ac:dyDescent="0.15">
      <c r="A672" s="73">
        <v>671</v>
      </c>
      <c r="B672" t="s">
        <v>194</v>
      </c>
      <c r="C672" t="s">
        <v>1197</v>
      </c>
      <c r="D672" t="s">
        <v>188</v>
      </c>
      <c r="E672" t="s">
        <v>185</v>
      </c>
      <c r="F672">
        <v>41.6</v>
      </c>
      <c r="G672" t="s">
        <v>200</v>
      </c>
      <c r="H672">
        <v>1</v>
      </c>
    </row>
    <row r="673" spans="1:8" x14ac:dyDescent="0.15">
      <c r="A673" s="73">
        <v>672</v>
      </c>
      <c r="B673" t="s">
        <v>194</v>
      </c>
      <c r="C673" t="s">
        <v>1200</v>
      </c>
      <c r="D673" t="s">
        <v>186</v>
      </c>
      <c r="E673" t="s">
        <v>185</v>
      </c>
      <c r="F673">
        <v>41.6</v>
      </c>
      <c r="G673" t="s">
        <v>200</v>
      </c>
      <c r="H673">
        <v>1</v>
      </c>
    </row>
    <row r="674" spans="1:8" x14ac:dyDescent="0.15">
      <c r="A674" s="73">
        <v>673</v>
      </c>
      <c r="B674" t="s">
        <v>194</v>
      </c>
      <c r="C674" t="s">
        <v>1201</v>
      </c>
      <c r="D674" t="s">
        <v>188</v>
      </c>
      <c r="E674" t="s">
        <v>185</v>
      </c>
      <c r="F674">
        <v>41.73</v>
      </c>
      <c r="G674" t="s">
        <v>200</v>
      </c>
      <c r="H674">
        <v>1</v>
      </c>
    </row>
    <row r="675" spans="1:8" x14ac:dyDescent="0.15">
      <c r="A675" s="73">
        <v>674</v>
      </c>
      <c r="B675" t="s">
        <v>194</v>
      </c>
      <c r="C675" t="s">
        <v>1202</v>
      </c>
      <c r="D675" t="s">
        <v>186</v>
      </c>
      <c r="E675" t="s">
        <v>185</v>
      </c>
      <c r="F675">
        <v>41.73</v>
      </c>
      <c r="G675" t="s">
        <v>200</v>
      </c>
      <c r="H675">
        <v>1</v>
      </c>
    </row>
    <row r="676" spans="1:8" x14ac:dyDescent="0.15">
      <c r="A676" s="73">
        <v>675</v>
      </c>
      <c r="B676" t="s">
        <v>194</v>
      </c>
      <c r="C676" t="s">
        <v>1203</v>
      </c>
      <c r="D676" t="s">
        <v>188</v>
      </c>
      <c r="E676" t="s">
        <v>185</v>
      </c>
      <c r="F676">
        <v>41.6</v>
      </c>
      <c r="G676" t="s">
        <v>200</v>
      </c>
      <c r="H676">
        <v>1</v>
      </c>
    </row>
    <row r="677" spans="1:8" x14ac:dyDescent="0.15">
      <c r="A677" s="73">
        <v>676</v>
      </c>
      <c r="B677" t="s">
        <v>194</v>
      </c>
      <c r="C677" t="s">
        <v>1206</v>
      </c>
      <c r="D677" t="s">
        <v>186</v>
      </c>
      <c r="E677" t="s">
        <v>185</v>
      </c>
      <c r="F677">
        <v>41.6</v>
      </c>
      <c r="G677" t="s">
        <v>200</v>
      </c>
      <c r="H677">
        <v>1</v>
      </c>
    </row>
    <row r="678" spans="1:8" x14ac:dyDescent="0.15">
      <c r="A678" s="73">
        <v>677</v>
      </c>
      <c r="B678" t="s">
        <v>194</v>
      </c>
      <c r="C678" t="s">
        <v>1207</v>
      </c>
      <c r="D678" t="s">
        <v>188</v>
      </c>
      <c r="E678" t="s">
        <v>185</v>
      </c>
      <c r="F678">
        <v>41.73</v>
      </c>
      <c r="G678" t="s">
        <v>200</v>
      </c>
      <c r="H678">
        <v>1</v>
      </c>
    </row>
    <row r="679" spans="1:8" x14ac:dyDescent="0.15">
      <c r="A679" s="73">
        <v>678</v>
      </c>
      <c r="B679" t="s">
        <v>194</v>
      </c>
      <c r="C679" t="s">
        <v>1208</v>
      </c>
      <c r="D679" t="s">
        <v>186</v>
      </c>
      <c r="E679" t="s">
        <v>185</v>
      </c>
      <c r="F679">
        <v>41.73</v>
      </c>
      <c r="G679" t="s">
        <v>200</v>
      </c>
      <c r="H679">
        <v>1</v>
      </c>
    </row>
    <row r="680" spans="1:8" x14ac:dyDescent="0.15">
      <c r="A680" s="73">
        <v>679</v>
      </c>
      <c r="B680" t="s">
        <v>194</v>
      </c>
      <c r="C680" t="s">
        <v>1209</v>
      </c>
      <c r="D680" t="s">
        <v>188</v>
      </c>
      <c r="E680" t="s">
        <v>185</v>
      </c>
      <c r="F680">
        <v>41.6</v>
      </c>
      <c r="G680" t="s">
        <v>200</v>
      </c>
      <c r="H680">
        <v>1</v>
      </c>
    </row>
    <row r="681" spans="1:8" x14ac:dyDescent="0.15">
      <c r="A681" s="73">
        <v>680</v>
      </c>
      <c r="B681" t="s">
        <v>194</v>
      </c>
      <c r="C681" t="s">
        <v>1212</v>
      </c>
      <c r="D681" t="s">
        <v>186</v>
      </c>
      <c r="E681" t="s">
        <v>185</v>
      </c>
      <c r="F681">
        <v>41.6</v>
      </c>
      <c r="G681" t="s">
        <v>200</v>
      </c>
      <c r="H681">
        <v>1</v>
      </c>
    </row>
    <row r="682" spans="1:8" x14ac:dyDescent="0.15">
      <c r="A682" s="73">
        <v>681</v>
      </c>
      <c r="B682" t="s">
        <v>194</v>
      </c>
      <c r="C682" t="s">
        <v>1213</v>
      </c>
      <c r="D682" t="s">
        <v>188</v>
      </c>
      <c r="E682" t="s">
        <v>185</v>
      </c>
      <c r="F682">
        <v>41.73</v>
      </c>
      <c r="G682" t="s">
        <v>200</v>
      </c>
      <c r="H682">
        <v>1</v>
      </c>
    </row>
    <row r="683" spans="1:8" x14ac:dyDescent="0.15">
      <c r="A683" s="73">
        <v>682</v>
      </c>
      <c r="B683" t="s">
        <v>194</v>
      </c>
      <c r="C683" t="s">
        <v>1214</v>
      </c>
      <c r="D683" t="s">
        <v>186</v>
      </c>
      <c r="E683" t="s">
        <v>185</v>
      </c>
      <c r="F683">
        <v>41.73</v>
      </c>
      <c r="G683" t="s">
        <v>200</v>
      </c>
      <c r="H683">
        <v>1</v>
      </c>
    </row>
    <row r="684" spans="1:8" x14ac:dyDescent="0.15">
      <c r="A684" s="73">
        <v>683</v>
      </c>
      <c r="B684" t="s">
        <v>194</v>
      </c>
      <c r="C684" t="s">
        <v>1215</v>
      </c>
      <c r="D684" t="s">
        <v>188</v>
      </c>
      <c r="E684" t="s">
        <v>185</v>
      </c>
      <c r="F684">
        <v>41.6</v>
      </c>
      <c r="G684" t="s">
        <v>200</v>
      </c>
      <c r="H684">
        <v>1</v>
      </c>
    </row>
    <row r="685" spans="1:8" x14ac:dyDescent="0.15">
      <c r="A685" s="73">
        <v>684</v>
      </c>
      <c r="B685" t="s">
        <v>194</v>
      </c>
      <c r="C685" t="s">
        <v>1218</v>
      </c>
      <c r="D685" t="s">
        <v>186</v>
      </c>
      <c r="E685" t="s">
        <v>185</v>
      </c>
      <c r="F685">
        <v>41.6</v>
      </c>
      <c r="G685" t="s">
        <v>200</v>
      </c>
      <c r="H685">
        <v>1</v>
      </c>
    </row>
    <row r="686" spans="1:8" x14ac:dyDescent="0.15">
      <c r="A686" s="73">
        <v>685</v>
      </c>
      <c r="B686" t="s">
        <v>194</v>
      </c>
      <c r="C686" t="s">
        <v>1219</v>
      </c>
      <c r="D686" t="s">
        <v>188</v>
      </c>
      <c r="E686" t="s">
        <v>185</v>
      </c>
      <c r="F686">
        <v>41.73</v>
      </c>
      <c r="G686" t="s">
        <v>200</v>
      </c>
      <c r="H686">
        <v>1</v>
      </c>
    </row>
    <row r="687" spans="1:8" x14ac:dyDescent="0.15">
      <c r="A687" s="73">
        <v>686</v>
      </c>
      <c r="B687" t="s">
        <v>194</v>
      </c>
      <c r="C687" t="s">
        <v>1220</v>
      </c>
      <c r="D687" t="s">
        <v>186</v>
      </c>
      <c r="E687" t="s">
        <v>185</v>
      </c>
      <c r="F687">
        <v>41.73</v>
      </c>
      <c r="G687" t="s">
        <v>200</v>
      </c>
      <c r="H687">
        <v>1</v>
      </c>
    </row>
    <row r="688" spans="1:8" x14ac:dyDescent="0.15">
      <c r="A688" s="73">
        <v>687</v>
      </c>
      <c r="B688" t="s">
        <v>194</v>
      </c>
      <c r="C688" t="s">
        <v>1221</v>
      </c>
      <c r="D688" t="s">
        <v>188</v>
      </c>
      <c r="E688" t="s">
        <v>185</v>
      </c>
      <c r="F688">
        <v>41.6</v>
      </c>
      <c r="G688" t="s">
        <v>200</v>
      </c>
      <c r="H688">
        <v>1</v>
      </c>
    </row>
    <row r="689" spans="1:8" x14ac:dyDescent="0.15">
      <c r="A689" s="73">
        <v>688</v>
      </c>
      <c r="B689" t="s">
        <v>194</v>
      </c>
      <c r="C689" t="s">
        <v>1224</v>
      </c>
      <c r="D689" t="s">
        <v>186</v>
      </c>
      <c r="E689" t="s">
        <v>185</v>
      </c>
      <c r="F689">
        <v>41.6</v>
      </c>
      <c r="G689" t="s">
        <v>200</v>
      </c>
      <c r="H689">
        <v>1</v>
      </c>
    </row>
    <row r="690" spans="1:8" x14ac:dyDescent="0.15">
      <c r="A690" s="73">
        <v>689</v>
      </c>
      <c r="B690" t="s">
        <v>194</v>
      </c>
      <c r="C690" t="s">
        <v>1225</v>
      </c>
      <c r="D690" t="s">
        <v>188</v>
      </c>
      <c r="E690" t="s">
        <v>185</v>
      </c>
      <c r="F690">
        <v>41.73</v>
      </c>
      <c r="G690" t="s">
        <v>200</v>
      </c>
      <c r="H690">
        <v>1</v>
      </c>
    </row>
    <row r="691" spans="1:8" x14ac:dyDescent="0.15">
      <c r="A691" s="73">
        <v>690</v>
      </c>
      <c r="B691" t="s">
        <v>194</v>
      </c>
      <c r="C691" t="s">
        <v>1226</v>
      </c>
      <c r="D691" t="s">
        <v>186</v>
      </c>
      <c r="E691" t="s">
        <v>185</v>
      </c>
      <c r="F691">
        <v>41.73</v>
      </c>
      <c r="G691" t="s">
        <v>200</v>
      </c>
      <c r="H691">
        <v>1</v>
      </c>
    </row>
    <row r="692" spans="1:8" x14ac:dyDescent="0.15">
      <c r="A692" s="73">
        <v>691</v>
      </c>
      <c r="B692" t="s">
        <v>194</v>
      </c>
      <c r="C692" t="s">
        <v>1227</v>
      </c>
      <c r="D692" t="s">
        <v>188</v>
      </c>
      <c r="E692" t="s">
        <v>185</v>
      </c>
      <c r="F692">
        <v>41.6</v>
      </c>
      <c r="G692" t="s">
        <v>200</v>
      </c>
      <c r="H692">
        <v>1</v>
      </c>
    </row>
    <row r="693" spans="1:8" x14ac:dyDescent="0.15">
      <c r="A693" s="73">
        <v>692</v>
      </c>
      <c r="B693" t="s">
        <v>194</v>
      </c>
      <c r="C693" t="s">
        <v>1230</v>
      </c>
      <c r="D693" t="s">
        <v>186</v>
      </c>
      <c r="E693" t="s">
        <v>185</v>
      </c>
      <c r="F693">
        <v>41.6</v>
      </c>
      <c r="G693" t="s">
        <v>200</v>
      </c>
      <c r="H693">
        <v>1</v>
      </c>
    </row>
    <row r="694" spans="1:8" x14ac:dyDescent="0.15">
      <c r="A694" s="73">
        <v>693</v>
      </c>
      <c r="B694" t="s">
        <v>194</v>
      </c>
      <c r="C694" t="s">
        <v>1231</v>
      </c>
      <c r="D694" t="s">
        <v>188</v>
      </c>
      <c r="E694" t="s">
        <v>185</v>
      </c>
      <c r="F694">
        <v>41.73</v>
      </c>
      <c r="G694" t="s">
        <v>200</v>
      </c>
      <c r="H694">
        <v>1</v>
      </c>
    </row>
    <row r="695" spans="1:8" x14ac:dyDescent="0.15">
      <c r="A695" s="73">
        <v>694</v>
      </c>
      <c r="B695" t="s">
        <v>194</v>
      </c>
      <c r="C695" t="s">
        <v>1232</v>
      </c>
      <c r="D695" t="s">
        <v>186</v>
      </c>
      <c r="E695" t="s">
        <v>185</v>
      </c>
      <c r="F695">
        <v>41.73</v>
      </c>
      <c r="G695" t="s">
        <v>200</v>
      </c>
      <c r="H695">
        <v>1</v>
      </c>
    </row>
    <row r="696" spans="1:8" x14ac:dyDescent="0.15">
      <c r="A696" s="73">
        <v>695</v>
      </c>
      <c r="B696" t="s">
        <v>194</v>
      </c>
      <c r="C696" t="s">
        <v>1233</v>
      </c>
      <c r="D696" t="s">
        <v>188</v>
      </c>
      <c r="E696" t="s">
        <v>185</v>
      </c>
      <c r="F696">
        <v>41.6</v>
      </c>
      <c r="G696" t="s">
        <v>200</v>
      </c>
      <c r="H696">
        <v>1</v>
      </c>
    </row>
    <row r="697" spans="1:8" x14ac:dyDescent="0.15">
      <c r="A697" s="73">
        <v>696</v>
      </c>
      <c r="B697" t="s">
        <v>194</v>
      </c>
      <c r="C697" t="s">
        <v>1236</v>
      </c>
      <c r="D697" t="s">
        <v>186</v>
      </c>
      <c r="E697" t="s">
        <v>185</v>
      </c>
      <c r="F697">
        <v>41.6</v>
      </c>
      <c r="G697" t="s">
        <v>200</v>
      </c>
      <c r="H697">
        <v>1</v>
      </c>
    </row>
    <row r="698" spans="1:8" x14ac:dyDescent="0.15">
      <c r="A698" s="73">
        <v>697</v>
      </c>
      <c r="B698" t="s">
        <v>194</v>
      </c>
      <c r="C698" t="s">
        <v>1237</v>
      </c>
      <c r="D698" t="s">
        <v>188</v>
      </c>
      <c r="E698" t="s">
        <v>185</v>
      </c>
      <c r="F698">
        <v>41.73</v>
      </c>
      <c r="G698" t="s">
        <v>200</v>
      </c>
      <c r="H698">
        <v>1</v>
      </c>
    </row>
    <row r="699" spans="1:8" x14ac:dyDescent="0.15">
      <c r="A699" s="73">
        <v>698</v>
      </c>
      <c r="B699" t="s">
        <v>194</v>
      </c>
      <c r="C699" t="s">
        <v>1238</v>
      </c>
      <c r="D699" t="s">
        <v>186</v>
      </c>
      <c r="E699" t="s">
        <v>185</v>
      </c>
      <c r="F699">
        <v>41.73</v>
      </c>
      <c r="G699" t="s">
        <v>200</v>
      </c>
      <c r="H699">
        <v>1</v>
      </c>
    </row>
    <row r="700" spans="1:8" x14ac:dyDescent="0.15">
      <c r="A700" s="73">
        <v>699</v>
      </c>
      <c r="B700" t="s">
        <v>194</v>
      </c>
      <c r="C700" t="s">
        <v>1239</v>
      </c>
      <c r="D700" t="s">
        <v>188</v>
      </c>
      <c r="E700" t="s">
        <v>185</v>
      </c>
      <c r="F700">
        <v>41.6</v>
      </c>
      <c r="G700" t="s">
        <v>200</v>
      </c>
      <c r="H700">
        <v>1</v>
      </c>
    </row>
    <row r="701" spans="1:8" x14ac:dyDescent="0.15">
      <c r="A701" s="73">
        <v>700</v>
      </c>
      <c r="B701" t="s">
        <v>194</v>
      </c>
      <c r="C701" t="s">
        <v>1242</v>
      </c>
      <c r="D701" t="s">
        <v>186</v>
      </c>
      <c r="E701" t="s">
        <v>185</v>
      </c>
      <c r="F701">
        <v>41.6</v>
      </c>
      <c r="G701" t="s">
        <v>200</v>
      </c>
      <c r="H701">
        <v>1</v>
      </c>
    </row>
    <row r="702" spans="1:8" x14ac:dyDescent="0.15">
      <c r="A702" s="73">
        <v>701</v>
      </c>
      <c r="B702" t="s">
        <v>194</v>
      </c>
      <c r="C702" t="s">
        <v>1243</v>
      </c>
      <c r="D702" t="s">
        <v>188</v>
      </c>
      <c r="E702" t="s">
        <v>185</v>
      </c>
      <c r="F702">
        <v>41.73</v>
      </c>
      <c r="G702" t="s">
        <v>200</v>
      </c>
      <c r="H702">
        <v>1</v>
      </c>
    </row>
    <row r="703" spans="1:8" x14ac:dyDescent="0.15">
      <c r="A703" s="73">
        <v>702</v>
      </c>
      <c r="B703" t="s">
        <v>194</v>
      </c>
      <c r="C703" t="s">
        <v>1244</v>
      </c>
      <c r="D703" t="s">
        <v>186</v>
      </c>
      <c r="E703" t="s">
        <v>185</v>
      </c>
      <c r="F703">
        <v>41.73</v>
      </c>
      <c r="G703" t="s">
        <v>200</v>
      </c>
      <c r="H703">
        <v>1</v>
      </c>
    </row>
    <row r="704" spans="1:8" x14ac:dyDescent="0.15">
      <c r="A704" s="73">
        <v>703</v>
      </c>
      <c r="B704" t="s">
        <v>194</v>
      </c>
      <c r="C704" t="s">
        <v>1245</v>
      </c>
      <c r="D704" t="s">
        <v>188</v>
      </c>
      <c r="E704" t="s">
        <v>185</v>
      </c>
      <c r="F704">
        <v>41.6</v>
      </c>
      <c r="G704" t="s">
        <v>200</v>
      </c>
      <c r="H704">
        <v>1</v>
      </c>
    </row>
    <row r="705" spans="1:8" x14ac:dyDescent="0.15">
      <c r="A705" s="73">
        <v>704</v>
      </c>
      <c r="B705" t="s">
        <v>194</v>
      </c>
      <c r="C705" t="s">
        <v>1248</v>
      </c>
      <c r="D705" t="s">
        <v>186</v>
      </c>
      <c r="E705" t="s">
        <v>185</v>
      </c>
      <c r="F705">
        <v>41.6</v>
      </c>
      <c r="G705" t="s">
        <v>200</v>
      </c>
      <c r="H705">
        <v>1</v>
      </c>
    </row>
    <row r="706" spans="1:8" x14ac:dyDescent="0.15">
      <c r="A706" s="73">
        <v>705</v>
      </c>
      <c r="B706" t="s">
        <v>194</v>
      </c>
      <c r="C706" t="s">
        <v>1249</v>
      </c>
      <c r="D706" t="s">
        <v>188</v>
      </c>
      <c r="E706" t="s">
        <v>185</v>
      </c>
      <c r="F706">
        <v>41.73</v>
      </c>
      <c r="G706" t="s">
        <v>200</v>
      </c>
      <c r="H706">
        <v>1</v>
      </c>
    </row>
    <row r="707" spans="1:8" x14ac:dyDescent="0.15">
      <c r="A707" s="73">
        <v>706</v>
      </c>
      <c r="B707" t="s">
        <v>194</v>
      </c>
      <c r="C707" t="s">
        <v>1250</v>
      </c>
      <c r="D707" t="s">
        <v>186</v>
      </c>
      <c r="E707" t="s">
        <v>185</v>
      </c>
      <c r="F707">
        <v>41.73</v>
      </c>
      <c r="G707" t="s">
        <v>200</v>
      </c>
      <c r="H707">
        <v>1</v>
      </c>
    </row>
    <row r="708" spans="1:8" x14ac:dyDescent="0.15">
      <c r="A708" s="73">
        <v>707</v>
      </c>
      <c r="B708" t="s">
        <v>194</v>
      </c>
      <c r="C708" t="s">
        <v>1251</v>
      </c>
      <c r="D708" t="s">
        <v>188</v>
      </c>
      <c r="E708" t="s">
        <v>185</v>
      </c>
      <c r="F708">
        <v>41.6</v>
      </c>
      <c r="G708" t="s">
        <v>200</v>
      </c>
      <c r="H708">
        <v>1</v>
      </c>
    </row>
    <row r="709" spans="1:8" x14ac:dyDescent="0.15">
      <c r="A709" s="73">
        <v>708</v>
      </c>
      <c r="B709" t="s">
        <v>194</v>
      </c>
      <c r="C709" t="s">
        <v>1254</v>
      </c>
      <c r="D709" t="s">
        <v>186</v>
      </c>
      <c r="E709" t="s">
        <v>185</v>
      </c>
      <c r="F709">
        <v>41.6</v>
      </c>
      <c r="G709" t="s">
        <v>200</v>
      </c>
      <c r="H709">
        <v>1</v>
      </c>
    </row>
    <row r="710" spans="1:8" x14ac:dyDescent="0.15">
      <c r="A710" s="73">
        <v>709</v>
      </c>
      <c r="B710" t="s">
        <v>194</v>
      </c>
      <c r="C710" t="s">
        <v>1255</v>
      </c>
      <c r="D710" t="s">
        <v>188</v>
      </c>
      <c r="E710" t="s">
        <v>185</v>
      </c>
      <c r="F710">
        <v>41.73</v>
      </c>
      <c r="G710" t="s">
        <v>200</v>
      </c>
      <c r="H710">
        <v>1</v>
      </c>
    </row>
    <row r="711" spans="1:8" x14ac:dyDescent="0.15">
      <c r="A711" s="73">
        <v>710</v>
      </c>
      <c r="B711" t="s">
        <v>194</v>
      </c>
      <c r="C711" t="s">
        <v>1256</v>
      </c>
      <c r="D711" t="s">
        <v>186</v>
      </c>
      <c r="E711" t="s">
        <v>185</v>
      </c>
      <c r="F711">
        <v>41.73</v>
      </c>
      <c r="G711" t="s">
        <v>200</v>
      </c>
      <c r="H711">
        <v>1</v>
      </c>
    </row>
    <row r="712" spans="1:8" x14ac:dyDescent="0.15">
      <c r="A712" s="73">
        <v>711</v>
      </c>
      <c r="B712" t="s">
        <v>194</v>
      </c>
      <c r="C712" t="s">
        <v>1257</v>
      </c>
      <c r="D712" t="s">
        <v>188</v>
      </c>
      <c r="E712" t="s">
        <v>185</v>
      </c>
      <c r="F712">
        <v>41.6</v>
      </c>
      <c r="G712" t="s">
        <v>200</v>
      </c>
      <c r="H712">
        <v>1</v>
      </c>
    </row>
    <row r="713" spans="1:8" x14ac:dyDescent="0.15">
      <c r="A713" s="73">
        <v>712</v>
      </c>
      <c r="B713" t="s">
        <v>194</v>
      </c>
      <c r="C713" t="s">
        <v>1260</v>
      </c>
      <c r="D713" t="s">
        <v>186</v>
      </c>
      <c r="E713" t="s">
        <v>185</v>
      </c>
      <c r="F713">
        <v>41.6</v>
      </c>
      <c r="G713" t="s">
        <v>200</v>
      </c>
      <c r="H713">
        <v>1</v>
      </c>
    </row>
    <row r="714" spans="1:8" x14ac:dyDescent="0.15">
      <c r="A714" s="73">
        <v>713</v>
      </c>
      <c r="B714" t="s">
        <v>194</v>
      </c>
      <c r="C714" t="s">
        <v>1261</v>
      </c>
      <c r="D714" t="s">
        <v>188</v>
      </c>
      <c r="E714" t="s">
        <v>185</v>
      </c>
      <c r="F714">
        <v>41.73</v>
      </c>
      <c r="G714" t="s">
        <v>200</v>
      </c>
      <c r="H714">
        <v>1</v>
      </c>
    </row>
    <row r="715" spans="1:8" x14ac:dyDescent="0.15">
      <c r="A715" s="73">
        <v>714</v>
      </c>
      <c r="B715" t="s">
        <v>194</v>
      </c>
      <c r="C715" t="s">
        <v>1262</v>
      </c>
      <c r="D715" t="s">
        <v>186</v>
      </c>
      <c r="E715" t="s">
        <v>185</v>
      </c>
      <c r="F715">
        <v>41.73</v>
      </c>
      <c r="G715" t="s">
        <v>200</v>
      </c>
      <c r="H715">
        <v>1</v>
      </c>
    </row>
    <row r="716" spans="1:8" x14ac:dyDescent="0.15">
      <c r="A716" s="73">
        <v>715</v>
      </c>
      <c r="B716" t="s">
        <v>194</v>
      </c>
      <c r="C716" t="s">
        <v>1263</v>
      </c>
      <c r="D716" t="s">
        <v>188</v>
      </c>
      <c r="E716" t="s">
        <v>185</v>
      </c>
      <c r="F716">
        <v>41.6</v>
      </c>
      <c r="G716" t="s">
        <v>200</v>
      </c>
      <c r="H716">
        <v>1</v>
      </c>
    </row>
    <row r="717" spans="1:8" x14ac:dyDescent="0.15">
      <c r="A717" s="73">
        <v>716</v>
      </c>
      <c r="B717" t="s">
        <v>194</v>
      </c>
      <c r="C717" t="s">
        <v>1266</v>
      </c>
      <c r="D717" t="s">
        <v>186</v>
      </c>
      <c r="E717" t="s">
        <v>185</v>
      </c>
      <c r="F717">
        <v>41.6</v>
      </c>
      <c r="G717" t="s">
        <v>200</v>
      </c>
      <c r="H717">
        <v>1</v>
      </c>
    </row>
    <row r="718" spans="1:8" x14ac:dyDescent="0.15">
      <c r="A718" s="73">
        <v>717</v>
      </c>
      <c r="B718" t="s">
        <v>194</v>
      </c>
      <c r="C718" t="s">
        <v>1267</v>
      </c>
      <c r="D718" t="s">
        <v>188</v>
      </c>
      <c r="E718" t="s">
        <v>185</v>
      </c>
      <c r="F718">
        <v>41.73</v>
      </c>
      <c r="G718" t="s">
        <v>200</v>
      </c>
      <c r="H718">
        <v>1</v>
      </c>
    </row>
    <row r="719" spans="1:8" x14ac:dyDescent="0.15">
      <c r="A719" s="73">
        <v>718</v>
      </c>
      <c r="B719" t="s">
        <v>194</v>
      </c>
      <c r="C719" t="s">
        <v>1268</v>
      </c>
      <c r="D719" t="s">
        <v>186</v>
      </c>
      <c r="E719" t="s">
        <v>185</v>
      </c>
      <c r="F719">
        <v>41.73</v>
      </c>
      <c r="G719" t="s">
        <v>200</v>
      </c>
      <c r="H719">
        <v>1</v>
      </c>
    </row>
    <row r="720" spans="1:8" x14ac:dyDescent="0.15">
      <c r="A720" s="73">
        <v>719</v>
      </c>
      <c r="B720" t="s">
        <v>194</v>
      </c>
      <c r="C720" t="s">
        <v>1269</v>
      </c>
      <c r="D720" t="s">
        <v>188</v>
      </c>
      <c r="E720" t="s">
        <v>185</v>
      </c>
      <c r="F720">
        <v>41.6</v>
      </c>
      <c r="G720" t="s">
        <v>200</v>
      </c>
      <c r="H720">
        <v>1</v>
      </c>
    </row>
    <row r="721" spans="1:8" x14ac:dyDescent="0.15">
      <c r="A721" s="73">
        <v>720</v>
      </c>
      <c r="B721" t="s">
        <v>194</v>
      </c>
      <c r="C721" t="s">
        <v>1272</v>
      </c>
      <c r="D721" t="s">
        <v>186</v>
      </c>
      <c r="E721" t="s">
        <v>185</v>
      </c>
      <c r="F721">
        <v>41.6</v>
      </c>
      <c r="G721" t="s">
        <v>200</v>
      </c>
      <c r="H721">
        <v>1</v>
      </c>
    </row>
    <row r="722" spans="1:8" x14ac:dyDescent="0.15">
      <c r="A722" s="73">
        <v>721</v>
      </c>
      <c r="B722" t="s">
        <v>194</v>
      </c>
      <c r="C722" t="s">
        <v>1273</v>
      </c>
      <c r="D722" t="s">
        <v>188</v>
      </c>
      <c r="E722" t="s">
        <v>185</v>
      </c>
      <c r="F722">
        <v>41.73</v>
      </c>
      <c r="G722" t="s">
        <v>200</v>
      </c>
      <c r="H722">
        <v>1</v>
      </c>
    </row>
    <row r="723" spans="1:8" x14ac:dyDescent="0.15">
      <c r="A723" s="73">
        <v>722</v>
      </c>
      <c r="B723" t="s">
        <v>194</v>
      </c>
      <c r="C723" t="s">
        <v>1274</v>
      </c>
      <c r="D723" t="s">
        <v>186</v>
      </c>
      <c r="E723" t="s">
        <v>185</v>
      </c>
      <c r="F723">
        <v>41.73</v>
      </c>
      <c r="G723" t="s">
        <v>200</v>
      </c>
      <c r="H723">
        <v>1</v>
      </c>
    </row>
    <row r="724" spans="1:8" x14ac:dyDescent="0.15">
      <c r="A724" s="73">
        <v>723</v>
      </c>
      <c r="B724" t="s">
        <v>194</v>
      </c>
      <c r="C724" t="s">
        <v>1275</v>
      </c>
      <c r="D724" t="s">
        <v>188</v>
      </c>
      <c r="E724" t="s">
        <v>185</v>
      </c>
      <c r="F724">
        <v>41.6</v>
      </c>
      <c r="G724" t="s">
        <v>200</v>
      </c>
      <c r="H724">
        <v>1</v>
      </c>
    </row>
    <row r="725" spans="1:8" x14ac:dyDescent="0.15">
      <c r="A725" s="73">
        <v>724</v>
      </c>
      <c r="B725" t="s">
        <v>194</v>
      </c>
      <c r="C725" t="s">
        <v>1278</v>
      </c>
      <c r="D725" t="s">
        <v>186</v>
      </c>
      <c r="E725" t="s">
        <v>185</v>
      </c>
      <c r="F725">
        <v>41.44</v>
      </c>
      <c r="G725" t="s">
        <v>200</v>
      </c>
      <c r="H725">
        <v>1</v>
      </c>
    </row>
    <row r="726" spans="1:8" x14ac:dyDescent="0.15">
      <c r="A726" s="73">
        <v>725</v>
      </c>
      <c r="B726" t="s">
        <v>194</v>
      </c>
      <c r="C726" t="s">
        <v>1279</v>
      </c>
      <c r="D726" t="s">
        <v>188</v>
      </c>
      <c r="E726" t="s">
        <v>185</v>
      </c>
      <c r="F726">
        <v>41.57</v>
      </c>
      <c r="G726" t="s">
        <v>200</v>
      </c>
      <c r="H726">
        <v>1</v>
      </c>
    </row>
    <row r="727" spans="1:8" x14ac:dyDescent="0.15">
      <c r="A727" s="73">
        <v>726</v>
      </c>
      <c r="B727" t="s">
        <v>194</v>
      </c>
      <c r="C727" t="s">
        <v>1280</v>
      </c>
      <c r="D727" t="s">
        <v>186</v>
      </c>
      <c r="E727" t="s">
        <v>185</v>
      </c>
      <c r="F727">
        <v>41.87</v>
      </c>
      <c r="G727" t="s">
        <v>200</v>
      </c>
      <c r="H727">
        <v>1</v>
      </c>
    </row>
    <row r="728" spans="1:8" x14ac:dyDescent="0.15">
      <c r="A728" s="73">
        <v>727</v>
      </c>
      <c r="B728" t="s">
        <v>194</v>
      </c>
      <c r="C728" t="s">
        <v>1281</v>
      </c>
      <c r="D728" t="s">
        <v>191</v>
      </c>
      <c r="E728" t="s">
        <v>187</v>
      </c>
      <c r="F728">
        <v>41.79</v>
      </c>
      <c r="G728" t="s">
        <v>200</v>
      </c>
      <c r="H728">
        <v>1</v>
      </c>
    </row>
    <row r="729" spans="1:8" x14ac:dyDescent="0.15">
      <c r="A729" s="73">
        <v>728</v>
      </c>
      <c r="B729" t="s">
        <v>194</v>
      </c>
      <c r="C729" t="s">
        <v>1282</v>
      </c>
      <c r="D729" t="s">
        <v>202</v>
      </c>
      <c r="E729" t="s">
        <v>187</v>
      </c>
      <c r="F729">
        <v>41.79</v>
      </c>
      <c r="G729" t="s">
        <v>200</v>
      </c>
      <c r="H729">
        <v>1</v>
      </c>
    </row>
    <row r="730" spans="1:8" x14ac:dyDescent="0.15">
      <c r="A730" s="73">
        <v>729</v>
      </c>
      <c r="B730" t="s">
        <v>194</v>
      </c>
      <c r="C730" t="s">
        <v>1283</v>
      </c>
      <c r="D730" t="s">
        <v>202</v>
      </c>
      <c r="E730" t="s">
        <v>187</v>
      </c>
      <c r="F730">
        <v>41.57</v>
      </c>
      <c r="G730" t="s">
        <v>200</v>
      </c>
      <c r="H730">
        <v>1</v>
      </c>
    </row>
    <row r="731" spans="1:8" x14ac:dyDescent="0.15">
      <c r="A731" s="73">
        <v>730</v>
      </c>
      <c r="B731" t="s">
        <v>194</v>
      </c>
      <c r="C731" t="s">
        <v>1284</v>
      </c>
      <c r="D731" t="s">
        <v>191</v>
      </c>
      <c r="E731" t="s">
        <v>187</v>
      </c>
      <c r="F731">
        <v>41.57</v>
      </c>
      <c r="G731" t="s">
        <v>200</v>
      </c>
      <c r="H731">
        <v>1</v>
      </c>
    </row>
    <row r="732" spans="1:8" x14ac:dyDescent="0.15">
      <c r="A732" s="73">
        <v>731</v>
      </c>
      <c r="B732" t="s">
        <v>194</v>
      </c>
      <c r="C732" t="s">
        <v>1286</v>
      </c>
      <c r="D732" t="s">
        <v>186</v>
      </c>
      <c r="E732" t="s">
        <v>185</v>
      </c>
      <c r="F732">
        <v>41.44</v>
      </c>
      <c r="G732" t="s">
        <v>200</v>
      </c>
      <c r="H732">
        <v>1</v>
      </c>
    </row>
    <row r="733" spans="1:8" x14ac:dyDescent="0.15">
      <c r="A733" s="73">
        <v>732</v>
      </c>
      <c r="B733" t="s">
        <v>194</v>
      </c>
      <c r="C733" t="s">
        <v>1287</v>
      </c>
      <c r="D733" t="s">
        <v>188</v>
      </c>
      <c r="E733" t="s">
        <v>185</v>
      </c>
      <c r="F733">
        <v>41.57</v>
      </c>
      <c r="G733" t="s">
        <v>200</v>
      </c>
      <c r="H733">
        <v>1</v>
      </c>
    </row>
    <row r="734" spans="1:8" x14ac:dyDescent="0.15">
      <c r="A734" s="73">
        <v>733</v>
      </c>
      <c r="B734" t="s">
        <v>194</v>
      </c>
      <c r="C734" t="s">
        <v>1288</v>
      </c>
      <c r="D734" t="s">
        <v>186</v>
      </c>
      <c r="E734" t="s">
        <v>185</v>
      </c>
      <c r="F734">
        <v>41.87</v>
      </c>
      <c r="G734" t="s">
        <v>200</v>
      </c>
      <c r="H734">
        <v>1</v>
      </c>
    </row>
    <row r="735" spans="1:8" x14ac:dyDescent="0.15">
      <c r="A735" s="73">
        <v>734</v>
      </c>
      <c r="B735" t="s">
        <v>194</v>
      </c>
      <c r="C735" t="s">
        <v>1289</v>
      </c>
      <c r="D735" t="s">
        <v>191</v>
      </c>
      <c r="E735" t="s">
        <v>187</v>
      </c>
      <c r="F735">
        <v>41.79</v>
      </c>
      <c r="G735" t="s">
        <v>200</v>
      </c>
      <c r="H735">
        <v>1</v>
      </c>
    </row>
    <row r="736" spans="1:8" x14ac:dyDescent="0.15">
      <c r="A736" s="73">
        <v>735</v>
      </c>
      <c r="B736" t="s">
        <v>194</v>
      </c>
      <c r="C736" t="s">
        <v>1290</v>
      </c>
      <c r="D736" t="s">
        <v>202</v>
      </c>
      <c r="E736" t="s">
        <v>187</v>
      </c>
      <c r="F736">
        <v>41.79</v>
      </c>
      <c r="G736" t="s">
        <v>200</v>
      </c>
      <c r="H736">
        <v>1</v>
      </c>
    </row>
    <row r="737" spans="1:8" x14ac:dyDescent="0.15">
      <c r="A737" s="73">
        <v>736</v>
      </c>
      <c r="B737" t="s">
        <v>194</v>
      </c>
      <c r="C737" t="s">
        <v>1291</v>
      </c>
      <c r="D737" t="s">
        <v>202</v>
      </c>
      <c r="E737" t="s">
        <v>187</v>
      </c>
      <c r="F737">
        <v>41.57</v>
      </c>
      <c r="G737" t="s">
        <v>200</v>
      </c>
      <c r="H737">
        <v>1</v>
      </c>
    </row>
    <row r="738" spans="1:8" x14ac:dyDescent="0.15">
      <c r="A738" s="73">
        <v>737</v>
      </c>
      <c r="B738" t="s">
        <v>194</v>
      </c>
      <c r="C738" t="s">
        <v>1292</v>
      </c>
      <c r="D738" t="s">
        <v>191</v>
      </c>
      <c r="E738" t="s">
        <v>187</v>
      </c>
      <c r="F738">
        <v>41.57</v>
      </c>
      <c r="G738" t="s">
        <v>200</v>
      </c>
      <c r="H738">
        <v>1</v>
      </c>
    </row>
    <row r="739" spans="1:8" x14ac:dyDescent="0.15">
      <c r="A739" s="73">
        <v>738</v>
      </c>
      <c r="B739" t="s">
        <v>194</v>
      </c>
      <c r="C739" t="s">
        <v>1294</v>
      </c>
      <c r="D739" t="s">
        <v>186</v>
      </c>
      <c r="E739" t="s">
        <v>185</v>
      </c>
      <c r="F739">
        <v>41.44</v>
      </c>
      <c r="G739" t="s">
        <v>200</v>
      </c>
      <c r="H739">
        <v>1</v>
      </c>
    </row>
    <row r="740" spans="1:8" x14ac:dyDescent="0.15">
      <c r="A740" s="73">
        <v>739</v>
      </c>
      <c r="B740" t="s">
        <v>194</v>
      </c>
      <c r="C740" t="s">
        <v>1295</v>
      </c>
      <c r="D740" t="s">
        <v>188</v>
      </c>
      <c r="E740" t="s">
        <v>185</v>
      </c>
      <c r="F740">
        <v>41.57</v>
      </c>
      <c r="G740" t="s">
        <v>200</v>
      </c>
      <c r="H740">
        <v>1</v>
      </c>
    </row>
    <row r="741" spans="1:8" x14ac:dyDescent="0.15">
      <c r="A741" s="73">
        <v>740</v>
      </c>
      <c r="B741" t="s">
        <v>194</v>
      </c>
      <c r="C741" t="s">
        <v>1296</v>
      </c>
      <c r="D741" t="s">
        <v>186</v>
      </c>
      <c r="E741" t="s">
        <v>185</v>
      </c>
      <c r="F741">
        <v>41.87</v>
      </c>
      <c r="G741" t="s">
        <v>200</v>
      </c>
      <c r="H741">
        <v>1</v>
      </c>
    </row>
    <row r="742" spans="1:8" x14ac:dyDescent="0.15">
      <c r="A742" s="73">
        <v>741</v>
      </c>
      <c r="B742" t="s">
        <v>194</v>
      </c>
      <c r="C742" t="s">
        <v>1297</v>
      </c>
      <c r="D742" t="s">
        <v>191</v>
      </c>
      <c r="E742" t="s">
        <v>187</v>
      </c>
      <c r="F742">
        <v>41.79</v>
      </c>
      <c r="G742" t="s">
        <v>200</v>
      </c>
      <c r="H742">
        <v>1</v>
      </c>
    </row>
    <row r="743" spans="1:8" x14ac:dyDescent="0.15">
      <c r="A743" s="73">
        <v>742</v>
      </c>
      <c r="B743" t="s">
        <v>194</v>
      </c>
      <c r="C743" t="s">
        <v>1298</v>
      </c>
      <c r="D743" t="s">
        <v>202</v>
      </c>
      <c r="E743" t="s">
        <v>187</v>
      </c>
      <c r="F743">
        <v>41.79</v>
      </c>
      <c r="G743" t="s">
        <v>200</v>
      </c>
      <c r="H743">
        <v>1</v>
      </c>
    </row>
    <row r="744" spans="1:8" x14ac:dyDescent="0.15">
      <c r="A744" s="73">
        <v>743</v>
      </c>
      <c r="B744" t="s">
        <v>194</v>
      </c>
      <c r="C744" t="s">
        <v>1299</v>
      </c>
      <c r="D744" t="s">
        <v>202</v>
      </c>
      <c r="E744" t="s">
        <v>187</v>
      </c>
      <c r="F744">
        <v>41.57</v>
      </c>
      <c r="G744" t="s">
        <v>200</v>
      </c>
      <c r="H744">
        <v>1</v>
      </c>
    </row>
    <row r="745" spans="1:8" x14ac:dyDescent="0.15">
      <c r="A745" s="73">
        <v>744</v>
      </c>
      <c r="B745" t="s">
        <v>194</v>
      </c>
      <c r="C745" t="s">
        <v>1300</v>
      </c>
      <c r="D745" t="s">
        <v>191</v>
      </c>
      <c r="E745" t="s">
        <v>187</v>
      </c>
      <c r="F745">
        <v>41.57</v>
      </c>
      <c r="G745" t="s">
        <v>200</v>
      </c>
      <c r="H745">
        <v>1</v>
      </c>
    </row>
    <row r="746" spans="1:8" x14ac:dyDescent="0.15">
      <c r="A746" s="73">
        <v>745</v>
      </c>
      <c r="B746" t="s">
        <v>194</v>
      </c>
      <c r="C746" t="s">
        <v>1302</v>
      </c>
      <c r="D746" t="s">
        <v>186</v>
      </c>
      <c r="E746" t="s">
        <v>185</v>
      </c>
      <c r="F746">
        <v>41.44</v>
      </c>
      <c r="G746" t="s">
        <v>200</v>
      </c>
      <c r="H746">
        <v>1</v>
      </c>
    </row>
    <row r="747" spans="1:8" x14ac:dyDescent="0.15">
      <c r="A747" s="73">
        <v>746</v>
      </c>
      <c r="B747" t="s">
        <v>194</v>
      </c>
      <c r="C747" t="s">
        <v>1303</v>
      </c>
      <c r="D747" t="s">
        <v>188</v>
      </c>
      <c r="E747" t="s">
        <v>185</v>
      </c>
      <c r="F747">
        <v>41.57</v>
      </c>
      <c r="G747" t="s">
        <v>200</v>
      </c>
      <c r="H747">
        <v>1</v>
      </c>
    </row>
    <row r="748" spans="1:8" x14ac:dyDescent="0.15">
      <c r="A748" s="73">
        <v>747</v>
      </c>
      <c r="B748" t="s">
        <v>194</v>
      </c>
      <c r="C748" t="s">
        <v>1304</v>
      </c>
      <c r="D748" t="s">
        <v>186</v>
      </c>
      <c r="E748" t="s">
        <v>185</v>
      </c>
      <c r="F748">
        <v>41.87</v>
      </c>
      <c r="G748" t="s">
        <v>200</v>
      </c>
      <c r="H748">
        <v>1</v>
      </c>
    </row>
    <row r="749" spans="1:8" x14ac:dyDescent="0.15">
      <c r="A749" s="73">
        <v>748</v>
      </c>
      <c r="B749" t="s">
        <v>194</v>
      </c>
      <c r="C749" t="s">
        <v>1305</v>
      </c>
      <c r="D749" t="s">
        <v>191</v>
      </c>
      <c r="E749" t="s">
        <v>187</v>
      </c>
      <c r="F749">
        <v>41.79</v>
      </c>
      <c r="G749" t="s">
        <v>200</v>
      </c>
      <c r="H749">
        <v>1</v>
      </c>
    </row>
    <row r="750" spans="1:8" x14ac:dyDescent="0.15">
      <c r="A750" s="73">
        <v>749</v>
      </c>
      <c r="B750" t="s">
        <v>194</v>
      </c>
      <c r="C750" t="s">
        <v>1306</v>
      </c>
      <c r="D750" t="s">
        <v>202</v>
      </c>
      <c r="E750" t="s">
        <v>187</v>
      </c>
      <c r="F750">
        <v>41.79</v>
      </c>
      <c r="G750" t="s">
        <v>200</v>
      </c>
      <c r="H750">
        <v>1</v>
      </c>
    </row>
    <row r="751" spans="1:8" x14ac:dyDescent="0.15">
      <c r="A751" s="73">
        <v>750</v>
      </c>
      <c r="B751" t="s">
        <v>194</v>
      </c>
      <c r="C751" t="s">
        <v>1307</v>
      </c>
      <c r="D751" t="s">
        <v>202</v>
      </c>
      <c r="E751" t="s">
        <v>187</v>
      </c>
      <c r="F751">
        <v>41.57</v>
      </c>
      <c r="G751" t="s">
        <v>200</v>
      </c>
      <c r="H751">
        <v>1</v>
      </c>
    </row>
    <row r="752" spans="1:8" x14ac:dyDescent="0.15">
      <c r="A752" s="73">
        <v>751</v>
      </c>
      <c r="B752" t="s">
        <v>194</v>
      </c>
      <c r="C752" t="s">
        <v>1308</v>
      </c>
      <c r="D752" t="s">
        <v>191</v>
      </c>
      <c r="E752" t="s">
        <v>187</v>
      </c>
      <c r="F752">
        <v>41.57</v>
      </c>
      <c r="G752" t="s">
        <v>200</v>
      </c>
      <c r="H752">
        <v>1</v>
      </c>
    </row>
    <row r="753" spans="1:8" x14ac:dyDescent="0.15">
      <c r="A753" s="73">
        <v>752</v>
      </c>
      <c r="B753" t="s">
        <v>194</v>
      </c>
      <c r="C753" t="s">
        <v>1310</v>
      </c>
      <c r="D753" t="s">
        <v>186</v>
      </c>
      <c r="E753" t="s">
        <v>185</v>
      </c>
      <c r="F753">
        <v>41.6</v>
      </c>
      <c r="G753" t="s">
        <v>200</v>
      </c>
      <c r="H753">
        <v>1</v>
      </c>
    </row>
    <row r="754" spans="1:8" x14ac:dyDescent="0.15">
      <c r="A754" s="73">
        <v>753</v>
      </c>
      <c r="B754" t="s">
        <v>194</v>
      </c>
      <c r="C754" t="s">
        <v>1311</v>
      </c>
      <c r="D754" t="s">
        <v>188</v>
      </c>
      <c r="E754" t="s">
        <v>185</v>
      </c>
      <c r="F754">
        <v>41.73</v>
      </c>
      <c r="G754" t="s">
        <v>200</v>
      </c>
      <c r="H754">
        <v>1</v>
      </c>
    </row>
    <row r="755" spans="1:8" x14ac:dyDescent="0.15">
      <c r="A755" s="73">
        <v>754</v>
      </c>
      <c r="B755" t="s">
        <v>194</v>
      </c>
      <c r="C755" t="s">
        <v>1312</v>
      </c>
      <c r="D755" t="s">
        <v>186</v>
      </c>
      <c r="E755" t="s">
        <v>185</v>
      </c>
      <c r="F755">
        <v>42.01</v>
      </c>
      <c r="G755" t="s">
        <v>200</v>
      </c>
      <c r="H755">
        <v>1</v>
      </c>
    </row>
    <row r="756" spans="1:8" x14ac:dyDescent="0.15">
      <c r="A756" s="73">
        <v>755</v>
      </c>
      <c r="B756" t="s">
        <v>194</v>
      </c>
      <c r="C756" t="s">
        <v>1313</v>
      </c>
      <c r="D756" t="s">
        <v>191</v>
      </c>
      <c r="E756" t="s">
        <v>187</v>
      </c>
      <c r="F756">
        <v>41.94</v>
      </c>
      <c r="G756" t="s">
        <v>200</v>
      </c>
      <c r="H756">
        <v>1</v>
      </c>
    </row>
    <row r="757" spans="1:8" x14ac:dyDescent="0.15">
      <c r="A757" s="73">
        <v>756</v>
      </c>
      <c r="B757" t="s">
        <v>194</v>
      </c>
      <c r="C757" t="s">
        <v>1314</v>
      </c>
      <c r="D757" t="s">
        <v>202</v>
      </c>
      <c r="E757" t="s">
        <v>187</v>
      </c>
      <c r="F757">
        <v>41.94</v>
      </c>
      <c r="G757" t="s">
        <v>200</v>
      </c>
      <c r="H757">
        <v>1</v>
      </c>
    </row>
    <row r="758" spans="1:8" x14ac:dyDescent="0.15">
      <c r="A758" s="73">
        <v>757</v>
      </c>
      <c r="B758" t="s">
        <v>194</v>
      </c>
      <c r="C758" t="s">
        <v>1315</v>
      </c>
      <c r="D758" t="s">
        <v>202</v>
      </c>
      <c r="E758" t="s">
        <v>187</v>
      </c>
      <c r="F758">
        <v>41.73</v>
      </c>
      <c r="G758" t="s">
        <v>200</v>
      </c>
      <c r="H758">
        <v>1</v>
      </c>
    </row>
    <row r="759" spans="1:8" x14ac:dyDescent="0.15">
      <c r="A759" s="73">
        <v>758</v>
      </c>
      <c r="B759" t="s">
        <v>194</v>
      </c>
      <c r="C759" t="s">
        <v>1316</v>
      </c>
      <c r="D759" t="s">
        <v>191</v>
      </c>
      <c r="E759" t="s">
        <v>187</v>
      </c>
      <c r="F759">
        <v>41.73</v>
      </c>
      <c r="G759" t="s">
        <v>200</v>
      </c>
      <c r="H759">
        <v>1</v>
      </c>
    </row>
    <row r="760" spans="1:8" x14ac:dyDescent="0.15">
      <c r="A760" s="73">
        <v>759</v>
      </c>
      <c r="B760" t="s">
        <v>194</v>
      </c>
      <c r="C760" t="s">
        <v>1318</v>
      </c>
      <c r="D760" t="s">
        <v>186</v>
      </c>
      <c r="E760" t="s">
        <v>185</v>
      </c>
      <c r="F760">
        <v>41.6</v>
      </c>
      <c r="G760" t="s">
        <v>200</v>
      </c>
      <c r="H760">
        <v>1</v>
      </c>
    </row>
    <row r="761" spans="1:8" x14ac:dyDescent="0.15">
      <c r="A761" s="73">
        <v>760</v>
      </c>
      <c r="B761" t="s">
        <v>194</v>
      </c>
      <c r="C761" t="s">
        <v>1319</v>
      </c>
      <c r="D761" t="s">
        <v>188</v>
      </c>
      <c r="E761" t="s">
        <v>185</v>
      </c>
      <c r="F761">
        <v>41.73</v>
      </c>
      <c r="G761" t="s">
        <v>200</v>
      </c>
      <c r="H761">
        <v>1</v>
      </c>
    </row>
    <row r="762" spans="1:8" x14ac:dyDescent="0.15">
      <c r="A762" s="73">
        <v>761</v>
      </c>
      <c r="B762" t="s">
        <v>194</v>
      </c>
      <c r="C762" t="s">
        <v>1320</v>
      </c>
      <c r="D762" t="s">
        <v>186</v>
      </c>
      <c r="E762" t="s">
        <v>185</v>
      </c>
      <c r="F762">
        <v>42.01</v>
      </c>
      <c r="G762" t="s">
        <v>200</v>
      </c>
      <c r="H762">
        <v>1</v>
      </c>
    </row>
    <row r="763" spans="1:8" x14ac:dyDescent="0.15">
      <c r="A763" s="73">
        <v>762</v>
      </c>
      <c r="B763" t="s">
        <v>194</v>
      </c>
      <c r="C763" t="s">
        <v>1321</v>
      </c>
      <c r="D763" t="s">
        <v>191</v>
      </c>
      <c r="E763" t="s">
        <v>187</v>
      </c>
      <c r="F763">
        <v>41.94</v>
      </c>
      <c r="G763" t="s">
        <v>200</v>
      </c>
      <c r="H763">
        <v>1</v>
      </c>
    </row>
    <row r="764" spans="1:8" x14ac:dyDescent="0.15">
      <c r="A764" s="73">
        <v>763</v>
      </c>
      <c r="B764" t="s">
        <v>194</v>
      </c>
      <c r="C764" t="s">
        <v>1322</v>
      </c>
      <c r="D764" t="s">
        <v>202</v>
      </c>
      <c r="E764" t="s">
        <v>187</v>
      </c>
      <c r="F764">
        <v>41.94</v>
      </c>
      <c r="G764" t="s">
        <v>200</v>
      </c>
      <c r="H764">
        <v>1</v>
      </c>
    </row>
    <row r="765" spans="1:8" x14ac:dyDescent="0.15">
      <c r="A765" s="73">
        <v>764</v>
      </c>
      <c r="B765" t="s">
        <v>194</v>
      </c>
      <c r="C765" t="s">
        <v>1323</v>
      </c>
      <c r="D765" t="s">
        <v>202</v>
      </c>
      <c r="E765" t="s">
        <v>187</v>
      </c>
      <c r="F765">
        <v>41.73</v>
      </c>
      <c r="G765" t="s">
        <v>200</v>
      </c>
      <c r="H765">
        <v>1</v>
      </c>
    </row>
    <row r="766" spans="1:8" x14ac:dyDescent="0.15">
      <c r="A766" s="73">
        <v>765</v>
      </c>
      <c r="B766" t="s">
        <v>194</v>
      </c>
      <c r="C766" t="s">
        <v>1324</v>
      </c>
      <c r="D766" t="s">
        <v>191</v>
      </c>
      <c r="E766" t="s">
        <v>187</v>
      </c>
      <c r="F766">
        <v>41.73</v>
      </c>
      <c r="G766" t="s">
        <v>200</v>
      </c>
      <c r="H766">
        <v>1</v>
      </c>
    </row>
    <row r="767" spans="1:8" x14ac:dyDescent="0.15">
      <c r="A767" s="73">
        <v>766</v>
      </c>
      <c r="B767" t="s">
        <v>194</v>
      </c>
      <c r="C767" t="s">
        <v>1326</v>
      </c>
      <c r="D767" t="s">
        <v>186</v>
      </c>
      <c r="E767" t="s">
        <v>185</v>
      </c>
      <c r="F767">
        <v>41.6</v>
      </c>
      <c r="G767" t="s">
        <v>200</v>
      </c>
      <c r="H767">
        <v>1</v>
      </c>
    </row>
    <row r="768" spans="1:8" x14ac:dyDescent="0.15">
      <c r="A768" s="73">
        <v>767</v>
      </c>
      <c r="B768" t="s">
        <v>194</v>
      </c>
      <c r="C768" t="s">
        <v>1327</v>
      </c>
      <c r="D768" t="s">
        <v>188</v>
      </c>
      <c r="E768" t="s">
        <v>185</v>
      </c>
      <c r="F768">
        <v>41.73</v>
      </c>
      <c r="G768" t="s">
        <v>200</v>
      </c>
      <c r="H768">
        <v>1</v>
      </c>
    </row>
    <row r="769" spans="1:8" x14ac:dyDescent="0.15">
      <c r="A769" s="73">
        <v>768</v>
      </c>
      <c r="B769" t="s">
        <v>194</v>
      </c>
      <c r="C769" t="s">
        <v>1328</v>
      </c>
      <c r="D769" t="s">
        <v>186</v>
      </c>
      <c r="E769" t="s">
        <v>185</v>
      </c>
      <c r="F769">
        <v>42.01</v>
      </c>
      <c r="G769" t="s">
        <v>200</v>
      </c>
      <c r="H769">
        <v>1</v>
      </c>
    </row>
    <row r="770" spans="1:8" x14ac:dyDescent="0.15">
      <c r="A770" s="73">
        <v>769</v>
      </c>
      <c r="B770" t="s">
        <v>194</v>
      </c>
      <c r="C770" t="s">
        <v>1329</v>
      </c>
      <c r="D770" t="s">
        <v>191</v>
      </c>
      <c r="E770" t="s">
        <v>187</v>
      </c>
      <c r="F770">
        <v>41.94</v>
      </c>
      <c r="G770" t="s">
        <v>200</v>
      </c>
      <c r="H770">
        <v>1</v>
      </c>
    </row>
    <row r="771" spans="1:8" x14ac:dyDescent="0.15">
      <c r="A771" s="73">
        <v>770</v>
      </c>
      <c r="B771" t="s">
        <v>194</v>
      </c>
      <c r="C771" t="s">
        <v>1330</v>
      </c>
      <c r="D771" t="s">
        <v>202</v>
      </c>
      <c r="E771" t="s">
        <v>187</v>
      </c>
      <c r="F771">
        <v>41.94</v>
      </c>
      <c r="G771" t="s">
        <v>200</v>
      </c>
      <c r="H771">
        <v>1</v>
      </c>
    </row>
    <row r="772" spans="1:8" x14ac:dyDescent="0.15">
      <c r="A772" s="73">
        <v>771</v>
      </c>
      <c r="B772" t="s">
        <v>194</v>
      </c>
      <c r="C772" t="s">
        <v>1331</v>
      </c>
      <c r="D772" t="s">
        <v>202</v>
      </c>
      <c r="E772" t="s">
        <v>187</v>
      </c>
      <c r="F772">
        <v>41.73</v>
      </c>
      <c r="G772" t="s">
        <v>200</v>
      </c>
      <c r="H772">
        <v>1</v>
      </c>
    </row>
    <row r="773" spans="1:8" x14ac:dyDescent="0.15">
      <c r="A773" s="73">
        <v>772</v>
      </c>
      <c r="B773" t="s">
        <v>194</v>
      </c>
      <c r="C773" t="s">
        <v>1332</v>
      </c>
      <c r="D773" t="s">
        <v>191</v>
      </c>
      <c r="E773" t="s">
        <v>187</v>
      </c>
      <c r="F773">
        <v>41.73</v>
      </c>
      <c r="G773" t="s">
        <v>200</v>
      </c>
      <c r="H773">
        <v>1</v>
      </c>
    </row>
    <row r="774" spans="1:8" x14ac:dyDescent="0.15">
      <c r="A774" s="73">
        <v>773</v>
      </c>
      <c r="B774" t="s">
        <v>194</v>
      </c>
      <c r="C774" t="s">
        <v>1334</v>
      </c>
      <c r="D774" t="s">
        <v>186</v>
      </c>
      <c r="E774" t="s">
        <v>185</v>
      </c>
      <c r="F774">
        <v>41.6</v>
      </c>
      <c r="G774" t="s">
        <v>200</v>
      </c>
      <c r="H774">
        <v>1</v>
      </c>
    </row>
    <row r="775" spans="1:8" x14ac:dyDescent="0.15">
      <c r="A775" s="73">
        <v>774</v>
      </c>
      <c r="B775" t="s">
        <v>194</v>
      </c>
      <c r="C775" t="s">
        <v>1335</v>
      </c>
      <c r="D775" t="s">
        <v>188</v>
      </c>
      <c r="E775" t="s">
        <v>185</v>
      </c>
      <c r="F775">
        <v>41.73</v>
      </c>
      <c r="G775" t="s">
        <v>200</v>
      </c>
      <c r="H775">
        <v>1</v>
      </c>
    </row>
    <row r="776" spans="1:8" x14ac:dyDescent="0.15">
      <c r="A776" s="73">
        <v>775</v>
      </c>
      <c r="B776" t="s">
        <v>194</v>
      </c>
      <c r="C776" t="s">
        <v>1336</v>
      </c>
      <c r="D776" t="s">
        <v>186</v>
      </c>
      <c r="E776" t="s">
        <v>185</v>
      </c>
      <c r="F776">
        <v>42.01</v>
      </c>
      <c r="G776" t="s">
        <v>200</v>
      </c>
      <c r="H776">
        <v>1</v>
      </c>
    </row>
    <row r="777" spans="1:8" x14ac:dyDescent="0.15">
      <c r="A777" s="73">
        <v>776</v>
      </c>
      <c r="B777" t="s">
        <v>194</v>
      </c>
      <c r="C777" t="s">
        <v>1337</v>
      </c>
      <c r="D777" t="s">
        <v>191</v>
      </c>
      <c r="E777" t="s">
        <v>187</v>
      </c>
      <c r="F777">
        <v>41.94</v>
      </c>
      <c r="G777" t="s">
        <v>200</v>
      </c>
      <c r="H777">
        <v>1</v>
      </c>
    </row>
    <row r="778" spans="1:8" x14ac:dyDescent="0.15">
      <c r="A778" s="73">
        <v>777</v>
      </c>
      <c r="B778" t="s">
        <v>194</v>
      </c>
      <c r="C778" t="s">
        <v>1338</v>
      </c>
      <c r="D778" t="s">
        <v>202</v>
      </c>
      <c r="E778" t="s">
        <v>187</v>
      </c>
      <c r="F778">
        <v>41.94</v>
      </c>
      <c r="G778" t="s">
        <v>200</v>
      </c>
      <c r="H778">
        <v>1</v>
      </c>
    </row>
    <row r="779" spans="1:8" x14ac:dyDescent="0.15">
      <c r="A779" s="73">
        <v>778</v>
      </c>
      <c r="B779" t="s">
        <v>194</v>
      </c>
      <c r="C779" t="s">
        <v>1339</v>
      </c>
      <c r="D779" t="s">
        <v>202</v>
      </c>
      <c r="E779" t="s">
        <v>187</v>
      </c>
      <c r="F779">
        <v>41.73</v>
      </c>
      <c r="G779" t="s">
        <v>200</v>
      </c>
      <c r="H779">
        <v>1</v>
      </c>
    </row>
    <row r="780" spans="1:8" x14ac:dyDescent="0.15">
      <c r="A780" s="73">
        <v>779</v>
      </c>
      <c r="B780" t="s">
        <v>194</v>
      </c>
      <c r="C780" t="s">
        <v>1340</v>
      </c>
      <c r="D780" t="s">
        <v>191</v>
      </c>
      <c r="E780" t="s">
        <v>187</v>
      </c>
      <c r="F780">
        <v>41.73</v>
      </c>
      <c r="G780" t="s">
        <v>200</v>
      </c>
      <c r="H780">
        <v>1</v>
      </c>
    </row>
    <row r="781" spans="1:8" x14ac:dyDescent="0.15">
      <c r="A781" s="73">
        <v>780</v>
      </c>
      <c r="B781" t="s">
        <v>194</v>
      </c>
      <c r="C781" t="s">
        <v>1342</v>
      </c>
      <c r="D781" t="s">
        <v>186</v>
      </c>
      <c r="E781" t="s">
        <v>185</v>
      </c>
      <c r="F781">
        <v>41.6</v>
      </c>
      <c r="G781" t="s">
        <v>200</v>
      </c>
      <c r="H781">
        <v>1</v>
      </c>
    </row>
    <row r="782" spans="1:8" x14ac:dyDescent="0.15">
      <c r="A782" s="73">
        <v>781</v>
      </c>
      <c r="B782" t="s">
        <v>194</v>
      </c>
      <c r="C782" t="s">
        <v>1343</v>
      </c>
      <c r="D782" t="s">
        <v>188</v>
      </c>
      <c r="E782" t="s">
        <v>185</v>
      </c>
      <c r="F782">
        <v>41.73</v>
      </c>
      <c r="G782" t="s">
        <v>200</v>
      </c>
      <c r="H782">
        <v>1</v>
      </c>
    </row>
    <row r="783" spans="1:8" x14ac:dyDescent="0.15">
      <c r="A783" s="73">
        <v>782</v>
      </c>
      <c r="B783" t="s">
        <v>194</v>
      </c>
      <c r="C783" t="s">
        <v>1344</v>
      </c>
      <c r="D783" t="s">
        <v>186</v>
      </c>
      <c r="E783" t="s">
        <v>185</v>
      </c>
      <c r="F783">
        <v>42.01</v>
      </c>
      <c r="G783" t="s">
        <v>200</v>
      </c>
      <c r="H783">
        <v>1</v>
      </c>
    </row>
    <row r="784" spans="1:8" x14ac:dyDescent="0.15">
      <c r="A784" s="73">
        <v>783</v>
      </c>
      <c r="B784" t="s">
        <v>194</v>
      </c>
      <c r="C784" t="s">
        <v>1345</v>
      </c>
      <c r="D784" t="s">
        <v>191</v>
      </c>
      <c r="E784" t="s">
        <v>187</v>
      </c>
      <c r="F784">
        <v>41.94</v>
      </c>
      <c r="G784" t="s">
        <v>200</v>
      </c>
      <c r="H784">
        <v>1</v>
      </c>
    </row>
    <row r="785" spans="1:8" x14ac:dyDescent="0.15">
      <c r="A785" s="73">
        <v>784</v>
      </c>
      <c r="B785" t="s">
        <v>194</v>
      </c>
      <c r="C785" t="s">
        <v>1346</v>
      </c>
      <c r="D785" t="s">
        <v>202</v>
      </c>
      <c r="E785" t="s">
        <v>187</v>
      </c>
      <c r="F785">
        <v>41.94</v>
      </c>
      <c r="G785" t="s">
        <v>200</v>
      </c>
      <c r="H785">
        <v>1</v>
      </c>
    </row>
    <row r="786" spans="1:8" x14ac:dyDescent="0.15">
      <c r="A786" s="73">
        <v>785</v>
      </c>
      <c r="B786" t="s">
        <v>194</v>
      </c>
      <c r="C786" t="s">
        <v>1347</v>
      </c>
      <c r="D786" t="s">
        <v>202</v>
      </c>
      <c r="E786" t="s">
        <v>187</v>
      </c>
      <c r="F786">
        <v>41.73</v>
      </c>
      <c r="G786" t="s">
        <v>200</v>
      </c>
      <c r="H786">
        <v>1</v>
      </c>
    </row>
    <row r="787" spans="1:8" x14ac:dyDescent="0.15">
      <c r="A787" s="73">
        <v>786</v>
      </c>
      <c r="B787" t="s">
        <v>194</v>
      </c>
      <c r="C787" t="s">
        <v>1348</v>
      </c>
      <c r="D787" t="s">
        <v>191</v>
      </c>
      <c r="E787" t="s">
        <v>187</v>
      </c>
      <c r="F787">
        <v>41.73</v>
      </c>
      <c r="G787" t="s">
        <v>200</v>
      </c>
      <c r="H787">
        <v>1</v>
      </c>
    </row>
    <row r="788" spans="1:8" x14ac:dyDescent="0.15">
      <c r="A788" s="73">
        <v>787</v>
      </c>
      <c r="B788" t="s">
        <v>194</v>
      </c>
      <c r="C788" t="s">
        <v>1350</v>
      </c>
      <c r="D788" t="s">
        <v>186</v>
      </c>
      <c r="E788" t="s">
        <v>185</v>
      </c>
      <c r="F788">
        <v>41.6</v>
      </c>
      <c r="G788" t="s">
        <v>200</v>
      </c>
      <c r="H788">
        <v>1</v>
      </c>
    </row>
    <row r="789" spans="1:8" x14ac:dyDescent="0.15">
      <c r="A789" s="73">
        <v>788</v>
      </c>
      <c r="B789" t="s">
        <v>194</v>
      </c>
      <c r="C789" t="s">
        <v>1351</v>
      </c>
      <c r="D789" t="s">
        <v>188</v>
      </c>
      <c r="E789" t="s">
        <v>185</v>
      </c>
      <c r="F789">
        <v>41.73</v>
      </c>
      <c r="G789" t="s">
        <v>200</v>
      </c>
      <c r="H789">
        <v>1</v>
      </c>
    </row>
    <row r="790" spans="1:8" x14ac:dyDescent="0.15">
      <c r="A790" s="73">
        <v>789</v>
      </c>
      <c r="B790" t="s">
        <v>194</v>
      </c>
      <c r="C790" t="s">
        <v>1352</v>
      </c>
      <c r="D790" t="s">
        <v>186</v>
      </c>
      <c r="E790" t="s">
        <v>185</v>
      </c>
      <c r="F790">
        <v>42.01</v>
      </c>
      <c r="G790" t="s">
        <v>200</v>
      </c>
      <c r="H790">
        <v>1</v>
      </c>
    </row>
    <row r="791" spans="1:8" x14ac:dyDescent="0.15">
      <c r="A791" s="73">
        <v>790</v>
      </c>
      <c r="B791" t="s">
        <v>194</v>
      </c>
      <c r="C791" t="s">
        <v>1353</v>
      </c>
      <c r="D791" t="s">
        <v>191</v>
      </c>
      <c r="E791" t="s">
        <v>187</v>
      </c>
      <c r="F791">
        <v>41.94</v>
      </c>
      <c r="G791" t="s">
        <v>200</v>
      </c>
      <c r="H791">
        <v>1</v>
      </c>
    </row>
    <row r="792" spans="1:8" x14ac:dyDescent="0.15">
      <c r="A792" s="73">
        <v>791</v>
      </c>
      <c r="B792" t="s">
        <v>194</v>
      </c>
      <c r="C792" t="s">
        <v>1354</v>
      </c>
      <c r="D792" t="s">
        <v>202</v>
      </c>
      <c r="E792" t="s">
        <v>187</v>
      </c>
      <c r="F792">
        <v>41.94</v>
      </c>
      <c r="G792" t="s">
        <v>200</v>
      </c>
      <c r="H792">
        <v>1</v>
      </c>
    </row>
    <row r="793" spans="1:8" x14ac:dyDescent="0.15">
      <c r="A793" s="73">
        <v>792</v>
      </c>
      <c r="B793" t="s">
        <v>194</v>
      </c>
      <c r="C793" t="s">
        <v>1355</v>
      </c>
      <c r="D793" t="s">
        <v>202</v>
      </c>
      <c r="E793" t="s">
        <v>187</v>
      </c>
      <c r="F793">
        <v>41.73</v>
      </c>
      <c r="G793" t="s">
        <v>200</v>
      </c>
      <c r="H793">
        <v>1</v>
      </c>
    </row>
    <row r="794" spans="1:8" x14ac:dyDescent="0.15">
      <c r="A794" s="73">
        <v>793</v>
      </c>
      <c r="B794" t="s">
        <v>194</v>
      </c>
      <c r="C794" t="s">
        <v>1356</v>
      </c>
      <c r="D794" t="s">
        <v>191</v>
      </c>
      <c r="E794" t="s">
        <v>187</v>
      </c>
      <c r="F794">
        <v>41.73</v>
      </c>
      <c r="G794" t="s">
        <v>200</v>
      </c>
      <c r="H794">
        <v>1</v>
      </c>
    </row>
    <row r="795" spans="1:8" x14ac:dyDescent="0.15">
      <c r="A795" s="73">
        <v>794</v>
      </c>
      <c r="B795" t="s">
        <v>194</v>
      </c>
      <c r="C795" t="s">
        <v>1358</v>
      </c>
      <c r="D795" t="s">
        <v>186</v>
      </c>
      <c r="E795" t="s">
        <v>185</v>
      </c>
      <c r="F795">
        <v>41.6</v>
      </c>
      <c r="G795" t="s">
        <v>200</v>
      </c>
      <c r="H795">
        <v>1</v>
      </c>
    </row>
    <row r="796" spans="1:8" x14ac:dyDescent="0.15">
      <c r="A796" s="73">
        <v>795</v>
      </c>
      <c r="B796" t="s">
        <v>194</v>
      </c>
      <c r="C796" t="s">
        <v>1359</v>
      </c>
      <c r="D796" t="s">
        <v>188</v>
      </c>
      <c r="E796" t="s">
        <v>185</v>
      </c>
      <c r="F796">
        <v>41.73</v>
      </c>
      <c r="G796" t="s">
        <v>200</v>
      </c>
      <c r="H796">
        <v>1</v>
      </c>
    </row>
    <row r="797" spans="1:8" x14ac:dyDescent="0.15">
      <c r="A797" s="73">
        <v>796</v>
      </c>
      <c r="B797" t="s">
        <v>194</v>
      </c>
      <c r="C797" t="s">
        <v>1360</v>
      </c>
      <c r="D797" t="s">
        <v>186</v>
      </c>
      <c r="E797" t="s">
        <v>185</v>
      </c>
      <c r="F797">
        <v>42.01</v>
      </c>
      <c r="G797" t="s">
        <v>200</v>
      </c>
      <c r="H797">
        <v>1</v>
      </c>
    </row>
    <row r="798" spans="1:8" x14ac:dyDescent="0.15">
      <c r="A798" s="73">
        <v>797</v>
      </c>
      <c r="B798" t="s">
        <v>194</v>
      </c>
      <c r="C798" t="s">
        <v>1361</v>
      </c>
      <c r="D798" t="s">
        <v>191</v>
      </c>
      <c r="E798" t="s">
        <v>187</v>
      </c>
      <c r="F798">
        <v>41.94</v>
      </c>
      <c r="G798" t="s">
        <v>200</v>
      </c>
      <c r="H798">
        <v>1</v>
      </c>
    </row>
    <row r="799" spans="1:8" x14ac:dyDescent="0.15">
      <c r="A799" s="73">
        <v>798</v>
      </c>
      <c r="B799" t="s">
        <v>194</v>
      </c>
      <c r="C799" t="s">
        <v>1362</v>
      </c>
      <c r="D799" t="s">
        <v>202</v>
      </c>
      <c r="E799" t="s">
        <v>187</v>
      </c>
      <c r="F799">
        <v>41.94</v>
      </c>
      <c r="G799" t="s">
        <v>200</v>
      </c>
      <c r="H799">
        <v>1</v>
      </c>
    </row>
    <row r="800" spans="1:8" x14ac:dyDescent="0.15">
      <c r="A800" s="73">
        <v>799</v>
      </c>
      <c r="B800" t="s">
        <v>194</v>
      </c>
      <c r="C800" t="s">
        <v>1363</v>
      </c>
      <c r="D800" t="s">
        <v>202</v>
      </c>
      <c r="E800" t="s">
        <v>187</v>
      </c>
      <c r="F800">
        <v>41.73</v>
      </c>
      <c r="G800" t="s">
        <v>200</v>
      </c>
      <c r="H800">
        <v>1</v>
      </c>
    </row>
    <row r="801" spans="1:8" x14ac:dyDescent="0.15">
      <c r="A801" s="73">
        <v>800</v>
      </c>
      <c r="B801" t="s">
        <v>194</v>
      </c>
      <c r="C801" t="s">
        <v>1364</v>
      </c>
      <c r="D801" t="s">
        <v>191</v>
      </c>
      <c r="E801" t="s">
        <v>187</v>
      </c>
      <c r="F801">
        <v>41.73</v>
      </c>
      <c r="G801" t="s">
        <v>200</v>
      </c>
      <c r="H801">
        <v>1</v>
      </c>
    </row>
    <row r="802" spans="1:8" x14ac:dyDescent="0.15">
      <c r="A802" s="73">
        <v>801</v>
      </c>
      <c r="B802" t="s">
        <v>194</v>
      </c>
      <c r="C802" t="s">
        <v>1366</v>
      </c>
      <c r="D802" t="s">
        <v>186</v>
      </c>
      <c r="E802" t="s">
        <v>185</v>
      </c>
      <c r="F802">
        <v>41.6</v>
      </c>
      <c r="G802" t="s">
        <v>200</v>
      </c>
      <c r="H802">
        <v>1</v>
      </c>
    </row>
    <row r="803" spans="1:8" x14ac:dyDescent="0.15">
      <c r="A803" s="73">
        <v>802</v>
      </c>
      <c r="B803" t="s">
        <v>194</v>
      </c>
      <c r="C803" t="s">
        <v>1367</v>
      </c>
      <c r="D803" t="s">
        <v>188</v>
      </c>
      <c r="E803" t="s">
        <v>185</v>
      </c>
      <c r="F803">
        <v>41.73</v>
      </c>
      <c r="G803" t="s">
        <v>200</v>
      </c>
      <c r="H803">
        <v>1</v>
      </c>
    </row>
    <row r="804" spans="1:8" x14ac:dyDescent="0.15">
      <c r="A804" s="73">
        <v>803</v>
      </c>
      <c r="B804" t="s">
        <v>194</v>
      </c>
      <c r="C804" t="s">
        <v>1368</v>
      </c>
      <c r="D804" t="s">
        <v>186</v>
      </c>
      <c r="E804" t="s">
        <v>185</v>
      </c>
      <c r="F804">
        <v>42.01</v>
      </c>
      <c r="G804" t="s">
        <v>200</v>
      </c>
      <c r="H804">
        <v>1</v>
      </c>
    </row>
    <row r="805" spans="1:8" x14ac:dyDescent="0.15">
      <c r="A805" s="73">
        <v>804</v>
      </c>
      <c r="B805" t="s">
        <v>194</v>
      </c>
      <c r="C805" t="s">
        <v>1369</v>
      </c>
      <c r="D805" t="s">
        <v>191</v>
      </c>
      <c r="E805" t="s">
        <v>187</v>
      </c>
      <c r="F805">
        <v>41.94</v>
      </c>
      <c r="G805" t="s">
        <v>200</v>
      </c>
      <c r="H805">
        <v>1</v>
      </c>
    </row>
    <row r="806" spans="1:8" x14ac:dyDescent="0.15">
      <c r="A806" s="73">
        <v>805</v>
      </c>
      <c r="B806" t="s">
        <v>194</v>
      </c>
      <c r="C806" t="s">
        <v>1370</v>
      </c>
      <c r="D806" t="s">
        <v>202</v>
      </c>
      <c r="E806" t="s">
        <v>187</v>
      </c>
      <c r="F806">
        <v>41.94</v>
      </c>
      <c r="G806" t="s">
        <v>200</v>
      </c>
      <c r="H806">
        <v>1</v>
      </c>
    </row>
    <row r="807" spans="1:8" x14ac:dyDescent="0.15">
      <c r="A807" s="73">
        <v>806</v>
      </c>
      <c r="B807" t="s">
        <v>194</v>
      </c>
      <c r="C807" t="s">
        <v>1371</v>
      </c>
      <c r="D807" t="s">
        <v>202</v>
      </c>
      <c r="E807" t="s">
        <v>187</v>
      </c>
      <c r="F807">
        <v>41.73</v>
      </c>
      <c r="G807" t="s">
        <v>200</v>
      </c>
      <c r="H807">
        <v>1</v>
      </c>
    </row>
    <row r="808" spans="1:8" x14ac:dyDescent="0.15">
      <c r="A808" s="73">
        <v>807</v>
      </c>
      <c r="B808" t="s">
        <v>194</v>
      </c>
      <c r="C808" t="s">
        <v>1372</v>
      </c>
      <c r="D808" t="s">
        <v>191</v>
      </c>
      <c r="E808" t="s">
        <v>187</v>
      </c>
      <c r="F808">
        <v>41.73</v>
      </c>
      <c r="G808" t="s">
        <v>200</v>
      </c>
      <c r="H808">
        <v>1</v>
      </c>
    </row>
    <row r="809" spans="1:8" x14ac:dyDescent="0.15">
      <c r="A809" s="73">
        <v>808</v>
      </c>
      <c r="B809" t="s">
        <v>194</v>
      </c>
      <c r="C809" t="s">
        <v>1374</v>
      </c>
      <c r="D809" t="s">
        <v>186</v>
      </c>
      <c r="E809" t="s">
        <v>185</v>
      </c>
      <c r="F809">
        <v>41.6</v>
      </c>
      <c r="G809" t="s">
        <v>200</v>
      </c>
      <c r="H809">
        <v>1</v>
      </c>
    </row>
    <row r="810" spans="1:8" x14ac:dyDescent="0.15">
      <c r="A810" s="73">
        <v>809</v>
      </c>
      <c r="B810" t="s">
        <v>194</v>
      </c>
      <c r="C810" t="s">
        <v>1375</v>
      </c>
      <c r="D810" t="s">
        <v>188</v>
      </c>
      <c r="E810" t="s">
        <v>185</v>
      </c>
      <c r="F810">
        <v>41.73</v>
      </c>
      <c r="G810" t="s">
        <v>200</v>
      </c>
      <c r="H810">
        <v>1</v>
      </c>
    </row>
    <row r="811" spans="1:8" x14ac:dyDescent="0.15">
      <c r="A811" s="73">
        <v>810</v>
      </c>
      <c r="B811" t="s">
        <v>194</v>
      </c>
      <c r="C811" t="s">
        <v>1376</v>
      </c>
      <c r="D811" t="s">
        <v>186</v>
      </c>
      <c r="E811" t="s">
        <v>185</v>
      </c>
      <c r="F811">
        <v>42.01</v>
      </c>
      <c r="G811" t="s">
        <v>200</v>
      </c>
      <c r="H811">
        <v>1</v>
      </c>
    </row>
    <row r="812" spans="1:8" x14ac:dyDescent="0.15">
      <c r="A812" s="73">
        <v>811</v>
      </c>
      <c r="B812" t="s">
        <v>194</v>
      </c>
      <c r="C812" t="s">
        <v>1377</v>
      </c>
      <c r="D812" t="s">
        <v>191</v>
      </c>
      <c r="E812" t="s">
        <v>187</v>
      </c>
      <c r="F812">
        <v>41.94</v>
      </c>
      <c r="G812" t="s">
        <v>200</v>
      </c>
      <c r="H812">
        <v>1</v>
      </c>
    </row>
    <row r="813" spans="1:8" x14ac:dyDescent="0.15">
      <c r="A813" s="73">
        <v>812</v>
      </c>
      <c r="B813" t="s">
        <v>194</v>
      </c>
      <c r="C813" t="s">
        <v>1378</v>
      </c>
      <c r="D813" t="s">
        <v>202</v>
      </c>
      <c r="E813" t="s">
        <v>187</v>
      </c>
      <c r="F813">
        <v>41.94</v>
      </c>
      <c r="G813" t="s">
        <v>200</v>
      </c>
      <c r="H813">
        <v>1</v>
      </c>
    </row>
    <row r="814" spans="1:8" x14ac:dyDescent="0.15">
      <c r="A814" s="73">
        <v>813</v>
      </c>
      <c r="B814" t="s">
        <v>194</v>
      </c>
      <c r="C814" t="s">
        <v>1379</v>
      </c>
      <c r="D814" t="s">
        <v>202</v>
      </c>
      <c r="E814" t="s">
        <v>187</v>
      </c>
      <c r="F814">
        <v>41.73</v>
      </c>
      <c r="G814" t="s">
        <v>200</v>
      </c>
      <c r="H814">
        <v>1</v>
      </c>
    </row>
    <row r="815" spans="1:8" x14ac:dyDescent="0.15">
      <c r="A815" s="73">
        <v>814</v>
      </c>
      <c r="B815" t="s">
        <v>194</v>
      </c>
      <c r="C815" t="s">
        <v>1380</v>
      </c>
      <c r="D815" t="s">
        <v>191</v>
      </c>
      <c r="E815" t="s">
        <v>187</v>
      </c>
      <c r="F815">
        <v>41.73</v>
      </c>
      <c r="G815" t="s">
        <v>200</v>
      </c>
      <c r="H815">
        <v>1</v>
      </c>
    </row>
    <row r="816" spans="1:8" x14ac:dyDescent="0.15">
      <c r="A816" s="73">
        <v>815</v>
      </c>
      <c r="B816" t="s">
        <v>194</v>
      </c>
      <c r="C816" t="s">
        <v>1382</v>
      </c>
      <c r="D816" t="s">
        <v>186</v>
      </c>
      <c r="E816" t="s">
        <v>185</v>
      </c>
      <c r="F816">
        <v>41.6</v>
      </c>
      <c r="G816" t="s">
        <v>200</v>
      </c>
      <c r="H816">
        <v>1</v>
      </c>
    </row>
    <row r="817" spans="1:8" x14ac:dyDescent="0.15">
      <c r="A817" s="73">
        <v>816</v>
      </c>
      <c r="B817" t="s">
        <v>194</v>
      </c>
      <c r="C817" t="s">
        <v>1383</v>
      </c>
      <c r="D817" t="s">
        <v>188</v>
      </c>
      <c r="E817" t="s">
        <v>185</v>
      </c>
      <c r="F817">
        <v>41.73</v>
      </c>
      <c r="G817" t="s">
        <v>200</v>
      </c>
      <c r="H817">
        <v>1</v>
      </c>
    </row>
    <row r="818" spans="1:8" x14ac:dyDescent="0.15">
      <c r="A818" s="73">
        <v>817</v>
      </c>
      <c r="B818" t="s">
        <v>194</v>
      </c>
      <c r="C818" t="s">
        <v>1384</v>
      </c>
      <c r="D818" t="s">
        <v>186</v>
      </c>
      <c r="E818" t="s">
        <v>185</v>
      </c>
      <c r="F818">
        <v>42.01</v>
      </c>
      <c r="G818" t="s">
        <v>200</v>
      </c>
      <c r="H818">
        <v>1</v>
      </c>
    </row>
    <row r="819" spans="1:8" x14ac:dyDescent="0.15">
      <c r="A819" s="73">
        <v>818</v>
      </c>
      <c r="B819" t="s">
        <v>194</v>
      </c>
      <c r="C819" t="s">
        <v>1385</v>
      </c>
      <c r="D819" t="s">
        <v>191</v>
      </c>
      <c r="E819" t="s">
        <v>187</v>
      </c>
      <c r="F819">
        <v>41.94</v>
      </c>
      <c r="G819" t="s">
        <v>200</v>
      </c>
      <c r="H819">
        <v>1</v>
      </c>
    </row>
    <row r="820" spans="1:8" x14ac:dyDescent="0.15">
      <c r="A820" s="73">
        <v>819</v>
      </c>
      <c r="B820" t="s">
        <v>194</v>
      </c>
      <c r="C820" t="s">
        <v>1386</v>
      </c>
      <c r="D820" t="s">
        <v>202</v>
      </c>
      <c r="E820" t="s">
        <v>187</v>
      </c>
      <c r="F820">
        <v>41.94</v>
      </c>
      <c r="G820" t="s">
        <v>200</v>
      </c>
      <c r="H820">
        <v>1</v>
      </c>
    </row>
    <row r="821" spans="1:8" x14ac:dyDescent="0.15">
      <c r="A821" s="73">
        <v>820</v>
      </c>
      <c r="B821" t="s">
        <v>194</v>
      </c>
      <c r="C821" t="s">
        <v>1387</v>
      </c>
      <c r="D821" t="s">
        <v>202</v>
      </c>
      <c r="E821" t="s">
        <v>187</v>
      </c>
      <c r="F821">
        <v>41.73</v>
      </c>
      <c r="G821" t="s">
        <v>200</v>
      </c>
      <c r="H821">
        <v>1</v>
      </c>
    </row>
    <row r="822" spans="1:8" x14ac:dyDescent="0.15">
      <c r="A822" s="73">
        <v>821</v>
      </c>
      <c r="B822" t="s">
        <v>194</v>
      </c>
      <c r="C822" t="s">
        <v>1388</v>
      </c>
      <c r="D822" t="s">
        <v>191</v>
      </c>
      <c r="E822" t="s">
        <v>187</v>
      </c>
      <c r="F822">
        <v>41.73</v>
      </c>
      <c r="G822" t="s">
        <v>200</v>
      </c>
      <c r="H822">
        <v>1</v>
      </c>
    </row>
    <row r="823" spans="1:8" x14ac:dyDescent="0.15">
      <c r="A823" s="73">
        <v>822</v>
      </c>
      <c r="B823" t="s">
        <v>194</v>
      </c>
      <c r="C823" t="s">
        <v>1390</v>
      </c>
      <c r="D823" t="s">
        <v>186</v>
      </c>
      <c r="E823" t="s">
        <v>185</v>
      </c>
      <c r="F823">
        <v>41.6</v>
      </c>
      <c r="G823" t="s">
        <v>200</v>
      </c>
      <c r="H823">
        <v>1</v>
      </c>
    </row>
    <row r="824" spans="1:8" x14ac:dyDescent="0.15">
      <c r="A824" s="73">
        <v>823</v>
      </c>
      <c r="B824" t="s">
        <v>194</v>
      </c>
      <c r="C824" t="s">
        <v>1391</v>
      </c>
      <c r="D824" t="s">
        <v>188</v>
      </c>
      <c r="E824" t="s">
        <v>185</v>
      </c>
      <c r="F824">
        <v>41.73</v>
      </c>
      <c r="G824" t="s">
        <v>200</v>
      </c>
      <c r="H824">
        <v>1</v>
      </c>
    </row>
    <row r="825" spans="1:8" x14ac:dyDescent="0.15">
      <c r="A825" s="73">
        <v>824</v>
      </c>
      <c r="B825" t="s">
        <v>194</v>
      </c>
      <c r="C825" t="s">
        <v>1392</v>
      </c>
      <c r="D825" t="s">
        <v>186</v>
      </c>
      <c r="E825" t="s">
        <v>185</v>
      </c>
      <c r="F825">
        <v>42.01</v>
      </c>
      <c r="G825" t="s">
        <v>200</v>
      </c>
      <c r="H825">
        <v>1</v>
      </c>
    </row>
    <row r="826" spans="1:8" x14ac:dyDescent="0.15">
      <c r="A826" s="73">
        <v>825</v>
      </c>
      <c r="B826" t="s">
        <v>194</v>
      </c>
      <c r="C826" t="s">
        <v>1393</v>
      </c>
      <c r="D826" t="s">
        <v>191</v>
      </c>
      <c r="E826" t="s">
        <v>187</v>
      </c>
      <c r="F826">
        <v>41.94</v>
      </c>
      <c r="G826" t="s">
        <v>200</v>
      </c>
      <c r="H826">
        <v>1</v>
      </c>
    </row>
    <row r="827" spans="1:8" x14ac:dyDescent="0.15">
      <c r="A827" s="73">
        <v>826</v>
      </c>
      <c r="B827" t="s">
        <v>194</v>
      </c>
      <c r="C827" t="s">
        <v>1394</v>
      </c>
      <c r="D827" t="s">
        <v>202</v>
      </c>
      <c r="E827" t="s">
        <v>187</v>
      </c>
      <c r="F827">
        <v>41.94</v>
      </c>
      <c r="G827" t="s">
        <v>200</v>
      </c>
      <c r="H827">
        <v>1</v>
      </c>
    </row>
    <row r="828" spans="1:8" x14ac:dyDescent="0.15">
      <c r="A828" s="73">
        <v>827</v>
      </c>
      <c r="B828" t="s">
        <v>194</v>
      </c>
      <c r="C828" t="s">
        <v>1395</v>
      </c>
      <c r="D828" t="s">
        <v>202</v>
      </c>
      <c r="E828" t="s">
        <v>187</v>
      </c>
      <c r="F828">
        <v>41.73</v>
      </c>
      <c r="G828" t="s">
        <v>200</v>
      </c>
      <c r="H828">
        <v>1</v>
      </c>
    </row>
    <row r="829" spans="1:8" x14ac:dyDescent="0.15">
      <c r="A829" s="73">
        <v>828</v>
      </c>
      <c r="B829" t="s">
        <v>194</v>
      </c>
      <c r="C829" t="s">
        <v>1396</v>
      </c>
      <c r="D829" t="s">
        <v>191</v>
      </c>
      <c r="E829" t="s">
        <v>187</v>
      </c>
      <c r="F829">
        <v>41.73</v>
      </c>
      <c r="G829" t="s">
        <v>200</v>
      </c>
      <c r="H829">
        <v>1</v>
      </c>
    </row>
    <row r="830" spans="1:8" x14ac:dyDescent="0.15">
      <c r="A830" s="73">
        <v>829</v>
      </c>
      <c r="B830" t="s">
        <v>194</v>
      </c>
      <c r="C830" t="s">
        <v>1398</v>
      </c>
      <c r="D830" t="s">
        <v>186</v>
      </c>
      <c r="E830" t="s">
        <v>185</v>
      </c>
      <c r="F830">
        <v>41.6</v>
      </c>
      <c r="G830" t="s">
        <v>200</v>
      </c>
      <c r="H830">
        <v>1</v>
      </c>
    </row>
    <row r="831" spans="1:8" x14ac:dyDescent="0.15">
      <c r="A831" s="73">
        <v>830</v>
      </c>
      <c r="B831" t="s">
        <v>194</v>
      </c>
      <c r="C831" t="s">
        <v>1399</v>
      </c>
      <c r="D831" t="s">
        <v>188</v>
      </c>
      <c r="E831" t="s">
        <v>185</v>
      </c>
      <c r="F831">
        <v>41.73</v>
      </c>
      <c r="G831" t="s">
        <v>200</v>
      </c>
      <c r="H831">
        <v>1</v>
      </c>
    </row>
    <row r="832" spans="1:8" x14ac:dyDescent="0.15">
      <c r="A832" s="73">
        <v>831</v>
      </c>
      <c r="B832" t="s">
        <v>194</v>
      </c>
      <c r="C832" t="s">
        <v>1400</v>
      </c>
      <c r="D832" t="s">
        <v>186</v>
      </c>
      <c r="E832" t="s">
        <v>185</v>
      </c>
      <c r="F832">
        <v>42.01</v>
      </c>
      <c r="G832" t="s">
        <v>200</v>
      </c>
      <c r="H832">
        <v>1</v>
      </c>
    </row>
    <row r="833" spans="1:8" x14ac:dyDescent="0.15">
      <c r="A833" s="73">
        <v>832</v>
      </c>
      <c r="B833" t="s">
        <v>194</v>
      </c>
      <c r="C833" t="s">
        <v>1401</v>
      </c>
      <c r="D833" t="s">
        <v>191</v>
      </c>
      <c r="E833" t="s">
        <v>187</v>
      </c>
      <c r="F833">
        <v>41.94</v>
      </c>
      <c r="G833" t="s">
        <v>200</v>
      </c>
      <c r="H833">
        <v>1</v>
      </c>
    </row>
    <row r="834" spans="1:8" x14ac:dyDescent="0.15">
      <c r="A834" s="73">
        <v>833</v>
      </c>
      <c r="B834" t="s">
        <v>194</v>
      </c>
      <c r="C834" t="s">
        <v>1402</v>
      </c>
      <c r="D834" t="s">
        <v>202</v>
      </c>
      <c r="E834" t="s">
        <v>187</v>
      </c>
      <c r="F834">
        <v>41.94</v>
      </c>
      <c r="G834" t="s">
        <v>200</v>
      </c>
      <c r="H834">
        <v>1</v>
      </c>
    </row>
    <row r="835" spans="1:8" x14ac:dyDescent="0.15">
      <c r="A835" s="73">
        <v>834</v>
      </c>
      <c r="B835" t="s">
        <v>194</v>
      </c>
      <c r="C835" t="s">
        <v>1403</v>
      </c>
      <c r="D835" t="s">
        <v>202</v>
      </c>
      <c r="E835" t="s">
        <v>187</v>
      </c>
      <c r="F835">
        <v>41.73</v>
      </c>
      <c r="G835" t="s">
        <v>200</v>
      </c>
      <c r="H835">
        <v>1</v>
      </c>
    </row>
    <row r="836" spans="1:8" x14ac:dyDescent="0.15">
      <c r="A836" s="73">
        <v>835</v>
      </c>
      <c r="B836" t="s">
        <v>194</v>
      </c>
      <c r="C836" t="s">
        <v>1404</v>
      </c>
      <c r="D836" t="s">
        <v>191</v>
      </c>
      <c r="E836" t="s">
        <v>187</v>
      </c>
      <c r="F836">
        <v>41.73</v>
      </c>
      <c r="G836" t="s">
        <v>200</v>
      </c>
      <c r="H836">
        <v>1</v>
      </c>
    </row>
    <row r="837" spans="1:8" x14ac:dyDescent="0.15">
      <c r="A837" s="73">
        <v>836</v>
      </c>
      <c r="B837" t="s">
        <v>194</v>
      </c>
      <c r="C837" t="s">
        <v>1406</v>
      </c>
      <c r="D837" t="s">
        <v>186</v>
      </c>
      <c r="E837" t="s">
        <v>185</v>
      </c>
      <c r="F837">
        <v>41.6</v>
      </c>
      <c r="G837" t="s">
        <v>200</v>
      </c>
      <c r="H837">
        <v>1</v>
      </c>
    </row>
    <row r="838" spans="1:8" x14ac:dyDescent="0.15">
      <c r="A838" s="73">
        <v>837</v>
      </c>
      <c r="B838" t="s">
        <v>194</v>
      </c>
      <c r="C838" t="s">
        <v>1407</v>
      </c>
      <c r="D838" t="s">
        <v>188</v>
      </c>
      <c r="E838" t="s">
        <v>185</v>
      </c>
      <c r="F838">
        <v>41.73</v>
      </c>
      <c r="G838" t="s">
        <v>200</v>
      </c>
      <c r="H838">
        <v>1</v>
      </c>
    </row>
    <row r="839" spans="1:8" x14ac:dyDescent="0.15">
      <c r="A839" s="73">
        <v>838</v>
      </c>
      <c r="B839" t="s">
        <v>194</v>
      </c>
      <c r="C839" t="s">
        <v>1408</v>
      </c>
      <c r="D839" t="s">
        <v>186</v>
      </c>
      <c r="E839" t="s">
        <v>185</v>
      </c>
      <c r="F839">
        <v>42.01</v>
      </c>
      <c r="G839" t="s">
        <v>200</v>
      </c>
      <c r="H839">
        <v>1</v>
      </c>
    </row>
    <row r="840" spans="1:8" x14ac:dyDescent="0.15">
      <c r="A840" s="73">
        <v>839</v>
      </c>
      <c r="B840" t="s">
        <v>194</v>
      </c>
      <c r="C840" t="s">
        <v>1409</v>
      </c>
      <c r="D840" t="s">
        <v>191</v>
      </c>
      <c r="E840" t="s">
        <v>187</v>
      </c>
      <c r="F840">
        <v>41.94</v>
      </c>
      <c r="G840" t="s">
        <v>200</v>
      </c>
      <c r="H840">
        <v>1</v>
      </c>
    </row>
    <row r="841" spans="1:8" x14ac:dyDescent="0.15">
      <c r="A841" s="73">
        <v>840</v>
      </c>
      <c r="B841" t="s">
        <v>194</v>
      </c>
      <c r="C841" t="s">
        <v>1410</v>
      </c>
      <c r="D841" t="s">
        <v>202</v>
      </c>
      <c r="E841" t="s">
        <v>187</v>
      </c>
      <c r="F841">
        <v>41.94</v>
      </c>
      <c r="G841" t="s">
        <v>200</v>
      </c>
      <c r="H841">
        <v>1</v>
      </c>
    </row>
    <row r="842" spans="1:8" x14ac:dyDescent="0.15">
      <c r="A842" s="73">
        <v>841</v>
      </c>
      <c r="B842" t="s">
        <v>194</v>
      </c>
      <c r="C842" t="s">
        <v>1411</v>
      </c>
      <c r="D842" t="s">
        <v>202</v>
      </c>
      <c r="E842" t="s">
        <v>187</v>
      </c>
      <c r="F842">
        <v>41.73</v>
      </c>
      <c r="G842" t="s">
        <v>200</v>
      </c>
      <c r="H842">
        <v>1</v>
      </c>
    </row>
    <row r="843" spans="1:8" x14ac:dyDescent="0.15">
      <c r="A843" s="73">
        <v>842</v>
      </c>
      <c r="B843" t="s">
        <v>194</v>
      </c>
      <c r="C843" t="s">
        <v>1412</v>
      </c>
      <c r="D843" t="s">
        <v>191</v>
      </c>
      <c r="E843" t="s">
        <v>187</v>
      </c>
      <c r="F843">
        <v>41.73</v>
      </c>
      <c r="G843" t="s">
        <v>200</v>
      </c>
      <c r="H843">
        <v>1</v>
      </c>
    </row>
    <row r="844" spans="1:8" x14ac:dyDescent="0.15">
      <c r="A844" s="73">
        <v>843</v>
      </c>
      <c r="B844" t="s">
        <v>194</v>
      </c>
      <c r="C844" t="s">
        <v>1414</v>
      </c>
      <c r="D844" t="s">
        <v>186</v>
      </c>
      <c r="E844" t="s">
        <v>185</v>
      </c>
      <c r="F844">
        <v>41.6</v>
      </c>
      <c r="G844" t="s">
        <v>200</v>
      </c>
      <c r="H844">
        <v>1</v>
      </c>
    </row>
    <row r="845" spans="1:8" x14ac:dyDescent="0.15">
      <c r="A845" s="73">
        <v>844</v>
      </c>
      <c r="B845" t="s">
        <v>194</v>
      </c>
      <c r="C845" t="s">
        <v>1415</v>
      </c>
      <c r="D845" t="s">
        <v>188</v>
      </c>
      <c r="E845" t="s">
        <v>185</v>
      </c>
      <c r="F845">
        <v>41.73</v>
      </c>
      <c r="G845" t="s">
        <v>200</v>
      </c>
      <c r="H845">
        <v>1</v>
      </c>
    </row>
    <row r="846" spans="1:8" x14ac:dyDescent="0.15">
      <c r="A846" s="73">
        <v>845</v>
      </c>
      <c r="B846" t="s">
        <v>194</v>
      </c>
      <c r="C846" t="s">
        <v>1416</v>
      </c>
      <c r="D846" t="s">
        <v>186</v>
      </c>
      <c r="E846" t="s">
        <v>185</v>
      </c>
      <c r="F846">
        <v>42.01</v>
      </c>
      <c r="G846" t="s">
        <v>200</v>
      </c>
      <c r="H846">
        <v>1</v>
      </c>
    </row>
    <row r="847" spans="1:8" x14ac:dyDescent="0.15">
      <c r="A847" s="73">
        <v>846</v>
      </c>
      <c r="B847" t="s">
        <v>194</v>
      </c>
      <c r="C847" t="s">
        <v>1417</v>
      </c>
      <c r="D847" t="s">
        <v>191</v>
      </c>
      <c r="E847" t="s">
        <v>187</v>
      </c>
      <c r="F847">
        <v>41.94</v>
      </c>
      <c r="G847" t="s">
        <v>200</v>
      </c>
      <c r="H847">
        <v>1</v>
      </c>
    </row>
    <row r="848" spans="1:8" x14ac:dyDescent="0.15">
      <c r="A848" s="73">
        <v>847</v>
      </c>
      <c r="B848" t="s">
        <v>194</v>
      </c>
      <c r="C848" t="s">
        <v>1418</v>
      </c>
      <c r="D848" t="s">
        <v>202</v>
      </c>
      <c r="E848" t="s">
        <v>187</v>
      </c>
      <c r="F848">
        <v>41.94</v>
      </c>
      <c r="G848" t="s">
        <v>200</v>
      </c>
      <c r="H848">
        <v>1</v>
      </c>
    </row>
    <row r="849" spans="1:8" x14ac:dyDescent="0.15">
      <c r="A849" s="73">
        <v>848</v>
      </c>
      <c r="B849" t="s">
        <v>194</v>
      </c>
      <c r="C849" t="s">
        <v>1419</v>
      </c>
      <c r="D849" t="s">
        <v>202</v>
      </c>
      <c r="E849" t="s">
        <v>187</v>
      </c>
      <c r="F849">
        <v>41.73</v>
      </c>
      <c r="G849" t="s">
        <v>200</v>
      </c>
      <c r="H849">
        <v>1</v>
      </c>
    </row>
    <row r="850" spans="1:8" x14ac:dyDescent="0.15">
      <c r="A850" s="73">
        <v>849</v>
      </c>
      <c r="B850" t="s">
        <v>194</v>
      </c>
      <c r="C850" t="s">
        <v>1420</v>
      </c>
      <c r="D850" t="s">
        <v>191</v>
      </c>
      <c r="E850" t="s">
        <v>187</v>
      </c>
      <c r="F850">
        <v>41.73</v>
      </c>
      <c r="G850" t="s">
        <v>200</v>
      </c>
      <c r="H850">
        <v>1</v>
      </c>
    </row>
    <row r="851" spans="1:8" x14ac:dyDescent="0.15">
      <c r="A851" s="73">
        <v>850</v>
      </c>
      <c r="B851" t="s">
        <v>194</v>
      </c>
      <c r="C851" t="s">
        <v>1422</v>
      </c>
      <c r="D851" t="s">
        <v>186</v>
      </c>
      <c r="E851" t="s">
        <v>185</v>
      </c>
      <c r="F851">
        <v>41.6</v>
      </c>
      <c r="G851" t="s">
        <v>200</v>
      </c>
      <c r="H851">
        <v>1</v>
      </c>
    </row>
    <row r="852" spans="1:8" x14ac:dyDescent="0.15">
      <c r="A852" s="73">
        <v>851</v>
      </c>
      <c r="B852" t="s">
        <v>194</v>
      </c>
      <c r="C852" t="s">
        <v>1423</v>
      </c>
      <c r="D852" t="s">
        <v>188</v>
      </c>
      <c r="E852" t="s">
        <v>185</v>
      </c>
      <c r="F852">
        <v>41.73</v>
      </c>
      <c r="G852" t="s">
        <v>200</v>
      </c>
      <c r="H852">
        <v>1</v>
      </c>
    </row>
    <row r="853" spans="1:8" x14ac:dyDescent="0.15">
      <c r="A853" s="73">
        <v>852</v>
      </c>
      <c r="B853" t="s">
        <v>194</v>
      </c>
      <c r="C853" t="s">
        <v>1424</v>
      </c>
      <c r="D853" t="s">
        <v>186</v>
      </c>
      <c r="E853" t="s">
        <v>185</v>
      </c>
      <c r="F853">
        <v>42.01</v>
      </c>
      <c r="G853" t="s">
        <v>200</v>
      </c>
      <c r="H853">
        <v>1</v>
      </c>
    </row>
    <row r="854" spans="1:8" x14ac:dyDescent="0.15">
      <c r="A854" s="73">
        <v>853</v>
      </c>
      <c r="B854" t="s">
        <v>194</v>
      </c>
      <c r="C854" t="s">
        <v>1425</v>
      </c>
      <c r="D854" t="s">
        <v>191</v>
      </c>
      <c r="E854" t="s">
        <v>187</v>
      </c>
      <c r="F854">
        <v>41.94</v>
      </c>
      <c r="G854" t="s">
        <v>200</v>
      </c>
      <c r="H854">
        <v>1</v>
      </c>
    </row>
    <row r="855" spans="1:8" x14ac:dyDescent="0.15">
      <c r="A855" s="73">
        <v>854</v>
      </c>
      <c r="B855" t="s">
        <v>194</v>
      </c>
      <c r="C855" t="s">
        <v>1426</v>
      </c>
      <c r="D855" t="s">
        <v>202</v>
      </c>
      <c r="E855" t="s">
        <v>187</v>
      </c>
      <c r="F855">
        <v>41.94</v>
      </c>
      <c r="G855" t="s">
        <v>200</v>
      </c>
      <c r="H855">
        <v>1</v>
      </c>
    </row>
    <row r="856" spans="1:8" x14ac:dyDescent="0.15">
      <c r="A856" s="73">
        <v>855</v>
      </c>
      <c r="B856" t="s">
        <v>194</v>
      </c>
      <c r="C856" t="s">
        <v>1427</v>
      </c>
      <c r="D856" t="s">
        <v>202</v>
      </c>
      <c r="E856" t="s">
        <v>187</v>
      </c>
      <c r="F856">
        <v>41.73</v>
      </c>
      <c r="G856" t="s">
        <v>200</v>
      </c>
      <c r="H856">
        <v>1</v>
      </c>
    </row>
    <row r="857" spans="1:8" x14ac:dyDescent="0.15">
      <c r="A857" s="73">
        <v>856</v>
      </c>
      <c r="B857" t="s">
        <v>194</v>
      </c>
      <c r="C857" t="s">
        <v>1428</v>
      </c>
      <c r="D857" t="s">
        <v>191</v>
      </c>
      <c r="E857" t="s">
        <v>187</v>
      </c>
      <c r="F857">
        <v>41.73</v>
      </c>
      <c r="G857" t="s">
        <v>200</v>
      </c>
      <c r="H857">
        <v>1</v>
      </c>
    </row>
    <row r="858" spans="1:8" x14ac:dyDescent="0.15">
      <c r="A858" s="73">
        <v>857</v>
      </c>
      <c r="B858" t="s">
        <v>194</v>
      </c>
      <c r="C858" t="s">
        <v>1430</v>
      </c>
      <c r="D858" t="s">
        <v>186</v>
      </c>
      <c r="E858" t="s">
        <v>185</v>
      </c>
      <c r="F858">
        <v>41.6</v>
      </c>
      <c r="G858" t="s">
        <v>200</v>
      </c>
      <c r="H858">
        <v>1</v>
      </c>
    </row>
    <row r="859" spans="1:8" x14ac:dyDescent="0.15">
      <c r="A859" s="73">
        <v>858</v>
      </c>
      <c r="B859" t="s">
        <v>194</v>
      </c>
      <c r="C859" t="s">
        <v>1431</v>
      </c>
      <c r="D859" t="s">
        <v>188</v>
      </c>
      <c r="E859" t="s">
        <v>185</v>
      </c>
      <c r="F859">
        <v>41.73</v>
      </c>
      <c r="G859" t="s">
        <v>200</v>
      </c>
      <c r="H859">
        <v>1</v>
      </c>
    </row>
    <row r="860" spans="1:8" x14ac:dyDescent="0.15">
      <c r="A860" s="73">
        <v>859</v>
      </c>
      <c r="B860" t="s">
        <v>194</v>
      </c>
      <c r="C860" t="s">
        <v>1432</v>
      </c>
      <c r="D860" t="s">
        <v>186</v>
      </c>
      <c r="E860" t="s">
        <v>185</v>
      </c>
      <c r="F860">
        <v>42.01</v>
      </c>
      <c r="G860" t="s">
        <v>200</v>
      </c>
      <c r="H860">
        <v>1</v>
      </c>
    </row>
    <row r="861" spans="1:8" x14ac:dyDescent="0.15">
      <c r="A861" s="73">
        <v>860</v>
      </c>
      <c r="B861" t="s">
        <v>194</v>
      </c>
      <c r="C861" t="s">
        <v>1433</v>
      </c>
      <c r="D861" t="s">
        <v>191</v>
      </c>
      <c r="E861" t="s">
        <v>187</v>
      </c>
      <c r="F861">
        <v>41.94</v>
      </c>
      <c r="G861" t="s">
        <v>200</v>
      </c>
      <c r="H861">
        <v>1</v>
      </c>
    </row>
    <row r="862" spans="1:8" x14ac:dyDescent="0.15">
      <c r="A862" s="73">
        <v>861</v>
      </c>
      <c r="B862" t="s">
        <v>194</v>
      </c>
      <c r="C862" t="s">
        <v>1434</v>
      </c>
      <c r="D862" t="s">
        <v>202</v>
      </c>
      <c r="E862" t="s">
        <v>187</v>
      </c>
      <c r="F862">
        <v>41.94</v>
      </c>
      <c r="G862" t="s">
        <v>200</v>
      </c>
      <c r="H862">
        <v>1</v>
      </c>
    </row>
    <row r="863" spans="1:8" x14ac:dyDescent="0.15">
      <c r="A863" s="73">
        <v>862</v>
      </c>
      <c r="B863" t="s">
        <v>194</v>
      </c>
      <c r="C863" t="s">
        <v>1435</v>
      </c>
      <c r="D863" t="s">
        <v>202</v>
      </c>
      <c r="E863" t="s">
        <v>187</v>
      </c>
      <c r="F863">
        <v>41.73</v>
      </c>
      <c r="G863" t="s">
        <v>200</v>
      </c>
      <c r="H863">
        <v>1</v>
      </c>
    </row>
    <row r="864" spans="1:8" x14ac:dyDescent="0.15">
      <c r="A864" s="73">
        <v>863</v>
      </c>
      <c r="B864" t="s">
        <v>194</v>
      </c>
      <c r="C864" t="s">
        <v>1436</v>
      </c>
      <c r="D864" t="s">
        <v>191</v>
      </c>
      <c r="E864" t="s">
        <v>187</v>
      </c>
      <c r="F864">
        <v>41.73</v>
      </c>
      <c r="G864" t="s">
        <v>200</v>
      </c>
      <c r="H864">
        <v>1</v>
      </c>
    </row>
    <row r="865" spans="1:8" x14ac:dyDescent="0.15">
      <c r="A865" s="73">
        <v>864</v>
      </c>
      <c r="B865" t="s">
        <v>194</v>
      </c>
      <c r="C865" t="s">
        <v>1438</v>
      </c>
      <c r="D865" t="s">
        <v>186</v>
      </c>
      <c r="E865" t="s">
        <v>185</v>
      </c>
      <c r="F865">
        <v>41.6</v>
      </c>
      <c r="G865" t="s">
        <v>200</v>
      </c>
      <c r="H865">
        <v>1</v>
      </c>
    </row>
    <row r="866" spans="1:8" x14ac:dyDescent="0.15">
      <c r="A866" s="73">
        <v>865</v>
      </c>
      <c r="B866" t="s">
        <v>194</v>
      </c>
      <c r="C866" t="s">
        <v>1439</v>
      </c>
      <c r="D866" t="s">
        <v>188</v>
      </c>
      <c r="E866" t="s">
        <v>185</v>
      </c>
      <c r="F866">
        <v>41.73</v>
      </c>
      <c r="G866" t="s">
        <v>200</v>
      </c>
      <c r="H866">
        <v>1</v>
      </c>
    </row>
    <row r="867" spans="1:8" x14ac:dyDescent="0.15">
      <c r="A867" s="73">
        <v>866</v>
      </c>
      <c r="B867" t="s">
        <v>194</v>
      </c>
      <c r="C867" t="s">
        <v>1440</v>
      </c>
      <c r="D867" t="s">
        <v>186</v>
      </c>
      <c r="E867" t="s">
        <v>185</v>
      </c>
      <c r="F867">
        <v>42.01</v>
      </c>
      <c r="G867" t="s">
        <v>200</v>
      </c>
      <c r="H867">
        <v>1</v>
      </c>
    </row>
    <row r="868" spans="1:8" x14ac:dyDescent="0.15">
      <c r="A868" s="73">
        <v>867</v>
      </c>
      <c r="B868" t="s">
        <v>194</v>
      </c>
      <c r="C868" t="s">
        <v>1441</v>
      </c>
      <c r="D868" t="s">
        <v>191</v>
      </c>
      <c r="E868" t="s">
        <v>187</v>
      </c>
      <c r="F868">
        <v>41.94</v>
      </c>
      <c r="G868" t="s">
        <v>200</v>
      </c>
      <c r="H868">
        <v>1</v>
      </c>
    </row>
    <row r="869" spans="1:8" x14ac:dyDescent="0.15">
      <c r="A869" s="73">
        <v>868</v>
      </c>
      <c r="B869" t="s">
        <v>194</v>
      </c>
      <c r="C869" t="s">
        <v>1442</v>
      </c>
      <c r="D869" t="s">
        <v>202</v>
      </c>
      <c r="E869" t="s">
        <v>187</v>
      </c>
      <c r="F869">
        <v>41.94</v>
      </c>
      <c r="G869" t="s">
        <v>200</v>
      </c>
      <c r="H869">
        <v>1</v>
      </c>
    </row>
    <row r="870" spans="1:8" x14ac:dyDescent="0.15">
      <c r="A870" s="73">
        <v>869</v>
      </c>
      <c r="B870" t="s">
        <v>194</v>
      </c>
      <c r="C870" t="s">
        <v>1443</v>
      </c>
      <c r="D870" t="s">
        <v>202</v>
      </c>
      <c r="E870" t="s">
        <v>187</v>
      </c>
      <c r="F870">
        <v>41.73</v>
      </c>
      <c r="G870" t="s">
        <v>200</v>
      </c>
      <c r="H870">
        <v>1</v>
      </c>
    </row>
    <row r="871" spans="1:8" x14ac:dyDescent="0.15">
      <c r="A871" s="73">
        <v>870</v>
      </c>
      <c r="B871" t="s">
        <v>194</v>
      </c>
      <c r="C871" t="s">
        <v>1444</v>
      </c>
      <c r="D871" t="s">
        <v>191</v>
      </c>
      <c r="E871" t="s">
        <v>187</v>
      </c>
      <c r="F871">
        <v>41.73</v>
      </c>
      <c r="G871" t="s">
        <v>200</v>
      </c>
      <c r="H871">
        <v>1</v>
      </c>
    </row>
    <row r="872" spans="1:8" x14ac:dyDescent="0.15">
      <c r="A872" s="73">
        <v>871</v>
      </c>
      <c r="B872" t="s">
        <v>194</v>
      </c>
      <c r="C872" t="s">
        <v>1446</v>
      </c>
      <c r="D872" t="s">
        <v>186</v>
      </c>
      <c r="E872" t="s">
        <v>185</v>
      </c>
      <c r="F872">
        <v>41.6</v>
      </c>
      <c r="G872" t="s">
        <v>200</v>
      </c>
      <c r="H872">
        <v>1</v>
      </c>
    </row>
    <row r="873" spans="1:8" x14ac:dyDescent="0.15">
      <c r="A873" s="73">
        <v>872</v>
      </c>
      <c r="B873" t="s">
        <v>194</v>
      </c>
      <c r="C873" t="s">
        <v>1447</v>
      </c>
      <c r="D873" t="s">
        <v>188</v>
      </c>
      <c r="E873" t="s">
        <v>185</v>
      </c>
      <c r="F873">
        <v>41.73</v>
      </c>
      <c r="G873" t="s">
        <v>200</v>
      </c>
      <c r="H873">
        <v>1</v>
      </c>
    </row>
    <row r="874" spans="1:8" x14ac:dyDescent="0.15">
      <c r="A874" s="73">
        <v>873</v>
      </c>
      <c r="B874" t="s">
        <v>194</v>
      </c>
      <c r="C874" t="s">
        <v>1448</v>
      </c>
      <c r="D874" t="s">
        <v>186</v>
      </c>
      <c r="E874" t="s">
        <v>185</v>
      </c>
      <c r="F874">
        <v>42.01</v>
      </c>
      <c r="G874" t="s">
        <v>200</v>
      </c>
      <c r="H874">
        <v>1</v>
      </c>
    </row>
    <row r="875" spans="1:8" x14ac:dyDescent="0.15">
      <c r="A875" s="73">
        <v>874</v>
      </c>
      <c r="B875" t="s">
        <v>194</v>
      </c>
      <c r="C875" t="s">
        <v>1449</v>
      </c>
      <c r="D875" t="s">
        <v>191</v>
      </c>
      <c r="E875" t="s">
        <v>187</v>
      </c>
      <c r="F875">
        <v>41.94</v>
      </c>
      <c r="G875" t="s">
        <v>200</v>
      </c>
      <c r="H875">
        <v>1</v>
      </c>
    </row>
    <row r="876" spans="1:8" x14ac:dyDescent="0.15">
      <c r="A876" s="73">
        <v>875</v>
      </c>
      <c r="B876" t="s">
        <v>194</v>
      </c>
      <c r="C876" t="s">
        <v>1450</v>
      </c>
      <c r="D876" t="s">
        <v>202</v>
      </c>
      <c r="E876" t="s">
        <v>187</v>
      </c>
      <c r="F876">
        <v>41.94</v>
      </c>
      <c r="G876" t="s">
        <v>200</v>
      </c>
      <c r="H876">
        <v>1</v>
      </c>
    </row>
    <row r="877" spans="1:8" x14ac:dyDescent="0.15">
      <c r="A877" s="73">
        <v>876</v>
      </c>
      <c r="B877" t="s">
        <v>194</v>
      </c>
      <c r="C877" t="s">
        <v>1451</v>
      </c>
      <c r="D877" t="s">
        <v>202</v>
      </c>
      <c r="E877" t="s">
        <v>187</v>
      </c>
      <c r="F877">
        <v>41.73</v>
      </c>
      <c r="G877" t="s">
        <v>200</v>
      </c>
      <c r="H877">
        <v>1</v>
      </c>
    </row>
    <row r="878" spans="1:8" x14ac:dyDescent="0.15">
      <c r="A878" s="73">
        <v>877</v>
      </c>
      <c r="B878" t="s">
        <v>194</v>
      </c>
      <c r="C878" t="s">
        <v>1452</v>
      </c>
      <c r="D878" t="s">
        <v>191</v>
      </c>
      <c r="E878" t="s">
        <v>187</v>
      </c>
      <c r="F878">
        <v>41.73</v>
      </c>
      <c r="G878" t="s">
        <v>200</v>
      </c>
      <c r="H878">
        <v>1</v>
      </c>
    </row>
    <row r="879" spans="1:8" x14ac:dyDescent="0.15">
      <c r="A879" s="73">
        <v>878</v>
      </c>
      <c r="B879" t="s">
        <v>194</v>
      </c>
      <c r="C879" t="s">
        <v>1454</v>
      </c>
      <c r="D879" t="s">
        <v>186</v>
      </c>
      <c r="E879" t="s">
        <v>185</v>
      </c>
      <c r="F879">
        <v>41.6</v>
      </c>
      <c r="G879" t="s">
        <v>200</v>
      </c>
      <c r="H879">
        <v>1</v>
      </c>
    </row>
    <row r="880" spans="1:8" x14ac:dyDescent="0.15">
      <c r="A880" s="73">
        <v>879</v>
      </c>
      <c r="B880" t="s">
        <v>194</v>
      </c>
      <c r="C880" t="s">
        <v>1455</v>
      </c>
      <c r="D880" t="s">
        <v>188</v>
      </c>
      <c r="E880" t="s">
        <v>185</v>
      </c>
      <c r="F880">
        <v>41.73</v>
      </c>
      <c r="G880" t="s">
        <v>200</v>
      </c>
      <c r="H880">
        <v>1</v>
      </c>
    </row>
    <row r="881" spans="1:8" x14ac:dyDescent="0.15">
      <c r="A881" s="73">
        <v>880</v>
      </c>
      <c r="B881" t="s">
        <v>194</v>
      </c>
      <c r="C881" t="s">
        <v>1456</v>
      </c>
      <c r="D881" t="s">
        <v>186</v>
      </c>
      <c r="E881" t="s">
        <v>185</v>
      </c>
      <c r="F881">
        <v>42.01</v>
      </c>
      <c r="G881" t="s">
        <v>200</v>
      </c>
      <c r="H881">
        <v>1</v>
      </c>
    </row>
    <row r="882" spans="1:8" x14ac:dyDescent="0.15">
      <c r="A882" s="73">
        <v>881</v>
      </c>
      <c r="B882" t="s">
        <v>194</v>
      </c>
      <c r="C882" t="s">
        <v>1457</v>
      </c>
      <c r="D882" t="s">
        <v>191</v>
      </c>
      <c r="E882" t="s">
        <v>187</v>
      </c>
      <c r="F882">
        <v>41.94</v>
      </c>
      <c r="G882" t="s">
        <v>200</v>
      </c>
      <c r="H882">
        <v>1</v>
      </c>
    </row>
    <row r="883" spans="1:8" x14ac:dyDescent="0.15">
      <c r="A883" s="73">
        <v>882</v>
      </c>
      <c r="B883" t="s">
        <v>194</v>
      </c>
      <c r="C883" t="s">
        <v>1458</v>
      </c>
      <c r="D883" t="s">
        <v>202</v>
      </c>
      <c r="E883" t="s">
        <v>187</v>
      </c>
      <c r="F883">
        <v>41.94</v>
      </c>
      <c r="G883" t="s">
        <v>200</v>
      </c>
      <c r="H883">
        <v>1</v>
      </c>
    </row>
    <row r="884" spans="1:8" x14ac:dyDescent="0.15">
      <c r="A884" s="73">
        <v>883</v>
      </c>
      <c r="B884" t="s">
        <v>194</v>
      </c>
      <c r="C884" t="s">
        <v>1459</v>
      </c>
      <c r="D884" t="s">
        <v>202</v>
      </c>
      <c r="E884" t="s">
        <v>187</v>
      </c>
      <c r="F884">
        <v>41.73</v>
      </c>
      <c r="G884" t="s">
        <v>200</v>
      </c>
      <c r="H884">
        <v>1</v>
      </c>
    </row>
    <row r="885" spans="1:8" x14ac:dyDescent="0.15">
      <c r="A885" s="73">
        <v>884</v>
      </c>
      <c r="B885" t="s">
        <v>194</v>
      </c>
      <c r="C885" t="s">
        <v>1460</v>
      </c>
      <c r="D885" t="s">
        <v>191</v>
      </c>
      <c r="E885" t="s">
        <v>187</v>
      </c>
      <c r="F885">
        <v>41.73</v>
      </c>
      <c r="G885" t="s">
        <v>200</v>
      </c>
      <c r="H885">
        <v>1</v>
      </c>
    </row>
    <row r="886" spans="1:8" x14ac:dyDescent="0.15">
      <c r="A886" s="73">
        <v>885</v>
      </c>
      <c r="B886" t="s">
        <v>194</v>
      </c>
      <c r="C886" t="s">
        <v>1462</v>
      </c>
      <c r="D886" t="s">
        <v>186</v>
      </c>
      <c r="E886" t="s">
        <v>185</v>
      </c>
      <c r="F886">
        <v>41.6</v>
      </c>
      <c r="G886" t="s">
        <v>200</v>
      </c>
      <c r="H886">
        <v>1</v>
      </c>
    </row>
    <row r="887" spans="1:8" x14ac:dyDescent="0.15">
      <c r="A887" s="73">
        <v>886</v>
      </c>
      <c r="B887" t="s">
        <v>194</v>
      </c>
      <c r="C887" t="s">
        <v>1463</v>
      </c>
      <c r="D887" t="s">
        <v>188</v>
      </c>
      <c r="E887" t="s">
        <v>185</v>
      </c>
      <c r="F887">
        <v>41.73</v>
      </c>
      <c r="G887" t="s">
        <v>200</v>
      </c>
      <c r="H887">
        <v>1</v>
      </c>
    </row>
    <row r="888" spans="1:8" x14ac:dyDescent="0.15">
      <c r="A888" s="73">
        <v>887</v>
      </c>
      <c r="B888" t="s">
        <v>194</v>
      </c>
      <c r="C888" t="s">
        <v>1464</v>
      </c>
      <c r="D888" t="s">
        <v>186</v>
      </c>
      <c r="E888" t="s">
        <v>185</v>
      </c>
      <c r="F888">
        <v>42.01</v>
      </c>
      <c r="G888" t="s">
        <v>200</v>
      </c>
      <c r="H888">
        <v>1</v>
      </c>
    </row>
    <row r="889" spans="1:8" x14ac:dyDescent="0.15">
      <c r="A889" s="73">
        <v>888</v>
      </c>
      <c r="B889" t="s">
        <v>194</v>
      </c>
      <c r="C889" t="s">
        <v>1465</v>
      </c>
      <c r="D889" t="s">
        <v>191</v>
      </c>
      <c r="E889" t="s">
        <v>187</v>
      </c>
      <c r="F889">
        <v>41.94</v>
      </c>
      <c r="G889" t="s">
        <v>200</v>
      </c>
      <c r="H889">
        <v>1</v>
      </c>
    </row>
    <row r="890" spans="1:8" x14ac:dyDescent="0.15">
      <c r="A890" s="73">
        <v>889</v>
      </c>
      <c r="B890" t="s">
        <v>194</v>
      </c>
      <c r="C890" t="s">
        <v>1466</v>
      </c>
      <c r="D890" t="s">
        <v>202</v>
      </c>
      <c r="E890" t="s">
        <v>187</v>
      </c>
      <c r="F890">
        <v>41.94</v>
      </c>
      <c r="G890" t="s">
        <v>200</v>
      </c>
      <c r="H890">
        <v>1</v>
      </c>
    </row>
    <row r="891" spans="1:8" x14ac:dyDescent="0.15">
      <c r="A891" s="73">
        <v>890</v>
      </c>
      <c r="B891" t="s">
        <v>194</v>
      </c>
      <c r="C891" t="s">
        <v>1467</v>
      </c>
      <c r="D891" t="s">
        <v>202</v>
      </c>
      <c r="E891" t="s">
        <v>187</v>
      </c>
      <c r="F891">
        <v>41.73</v>
      </c>
      <c r="G891" t="s">
        <v>200</v>
      </c>
      <c r="H891">
        <v>1</v>
      </c>
    </row>
    <row r="892" spans="1:8" x14ac:dyDescent="0.15">
      <c r="A892" s="73">
        <v>891</v>
      </c>
      <c r="B892" t="s">
        <v>194</v>
      </c>
      <c r="C892" t="s">
        <v>1468</v>
      </c>
      <c r="D892" t="s">
        <v>191</v>
      </c>
      <c r="E892" t="s">
        <v>187</v>
      </c>
      <c r="F892">
        <v>41.73</v>
      </c>
      <c r="G892" t="s">
        <v>200</v>
      </c>
      <c r="H892">
        <v>1</v>
      </c>
    </row>
    <row r="893" spans="1:8" x14ac:dyDescent="0.15">
      <c r="A893" s="73">
        <v>892</v>
      </c>
      <c r="B893" t="s">
        <v>194</v>
      </c>
      <c r="C893" t="s">
        <v>1470</v>
      </c>
      <c r="D893" t="s">
        <v>186</v>
      </c>
      <c r="E893" t="s">
        <v>185</v>
      </c>
      <c r="F893">
        <v>41.6</v>
      </c>
      <c r="G893" t="s">
        <v>200</v>
      </c>
      <c r="H893">
        <v>1</v>
      </c>
    </row>
    <row r="894" spans="1:8" x14ac:dyDescent="0.15">
      <c r="A894" s="73">
        <v>893</v>
      </c>
      <c r="B894" t="s">
        <v>194</v>
      </c>
      <c r="C894" t="s">
        <v>1471</v>
      </c>
      <c r="D894" t="s">
        <v>188</v>
      </c>
      <c r="E894" t="s">
        <v>185</v>
      </c>
      <c r="F894">
        <v>41.73</v>
      </c>
      <c r="G894" t="s">
        <v>200</v>
      </c>
      <c r="H894">
        <v>1</v>
      </c>
    </row>
    <row r="895" spans="1:8" x14ac:dyDescent="0.15">
      <c r="A895" s="73">
        <v>894</v>
      </c>
      <c r="B895" t="s">
        <v>194</v>
      </c>
      <c r="C895" t="s">
        <v>1472</v>
      </c>
      <c r="D895" t="s">
        <v>186</v>
      </c>
      <c r="E895" t="s">
        <v>185</v>
      </c>
      <c r="F895">
        <v>42.01</v>
      </c>
      <c r="G895" t="s">
        <v>200</v>
      </c>
      <c r="H895">
        <v>1</v>
      </c>
    </row>
    <row r="896" spans="1:8" x14ac:dyDescent="0.15">
      <c r="A896" s="73">
        <v>895</v>
      </c>
      <c r="B896" t="s">
        <v>194</v>
      </c>
      <c r="C896" t="s">
        <v>1473</v>
      </c>
      <c r="D896" t="s">
        <v>191</v>
      </c>
      <c r="E896" t="s">
        <v>187</v>
      </c>
      <c r="F896">
        <v>41.94</v>
      </c>
      <c r="G896" t="s">
        <v>200</v>
      </c>
      <c r="H896">
        <v>1</v>
      </c>
    </row>
    <row r="897" spans="1:8" x14ac:dyDescent="0.15">
      <c r="A897" s="73">
        <v>896</v>
      </c>
      <c r="B897" t="s">
        <v>194</v>
      </c>
      <c r="C897" t="s">
        <v>1474</v>
      </c>
      <c r="D897" t="s">
        <v>202</v>
      </c>
      <c r="E897" t="s">
        <v>187</v>
      </c>
      <c r="F897">
        <v>41.94</v>
      </c>
      <c r="G897" t="s">
        <v>200</v>
      </c>
      <c r="H897">
        <v>1</v>
      </c>
    </row>
    <row r="898" spans="1:8" x14ac:dyDescent="0.15">
      <c r="A898" s="73">
        <v>897</v>
      </c>
      <c r="B898" t="s">
        <v>194</v>
      </c>
      <c r="C898" t="s">
        <v>1475</v>
      </c>
      <c r="D898" t="s">
        <v>202</v>
      </c>
      <c r="E898" t="s">
        <v>187</v>
      </c>
      <c r="F898">
        <v>41.73</v>
      </c>
      <c r="G898" t="s">
        <v>200</v>
      </c>
      <c r="H898">
        <v>1</v>
      </c>
    </row>
    <row r="899" spans="1:8" x14ac:dyDescent="0.15">
      <c r="A899" s="73">
        <v>898</v>
      </c>
      <c r="B899" t="s">
        <v>194</v>
      </c>
      <c r="C899" t="s">
        <v>1476</v>
      </c>
      <c r="D899" t="s">
        <v>191</v>
      </c>
      <c r="E899" t="s">
        <v>187</v>
      </c>
      <c r="F899">
        <v>41.73</v>
      </c>
      <c r="G899" t="s">
        <v>200</v>
      </c>
      <c r="H899">
        <v>1</v>
      </c>
    </row>
    <row r="900" spans="1:8" x14ac:dyDescent="0.15">
      <c r="A900" s="73">
        <v>899</v>
      </c>
      <c r="B900" t="s">
        <v>194</v>
      </c>
      <c r="C900" t="s">
        <v>1478</v>
      </c>
      <c r="D900" t="s">
        <v>186</v>
      </c>
      <c r="E900" t="s">
        <v>185</v>
      </c>
      <c r="F900">
        <v>41.6</v>
      </c>
      <c r="G900" t="s">
        <v>200</v>
      </c>
      <c r="H900">
        <v>1</v>
      </c>
    </row>
    <row r="901" spans="1:8" x14ac:dyDescent="0.15">
      <c r="A901" s="73">
        <v>900</v>
      </c>
      <c r="B901" t="s">
        <v>194</v>
      </c>
      <c r="C901" t="s">
        <v>1479</v>
      </c>
      <c r="D901" t="s">
        <v>188</v>
      </c>
      <c r="E901" t="s">
        <v>185</v>
      </c>
      <c r="F901">
        <v>41.73</v>
      </c>
      <c r="G901" t="s">
        <v>200</v>
      </c>
      <c r="H901">
        <v>1</v>
      </c>
    </row>
    <row r="902" spans="1:8" x14ac:dyDescent="0.15">
      <c r="A902" s="73">
        <v>901</v>
      </c>
      <c r="B902" t="s">
        <v>194</v>
      </c>
      <c r="C902" t="s">
        <v>1480</v>
      </c>
      <c r="D902" t="s">
        <v>186</v>
      </c>
      <c r="E902" t="s">
        <v>185</v>
      </c>
      <c r="F902">
        <v>42.01</v>
      </c>
      <c r="G902" t="s">
        <v>200</v>
      </c>
      <c r="H902">
        <v>1</v>
      </c>
    </row>
    <row r="903" spans="1:8" x14ac:dyDescent="0.15">
      <c r="A903" s="73">
        <v>902</v>
      </c>
      <c r="B903" t="s">
        <v>194</v>
      </c>
      <c r="C903" t="s">
        <v>1481</v>
      </c>
      <c r="D903" t="s">
        <v>191</v>
      </c>
      <c r="E903" t="s">
        <v>187</v>
      </c>
      <c r="F903">
        <v>41.94</v>
      </c>
      <c r="G903" t="s">
        <v>200</v>
      </c>
      <c r="H903">
        <v>1</v>
      </c>
    </row>
    <row r="904" spans="1:8" x14ac:dyDescent="0.15">
      <c r="A904" s="73">
        <v>903</v>
      </c>
      <c r="B904" t="s">
        <v>194</v>
      </c>
      <c r="C904" t="s">
        <v>1482</v>
      </c>
      <c r="D904" t="s">
        <v>202</v>
      </c>
      <c r="E904" t="s">
        <v>187</v>
      </c>
      <c r="F904">
        <v>41.94</v>
      </c>
      <c r="G904" t="s">
        <v>200</v>
      </c>
      <c r="H904">
        <v>1</v>
      </c>
    </row>
    <row r="905" spans="1:8" x14ac:dyDescent="0.15">
      <c r="A905" s="73">
        <v>904</v>
      </c>
      <c r="B905" t="s">
        <v>194</v>
      </c>
      <c r="C905" t="s">
        <v>1483</v>
      </c>
      <c r="D905" t="s">
        <v>202</v>
      </c>
      <c r="E905" t="s">
        <v>187</v>
      </c>
      <c r="F905">
        <v>41.73</v>
      </c>
      <c r="G905" t="s">
        <v>200</v>
      </c>
      <c r="H905">
        <v>1</v>
      </c>
    </row>
    <row r="906" spans="1:8" x14ac:dyDescent="0.15">
      <c r="A906" s="73">
        <v>905</v>
      </c>
      <c r="B906" t="s">
        <v>194</v>
      </c>
      <c r="C906" t="s">
        <v>1484</v>
      </c>
      <c r="D906" t="s">
        <v>191</v>
      </c>
      <c r="E906" t="s">
        <v>187</v>
      </c>
      <c r="F906">
        <v>41.73</v>
      </c>
      <c r="G906" t="s">
        <v>200</v>
      </c>
      <c r="H906">
        <v>1</v>
      </c>
    </row>
    <row r="907" spans="1:8" x14ac:dyDescent="0.15">
      <c r="A907" s="73">
        <v>906</v>
      </c>
      <c r="B907" t="s">
        <v>194</v>
      </c>
      <c r="C907" t="s">
        <v>1486</v>
      </c>
      <c r="D907" t="s">
        <v>186</v>
      </c>
      <c r="E907" t="s">
        <v>185</v>
      </c>
      <c r="F907">
        <v>41.6</v>
      </c>
      <c r="G907" t="s">
        <v>200</v>
      </c>
      <c r="H907">
        <v>1</v>
      </c>
    </row>
    <row r="908" spans="1:8" x14ac:dyDescent="0.15">
      <c r="A908" s="73">
        <v>907</v>
      </c>
      <c r="B908" t="s">
        <v>194</v>
      </c>
      <c r="C908" t="s">
        <v>1487</v>
      </c>
      <c r="D908" t="s">
        <v>188</v>
      </c>
      <c r="E908" t="s">
        <v>185</v>
      </c>
      <c r="F908">
        <v>41.73</v>
      </c>
      <c r="G908" t="s">
        <v>200</v>
      </c>
      <c r="H908">
        <v>1</v>
      </c>
    </row>
    <row r="909" spans="1:8" x14ac:dyDescent="0.15">
      <c r="A909" s="73">
        <v>908</v>
      </c>
      <c r="B909" t="s">
        <v>194</v>
      </c>
      <c r="C909" t="s">
        <v>1488</v>
      </c>
      <c r="D909" t="s">
        <v>186</v>
      </c>
      <c r="E909" t="s">
        <v>185</v>
      </c>
      <c r="F909">
        <v>42.01</v>
      </c>
      <c r="G909" t="s">
        <v>200</v>
      </c>
      <c r="H909">
        <v>1</v>
      </c>
    </row>
    <row r="910" spans="1:8" x14ac:dyDescent="0.15">
      <c r="A910" s="73">
        <v>909</v>
      </c>
      <c r="B910" t="s">
        <v>194</v>
      </c>
      <c r="C910" t="s">
        <v>1489</v>
      </c>
      <c r="D910" t="s">
        <v>191</v>
      </c>
      <c r="E910" t="s">
        <v>187</v>
      </c>
      <c r="F910">
        <v>41.94</v>
      </c>
      <c r="G910" t="s">
        <v>200</v>
      </c>
      <c r="H910">
        <v>1</v>
      </c>
    </row>
    <row r="911" spans="1:8" x14ac:dyDescent="0.15">
      <c r="A911" s="73">
        <v>910</v>
      </c>
      <c r="B911" t="s">
        <v>194</v>
      </c>
      <c r="C911" t="s">
        <v>1490</v>
      </c>
      <c r="D911" t="s">
        <v>202</v>
      </c>
      <c r="E911" t="s">
        <v>187</v>
      </c>
      <c r="F911">
        <v>41.94</v>
      </c>
      <c r="G911" t="s">
        <v>200</v>
      </c>
      <c r="H911">
        <v>1</v>
      </c>
    </row>
    <row r="912" spans="1:8" x14ac:dyDescent="0.15">
      <c r="A912" s="73">
        <v>911</v>
      </c>
      <c r="B912" t="s">
        <v>194</v>
      </c>
      <c r="C912" t="s">
        <v>1491</v>
      </c>
      <c r="D912" t="s">
        <v>202</v>
      </c>
      <c r="E912" t="s">
        <v>187</v>
      </c>
      <c r="F912">
        <v>41.73</v>
      </c>
      <c r="G912" t="s">
        <v>200</v>
      </c>
      <c r="H912">
        <v>1</v>
      </c>
    </row>
    <row r="913" spans="1:8" x14ac:dyDescent="0.15">
      <c r="A913" s="73">
        <v>912</v>
      </c>
      <c r="B913" t="s">
        <v>194</v>
      </c>
      <c r="C913" t="s">
        <v>1492</v>
      </c>
      <c r="D913" t="s">
        <v>191</v>
      </c>
      <c r="E913" t="s">
        <v>187</v>
      </c>
      <c r="F913">
        <v>41.73</v>
      </c>
      <c r="G913" t="s">
        <v>200</v>
      </c>
      <c r="H913">
        <v>1</v>
      </c>
    </row>
    <row r="914" spans="1:8" x14ac:dyDescent="0.15">
      <c r="A914" s="73">
        <v>913</v>
      </c>
      <c r="B914" t="s">
        <v>194</v>
      </c>
      <c r="C914" t="s">
        <v>1494</v>
      </c>
      <c r="D914" t="s">
        <v>186</v>
      </c>
      <c r="E914" t="s">
        <v>185</v>
      </c>
      <c r="F914">
        <v>41.6</v>
      </c>
      <c r="G914" t="s">
        <v>200</v>
      </c>
      <c r="H914">
        <v>1</v>
      </c>
    </row>
    <row r="915" spans="1:8" x14ac:dyDescent="0.15">
      <c r="A915" s="73">
        <v>914</v>
      </c>
      <c r="B915" t="s">
        <v>194</v>
      </c>
      <c r="C915" t="s">
        <v>1495</v>
      </c>
      <c r="D915" t="s">
        <v>188</v>
      </c>
      <c r="E915" t="s">
        <v>185</v>
      </c>
      <c r="F915">
        <v>41.73</v>
      </c>
      <c r="G915" t="s">
        <v>200</v>
      </c>
      <c r="H915">
        <v>1</v>
      </c>
    </row>
    <row r="916" spans="1:8" x14ac:dyDescent="0.15">
      <c r="A916" s="73">
        <v>915</v>
      </c>
      <c r="B916" t="s">
        <v>194</v>
      </c>
      <c r="C916" t="s">
        <v>1496</v>
      </c>
      <c r="D916" t="s">
        <v>186</v>
      </c>
      <c r="E916" t="s">
        <v>185</v>
      </c>
      <c r="F916">
        <v>42.01</v>
      </c>
      <c r="G916" t="s">
        <v>200</v>
      </c>
      <c r="H916">
        <v>1</v>
      </c>
    </row>
    <row r="917" spans="1:8" x14ac:dyDescent="0.15">
      <c r="A917" s="73">
        <v>916</v>
      </c>
      <c r="B917" t="s">
        <v>194</v>
      </c>
      <c r="C917" t="s">
        <v>1497</v>
      </c>
      <c r="D917" t="s">
        <v>191</v>
      </c>
      <c r="E917" t="s">
        <v>187</v>
      </c>
      <c r="F917">
        <v>41.94</v>
      </c>
      <c r="G917" t="s">
        <v>200</v>
      </c>
      <c r="H917">
        <v>1</v>
      </c>
    </row>
    <row r="918" spans="1:8" x14ac:dyDescent="0.15">
      <c r="A918" s="73">
        <v>917</v>
      </c>
      <c r="B918" t="s">
        <v>194</v>
      </c>
      <c r="C918" t="s">
        <v>1498</v>
      </c>
      <c r="D918" t="s">
        <v>202</v>
      </c>
      <c r="E918" t="s">
        <v>187</v>
      </c>
      <c r="F918">
        <v>41.94</v>
      </c>
      <c r="G918" t="s">
        <v>200</v>
      </c>
      <c r="H918">
        <v>1</v>
      </c>
    </row>
    <row r="919" spans="1:8" x14ac:dyDescent="0.15">
      <c r="A919" s="73">
        <v>918</v>
      </c>
      <c r="B919" t="s">
        <v>194</v>
      </c>
      <c r="C919" t="s">
        <v>1499</v>
      </c>
      <c r="D919" t="s">
        <v>202</v>
      </c>
      <c r="E919" t="s">
        <v>187</v>
      </c>
      <c r="F919">
        <v>41.73</v>
      </c>
      <c r="G919" t="s">
        <v>200</v>
      </c>
      <c r="H919">
        <v>1</v>
      </c>
    </row>
    <row r="920" spans="1:8" x14ac:dyDescent="0.15">
      <c r="A920" s="73">
        <v>919</v>
      </c>
      <c r="B920" t="s">
        <v>194</v>
      </c>
      <c r="C920" t="s">
        <v>1500</v>
      </c>
      <c r="D920" t="s">
        <v>191</v>
      </c>
      <c r="E920" t="s">
        <v>187</v>
      </c>
      <c r="F920">
        <v>41.73</v>
      </c>
      <c r="G920" t="s">
        <v>200</v>
      </c>
      <c r="H920">
        <v>1</v>
      </c>
    </row>
    <row r="921" spans="1:8" x14ac:dyDescent="0.15">
      <c r="A921" s="73">
        <v>920</v>
      </c>
      <c r="B921" t="s">
        <v>194</v>
      </c>
      <c r="C921" t="s">
        <v>1502</v>
      </c>
      <c r="D921" t="s">
        <v>186</v>
      </c>
      <c r="E921" t="s">
        <v>185</v>
      </c>
      <c r="F921">
        <v>41.6</v>
      </c>
      <c r="G921" t="s">
        <v>200</v>
      </c>
      <c r="H921">
        <v>1</v>
      </c>
    </row>
    <row r="922" spans="1:8" x14ac:dyDescent="0.15">
      <c r="A922" s="73">
        <v>921</v>
      </c>
      <c r="B922" t="s">
        <v>194</v>
      </c>
      <c r="C922" t="s">
        <v>1503</v>
      </c>
      <c r="D922" t="s">
        <v>188</v>
      </c>
      <c r="E922" t="s">
        <v>185</v>
      </c>
      <c r="F922">
        <v>41.73</v>
      </c>
      <c r="G922" t="s">
        <v>200</v>
      </c>
      <c r="H922">
        <v>1</v>
      </c>
    </row>
    <row r="923" spans="1:8" x14ac:dyDescent="0.15">
      <c r="A923" s="73">
        <v>922</v>
      </c>
      <c r="B923" t="s">
        <v>194</v>
      </c>
      <c r="C923" t="s">
        <v>1504</v>
      </c>
      <c r="D923" t="s">
        <v>186</v>
      </c>
      <c r="E923" t="s">
        <v>185</v>
      </c>
      <c r="F923">
        <v>42.01</v>
      </c>
      <c r="G923" t="s">
        <v>200</v>
      </c>
      <c r="H923">
        <v>1</v>
      </c>
    </row>
    <row r="924" spans="1:8" x14ac:dyDescent="0.15">
      <c r="A924" s="73">
        <v>923</v>
      </c>
      <c r="B924" t="s">
        <v>194</v>
      </c>
      <c r="C924" t="s">
        <v>1505</v>
      </c>
      <c r="D924" t="s">
        <v>191</v>
      </c>
      <c r="E924" t="s">
        <v>187</v>
      </c>
      <c r="F924">
        <v>41.94</v>
      </c>
      <c r="G924" t="s">
        <v>200</v>
      </c>
      <c r="H924">
        <v>1</v>
      </c>
    </row>
    <row r="925" spans="1:8" x14ac:dyDescent="0.15">
      <c r="A925" s="73">
        <v>924</v>
      </c>
      <c r="B925" t="s">
        <v>194</v>
      </c>
      <c r="C925" t="s">
        <v>1506</v>
      </c>
      <c r="D925" t="s">
        <v>202</v>
      </c>
      <c r="E925" t="s">
        <v>187</v>
      </c>
      <c r="F925">
        <v>41.94</v>
      </c>
      <c r="G925" t="s">
        <v>200</v>
      </c>
      <c r="H925">
        <v>1</v>
      </c>
    </row>
    <row r="926" spans="1:8" x14ac:dyDescent="0.15">
      <c r="A926" s="73">
        <v>925</v>
      </c>
      <c r="B926" t="s">
        <v>194</v>
      </c>
      <c r="C926" t="s">
        <v>1507</v>
      </c>
      <c r="D926" t="s">
        <v>202</v>
      </c>
      <c r="E926" t="s">
        <v>187</v>
      </c>
      <c r="F926">
        <v>41.73</v>
      </c>
      <c r="G926" t="s">
        <v>200</v>
      </c>
      <c r="H926">
        <v>1</v>
      </c>
    </row>
    <row r="927" spans="1:8" x14ac:dyDescent="0.15">
      <c r="A927" s="73">
        <v>926</v>
      </c>
      <c r="B927" t="s">
        <v>194</v>
      </c>
      <c r="C927" t="s">
        <v>1508</v>
      </c>
      <c r="D927" t="s">
        <v>191</v>
      </c>
      <c r="E927" t="s">
        <v>187</v>
      </c>
      <c r="F927">
        <v>41.73</v>
      </c>
      <c r="G927" t="s">
        <v>200</v>
      </c>
      <c r="H927">
        <v>1</v>
      </c>
    </row>
    <row r="928" spans="1:8" x14ac:dyDescent="0.15">
      <c r="A928" s="73">
        <v>927</v>
      </c>
      <c r="B928" t="s">
        <v>194</v>
      </c>
      <c r="C928" t="s">
        <v>1509</v>
      </c>
      <c r="D928" t="s">
        <v>202</v>
      </c>
      <c r="E928" t="s">
        <v>187</v>
      </c>
      <c r="F928">
        <v>41.57</v>
      </c>
      <c r="G928" t="s">
        <v>200</v>
      </c>
      <c r="H928">
        <v>1</v>
      </c>
    </row>
    <row r="929" spans="1:8" x14ac:dyDescent="0.15">
      <c r="A929" s="73">
        <v>928</v>
      </c>
      <c r="B929" t="s">
        <v>194</v>
      </c>
      <c r="C929" t="s">
        <v>1510</v>
      </c>
      <c r="D929" t="s">
        <v>191</v>
      </c>
      <c r="E929" t="s">
        <v>187</v>
      </c>
      <c r="F929">
        <v>41.57</v>
      </c>
      <c r="G929" t="s">
        <v>200</v>
      </c>
      <c r="H929">
        <v>1</v>
      </c>
    </row>
    <row r="930" spans="1:8" x14ac:dyDescent="0.15">
      <c r="A930" s="73">
        <v>929</v>
      </c>
      <c r="B930" t="s">
        <v>194</v>
      </c>
      <c r="C930" t="s">
        <v>1511</v>
      </c>
      <c r="D930" t="s">
        <v>202</v>
      </c>
      <c r="E930" t="s">
        <v>187</v>
      </c>
      <c r="F930">
        <v>41.57</v>
      </c>
      <c r="G930" t="s">
        <v>200</v>
      </c>
      <c r="H930">
        <v>1</v>
      </c>
    </row>
    <row r="931" spans="1:8" x14ac:dyDescent="0.15">
      <c r="A931" s="73">
        <v>930</v>
      </c>
      <c r="B931" t="s">
        <v>194</v>
      </c>
      <c r="C931" t="s">
        <v>1512</v>
      </c>
      <c r="D931" t="s">
        <v>191</v>
      </c>
      <c r="E931" t="s">
        <v>187</v>
      </c>
      <c r="F931">
        <v>41.57</v>
      </c>
      <c r="G931" t="s">
        <v>200</v>
      </c>
      <c r="H931">
        <v>1</v>
      </c>
    </row>
    <row r="932" spans="1:8" x14ac:dyDescent="0.15">
      <c r="A932" s="73">
        <v>931</v>
      </c>
      <c r="B932" t="s">
        <v>194</v>
      </c>
      <c r="C932" t="s">
        <v>1513</v>
      </c>
      <c r="D932" t="s">
        <v>202</v>
      </c>
      <c r="E932" t="s">
        <v>187</v>
      </c>
      <c r="F932">
        <v>41.44</v>
      </c>
      <c r="G932" t="s">
        <v>200</v>
      </c>
      <c r="H932">
        <v>1</v>
      </c>
    </row>
    <row r="933" spans="1:8" x14ac:dyDescent="0.15">
      <c r="A933" s="73">
        <v>932</v>
      </c>
      <c r="B933" t="s">
        <v>194</v>
      </c>
      <c r="C933" t="s">
        <v>1516</v>
      </c>
      <c r="D933" t="s">
        <v>202</v>
      </c>
      <c r="E933" t="s">
        <v>187</v>
      </c>
      <c r="F933">
        <v>41.57</v>
      </c>
      <c r="G933" t="s">
        <v>200</v>
      </c>
      <c r="H933">
        <v>1</v>
      </c>
    </row>
    <row r="934" spans="1:8" x14ac:dyDescent="0.15">
      <c r="A934" s="73">
        <v>933</v>
      </c>
      <c r="B934" t="s">
        <v>194</v>
      </c>
      <c r="C934" t="s">
        <v>1517</v>
      </c>
      <c r="D934" t="s">
        <v>191</v>
      </c>
      <c r="E934" t="s">
        <v>187</v>
      </c>
      <c r="F934">
        <v>41.57</v>
      </c>
      <c r="G934" t="s">
        <v>200</v>
      </c>
      <c r="H934">
        <v>1</v>
      </c>
    </row>
    <row r="935" spans="1:8" x14ac:dyDescent="0.15">
      <c r="A935" s="73">
        <v>934</v>
      </c>
      <c r="B935" t="s">
        <v>194</v>
      </c>
      <c r="C935" t="s">
        <v>1518</v>
      </c>
      <c r="D935" t="s">
        <v>202</v>
      </c>
      <c r="E935" t="s">
        <v>187</v>
      </c>
      <c r="F935">
        <v>41.57</v>
      </c>
      <c r="G935" t="s">
        <v>200</v>
      </c>
      <c r="H935">
        <v>1</v>
      </c>
    </row>
    <row r="936" spans="1:8" x14ac:dyDescent="0.15">
      <c r="A936" s="73">
        <v>935</v>
      </c>
      <c r="B936" t="s">
        <v>194</v>
      </c>
      <c r="C936" t="s">
        <v>1519</v>
      </c>
      <c r="D936" t="s">
        <v>191</v>
      </c>
      <c r="E936" t="s">
        <v>187</v>
      </c>
      <c r="F936">
        <v>41.57</v>
      </c>
      <c r="G936" t="s">
        <v>200</v>
      </c>
      <c r="H936">
        <v>1</v>
      </c>
    </row>
    <row r="937" spans="1:8" x14ac:dyDescent="0.15">
      <c r="A937" s="73">
        <v>936</v>
      </c>
      <c r="B937" t="s">
        <v>194</v>
      </c>
      <c r="C937" t="s">
        <v>1520</v>
      </c>
      <c r="D937" t="s">
        <v>202</v>
      </c>
      <c r="E937" t="s">
        <v>187</v>
      </c>
      <c r="F937">
        <v>41.44</v>
      </c>
      <c r="G937" t="s">
        <v>200</v>
      </c>
      <c r="H937">
        <v>1</v>
      </c>
    </row>
    <row r="938" spans="1:8" x14ac:dyDescent="0.15">
      <c r="A938" s="73">
        <v>937</v>
      </c>
      <c r="B938" t="s">
        <v>194</v>
      </c>
      <c r="C938" t="s">
        <v>1522</v>
      </c>
      <c r="D938" t="s">
        <v>202</v>
      </c>
      <c r="E938" t="s">
        <v>187</v>
      </c>
      <c r="F938">
        <v>41.57</v>
      </c>
      <c r="G938" t="s">
        <v>200</v>
      </c>
      <c r="H938">
        <v>1</v>
      </c>
    </row>
    <row r="939" spans="1:8" x14ac:dyDescent="0.15">
      <c r="A939" s="73">
        <v>938</v>
      </c>
      <c r="B939" t="s">
        <v>194</v>
      </c>
      <c r="C939" t="s">
        <v>1523</v>
      </c>
      <c r="D939" t="s">
        <v>191</v>
      </c>
      <c r="E939" t="s">
        <v>187</v>
      </c>
      <c r="F939">
        <v>41.57</v>
      </c>
      <c r="G939" t="s">
        <v>200</v>
      </c>
      <c r="H939">
        <v>1</v>
      </c>
    </row>
    <row r="940" spans="1:8" x14ac:dyDescent="0.15">
      <c r="A940" s="73">
        <v>939</v>
      </c>
      <c r="B940" t="s">
        <v>194</v>
      </c>
      <c r="C940" t="s">
        <v>1524</v>
      </c>
      <c r="D940" t="s">
        <v>202</v>
      </c>
      <c r="E940" t="s">
        <v>187</v>
      </c>
      <c r="F940">
        <v>41.57</v>
      </c>
      <c r="G940" t="s">
        <v>200</v>
      </c>
      <c r="H940">
        <v>1</v>
      </c>
    </row>
    <row r="941" spans="1:8" x14ac:dyDescent="0.15">
      <c r="A941" s="73">
        <v>940</v>
      </c>
      <c r="B941" t="s">
        <v>194</v>
      </c>
      <c r="C941" t="s">
        <v>1525</v>
      </c>
      <c r="D941" t="s">
        <v>191</v>
      </c>
      <c r="E941" t="s">
        <v>187</v>
      </c>
      <c r="F941">
        <v>41.57</v>
      </c>
      <c r="G941" t="s">
        <v>200</v>
      </c>
      <c r="H941">
        <v>1</v>
      </c>
    </row>
    <row r="942" spans="1:8" x14ac:dyDescent="0.15">
      <c r="A942" s="73">
        <v>941</v>
      </c>
      <c r="B942" t="s">
        <v>194</v>
      </c>
      <c r="C942" t="s">
        <v>1526</v>
      </c>
      <c r="D942" t="s">
        <v>202</v>
      </c>
      <c r="E942" t="s">
        <v>187</v>
      </c>
      <c r="F942">
        <v>41.44</v>
      </c>
      <c r="G942" t="s">
        <v>200</v>
      </c>
      <c r="H942">
        <v>1</v>
      </c>
    </row>
    <row r="943" spans="1:8" x14ac:dyDescent="0.15">
      <c r="A943" s="73">
        <v>942</v>
      </c>
      <c r="B943" t="s">
        <v>194</v>
      </c>
      <c r="C943" t="s">
        <v>1528</v>
      </c>
      <c r="D943" t="s">
        <v>202</v>
      </c>
      <c r="E943" t="s">
        <v>187</v>
      </c>
      <c r="F943">
        <v>41.57</v>
      </c>
      <c r="G943" t="s">
        <v>200</v>
      </c>
      <c r="H943">
        <v>1</v>
      </c>
    </row>
    <row r="944" spans="1:8" x14ac:dyDescent="0.15">
      <c r="A944" s="73">
        <v>943</v>
      </c>
      <c r="B944" t="s">
        <v>194</v>
      </c>
      <c r="C944" t="s">
        <v>1529</v>
      </c>
      <c r="D944" t="s">
        <v>191</v>
      </c>
      <c r="E944" t="s">
        <v>187</v>
      </c>
      <c r="F944">
        <v>41.57</v>
      </c>
      <c r="G944" t="s">
        <v>200</v>
      </c>
      <c r="H944">
        <v>1</v>
      </c>
    </row>
    <row r="945" spans="1:8" x14ac:dyDescent="0.15">
      <c r="A945" s="73">
        <v>944</v>
      </c>
      <c r="B945" t="s">
        <v>194</v>
      </c>
      <c r="C945" t="s">
        <v>1530</v>
      </c>
      <c r="D945" t="s">
        <v>202</v>
      </c>
      <c r="E945" t="s">
        <v>187</v>
      </c>
      <c r="F945">
        <v>41.57</v>
      </c>
      <c r="G945" t="s">
        <v>200</v>
      </c>
      <c r="H945">
        <v>1</v>
      </c>
    </row>
    <row r="946" spans="1:8" x14ac:dyDescent="0.15">
      <c r="A946" s="73">
        <v>945</v>
      </c>
      <c r="B946" t="s">
        <v>194</v>
      </c>
      <c r="C946" t="s">
        <v>1531</v>
      </c>
      <c r="D946" t="s">
        <v>191</v>
      </c>
      <c r="E946" t="s">
        <v>187</v>
      </c>
      <c r="F946">
        <v>41.57</v>
      </c>
      <c r="G946" t="s">
        <v>200</v>
      </c>
      <c r="H946">
        <v>1</v>
      </c>
    </row>
    <row r="947" spans="1:8" x14ac:dyDescent="0.15">
      <c r="A947" s="73">
        <v>946</v>
      </c>
      <c r="B947" t="s">
        <v>194</v>
      </c>
      <c r="C947" t="s">
        <v>1532</v>
      </c>
      <c r="D947" t="s">
        <v>202</v>
      </c>
      <c r="E947" t="s">
        <v>187</v>
      </c>
      <c r="F947">
        <v>41.44</v>
      </c>
      <c r="G947" t="s">
        <v>200</v>
      </c>
      <c r="H947">
        <v>1</v>
      </c>
    </row>
    <row r="948" spans="1:8" x14ac:dyDescent="0.15">
      <c r="A948" s="73">
        <v>947</v>
      </c>
      <c r="B948" t="s">
        <v>194</v>
      </c>
      <c r="C948" t="s">
        <v>1534</v>
      </c>
      <c r="D948" t="s">
        <v>202</v>
      </c>
      <c r="E948" t="s">
        <v>187</v>
      </c>
      <c r="F948">
        <v>41.73</v>
      </c>
      <c r="G948" t="s">
        <v>200</v>
      </c>
      <c r="H948">
        <v>1</v>
      </c>
    </row>
    <row r="949" spans="1:8" x14ac:dyDescent="0.15">
      <c r="A949" s="73">
        <v>948</v>
      </c>
      <c r="B949" t="s">
        <v>194</v>
      </c>
      <c r="C949" t="s">
        <v>1535</v>
      </c>
      <c r="D949" t="s">
        <v>191</v>
      </c>
      <c r="E949" t="s">
        <v>187</v>
      </c>
      <c r="F949">
        <v>41.73</v>
      </c>
      <c r="G949" t="s">
        <v>200</v>
      </c>
      <c r="H949">
        <v>1</v>
      </c>
    </row>
    <row r="950" spans="1:8" x14ac:dyDescent="0.15">
      <c r="A950" s="73">
        <v>949</v>
      </c>
      <c r="B950" t="s">
        <v>194</v>
      </c>
      <c r="C950" t="s">
        <v>1536</v>
      </c>
      <c r="D950" t="s">
        <v>202</v>
      </c>
      <c r="E950" t="s">
        <v>187</v>
      </c>
      <c r="F950">
        <v>41.73</v>
      </c>
      <c r="G950" t="s">
        <v>200</v>
      </c>
      <c r="H950">
        <v>1</v>
      </c>
    </row>
    <row r="951" spans="1:8" x14ac:dyDescent="0.15">
      <c r="A951" s="73">
        <v>950</v>
      </c>
      <c r="B951" t="s">
        <v>194</v>
      </c>
      <c r="C951" t="s">
        <v>1537</v>
      </c>
      <c r="D951" t="s">
        <v>191</v>
      </c>
      <c r="E951" t="s">
        <v>187</v>
      </c>
      <c r="F951">
        <v>41.73</v>
      </c>
      <c r="G951" t="s">
        <v>200</v>
      </c>
      <c r="H951">
        <v>1</v>
      </c>
    </row>
    <row r="952" spans="1:8" x14ac:dyDescent="0.15">
      <c r="A952" s="73">
        <v>951</v>
      </c>
      <c r="B952" t="s">
        <v>194</v>
      </c>
      <c r="C952" t="s">
        <v>1538</v>
      </c>
      <c r="D952" t="s">
        <v>202</v>
      </c>
      <c r="E952" t="s">
        <v>187</v>
      </c>
      <c r="F952">
        <v>41.6</v>
      </c>
      <c r="G952" t="s">
        <v>200</v>
      </c>
      <c r="H952">
        <v>1</v>
      </c>
    </row>
    <row r="953" spans="1:8" x14ac:dyDescent="0.15">
      <c r="A953" s="73">
        <v>952</v>
      </c>
      <c r="B953" t="s">
        <v>194</v>
      </c>
      <c r="C953" t="s">
        <v>1540</v>
      </c>
      <c r="D953" t="s">
        <v>202</v>
      </c>
      <c r="E953" t="s">
        <v>187</v>
      </c>
      <c r="F953">
        <v>41.73</v>
      </c>
      <c r="G953" t="s">
        <v>200</v>
      </c>
      <c r="H953">
        <v>1</v>
      </c>
    </row>
    <row r="954" spans="1:8" x14ac:dyDescent="0.15">
      <c r="A954" s="73">
        <v>953</v>
      </c>
      <c r="B954" t="s">
        <v>194</v>
      </c>
      <c r="C954" t="s">
        <v>1541</v>
      </c>
      <c r="D954" t="s">
        <v>191</v>
      </c>
      <c r="E954" t="s">
        <v>187</v>
      </c>
      <c r="F954">
        <v>41.73</v>
      </c>
      <c r="G954" t="s">
        <v>200</v>
      </c>
      <c r="H954">
        <v>1</v>
      </c>
    </row>
    <row r="955" spans="1:8" x14ac:dyDescent="0.15">
      <c r="A955" s="73">
        <v>954</v>
      </c>
      <c r="B955" t="s">
        <v>194</v>
      </c>
      <c r="C955" t="s">
        <v>1542</v>
      </c>
      <c r="D955" t="s">
        <v>202</v>
      </c>
      <c r="E955" t="s">
        <v>187</v>
      </c>
      <c r="F955">
        <v>41.73</v>
      </c>
      <c r="G955" t="s">
        <v>200</v>
      </c>
      <c r="H955">
        <v>1</v>
      </c>
    </row>
    <row r="956" spans="1:8" x14ac:dyDescent="0.15">
      <c r="A956" s="73">
        <v>955</v>
      </c>
      <c r="B956" t="s">
        <v>194</v>
      </c>
      <c r="C956" t="s">
        <v>1543</v>
      </c>
      <c r="D956" t="s">
        <v>191</v>
      </c>
      <c r="E956" t="s">
        <v>187</v>
      </c>
      <c r="F956">
        <v>41.73</v>
      </c>
      <c r="G956" t="s">
        <v>200</v>
      </c>
      <c r="H956">
        <v>1</v>
      </c>
    </row>
    <row r="957" spans="1:8" x14ac:dyDescent="0.15">
      <c r="A957" s="73">
        <v>956</v>
      </c>
      <c r="B957" t="s">
        <v>194</v>
      </c>
      <c r="C957" t="s">
        <v>1544</v>
      </c>
      <c r="D957" t="s">
        <v>202</v>
      </c>
      <c r="E957" t="s">
        <v>187</v>
      </c>
      <c r="F957">
        <v>41.6</v>
      </c>
      <c r="G957" t="s">
        <v>200</v>
      </c>
      <c r="H957">
        <v>1</v>
      </c>
    </row>
    <row r="958" spans="1:8" x14ac:dyDescent="0.15">
      <c r="A958" s="73">
        <v>957</v>
      </c>
      <c r="B958" t="s">
        <v>194</v>
      </c>
      <c r="C958" t="s">
        <v>1546</v>
      </c>
      <c r="D958" t="s">
        <v>202</v>
      </c>
      <c r="E958" t="s">
        <v>187</v>
      </c>
      <c r="F958">
        <v>41.73</v>
      </c>
      <c r="G958" t="s">
        <v>200</v>
      </c>
      <c r="H958">
        <v>1</v>
      </c>
    </row>
    <row r="959" spans="1:8" x14ac:dyDescent="0.15">
      <c r="A959" s="73">
        <v>958</v>
      </c>
      <c r="B959" t="s">
        <v>194</v>
      </c>
      <c r="C959" t="s">
        <v>1547</v>
      </c>
      <c r="D959" t="s">
        <v>191</v>
      </c>
      <c r="E959" t="s">
        <v>187</v>
      </c>
      <c r="F959">
        <v>41.73</v>
      </c>
      <c r="G959" t="s">
        <v>200</v>
      </c>
      <c r="H959">
        <v>1</v>
      </c>
    </row>
    <row r="960" spans="1:8" x14ac:dyDescent="0.15">
      <c r="A960" s="73">
        <v>959</v>
      </c>
      <c r="B960" t="s">
        <v>194</v>
      </c>
      <c r="C960" t="s">
        <v>1548</v>
      </c>
      <c r="D960" t="s">
        <v>202</v>
      </c>
      <c r="E960" t="s">
        <v>187</v>
      </c>
      <c r="F960">
        <v>41.73</v>
      </c>
      <c r="G960" t="s">
        <v>200</v>
      </c>
      <c r="H960">
        <v>1</v>
      </c>
    </row>
    <row r="961" spans="1:8" x14ac:dyDescent="0.15">
      <c r="A961" s="73">
        <v>960</v>
      </c>
      <c r="B961" t="s">
        <v>194</v>
      </c>
      <c r="C961" t="s">
        <v>1549</v>
      </c>
      <c r="D961" t="s">
        <v>191</v>
      </c>
      <c r="E961" t="s">
        <v>187</v>
      </c>
      <c r="F961">
        <v>41.73</v>
      </c>
      <c r="G961" t="s">
        <v>200</v>
      </c>
      <c r="H961">
        <v>1</v>
      </c>
    </row>
    <row r="962" spans="1:8" x14ac:dyDescent="0.15">
      <c r="A962" s="73">
        <v>961</v>
      </c>
      <c r="B962" t="s">
        <v>194</v>
      </c>
      <c r="C962" t="s">
        <v>1550</v>
      </c>
      <c r="D962" t="s">
        <v>202</v>
      </c>
      <c r="E962" t="s">
        <v>187</v>
      </c>
      <c r="F962">
        <v>41.6</v>
      </c>
      <c r="G962" t="s">
        <v>200</v>
      </c>
      <c r="H962">
        <v>1</v>
      </c>
    </row>
    <row r="963" spans="1:8" x14ac:dyDescent="0.15">
      <c r="A963" s="73">
        <v>962</v>
      </c>
      <c r="B963" t="s">
        <v>194</v>
      </c>
      <c r="C963" t="s">
        <v>1552</v>
      </c>
      <c r="D963" t="s">
        <v>202</v>
      </c>
      <c r="E963" t="s">
        <v>187</v>
      </c>
      <c r="F963">
        <v>41.73</v>
      </c>
      <c r="G963" t="s">
        <v>200</v>
      </c>
      <c r="H963">
        <v>1</v>
      </c>
    </row>
    <row r="964" spans="1:8" x14ac:dyDescent="0.15">
      <c r="A964" s="73">
        <v>963</v>
      </c>
      <c r="B964" t="s">
        <v>194</v>
      </c>
      <c r="C964" t="s">
        <v>1553</v>
      </c>
      <c r="D964" t="s">
        <v>191</v>
      </c>
      <c r="E964" t="s">
        <v>187</v>
      </c>
      <c r="F964">
        <v>41.73</v>
      </c>
      <c r="G964" t="s">
        <v>200</v>
      </c>
      <c r="H964">
        <v>1</v>
      </c>
    </row>
    <row r="965" spans="1:8" x14ac:dyDescent="0.15">
      <c r="A965" s="73">
        <v>964</v>
      </c>
      <c r="B965" t="s">
        <v>194</v>
      </c>
      <c r="C965" t="s">
        <v>1554</v>
      </c>
      <c r="D965" t="s">
        <v>202</v>
      </c>
      <c r="E965" t="s">
        <v>187</v>
      </c>
      <c r="F965">
        <v>41.73</v>
      </c>
      <c r="G965" t="s">
        <v>200</v>
      </c>
      <c r="H965">
        <v>1</v>
      </c>
    </row>
    <row r="966" spans="1:8" x14ac:dyDescent="0.15">
      <c r="A966" s="73">
        <v>965</v>
      </c>
      <c r="B966" t="s">
        <v>194</v>
      </c>
      <c r="C966" t="s">
        <v>1555</v>
      </c>
      <c r="D966" t="s">
        <v>191</v>
      </c>
      <c r="E966" t="s">
        <v>187</v>
      </c>
      <c r="F966">
        <v>41.73</v>
      </c>
      <c r="G966" t="s">
        <v>200</v>
      </c>
      <c r="H966">
        <v>1</v>
      </c>
    </row>
    <row r="967" spans="1:8" x14ac:dyDescent="0.15">
      <c r="A967" s="73">
        <v>966</v>
      </c>
      <c r="B967" t="s">
        <v>194</v>
      </c>
      <c r="C967" t="s">
        <v>1556</v>
      </c>
      <c r="D967" t="s">
        <v>202</v>
      </c>
      <c r="E967" t="s">
        <v>187</v>
      </c>
      <c r="F967">
        <v>41.6</v>
      </c>
      <c r="G967" t="s">
        <v>200</v>
      </c>
      <c r="H967">
        <v>1</v>
      </c>
    </row>
    <row r="968" spans="1:8" x14ac:dyDescent="0.15">
      <c r="A968" s="73">
        <v>967</v>
      </c>
      <c r="B968" t="s">
        <v>194</v>
      </c>
      <c r="C968" t="s">
        <v>1558</v>
      </c>
      <c r="D968" t="s">
        <v>202</v>
      </c>
      <c r="E968" t="s">
        <v>187</v>
      </c>
      <c r="F968">
        <v>41.73</v>
      </c>
      <c r="G968" t="s">
        <v>200</v>
      </c>
      <c r="H968">
        <v>1</v>
      </c>
    </row>
    <row r="969" spans="1:8" x14ac:dyDescent="0.15">
      <c r="A969" s="73">
        <v>968</v>
      </c>
      <c r="B969" t="s">
        <v>194</v>
      </c>
      <c r="C969" t="s">
        <v>1559</v>
      </c>
      <c r="D969" t="s">
        <v>191</v>
      </c>
      <c r="E969" t="s">
        <v>187</v>
      </c>
      <c r="F969">
        <v>41.73</v>
      </c>
      <c r="G969" t="s">
        <v>200</v>
      </c>
      <c r="H969">
        <v>1</v>
      </c>
    </row>
    <row r="970" spans="1:8" x14ac:dyDescent="0.15">
      <c r="A970" s="73">
        <v>969</v>
      </c>
      <c r="B970" t="s">
        <v>194</v>
      </c>
      <c r="C970" t="s">
        <v>1560</v>
      </c>
      <c r="D970" t="s">
        <v>202</v>
      </c>
      <c r="E970" t="s">
        <v>187</v>
      </c>
      <c r="F970">
        <v>41.73</v>
      </c>
      <c r="G970" t="s">
        <v>200</v>
      </c>
      <c r="H970">
        <v>1</v>
      </c>
    </row>
    <row r="971" spans="1:8" x14ac:dyDescent="0.15">
      <c r="A971" s="73">
        <v>970</v>
      </c>
      <c r="B971" t="s">
        <v>194</v>
      </c>
      <c r="C971" t="s">
        <v>1561</v>
      </c>
      <c r="D971" t="s">
        <v>191</v>
      </c>
      <c r="E971" t="s">
        <v>187</v>
      </c>
      <c r="F971">
        <v>41.73</v>
      </c>
      <c r="G971" t="s">
        <v>200</v>
      </c>
      <c r="H971">
        <v>1</v>
      </c>
    </row>
    <row r="972" spans="1:8" x14ac:dyDescent="0.15">
      <c r="A972" s="73">
        <v>971</v>
      </c>
      <c r="B972" t="s">
        <v>194</v>
      </c>
      <c r="C972" t="s">
        <v>1562</v>
      </c>
      <c r="D972" t="s">
        <v>202</v>
      </c>
      <c r="E972" t="s">
        <v>187</v>
      </c>
      <c r="F972">
        <v>41.6</v>
      </c>
      <c r="G972" t="s">
        <v>200</v>
      </c>
      <c r="H972">
        <v>1</v>
      </c>
    </row>
    <row r="973" spans="1:8" x14ac:dyDescent="0.15">
      <c r="A973" s="73">
        <v>972</v>
      </c>
      <c r="B973" t="s">
        <v>194</v>
      </c>
      <c r="C973" t="s">
        <v>1564</v>
      </c>
      <c r="D973" t="s">
        <v>202</v>
      </c>
      <c r="E973" t="s">
        <v>187</v>
      </c>
      <c r="F973">
        <v>41.73</v>
      </c>
      <c r="G973" t="s">
        <v>200</v>
      </c>
      <c r="H973">
        <v>1</v>
      </c>
    </row>
    <row r="974" spans="1:8" x14ac:dyDescent="0.15">
      <c r="A974" s="73">
        <v>973</v>
      </c>
      <c r="B974" t="s">
        <v>194</v>
      </c>
      <c r="C974" t="s">
        <v>1565</v>
      </c>
      <c r="D974" t="s">
        <v>191</v>
      </c>
      <c r="E974" t="s">
        <v>187</v>
      </c>
      <c r="F974">
        <v>41.73</v>
      </c>
      <c r="G974" t="s">
        <v>200</v>
      </c>
      <c r="H974">
        <v>1</v>
      </c>
    </row>
    <row r="975" spans="1:8" x14ac:dyDescent="0.15">
      <c r="A975" s="73">
        <v>974</v>
      </c>
      <c r="B975" t="s">
        <v>194</v>
      </c>
      <c r="C975" t="s">
        <v>1566</v>
      </c>
      <c r="D975" t="s">
        <v>202</v>
      </c>
      <c r="E975" t="s">
        <v>187</v>
      </c>
      <c r="F975">
        <v>41.73</v>
      </c>
      <c r="G975" t="s">
        <v>200</v>
      </c>
      <c r="H975">
        <v>1</v>
      </c>
    </row>
    <row r="976" spans="1:8" x14ac:dyDescent="0.15">
      <c r="A976" s="73">
        <v>975</v>
      </c>
      <c r="B976" t="s">
        <v>194</v>
      </c>
      <c r="C976" t="s">
        <v>1567</v>
      </c>
      <c r="D976" t="s">
        <v>191</v>
      </c>
      <c r="E976" t="s">
        <v>187</v>
      </c>
      <c r="F976">
        <v>41.73</v>
      </c>
      <c r="G976" t="s">
        <v>200</v>
      </c>
      <c r="H976">
        <v>1</v>
      </c>
    </row>
    <row r="977" spans="1:8" x14ac:dyDescent="0.15">
      <c r="A977" s="73">
        <v>976</v>
      </c>
      <c r="B977" t="s">
        <v>194</v>
      </c>
      <c r="C977" t="s">
        <v>1568</v>
      </c>
      <c r="D977" t="s">
        <v>202</v>
      </c>
      <c r="E977" t="s">
        <v>187</v>
      </c>
      <c r="F977">
        <v>41.6</v>
      </c>
      <c r="G977" t="s">
        <v>200</v>
      </c>
      <c r="H977">
        <v>1</v>
      </c>
    </row>
    <row r="978" spans="1:8" x14ac:dyDescent="0.15">
      <c r="A978" s="73">
        <v>977</v>
      </c>
      <c r="B978" t="s">
        <v>194</v>
      </c>
      <c r="C978" t="s">
        <v>1570</v>
      </c>
      <c r="D978" t="s">
        <v>202</v>
      </c>
      <c r="E978" t="s">
        <v>187</v>
      </c>
      <c r="F978">
        <v>41.73</v>
      </c>
      <c r="G978" t="s">
        <v>200</v>
      </c>
      <c r="H978">
        <v>1</v>
      </c>
    </row>
    <row r="979" spans="1:8" x14ac:dyDescent="0.15">
      <c r="A979" s="73">
        <v>978</v>
      </c>
      <c r="B979" t="s">
        <v>194</v>
      </c>
      <c r="C979" t="s">
        <v>1571</v>
      </c>
      <c r="D979" t="s">
        <v>191</v>
      </c>
      <c r="E979" t="s">
        <v>187</v>
      </c>
      <c r="F979">
        <v>41.73</v>
      </c>
      <c r="G979" t="s">
        <v>200</v>
      </c>
      <c r="H979">
        <v>1</v>
      </c>
    </row>
    <row r="980" spans="1:8" x14ac:dyDescent="0.15">
      <c r="A980" s="73">
        <v>979</v>
      </c>
      <c r="B980" t="s">
        <v>194</v>
      </c>
      <c r="C980" t="s">
        <v>1572</v>
      </c>
      <c r="D980" t="s">
        <v>202</v>
      </c>
      <c r="E980" t="s">
        <v>187</v>
      </c>
      <c r="F980">
        <v>41.73</v>
      </c>
      <c r="G980" t="s">
        <v>200</v>
      </c>
      <c r="H980">
        <v>1</v>
      </c>
    </row>
    <row r="981" spans="1:8" x14ac:dyDescent="0.15">
      <c r="A981" s="73">
        <v>980</v>
      </c>
      <c r="B981" t="s">
        <v>194</v>
      </c>
      <c r="C981" t="s">
        <v>1573</v>
      </c>
      <c r="D981" t="s">
        <v>191</v>
      </c>
      <c r="E981" t="s">
        <v>187</v>
      </c>
      <c r="F981">
        <v>41.73</v>
      </c>
      <c r="G981" t="s">
        <v>200</v>
      </c>
      <c r="H981">
        <v>1</v>
      </c>
    </row>
    <row r="982" spans="1:8" x14ac:dyDescent="0.15">
      <c r="A982" s="73">
        <v>981</v>
      </c>
      <c r="B982" t="s">
        <v>194</v>
      </c>
      <c r="C982" t="s">
        <v>1574</v>
      </c>
      <c r="D982" t="s">
        <v>202</v>
      </c>
      <c r="E982" t="s">
        <v>187</v>
      </c>
      <c r="F982">
        <v>41.6</v>
      </c>
      <c r="G982" t="s">
        <v>200</v>
      </c>
      <c r="H982">
        <v>1</v>
      </c>
    </row>
    <row r="983" spans="1:8" x14ac:dyDescent="0.15">
      <c r="A983" s="73">
        <v>982</v>
      </c>
      <c r="B983" t="s">
        <v>194</v>
      </c>
      <c r="C983" t="s">
        <v>1576</v>
      </c>
      <c r="D983" t="s">
        <v>202</v>
      </c>
      <c r="E983" t="s">
        <v>187</v>
      </c>
      <c r="F983">
        <v>41.73</v>
      </c>
      <c r="G983" t="s">
        <v>200</v>
      </c>
      <c r="H983">
        <v>1</v>
      </c>
    </row>
    <row r="984" spans="1:8" x14ac:dyDescent="0.15">
      <c r="A984" s="73">
        <v>983</v>
      </c>
      <c r="B984" t="s">
        <v>194</v>
      </c>
      <c r="C984" t="s">
        <v>1577</v>
      </c>
      <c r="D984" t="s">
        <v>191</v>
      </c>
      <c r="E984" t="s">
        <v>187</v>
      </c>
      <c r="F984">
        <v>41.73</v>
      </c>
      <c r="G984" t="s">
        <v>200</v>
      </c>
      <c r="H984">
        <v>1</v>
      </c>
    </row>
    <row r="985" spans="1:8" x14ac:dyDescent="0.15">
      <c r="A985" s="73">
        <v>984</v>
      </c>
      <c r="B985" t="s">
        <v>194</v>
      </c>
      <c r="C985" t="s">
        <v>1578</v>
      </c>
      <c r="D985" t="s">
        <v>202</v>
      </c>
      <c r="E985" t="s">
        <v>187</v>
      </c>
      <c r="F985">
        <v>41.73</v>
      </c>
      <c r="G985" t="s">
        <v>200</v>
      </c>
      <c r="H985">
        <v>1</v>
      </c>
    </row>
    <row r="986" spans="1:8" x14ac:dyDescent="0.15">
      <c r="A986" s="73">
        <v>985</v>
      </c>
      <c r="B986" t="s">
        <v>194</v>
      </c>
      <c r="C986" t="s">
        <v>1579</v>
      </c>
      <c r="D986" t="s">
        <v>191</v>
      </c>
      <c r="E986" t="s">
        <v>187</v>
      </c>
      <c r="F986">
        <v>41.73</v>
      </c>
      <c r="G986" t="s">
        <v>200</v>
      </c>
      <c r="H986">
        <v>1</v>
      </c>
    </row>
    <row r="987" spans="1:8" x14ac:dyDescent="0.15">
      <c r="A987" s="73">
        <v>986</v>
      </c>
      <c r="B987" t="s">
        <v>194</v>
      </c>
      <c r="C987" t="s">
        <v>1580</v>
      </c>
      <c r="D987" t="s">
        <v>202</v>
      </c>
      <c r="E987" t="s">
        <v>187</v>
      </c>
      <c r="F987">
        <v>41.6</v>
      </c>
      <c r="G987" t="s">
        <v>200</v>
      </c>
      <c r="H987">
        <v>1</v>
      </c>
    </row>
    <row r="988" spans="1:8" x14ac:dyDescent="0.15">
      <c r="A988" s="73">
        <v>987</v>
      </c>
      <c r="B988" t="s">
        <v>194</v>
      </c>
      <c r="C988" t="s">
        <v>1582</v>
      </c>
      <c r="D988" t="s">
        <v>202</v>
      </c>
      <c r="E988" t="s">
        <v>187</v>
      </c>
      <c r="F988">
        <v>41.73</v>
      </c>
      <c r="G988" t="s">
        <v>200</v>
      </c>
      <c r="H988">
        <v>1</v>
      </c>
    </row>
    <row r="989" spans="1:8" x14ac:dyDescent="0.15">
      <c r="A989" s="73">
        <v>988</v>
      </c>
      <c r="B989" t="s">
        <v>194</v>
      </c>
      <c r="C989" t="s">
        <v>1583</v>
      </c>
      <c r="D989" t="s">
        <v>191</v>
      </c>
      <c r="E989" t="s">
        <v>187</v>
      </c>
      <c r="F989">
        <v>41.73</v>
      </c>
      <c r="G989" t="s">
        <v>200</v>
      </c>
      <c r="H989">
        <v>1</v>
      </c>
    </row>
    <row r="990" spans="1:8" x14ac:dyDescent="0.15">
      <c r="A990" s="73">
        <v>989</v>
      </c>
      <c r="B990" t="s">
        <v>194</v>
      </c>
      <c r="C990" t="s">
        <v>1584</v>
      </c>
      <c r="D990" t="s">
        <v>202</v>
      </c>
      <c r="E990" t="s">
        <v>187</v>
      </c>
      <c r="F990">
        <v>41.73</v>
      </c>
      <c r="G990" t="s">
        <v>200</v>
      </c>
      <c r="H990">
        <v>1</v>
      </c>
    </row>
    <row r="991" spans="1:8" x14ac:dyDescent="0.15">
      <c r="A991" s="73">
        <v>990</v>
      </c>
      <c r="B991" t="s">
        <v>194</v>
      </c>
      <c r="C991" t="s">
        <v>1585</v>
      </c>
      <c r="D991" t="s">
        <v>191</v>
      </c>
      <c r="E991" t="s">
        <v>187</v>
      </c>
      <c r="F991">
        <v>41.73</v>
      </c>
      <c r="G991" t="s">
        <v>200</v>
      </c>
      <c r="H991">
        <v>1</v>
      </c>
    </row>
    <row r="992" spans="1:8" x14ac:dyDescent="0.15">
      <c r="A992" s="73">
        <v>991</v>
      </c>
      <c r="B992" t="s">
        <v>194</v>
      </c>
      <c r="C992" t="s">
        <v>1586</v>
      </c>
      <c r="D992" t="s">
        <v>202</v>
      </c>
      <c r="E992" t="s">
        <v>187</v>
      </c>
      <c r="F992">
        <v>41.6</v>
      </c>
      <c r="G992" t="s">
        <v>200</v>
      </c>
      <c r="H992">
        <v>1</v>
      </c>
    </row>
    <row r="993" spans="1:8" x14ac:dyDescent="0.15">
      <c r="A993" s="73">
        <v>992</v>
      </c>
      <c r="B993" t="s">
        <v>194</v>
      </c>
      <c r="C993" t="s">
        <v>1588</v>
      </c>
      <c r="D993" t="s">
        <v>202</v>
      </c>
      <c r="E993" t="s">
        <v>187</v>
      </c>
      <c r="F993">
        <v>41.73</v>
      </c>
      <c r="G993" t="s">
        <v>200</v>
      </c>
      <c r="H993">
        <v>1</v>
      </c>
    </row>
    <row r="994" spans="1:8" x14ac:dyDescent="0.15">
      <c r="A994" s="73">
        <v>993</v>
      </c>
      <c r="B994" t="s">
        <v>194</v>
      </c>
      <c r="C994" t="s">
        <v>1589</v>
      </c>
      <c r="D994" t="s">
        <v>191</v>
      </c>
      <c r="E994" t="s">
        <v>187</v>
      </c>
      <c r="F994">
        <v>41.73</v>
      </c>
      <c r="G994" t="s">
        <v>200</v>
      </c>
      <c r="H994">
        <v>1</v>
      </c>
    </row>
    <row r="995" spans="1:8" x14ac:dyDescent="0.15">
      <c r="A995" s="73">
        <v>994</v>
      </c>
      <c r="B995" t="s">
        <v>194</v>
      </c>
      <c r="C995" t="s">
        <v>1590</v>
      </c>
      <c r="D995" t="s">
        <v>202</v>
      </c>
      <c r="E995" t="s">
        <v>187</v>
      </c>
      <c r="F995">
        <v>41.73</v>
      </c>
      <c r="G995" t="s">
        <v>200</v>
      </c>
      <c r="H995">
        <v>1</v>
      </c>
    </row>
    <row r="996" spans="1:8" x14ac:dyDescent="0.15">
      <c r="A996" s="73">
        <v>995</v>
      </c>
      <c r="B996" t="s">
        <v>194</v>
      </c>
      <c r="C996" t="s">
        <v>1591</v>
      </c>
      <c r="D996" t="s">
        <v>191</v>
      </c>
      <c r="E996" t="s">
        <v>187</v>
      </c>
      <c r="F996">
        <v>41.73</v>
      </c>
      <c r="G996" t="s">
        <v>200</v>
      </c>
      <c r="H996">
        <v>1</v>
      </c>
    </row>
    <row r="997" spans="1:8" x14ac:dyDescent="0.15">
      <c r="A997" s="73">
        <v>996</v>
      </c>
      <c r="B997" t="s">
        <v>194</v>
      </c>
      <c r="C997" t="s">
        <v>1592</v>
      </c>
      <c r="D997" t="s">
        <v>202</v>
      </c>
      <c r="E997" t="s">
        <v>187</v>
      </c>
      <c r="F997">
        <v>41.6</v>
      </c>
      <c r="G997" t="s">
        <v>200</v>
      </c>
      <c r="H997">
        <v>1</v>
      </c>
    </row>
    <row r="998" spans="1:8" x14ac:dyDescent="0.15">
      <c r="A998" s="73">
        <v>997</v>
      </c>
      <c r="B998" t="s">
        <v>194</v>
      </c>
      <c r="C998" t="s">
        <v>1594</v>
      </c>
      <c r="D998" t="s">
        <v>202</v>
      </c>
      <c r="E998" t="s">
        <v>187</v>
      </c>
      <c r="F998">
        <v>41.73</v>
      </c>
      <c r="G998" t="s">
        <v>200</v>
      </c>
      <c r="H998">
        <v>1</v>
      </c>
    </row>
    <row r="999" spans="1:8" x14ac:dyDescent="0.15">
      <c r="A999" s="73">
        <v>998</v>
      </c>
      <c r="B999" t="s">
        <v>194</v>
      </c>
      <c r="C999" t="s">
        <v>1595</v>
      </c>
      <c r="D999" t="s">
        <v>191</v>
      </c>
      <c r="E999" t="s">
        <v>187</v>
      </c>
      <c r="F999">
        <v>41.73</v>
      </c>
      <c r="G999" t="s">
        <v>200</v>
      </c>
      <c r="H999">
        <v>1</v>
      </c>
    </row>
    <row r="1000" spans="1:8" x14ac:dyDescent="0.15">
      <c r="A1000" s="73">
        <v>999</v>
      </c>
      <c r="B1000" t="s">
        <v>194</v>
      </c>
      <c r="C1000" t="s">
        <v>1596</v>
      </c>
      <c r="D1000" t="s">
        <v>202</v>
      </c>
      <c r="E1000" t="s">
        <v>187</v>
      </c>
      <c r="F1000">
        <v>41.73</v>
      </c>
      <c r="G1000" t="s">
        <v>200</v>
      </c>
      <c r="H1000">
        <v>1</v>
      </c>
    </row>
    <row r="1001" spans="1:8" x14ac:dyDescent="0.15">
      <c r="A1001" s="73">
        <v>1000</v>
      </c>
      <c r="B1001" t="s">
        <v>194</v>
      </c>
      <c r="C1001" t="s">
        <v>1597</v>
      </c>
      <c r="D1001" t="s">
        <v>191</v>
      </c>
      <c r="E1001" t="s">
        <v>187</v>
      </c>
      <c r="F1001">
        <v>41.73</v>
      </c>
      <c r="G1001" t="s">
        <v>200</v>
      </c>
      <c r="H1001">
        <v>1</v>
      </c>
    </row>
    <row r="1002" spans="1:8" x14ac:dyDescent="0.15">
      <c r="A1002" s="73">
        <v>1001</v>
      </c>
      <c r="B1002" t="s">
        <v>194</v>
      </c>
      <c r="C1002" t="s">
        <v>1598</v>
      </c>
      <c r="D1002" t="s">
        <v>202</v>
      </c>
      <c r="E1002" t="s">
        <v>187</v>
      </c>
      <c r="F1002">
        <v>41.6</v>
      </c>
      <c r="G1002" t="s">
        <v>200</v>
      </c>
      <c r="H1002">
        <v>1</v>
      </c>
    </row>
    <row r="1003" spans="1:8" x14ac:dyDescent="0.15">
      <c r="A1003" s="73">
        <v>1002</v>
      </c>
      <c r="B1003" t="s">
        <v>194</v>
      </c>
      <c r="C1003" t="s">
        <v>1600</v>
      </c>
      <c r="D1003" t="s">
        <v>202</v>
      </c>
      <c r="E1003" t="s">
        <v>187</v>
      </c>
      <c r="F1003">
        <v>41.73</v>
      </c>
      <c r="G1003" t="s">
        <v>200</v>
      </c>
      <c r="H1003">
        <v>1</v>
      </c>
    </row>
    <row r="1004" spans="1:8" x14ac:dyDescent="0.15">
      <c r="A1004" s="73">
        <v>1003</v>
      </c>
      <c r="B1004" t="s">
        <v>194</v>
      </c>
      <c r="C1004" t="s">
        <v>1601</v>
      </c>
      <c r="D1004" t="s">
        <v>191</v>
      </c>
      <c r="E1004" t="s">
        <v>187</v>
      </c>
      <c r="F1004">
        <v>41.73</v>
      </c>
      <c r="G1004" t="s">
        <v>200</v>
      </c>
      <c r="H1004">
        <v>1</v>
      </c>
    </row>
    <row r="1005" spans="1:8" x14ac:dyDescent="0.15">
      <c r="A1005" s="73">
        <v>1004</v>
      </c>
      <c r="B1005" t="s">
        <v>194</v>
      </c>
      <c r="C1005" t="s">
        <v>1602</v>
      </c>
      <c r="D1005" t="s">
        <v>202</v>
      </c>
      <c r="E1005" t="s">
        <v>187</v>
      </c>
      <c r="F1005">
        <v>41.73</v>
      </c>
      <c r="G1005" t="s">
        <v>200</v>
      </c>
      <c r="H1005">
        <v>1</v>
      </c>
    </row>
    <row r="1006" spans="1:8" x14ac:dyDescent="0.15">
      <c r="A1006" s="73">
        <v>1005</v>
      </c>
      <c r="B1006" t="s">
        <v>194</v>
      </c>
      <c r="C1006" t="s">
        <v>1603</v>
      </c>
      <c r="D1006" t="s">
        <v>191</v>
      </c>
      <c r="E1006" t="s">
        <v>187</v>
      </c>
      <c r="F1006">
        <v>41.73</v>
      </c>
      <c r="G1006" t="s">
        <v>200</v>
      </c>
      <c r="H1006">
        <v>1</v>
      </c>
    </row>
    <row r="1007" spans="1:8" x14ac:dyDescent="0.15">
      <c r="A1007" s="73">
        <v>1006</v>
      </c>
      <c r="B1007" t="s">
        <v>194</v>
      </c>
      <c r="C1007" t="s">
        <v>1604</v>
      </c>
      <c r="D1007" t="s">
        <v>202</v>
      </c>
      <c r="E1007" t="s">
        <v>187</v>
      </c>
      <c r="F1007">
        <v>41.6</v>
      </c>
      <c r="G1007" t="s">
        <v>200</v>
      </c>
      <c r="H1007">
        <v>1</v>
      </c>
    </row>
    <row r="1008" spans="1:8" x14ac:dyDescent="0.15">
      <c r="A1008" s="73">
        <v>1007</v>
      </c>
      <c r="B1008" t="s">
        <v>194</v>
      </c>
      <c r="C1008" t="s">
        <v>1606</v>
      </c>
      <c r="D1008" t="s">
        <v>202</v>
      </c>
      <c r="E1008" t="s">
        <v>187</v>
      </c>
      <c r="F1008">
        <v>41.73</v>
      </c>
      <c r="G1008" t="s">
        <v>200</v>
      </c>
      <c r="H1008">
        <v>1</v>
      </c>
    </row>
    <row r="1009" spans="1:8" x14ac:dyDescent="0.15">
      <c r="A1009" s="73">
        <v>1008</v>
      </c>
      <c r="B1009" t="s">
        <v>194</v>
      </c>
      <c r="C1009" t="s">
        <v>1607</v>
      </c>
      <c r="D1009" t="s">
        <v>191</v>
      </c>
      <c r="E1009" t="s">
        <v>187</v>
      </c>
      <c r="F1009">
        <v>41.73</v>
      </c>
      <c r="G1009" t="s">
        <v>200</v>
      </c>
      <c r="H1009">
        <v>1</v>
      </c>
    </row>
    <row r="1010" spans="1:8" x14ac:dyDescent="0.15">
      <c r="A1010" s="73">
        <v>1009</v>
      </c>
      <c r="B1010" t="s">
        <v>194</v>
      </c>
      <c r="C1010" t="s">
        <v>1608</v>
      </c>
      <c r="D1010" t="s">
        <v>202</v>
      </c>
      <c r="E1010" t="s">
        <v>187</v>
      </c>
      <c r="F1010">
        <v>41.73</v>
      </c>
      <c r="G1010" t="s">
        <v>200</v>
      </c>
      <c r="H1010">
        <v>1</v>
      </c>
    </row>
    <row r="1011" spans="1:8" x14ac:dyDescent="0.15">
      <c r="A1011" s="73">
        <v>1010</v>
      </c>
      <c r="B1011" t="s">
        <v>194</v>
      </c>
      <c r="C1011" t="s">
        <v>1609</v>
      </c>
      <c r="D1011" t="s">
        <v>191</v>
      </c>
      <c r="E1011" t="s">
        <v>187</v>
      </c>
      <c r="F1011">
        <v>41.73</v>
      </c>
      <c r="G1011" t="s">
        <v>200</v>
      </c>
      <c r="H1011">
        <v>1</v>
      </c>
    </row>
    <row r="1012" spans="1:8" x14ac:dyDescent="0.15">
      <c r="A1012" s="73">
        <v>1011</v>
      </c>
      <c r="B1012" t="s">
        <v>194</v>
      </c>
      <c r="C1012" t="s">
        <v>1610</v>
      </c>
      <c r="D1012" t="s">
        <v>202</v>
      </c>
      <c r="E1012" t="s">
        <v>187</v>
      </c>
      <c r="F1012">
        <v>41.6</v>
      </c>
      <c r="G1012" t="s">
        <v>200</v>
      </c>
      <c r="H1012">
        <v>1</v>
      </c>
    </row>
    <row r="1013" spans="1:8" x14ac:dyDescent="0.15">
      <c r="A1013" s="73">
        <v>1012</v>
      </c>
      <c r="B1013" t="s">
        <v>194</v>
      </c>
      <c r="C1013" t="s">
        <v>1612</v>
      </c>
      <c r="D1013" t="s">
        <v>202</v>
      </c>
      <c r="E1013" t="s">
        <v>187</v>
      </c>
      <c r="F1013">
        <v>41.73</v>
      </c>
      <c r="G1013" t="s">
        <v>200</v>
      </c>
      <c r="H1013">
        <v>1</v>
      </c>
    </row>
    <row r="1014" spans="1:8" x14ac:dyDescent="0.15">
      <c r="A1014" s="73">
        <v>1013</v>
      </c>
      <c r="B1014" t="s">
        <v>194</v>
      </c>
      <c r="C1014" t="s">
        <v>1613</v>
      </c>
      <c r="D1014" t="s">
        <v>191</v>
      </c>
      <c r="E1014" t="s">
        <v>187</v>
      </c>
      <c r="F1014">
        <v>41.73</v>
      </c>
      <c r="G1014" t="s">
        <v>200</v>
      </c>
      <c r="H1014">
        <v>1</v>
      </c>
    </row>
    <row r="1015" spans="1:8" x14ac:dyDescent="0.15">
      <c r="A1015" s="73">
        <v>1014</v>
      </c>
      <c r="B1015" t="s">
        <v>194</v>
      </c>
      <c r="C1015" t="s">
        <v>1614</v>
      </c>
      <c r="D1015" t="s">
        <v>202</v>
      </c>
      <c r="E1015" t="s">
        <v>187</v>
      </c>
      <c r="F1015">
        <v>41.73</v>
      </c>
      <c r="G1015" t="s">
        <v>200</v>
      </c>
      <c r="H1015">
        <v>1</v>
      </c>
    </row>
    <row r="1016" spans="1:8" x14ac:dyDescent="0.15">
      <c r="A1016" s="73">
        <v>1015</v>
      </c>
      <c r="B1016" t="s">
        <v>194</v>
      </c>
      <c r="C1016" t="s">
        <v>1615</v>
      </c>
      <c r="D1016" t="s">
        <v>191</v>
      </c>
      <c r="E1016" t="s">
        <v>187</v>
      </c>
      <c r="F1016">
        <v>41.73</v>
      </c>
      <c r="G1016" t="s">
        <v>200</v>
      </c>
      <c r="H1016">
        <v>1</v>
      </c>
    </row>
    <row r="1017" spans="1:8" x14ac:dyDescent="0.15">
      <c r="A1017" s="73">
        <v>1016</v>
      </c>
      <c r="B1017" t="s">
        <v>194</v>
      </c>
      <c r="C1017" t="s">
        <v>1616</v>
      </c>
      <c r="D1017" t="s">
        <v>202</v>
      </c>
      <c r="E1017" t="s">
        <v>187</v>
      </c>
      <c r="F1017">
        <v>41.6</v>
      </c>
      <c r="G1017" t="s">
        <v>200</v>
      </c>
      <c r="H1017">
        <v>1</v>
      </c>
    </row>
    <row r="1018" spans="1:8" x14ac:dyDescent="0.15">
      <c r="A1018" s="73">
        <v>1017</v>
      </c>
      <c r="B1018" t="s">
        <v>194</v>
      </c>
      <c r="C1018" t="s">
        <v>1618</v>
      </c>
      <c r="D1018" t="s">
        <v>202</v>
      </c>
      <c r="E1018" t="s">
        <v>187</v>
      </c>
      <c r="F1018">
        <v>41.73</v>
      </c>
      <c r="G1018" t="s">
        <v>200</v>
      </c>
      <c r="H1018">
        <v>1</v>
      </c>
    </row>
    <row r="1019" spans="1:8" x14ac:dyDescent="0.15">
      <c r="A1019" s="73">
        <v>1018</v>
      </c>
      <c r="B1019" t="s">
        <v>194</v>
      </c>
      <c r="C1019" t="s">
        <v>1619</v>
      </c>
      <c r="D1019" t="s">
        <v>191</v>
      </c>
      <c r="E1019" t="s">
        <v>187</v>
      </c>
      <c r="F1019">
        <v>41.73</v>
      </c>
      <c r="G1019" t="s">
        <v>200</v>
      </c>
      <c r="H1019">
        <v>1</v>
      </c>
    </row>
    <row r="1020" spans="1:8" x14ac:dyDescent="0.15">
      <c r="A1020" s="73">
        <v>1019</v>
      </c>
      <c r="B1020" t="s">
        <v>194</v>
      </c>
      <c r="C1020" t="s">
        <v>1620</v>
      </c>
      <c r="D1020" t="s">
        <v>202</v>
      </c>
      <c r="E1020" t="s">
        <v>187</v>
      </c>
      <c r="F1020">
        <v>41.73</v>
      </c>
      <c r="G1020" t="s">
        <v>200</v>
      </c>
      <c r="H1020">
        <v>1</v>
      </c>
    </row>
    <row r="1021" spans="1:8" x14ac:dyDescent="0.15">
      <c r="A1021" s="73">
        <v>1020</v>
      </c>
      <c r="B1021" t="s">
        <v>194</v>
      </c>
      <c r="C1021" t="s">
        <v>1621</v>
      </c>
      <c r="D1021" t="s">
        <v>191</v>
      </c>
      <c r="E1021" t="s">
        <v>187</v>
      </c>
      <c r="F1021">
        <v>41.73</v>
      </c>
      <c r="G1021" t="s">
        <v>200</v>
      </c>
      <c r="H1021">
        <v>1</v>
      </c>
    </row>
    <row r="1022" spans="1:8" x14ac:dyDescent="0.15">
      <c r="A1022" s="73">
        <v>1021</v>
      </c>
      <c r="B1022" t="s">
        <v>194</v>
      </c>
      <c r="C1022" t="s">
        <v>1622</v>
      </c>
      <c r="D1022" t="s">
        <v>202</v>
      </c>
      <c r="E1022" t="s">
        <v>187</v>
      </c>
      <c r="F1022">
        <v>41.6</v>
      </c>
      <c r="G1022" t="s">
        <v>200</v>
      </c>
      <c r="H1022">
        <v>1</v>
      </c>
    </row>
    <row r="1023" spans="1:8" x14ac:dyDescent="0.15">
      <c r="A1023" s="73">
        <v>1022</v>
      </c>
      <c r="B1023" t="s">
        <v>194</v>
      </c>
      <c r="C1023" t="s">
        <v>1624</v>
      </c>
      <c r="D1023" t="s">
        <v>202</v>
      </c>
      <c r="E1023" t="s">
        <v>187</v>
      </c>
      <c r="F1023">
        <v>41.73</v>
      </c>
      <c r="G1023" t="s">
        <v>200</v>
      </c>
      <c r="H1023">
        <v>1</v>
      </c>
    </row>
    <row r="1024" spans="1:8" x14ac:dyDescent="0.15">
      <c r="A1024" s="73">
        <v>1023</v>
      </c>
      <c r="B1024" t="s">
        <v>194</v>
      </c>
      <c r="C1024" t="s">
        <v>1625</v>
      </c>
      <c r="D1024" t="s">
        <v>191</v>
      </c>
      <c r="E1024" t="s">
        <v>187</v>
      </c>
      <c r="F1024">
        <v>41.73</v>
      </c>
      <c r="G1024" t="s">
        <v>200</v>
      </c>
      <c r="H1024">
        <v>1</v>
      </c>
    </row>
    <row r="1025" spans="1:8" x14ac:dyDescent="0.15">
      <c r="A1025" s="73">
        <v>1024</v>
      </c>
      <c r="B1025" t="s">
        <v>194</v>
      </c>
      <c r="C1025" t="s">
        <v>1626</v>
      </c>
      <c r="D1025" t="s">
        <v>202</v>
      </c>
      <c r="E1025" t="s">
        <v>187</v>
      </c>
      <c r="F1025">
        <v>41.73</v>
      </c>
      <c r="G1025" t="s">
        <v>200</v>
      </c>
      <c r="H1025">
        <v>1</v>
      </c>
    </row>
    <row r="1026" spans="1:8" x14ac:dyDescent="0.15">
      <c r="A1026" s="73">
        <v>1025</v>
      </c>
      <c r="B1026" t="s">
        <v>194</v>
      </c>
      <c r="C1026" t="s">
        <v>1627</v>
      </c>
      <c r="D1026" t="s">
        <v>191</v>
      </c>
      <c r="E1026" t="s">
        <v>187</v>
      </c>
      <c r="F1026">
        <v>41.73</v>
      </c>
      <c r="G1026" t="s">
        <v>200</v>
      </c>
      <c r="H1026">
        <v>1</v>
      </c>
    </row>
    <row r="1027" spans="1:8" x14ac:dyDescent="0.15">
      <c r="A1027" s="73">
        <v>1026</v>
      </c>
      <c r="B1027" t="s">
        <v>194</v>
      </c>
      <c r="C1027" t="s">
        <v>1628</v>
      </c>
      <c r="D1027" t="s">
        <v>202</v>
      </c>
      <c r="E1027" t="s">
        <v>187</v>
      </c>
      <c r="F1027">
        <v>41.6</v>
      </c>
      <c r="G1027" t="s">
        <v>200</v>
      </c>
      <c r="H1027">
        <v>1</v>
      </c>
    </row>
    <row r="1028" spans="1:8" x14ac:dyDescent="0.15">
      <c r="A1028" s="73">
        <v>1027</v>
      </c>
      <c r="B1028" t="s">
        <v>194</v>
      </c>
      <c r="C1028" t="s">
        <v>1630</v>
      </c>
      <c r="D1028" t="s">
        <v>202</v>
      </c>
      <c r="E1028" t="s">
        <v>187</v>
      </c>
      <c r="F1028">
        <v>41.73</v>
      </c>
      <c r="G1028" t="s">
        <v>200</v>
      </c>
      <c r="H1028">
        <v>1</v>
      </c>
    </row>
    <row r="1029" spans="1:8" x14ac:dyDescent="0.15">
      <c r="A1029" s="73">
        <v>1028</v>
      </c>
      <c r="B1029" t="s">
        <v>194</v>
      </c>
      <c r="C1029" t="s">
        <v>1631</v>
      </c>
      <c r="D1029" t="s">
        <v>191</v>
      </c>
      <c r="E1029" t="s">
        <v>187</v>
      </c>
      <c r="F1029">
        <v>41.73</v>
      </c>
      <c r="G1029" t="s">
        <v>200</v>
      </c>
      <c r="H1029">
        <v>1</v>
      </c>
    </row>
    <row r="1030" spans="1:8" x14ac:dyDescent="0.15">
      <c r="A1030" s="73">
        <v>1029</v>
      </c>
      <c r="B1030" t="s">
        <v>194</v>
      </c>
      <c r="C1030" t="s">
        <v>1632</v>
      </c>
      <c r="D1030" t="s">
        <v>202</v>
      </c>
      <c r="E1030" t="s">
        <v>187</v>
      </c>
      <c r="F1030">
        <v>41.73</v>
      </c>
      <c r="G1030" t="s">
        <v>200</v>
      </c>
      <c r="H1030">
        <v>1</v>
      </c>
    </row>
    <row r="1031" spans="1:8" x14ac:dyDescent="0.15">
      <c r="A1031" s="73">
        <v>1030</v>
      </c>
      <c r="B1031" t="s">
        <v>194</v>
      </c>
      <c r="C1031" t="s">
        <v>1633</v>
      </c>
      <c r="D1031" t="s">
        <v>191</v>
      </c>
      <c r="E1031" t="s">
        <v>187</v>
      </c>
      <c r="F1031">
        <v>41.73</v>
      </c>
      <c r="G1031" t="s">
        <v>200</v>
      </c>
      <c r="H1031">
        <v>1</v>
      </c>
    </row>
    <row r="1032" spans="1:8" x14ac:dyDescent="0.15">
      <c r="A1032" s="73">
        <v>1031</v>
      </c>
      <c r="B1032" t="s">
        <v>194</v>
      </c>
      <c r="C1032" t="s">
        <v>1634</v>
      </c>
      <c r="D1032" t="s">
        <v>202</v>
      </c>
      <c r="E1032" t="s">
        <v>187</v>
      </c>
      <c r="F1032">
        <v>41.6</v>
      </c>
      <c r="G1032" t="s">
        <v>200</v>
      </c>
      <c r="H1032">
        <v>1</v>
      </c>
    </row>
    <row r="1033" spans="1:8" x14ac:dyDescent="0.15">
      <c r="A1033" s="73">
        <v>1032</v>
      </c>
      <c r="B1033" t="s">
        <v>194</v>
      </c>
      <c r="C1033" t="s">
        <v>1636</v>
      </c>
      <c r="D1033" t="s">
        <v>202</v>
      </c>
      <c r="E1033" t="s">
        <v>187</v>
      </c>
      <c r="F1033">
        <v>41.73</v>
      </c>
      <c r="G1033" t="s">
        <v>200</v>
      </c>
      <c r="H1033">
        <v>1</v>
      </c>
    </row>
    <row r="1034" spans="1:8" x14ac:dyDescent="0.15">
      <c r="A1034" s="73">
        <v>1033</v>
      </c>
      <c r="B1034" t="s">
        <v>194</v>
      </c>
      <c r="C1034" t="s">
        <v>1637</v>
      </c>
      <c r="D1034" t="s">
        <v>191</v>
      </c>
      <c r="E1034" t="s">
        <v>187</v>
      </c>
      <c r="F1034">
        <v>41.73</v>
      </c>
      <c r="G1034" t="s">
        <v>200</v>
      </c>
      <c r="H1034">
        <v>1</v>
      </c>
    </row>
    <row r="1035" spans="1:8" x14ac:dyDescent="0.15">
      <c r="A1035" s="73">
        <v>1034</v>
      </c>
      <c r="B1035" t="s">
        <v>194</v>
      </c>
      <c r="C1035" t="s">
        <v>1638</v>
      </c>
      <c r="D1035" t="s">
        <v>202</v>
      </c>
      <c r="E1035" t="s">
        <v>187</v>
      </c>
      <c r="F1035">
        <v>41.73</v>
      </c>
      <c r="G1035" t="s">
        <v>200</v>
      </c>
      <c r="H1035">
        <v>1</v>
      </c>
    </row>
    <row r="1036" spans="1:8" x14ac:dyDescent="0.15">
      <c r="A1036" s="73">
        <v>1035</v>
      </c>
      <c r="B1036" t="s">
        <v>194</v>
      </c>
      <c r="C1036" t="s">
        <v>1639</v>
      </c>
      <c r="D1036" t="s">
        <v>191</v>
      </c>
      <c r="E1036" t="s">
        <v>187</v>
      </c>
      <c r="F1036">
        <v>41.73</v>
      </c>
      <c r="G1036" t="s">
        <v>200</v>
      </c>
      <c r="H1036">
        <v>1</v>
      </c>
    </row>
    <row r="1037" spans="1:8" x14ac:dyDescent="0.15">
      <c r="A1037" s="73">
        <v>1036</v>
      </c>
      <c r="B1037" t="s">
        <v>194</v>
      </c>
      <c r="C1037" t="s">
        <v>1640</v>
      </c>
      <c r="D1037" t="s">
        <v>202</v>
      </c>
      <c r="E1037" t="s">
        <v>187</v>
      </c>
      <c r="F1037">
        <v>41.6</v>
      </c>
      <c r="G1037" t="s">
        <v>200</v>
      </c>
      <c r="H1037">
        <v>1</v>
      </c>
    </row>
    <row r="1038" spans="1:8" x14ac:dyDescent="0.15">
      <c r="A1038" s="73">
        <v>1037</v>
      </c>
      <c r="B1038" t="s">
        <v>194</v>
      </c>
      <c r="C1038" t="s">
        <v>1642</v>
      </c>
      <c r="D1038" t="s">
        <v>202</v>
      </c>
      <c r="E1038" t="s">
        <v>187</v>
      </c>
      <c r="F1038">
        <v>41.73</v>
      </c>
      <c r="G1038" t="s">
        <v>200</v>
      </c>
      <c r="H1038">
        <v>1</v>
      </c>
    </row>
    <row r="1039" spans="1:8" x14ac:dyDescent="0.15">
      <c r="A1039" s="73">
        <v>1038</v>
      </c>
      <c r="B1039" t="s">
        <v>194</v>
      </c>
      <c r="C1039" t="s">
        <v>1643</v>
      </c>
      <c r="D1039" t="s">
        <v>191</v>
      </c>
      <c r="E1039" t="s">
        <v>187</v>
      </c>
      <c r="F1039">
        <v>41.73</v>
      </c>
      <c r="G1039" t="s">
        <v>200</v>
      </c>
      <c r="H1039">
        <v>1</v>
      </c>
    </row>
    <row r="1040" spans="1:8" x14ac:dyDescent="0.15">
      <c r="A1040" s="73">
        <v>1039</v>
      </c>
      <c r="B1040" t="s">
        <v>194</v>
      </c>
      <c r="C1040" t="s">
        <v>1644</v>
      </c>
      <c r="D1040" t="s">
        <v>202</v>
      </c>
      <c r="E1040" t="s">
        <v>187</v>
      </c>
      <c r="F1040">
        <v>41.73</v>
      </c>
      <c r="G1040" t="s">
        <v>200</v>
      </c>
      <c r="H1040">
        <v>1</v>
      </c>
    </row>
    <row r="1041" spans="1:8" x14ac:dyDescent="0.15">
      <c r="A1041" s="73">
        <v>1040</v>
      </c>
      <c r="B1041" t="s">
        <v>194</v>
      </c>
      <c r="C1041" t="s">
        <v>1645</v>
      </c>
      <c r="D1041" t="s">
        <v>191</v>
      </c>
      <c r="E1041" t="s">
        <v>187</v>
      </c>
      <c r="F1041">
        <v>41.73</v>
      </c>
      <c r="G1041" t="s">
        <v>200</v>
      </c>
      <c r="H1041">
        <v>1</v>
      </c>
    </row>
    <row r="1042" spans="1:8" x14ac:dyDescent="0.15">
      <c r="A1042" s="73">
        <v>1041</v>
      </c>
      <c r="B1042" t="s">
        <v>194</v>
      </c>
      <c r="C1042" t="s">
        <v>1646</v>
      </c>
      <c r="D1042" t="s">
        <v>202</v>
      </c>
      <c r="E1042" t="s">
        <v>187</v>
      </c>
      <c r="F1042">
        <v>41.6</v>
      </c>
      <c r="G1042" t="s">
        <v>200</v>
      </c>
      <c r="H1042">
        <v>1</v>
      </c>
    </row>
    <row r="1043" spans="1:8" x14ac:dyDescent="0.15">
      <c r="A1043" s="73">
        <v>1042</v>
      </c>
      <c r="B1043" t="s">
        <v>194</v>
      </c>
      <c r="C1043" t="s">
        <v>1648</v>
      </c>
      <c r="D1043" t="s">
        <v>202</v>
      </c>
      <c r="E1043" t="s">
        <v>187</v>
      </c>
      <c r="F1043">
        <v>41.73</v>
      </c>
      <c r="G1043" t="s">
        <v>200</v>
      </c>
      <c r="H1043">
        <v>1</v>
      </c>
    </row>
    <row r="1044" spans="1:8" x14ac:dyDescent="0.15">
      <c r="A1044" s="73">
        <v>1043</v>
      </c>
      <c r="B1044" t="s">
        <v>194</v>
      </c>
      <c r="C1044" t="s">
        <v>1649</v>
      </c>
      <c r="D1044" t="s">
        <v>191</v>
      </c>
      <c r="E1044" t="s">
        <v>187</v>
      </c>
      <c r="F1044">
        <v>41.73</v>
      </c>
      <c r="G1044" t="s">
        <v>200</v>
      </c>
      <c r="H1044">
        <v>1</v>
      </c>
    </row>
    <row r="1045" spans="1:8" x14ac:dyDescent="0.15">
      <c r="A1045" s="73">
        <v>1044</v>
      </c>
      <c r="B1045" t="s">
        <v>194</v>
      </c>
      <c r="C1045" t="s">
        <v>1650</v>
      </c>
      <c r="D1045" t="s">
        <v>202</v>
      </c>
      <c r="E1045" t="s">
        <v>187</v>
      </c>
      <c r="F1045">
        <v>41.73</v>
      </c>
      <c r="G1045" t="s">
        <v>200</v>
      </c>
      <c r="H1045">
        <v>1</v>
      </c>
    </row>
    <row r="1046" spans="1:8" x14ac:dyDescent="0.15">
      <c r="A1046" s="73">
        <v>1045</v>
      </c>
      <c r="B1046" t="s">
        <v>194</v>
      </c>
      <c r="C1046" t="s">
        <v>1651</v>
      </c>
      <c r="D1046" t="s">
        <v>191</v>
      </c>
      <c r="E1046" t="s">
        <v>187</v>
      </c>
      <c r="F1046">
        <v>41.73</v>
      </c>
      <c r="G1046" t="s">
        <v>200</v>
      </c>
      <c r="H1046">
        <v>1</v>
      </c>
    </row>
    <row r="1047" spans="1:8" x14ac:dyDescent="0.15">
      <c r="A1047" s="73">
        <v>1046</v>
      </c>
      <c r="B1047" t="s">
        <v>194</v>
      </c>
      <c r="C1047" t="s">
        <v>1652</v>
      </c>
      <c r="D1047" t="s">
        <v>202</v>
      </c>
      <c r="E1047" t="s">
        <v>187</v>
      </c>
      <c r="F1047">
        <v>41.6</v>
      </c>
      <c r="G1047" t="s">
        <v>200</v>
      </c>
      <c r="H1047">
        <v>1</v>
      </c>
    </row>
    <row r="1048" spans="1:8" x14ac:dyDescent="0.15">
      <c r="A1048" s="73">
        <v>1047</v>
      </c>
      <c r="B1048" t="s">
        <v>194</v>
      </c>
      <c r="C1048" t="s">
        <v>1654</v>
      </c>
      <c r="D1048" t="s">
        <v>202</v>
      </c>
      <c r="E1048" t="s">
        <v>187</v>
      </c>
      <c r="F1048">
        <v>41.73</v>
      </c>
      <c r="G1048" t="s">
        <v>200</v>
      </c>
      <c r="H1048">
        <v>1</v>
      </c>
    </row>
    <row r="1049" spans="1:8" x14ac:dyDescent="0.15">
      <c r="A1049" s="73">
        <v>1048</v>
      </c>
      <c r="B1049" t="s">
        <v>194</v>
      </c>
      <c r="C1049" t="s">
        <v>1655</v>
      </c>
      <c r="D1049" t="s">
        <v>191</v>
      </c>
      <c r="E1049" t="s">
        <v>187</v>
      </c>
      <c r="F1049">
        <v>41.73</v>
      </c>
      <c r="G1049" t="s">
        <v>200</v>
      </c>
      <c r="H1049">
        <v>1</v>
      </c>
    </row>
    <row r="1050" spans="1:8" x14ac:dyDescent="0.15">
      <c r="A1050" s="73">
        <v>1049</v>
      </c>
      <c r="B1050" t="s">
        <v>194</v>
      </c>
      <c r="C1050" t="s">
        <v>1656</v>
      </c>
      <c r="D1050" t="s">
        <v>202</v>
      </c>
      <c r="E1050" t="s">
        <v>187</v>
      </c>
      <c r="F1050">
        <v>41.73</v>
      </c>
      <c r="G1050" t="s">
        <v>200</v>
      </c>
      <c r="H1050">
        <v>1</v>
      </c>
    </row>
    <row r="1051" spans="1:8" x14ac:dyDescent="0.15">
      <c r="A1051" s="73">
        <v>1050</v>
      </c>
      <c r="B1051" t="s">
        <v>194</v>
      </c>
      <c r="C1051" t="s">
        <v>1657</v>
      </c>
      <c r="D1051" t="s">
        <v>191</v>
      </c>
      <c r="E1051" t="s">
        <v>187</v>
      </c>
      <c r="F1051">
        <v>41.73</v>
      </c>
      <c r="G1051" t="s">
        <v>200</v>
      </c>
      <c r="H1051">
        <v>1</v>
      </c>
    </row>
    <row r="1052" spans="1:8" x14ac:dyDescent="0.15">
      <c r="A1052" s="73">
        <v>1051</v>
      </c>
      <c r="B1052" t="s">
        <v>194</v>
      </c>
      <c r="C1052" t="s">
        <v>1658</v>
      </c>
      <c r="D1052" t="s">
        <v>202</v>
      </c>
      <c r="E1052" t="s">
        <v>187</v>
      </c>
      <c r="F1052">
        <v>41.6</v>
      </c>
      <c r="G1052" t="s">
        <v>200</v>
      </c>
      <c r="H1052">
        <v>1</v>
      </c>
    </row>
    <row r="1053" spans="1:8" x14ac:dyDescent="0.15">
      <c r="A1053" s="73">
        <v>1052</v>
      </c>
      <c r="B1053" t="s">
        <v>194</v>
      </c>
      <c r="C1053" t="s">
        <v>1660</v>
      </c>
      <c r="D1053" t="s">
        <v>202</v>
      </c>
      <c r="E1053" t="s">
        <v>187</v>
      </c>
      <c r="F1053">
        <v>41.73</v>
      </c>
      <c r="G1053" t="s">
        <v>200</v>
      </c>
      <c r="H1053">
        <v>1</v>
      </c>
    </row>
    <row r="1054" spans="1:8" x14ac:dyDescent="0.15">
      <c r="A1054" s="73">
        <v>1053</v>
      </c>
      <c r="B1054" t="s">
        <v>194</v>
      </c>
      <c r="C1054" t="s">
        <v>1661</v>
      </c>
      <c r="D1054" t="s">
        <v>191</v>
      </c>
      <c r="E1054" t="s">
        <v>187</v>
      </c>
      <c r="F1054">
        <v>41.73</v>
      </c>
      <c r="G1054" t="s">
        <v>200</v>
      </c>
      <c r="H1054">
        <v>1</v>
      </c>
    </row>
    <row r="1055" spans="1:8" x14ac:dyDescent="0.15">
      <c r="A1055" s="73">
        <v>1054</v>
      </c>
      <c r="B1055" t="s">
        <v>194</v>
      </c>
      <c r="C1055" t="s">
        <v>1662</v>
      </c>
      <c r="D1055" t="s">
        <v>202</v>
      </c>
      <c r="E1055" t="s">
        <v>187</v>
      </c>
      <c r="F1055">
        <v>41.73</v>
      </c>
      <c r="G1055" t="s">
        <v>200</v>
      </c>
      <c r="H1055">
        <v>1</v>
      </c>
    </row>
    <row r="1056" spans="1:8" x14ac:dyDescent="0.15">
      <c r="A1056" s="73">
        <v>1055</v>
      </c>
      <c r="B1056" t="s">
        <v>194</v>
      </c>
      <c r="C1056" t="s">
        <v>1663</v>
      </c>
      <c r="D1056" t="s">
        <v>191</v>
      </c>
      <c r="E1056" t="s">
        <v>187</v>
      </c>
      <c r="F1056">
        <v>41.73</v>
      </c>
      <c r="G1056" t="s">
        <v>200</v>
      </c>
      <c r="H1056">
        <v>1</v>
      </c>
    </row>
    <row r="1057" spans="1:8" x14ac:dyDescent="0.15">
      <c r="A1057" s="73">
        <v>1056</v>
      </c>
      <c r="B1057" t="s">
        <v>194</v>
      </c>
      <c r="C1057" t="s">
        <v>1664</v>
      </c>
      <c r="D1057" t="s">
        <v>202</v>
      </c>
      <c r="E1057" t="s">
        <v>187</v>
      </c>
      <c r="F1057">
        <v>41.6</v>
      </c>
      <c r="G1057" t="s">
        <v>200</v>
      </c>
      <c r="H1057">
        <v>1</v>
      </c>
    </row>
    <row r="1058" spans="1:8" x14ac:dyDescent="0.15">
      <c r="A1058" s="73">
        <v>1057</v>
      </c>
      <c r="B1058" t="s">
        <v>194</v>
      </c>
      <c r="C1058" t="s">
        <v>1666</v>
      </c>
      <c r="D1058" t="s">
        <v>202</v>
      </c>
      <c r="E1058" t="s">
        <v>187</v>
      </c>
      <c r="F1058">
        <v>41.73</v>
      </c>
      <c r="G1058" t="s">
        <v>200</v>
      </c>
      <c r="H1058">
        <v>1</v>
      </c>
    </row>
    <row r="1059" spans="1:8" x14ac:dyDescent="0.15">
      <c r="A1059" s="73">
        <v>1058</v>
      </c>
      <c r="B1059" t="s">
        <v>194</v>
      </c>
      <c r="C1059" t="s">
        <v>1667</v>
      </c>
      <c r="D1059" t="s">
        <v>191</v>
      </c>
      <c r="E1059" t="s">
        <v>187</v>
      </c>
      <c r="F1059">
        <v>41.73</v>
      </c>
      <c r="G1059" t="s">
        <v>200</v>
      </c>
      <c r="H1059">
        <v>1</v>
      </c>
    </row>
    <row r="1060" spans="1:8" x14ac:dyDescent="0.15">
      <c r="A1060" s="73">
        <v>1059</v>
      </c>
      <c r="B1060" t="s">
        <v>194</v>
      </c>
      <c r="C1060" t="s">
        <v>1668</v>
      </c>
      <c r="D1060" t="s">
        <v>202</v>
      </c>
      <c r="E1060" t="s">
        <v>187</v>
      </c>
      <c r="F1060">
        <v>41.73</v>
      </c>
      <c r="G1060" t="s">
        <v>200</v>
      </c>
      <c r="H1060">
        <v>1</v>
      </c>
    </row>
    <row r="1061" spans="1:8" x14ac:dyDescent="0.15">
      <c r="A1061" s="73">
        <v>1060</v>
      </c>
      <c r="B1061" t="s">
        <v>194</v>
      </c>
      <c r="C1061" t="s">
        <v>1669</v>
      </c>
      <c r="D1061" t="s">
        <v>191</v>
      </c>
      <c r="E1061" t="s">
        <v>187</v>
      </c>
      <c r="F1061">
        <v>41.73</v>
      </c>
      <c r="G1061" t="s">
        <v>200</v>
      </c>
      <c r="H1061">
        <v>1</v>
      </c>
    </row>
    <row r="1062" spans="1:8" x14ac:dyDescent="0.15">
      <c r="A1062" s="73">
        <v>1061</v>
      </c>
      <c r="B1062" t="s">
        <v>194</v>
      </c>
      <c r="C1062" t="s">
        <v>1670</v>
      </c>
      <c r="D1062" t="s">
        <v>202</v>
      </c>
      <c r="E1062" t="s">
        <v>187</v>
      </c>
      <c r="F1062">
        <v>41.6</v>
      </c>
      <c r="G1062" t="s">
        <v>200</v>
      </c>
      <c r="H1062">
        <v>1</v>
      </c>
    </row>
    <row r="1063" spans="1:8" x14ac:dyDescent="0.15">
      <c r="A1063" s="73">
        <v>1062</v>
      </c>
      <c r="B1063" t="s">
        <v>194</v>
      </c>
      <c r="C1063" t="s">
        <v>1672</v>
      </c>
      <c r="D1063" t="s">
        <v>202</v>
      </c>
      <c r="E1063" t="s">
        <v>187</v>
      </c>
      <c r="F1063">
        <v>41.73</v>
      </c>
      <c r="G1063" t="s">
        <v>200</v>
      </c>
      <c r="H1063">
        <v>1</v>
      </c>
    </row>
    <row r="1064" spans="1:8" x14ac:dyDescent="0.15">
      <c r="A1064" s="73">
        <v>1063</v>
      </c>
      <c r="B1064" t="s">
        <v>194</v>
      </c>
      <c r="C1064" t="s">
        <v>1673</v>
      </c>
      <c r="D1064" t="s">
        <v>191</v>
      </c>
      <c r="E1064" t="s">
        <v>187</v>
      </c>
      <c r="F1064">
        <v>41.73</v>
      </c>
      <c r="G1064" t="s">
        <v>200</v>
      </c>
      <c r="H1064">
        <v>1</v>
      </c>
    </row>
    <row r="1065" spans="1:8" x14ac:dyDescent="0.15">
      <c r="A1065" s="73">
        <v>1064</v>
      </c>
      <c r="B1065" t="s">
        <v>194</v>
      </c>
      <c r="C1065" t="s">
        <v>1674</v>
      </c>
      <c r="D1065" t="s">
        <v>202</v>
      </c>
      <c r="E1065" t="s">
        <v>187</v>
      </c>
      <c r="F1065">
        <v>41.73</v>
      </c>
      <c r="G1065" t="s">
        <v>200</v>
      </c>
      <c r="H1065">
        <v>1</v>
      </c>
    </row>
    <row r="1066" spans="1:8" x14ac:dyDescent="0.15">
      <c r="A1066" s="73">
        <v>1065</v>
      </c>
      <c r="B1066" t="s">
        <v>194</v>
      </c>
      <c r="C1066" t="s">
        <v>1675</v>
      </c>
      <c r="D1066" t="s">
        <v>191</v>
      </c>
      <c r="E1066" t="s">
        <v>187</v>
      </c>
      <c r="F1066">
        <v>41.73</v>
      </c>
      <c r="G1066" t="s">
        <v>200</v>
      </c>
      <c r="H1066">
        <v>1</v>
      </c>
    </row>
    <row r="1067" spans="1:8" x14ac:dyDescent="0.15">
      <c r="A1067" s="73">
        <v>1066</v>
      </c>
      <c r="B1067" t="s">
        <v>194</v>
      </c>
      <c r="C1067" t="s">
        <v>1676</v>
      </c>
      <c r="D1067" t="s">
        <v>202</v>
      </c>
      <c r="E1067" t="s">
        <v>187</v>
      </c>
      <c r="F1067">
        <v>41.6</v>
      </c>
      <c r="G1067" t="s">
        <v>200</v>
      </c>
      <c r="H1067">
        <v>1</v>
      </c>
    </row>
    <row r="1068" spans="1:8" x14ac:dyDescent="0.15">
      <c r="A1068" s="73">
        <v>1067</v>
      </c>
      <c r="B1068" t="s">
        <v>194</v>
      </c>
      <c r="C1068" t="s">
        <v>1678</v>
      </c>
      <c r="D1068" t="s">
        <v>202</v>
      </c>
      <c r="E1068" t="s">
        <v>187</v>
      </c>
      <c r="F1068">
        <v>41.73</v>
      </c>
      <c r="G1068" t="s">
        <v>200</v>
      </c>
      <c r="H1068">
        <v>1</v>
      </c>
    </row>
    <row r="1069" spans="1:8" x14ac:dyDescent="0.15">
      <c r="A1069" s="73">
        <v>1068</v>
      </c>
      <c r="B1069" t="s">
        <v>194</v>
      </c>
      <c r="C1069" t="s">
        <v>1679</v>
      </c>
      <c r="D1069" t="s">
        <v>191</v>
      </c>
      <c r="E1069" t="s">
        <v>187</v>
      </c>
      <c r="F1069">
        <v>41.73</v>
      </c>
      <c r="G1069" t="s">
        <v>200</v>
      </c>
      <c r="H1069">
        <v>1</v>
      </c>
    </row>
    <row r="1070" spans="1:8" x14ac:dyDescent="0.15">
      <c r="A1070" s="73">
        <v>1069</v>
      </c>
      <c r="B1070" t="s">
        <v>194</v>
      </c>
      <c r="C1070" t="s">
        <v>1680</v>
      </c>
      <c r="D1070" t="s">
        <v>202</v>
      </c>
      <c r="E1070" t="s">
        <v>187</v>
      </c>
      <c r="F1070">
        <v>41.73</v>
      </c>
      <c r="G1070" t="s">
        <v>200</v>
      </c>
      <c r="H1070">
        <v>1</v>
      </c>
    </row>
    <row r="1071" spans="1:8" x14ac:dyDescent="0.15">
      <c r="A1071" s="73">
        <v>1070</v>
      </c>
      <c r="B1071" t="s">
        <v>194</v>
      </c>
      <c r="C1071" t="s">
        <v>1681</v>
      </c>
      <c r="D1071" t="s">
        <v>191</v>
      </c>
      <c r="E1071" t="s">
        <v>187</v>
      </c>
      <c r="F1071">
        <v>41.73</v>
      </c>
      <c r="G1071" t="s">
        <v>200</v>
      </c>
      <c r="H1071">
        <v>1</v>
      </c>
    </row>
    <row r="1072" spans="1:8" x14ac:dyDescent="0.15">
      <c r="A1072" s="73">
        <v>1071</v>
      </c>
      <c r="B1072" t="s">
        <v>194</v>
      </c>
      <c r="C1072" t="s">
        <v>1682</v>
      </c>
      <c r="D1072" t="s">
        <v>202</v>
      </c>
      <c r="E1072" t="s">
        <v>187</v>
      </c>
      <c r="F1072">
        <v>41.6</v>
      </c>
      <c r="G1072" t="s">
        <v>200</v>
      </c>
      <c r="H1072">
        <v>1</v>
      </c>
    </row>
  </sheetData>
  <phoneticPr fontId="1" type="noConversion"/>
  <conditionalFormatting sqref="F1:F1048576">
    <cfRule type="expression" dxfId="0" priority="1">
      <formula>F1048236=MAX($F$234:$F$923)</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7"/>
  <sheetViews>
    <sheetView topLeftCell="A10" workbookViewId="0">
      <selection activeCell="M15" sqref="M15:M26"/>
    </sheetView>
  </sheetViews>
  <sheetFormatPr defaultRowHeight="13.5" x14ac:dyDescent="0.15"/>
  <sheetData>
    <row r="1" spans="1:9" x14ac:dyDescent="0.15">
      <c r="A1" t="s">
        <v>41</v>
      </c>
      <c r="B1" t="s">
        <v>14</v>
      </c>
      <c r="C1" t="s">
        <v>192</v>
      </c>
      <c r="D1" t="s">
        <v>180</v>
      </c>
      <c r="E1" t="s">
        <v>181</v>
      </c>
      <c r="F1" t="s">
        <v>193</v>
      </c>
      <c r="G1" t="s">
        <v>182</v>
      </c>
      <c r="H1" t="s">
        <v>179</v>
      </c>
      <c r="I1">
        <v>33</v>
      </c>
    </row>
    <row r="2" spans="1:9" x14ac:dyDescent="0.15">
      <c r="A2">
        <v>1</v>
      </c>
      <c r="B2" t="s">
        <v>194</v>
      </c>
      <c r="C2" t="s">
        <v>195</v>
      </c>
      <c r="D2" t="s">
        <v>196</v>
      </c>
      <c r="E2" t="s">
        <v>197</v>
      </c>
      <c r="F2">
        <v>56.08</v>
      </c>
      <c r="G2" t="s">
        <v>198</v>
      </c>
      <c r="H2">
        <v>2</v>
      </c>
      <c r="I2" s="5">
        <f>MAX(F1:F1476)</f>
        <v>60.03</v>
      </c>
    </row>
    <row r="3" spans="1:9" x14ac:dyDescent="0.15">
      <c r="A3">
        <v>2</v>
      </c>
      <c r="B3" t="s">
        <v>194</v>
      </c>
      <c r="C3" t="s">
        <v>205</v>
      </c>
      <c r="D3" t="s">
        <v>206</v>
      </c>
      <c r="E3" t="s">
        <v>207</v>
      </c>
      <c r="F3">
        <v>58.71</v>
      </c>
      <c r="G3" t="s">
        <v>198</v>
      </c>
      <c r="H3">
        <v>2</v>
      </c>
      <c r="I3" s="5">
        <f>MIN(F1:F1476)</f>
        <v>50.19</v>
      </c>
    </row>
    <row r="4" spans="1:9" x14ac:dyDescent="0.15">
      <c r="A4">
        <v>3</v>
      </c>
      <c r="B4" t="s">
        <v>194</v>
      </c>
      <c r="C4" t="s">
        <v>208</v>
      </c>
      <c r="D4" t="s">
        <v>196</v>
      </c>
      <c r="E4" t="s">
        <v>197</v>
      </c>
      <c r="F4">
        <v>56.08</v>
      </c>
      <c r="G4" t="s">
        <v>198</v>
      </c>
      <c r="H4">
        <v>2</v>
      </c>
    </row>
    <row r="5" spans="1:9" x14ac:dyDescent="0.15">
      <c r="A5" s="73">
        <v>4</v>
      </c>
      <c r="B5" t="s">
        <v>194</v>
      </c>
      <c r="C5" t="s">
        <v>213</v>
      </c>
      <c r="D5" t="s">
        <v>206</v>
      </c>
      <c r="E5" t="s">
        <v>207</v>
      </c>
      <c r="F5">
        <v>59.21</v>
      </c>
      <c r="G5" t="s">
        <v>198</v>
      </c>
      <c r="H5">
        <v>2</v>
      </c>
    </row>
    <row r="6" spans="1:9" x14ac:dyDescent="0.15">
      <c r="A6" s="73">
        <v>5</v>
      </c>
      <c r="B6" t="s">
        <v>194</v>
      </c>
      <c r="C6" t="s">
        <v>214</v>
      </c>
      <c r="D6" t="s">
        <v>196</v>
      </c>
      <c r="E6" t="s">
        <v>197</v>
      </c>
      <c r="F6">
        <v>56.08</v>
      </c>
      <c r="G6" t="s">
        <v>198</v>
      </c>
      <c r="H6">
        <v>2</v>
      </c>
    </row>
    <row r="7" spans="1:9" x14ac:dyDescent="0.15">
      <c r="A7" s="73">
        <v>6</v>
      </c>
      <c r="B7" t="s">
        <v>194</v>
      </c>
      <c r="C7" t="s">
        <v>219</v>
      </c>
      <c r="D7" t="s">
        <v>206</v>
      </c>
      <c r="E7" t="s">
        <v>207</v>
      </c>
      <c r="F7">
        <v>59.21</v>
      </c>
      <c r="G7" t="s">
        <v>198</v>
      </c>
      <c r="H7">
        <v>2</v>
      </c>
    </row>
    <row r="8" spans="1:9" x14ac:dyDescent="0.15">
      <c r="A8" s="73">
        <v>7</v>
      </c>
      <c r="B8" t="s">
        <v>194</v>
      </c>
      <c r="C8" t="s">
        <v>220</v>
      </c>
      <c r="D8" t="s">
        <v>196</v>
      </c>
      <c r="E8" t="s">
        <v>197</v>
      </c>
      <c r="F8">
        <v>56.08</v>
      </c>
      <c r="G8" t="s">
        <v>198</v>
      </c>
      <c r="H8">
        <v>2</v>
      </c>
    </row>
    <row r="9" spans="1:9" x14ac:dyDescent="0.15">
      <c r="A9" s="73">
        <v>8</v>
      </c>
      <c r="B9" t="s">
        <v>194</v>
      </c>
      <c r="C9" t="s">
        <v>225</v>
      </c>
      <c r="D9" t="s">
        <v>206</v>
      </c>
      <c r="E9" t="s">
        <v>207</v>
      </c>
      <c r="F9">
        <v>59.21</v>
      </c>
      <c r="G9" t="s">
        <v>198</v>
      </c>
      <c r="H9">
        <v>2</v>
      </c>
    </row>
    <row r="10" spans="1:9" x14ac:dyDescent="0.15">
      <c r="A10" s="73">
        <v>9</v>
      </c>
      <c r="B10" t="s">
        <v>194</v>
      </c>
      <c r="C10" t="s">
        <v>226</v>
      </c>
      <c r="D10" t="s">
        <v>196</v>
      </c>
      <c r="E10" t="s">
        <v>197</v>
      </c>
      <c r="F10">
        <v>56.19</v>
      </c>
      <c r="G10" t="s">
        <v>198</v>
      </c>
      <c r="H10">
        <v>2</v>
      </c>
    </row>
    <row r="11" spans="1:9" x14ac:dyDescent="0.15">
      <c r="A11" s="73">
        <v>10</v>
      </c>
      <c r="B11" t="s">
        <v>194</v>
      </c>
      <c r="C11" t="s">
        <v>231</v>
      </c>
      <c r="D11" t="s">
        <v>206</v>
      </c>
      <c r="E11" t="s">
        <v>207</v>
      </c>
      <c r="F11">
        <v>59.31</v>
      </c>
      <c r="G11" t="s">
        <v>198</v>
      </c>
      <c r="H11">
        <v>2</v>
      </c>
    </row>
    <row r="12" spans="1:9" x14ac:dyDescent="0.15">
      <c r="A12" s="73">
        <v>11</v>
      </c>
      <c r="B12" t="s">
        <v>194</v>
      </c>
      <c r="C12" t="s">
        <v>232</v>
      </c>
      <c r="D12" t="s">
        <v>196</v>
      </c>
      <c r="E12" t="s">
        <v>197</v>
      </c>
      <c r="F12">
        <v>56.19</v>
      </c>
      <c r="G12" t="s">
        <v>198</v>
      </c>
      <c r="H12">
        <v>2</v>
      </c>
    </row>
    <row r="13" spans="1:9" x14ac:dyDescent="0.15">
      <c r="A13" s="73">
        <v>12</v>
      </c>
      <c r="B13" t="s">
        <v>194</v>
      </c>
      <c r="C13" t="s">
        <v>237</v>
      </c>
      <c r="D13" t="s">
        <v>206</v>
      </c>
      <c r="E13" t="s">
        <v>207</v>
      </c>
      <c r="F13">
        <v>59.31</v>
      </c>
      <c r="G13" t="s">
        <v>198</v>
      </c>
      <c r="H13">
        <v>2</v>
      </c>
    </row>
    <row r="14" spans="1:9" x14ac:dyDescent="0.15">
      <c r="A14" s="73">
        <v>13</v>
      </c>
      <c r="B14" t="s">
        <v>194</v>
      </c>
      <c r="C14" t="s">
        <v>238</v>
      </c>
      <c r="D14" t="s">
        <v>196</v>
      </c>
      <c r="E14" t="s">
        <v>197</v>
      </c>
      <c r="F14">
        <v>56.19</v>
      </c>
      <c r="G14" t="s">
        <v>198</v>
      </c>
      <c r="H14">
        <v>2</v>
      </c>
    </row>
    <row r="15" spans="1:9" x14ac:dyDescent="0.15">
      <c r="A15" s="73">
        <v>14</v>
      </c>
      <c r="B15" t="s">
        <v>194</v>
      </c>
      <c r="C15" t="s">
        <v>243</v>
      </c>
      <c r="D15" t="s">
        <v>206</v>
      </c>
      <c r="E15" t="s">
        <v>207</v>
      </c>
      <c r="F15">
        <v>59.31</v>
      </c>
      <c r="G15" t="s">
        <v>198</v>
      </c>
      <c r="H15">
        <v>2</v>
      </c>
    </row>
    <row r="16" spans="1:9" x14ac:dyDescent="0.15">
      <c r="A16" s="73">
        <v>15</v>
      </c>
      <c r="B16" t="s">
        <v>194</v>
      </c>
      <c r="C16" t="s">
        <v>244</v>
      </c>
      <c r="D16" t="s">
        <v>196</v>
      </c>
      <c r="E16" t="s">
        <v>197</v>
      </c>
      <c r="F16">
        <v>56.19</v>
      </c>
      <c r="G16" t="s">
        <v>198</v>
      </c>
      <c r="H16">
        <v>2</v>
      </c>
    </row>
    <row r="17" spans="1:8" x14ac:dyDescent="0.15">
      <c r="A17" s="73">
        <v>16</v>
      </c>
      <c r="B17" t="s">
        <v>194</v>
      </c>
      <c r="C17" t="s">
        <v>249</v>
      </c>
      <c r="D17" t="s">
        <v>206</v>
      </c>
      <c r="E17" t="s">
        <v>207</v>
      </c>
      <c r="F17">
        <v>59.31</v>
      </c>
      <c r="G17" t="s">
        <v>198</v>
      </c>
      <c r="H17">
        <v>2</v>
      </c>
    </row>
    <row r="18" spans="1:8" x14ac:dyDescent="0.15">
      <c r="A18" s="73">
        <v>17</v>
      </c>
      <c r="B18" t="s">
        <v>194</v>
      </c>
      <c r="C18" t="s">
        <v>250</v>
      </c>
      <c r="D18" t="s">
        <v>196</v>
      </c>
      <c r="E18" t="s">
        <v>197</v>
      </c>
      <c r="F18">
        <v>56.19</v>
      </c>
      <c r="G18" t="s">
        <v>198</v>
      </c>
      <c r="H18">
        <v>2</v>
      </c>
    </row>
    <row r="19" spans="1:8" x14ac:dyDescent="0.15">
      <c r="A19" s="73">
        <v>18</v>
      </c>
      <c r="B19" t="s">
        <v>194</v>
      </c>
      <c r="C19" t="s">
        <v>255</v>
      </c>
      <c r="D19" t="s">
        <v>206</v>
      </c>
      <c r="E19" t="s">
        <v>207</v>
      </c>
      <c r="F19">
        <v>59.31</v>
      </c>
      <c r="G19" t="s">
        <v>198</v>
      </c>
      <c r="H19">
        <v>2</v>
      </c>
    </row>
    <row r="20" spans="1:8" x14ac:dyDescent="0.15">
      <c r="A20" s="73">
        <v>19</v>
      </c>
      <c r="B20" t="s">
        <v>194</v>
      </c>
      <c r="C20" t="s">
        <v>256</v>
      </c>
      <c r="D20" t="s">
        <v>196</v>
      </c>
      <c r="E20" t="s">
        <v>197</v>
      </c>
      <c r="F20">
        <v>56.19</v>
      </c>
      <c r="G20" t="s">
        <v>198</v>
      </c>
      <c r="H20">
        <v>2</v>
      </c>
    </row>
    <row r="21" spans="1:8" x14ac:dyDescent="0.15">
      <c r="A21" s="73">
        <v>20</v>
      </c>
      <c r="B21" t="s">
        <v>194</v>
      </c>
      <c r="C21" t="s">
        <v>261</v>
      </c>
      <c r="D21" t="s">
        <v>206</v>
      </c>
      <c r="E21" t="s">
        <v>207</v>
      </c>
      <c r="F21">
        <v>59.31</v>
      </c>
      <c r="G21" t="s">
        <v>198</v>
      </c>
      <c r="H21">
        <v>2</v>
      </c>
    </row>
    <row r="22" spans="1:8" x14ac:dyDescent="0.15">
      <c r="A22" s="73">
        <v>21</v>
      </c>
      <c r="B22" t="s">
        <v>194</v>
      </c>
      <c r="C22" t="s">
        <v>262</v>
      </c>
      <c r="D22" t="s">
        <v>196</v>
      </c>
      <c r="E22" t="s">
        <v>197</v>
      </c>
      <c r="F22">
        <v>56.19</v>
      </c>
      <c r="G22" t="s">
        <v>198</v>
      </c>
      <c r="H22">
        <v>2</v>
      </c>
    </row>
    <row r="23" spans="1:8" x14ac:dyDescent="0.15">
      <c r="A23" s="73">
        <v>22</v>
      </c>
      <c r="B23" t="s">
        <v>194</v>
      </c>
      <c r="C23" t="s">
        <v>267</v>
      </c>
      <c r="D23" t="s">
        <v>206</v>
      </c>
      <c r="E23" t="s">
        <v>207</v>
      </c>
      <c r="F23">
        <v>59.31</v>
      </c>
      <c r="G23" t="s">
        <v>198</v>
      </c>
      <c r="H23">
        <v>2</v>
      </c>
    </row>
    <row r="24" spans="1:8" x14ac:dyDescent="0.15">
      <c r="A24" s="73">
        <v>23</v>
      </c>
      <c r="B24" t="s">
        <v>194</v>
      </c>
      <c r="C24" t="s">
        <v>268</v>
      </c>
      <c r="D24" t="s">
        <v>196</v>
      </c>
      <c r="E24" t="s">
        <v>197</v>
      </c>
      <c r="F24">
        <v>56.19</v>
      </c>
      <c r="G24" t="s">
        <v>198</v>
      </c>
      <c r="H24">
        <v>2</v>
      </c>
    </row>
    <row r="25" spans="1:8" x14ac:dyDescent="0.15">
      <c r="A25" s="73">
        <v>24</v>
      </c>
      <c r="B25" t="s">
        <v>194</v>
      </c>
      <c r="C25" t="s">
        <v>273</v>
      </c>
      <c r="D25" t="s">
        <v>206</v>
      </c>
      <c r="E25" t="s">
        <v>207</v>
      </c>
      <c r="F25">
        <v>59.31</v>
      </c>
      <c r="G25" t="s">
        <v>198</v>
      </c>
      <c r="H25">
        <v>2</v>
      </c>
    </row>
    <row r="26" spans="1:8" x14ac:dyDescent="0.15">
      <c r="A26" s="73">
        <v>25</v>
      </c>
      <c r="B26" t="s">
        <v>194</v>
      </c>
      <c r="C26" t="s">
        <v>274</v>
      </c>
      <c r="D26" t="s">
        <v>196</v>
      </c>
      <c r="E26" t="s">
        <v>197</v>
      </c>
      <c r="F26">
        <v>56.19</v>
      </c>
      <c r="G26" t="s">
        <v>198</v>
      </c>
      <c r="H26">
        <v>2</v>
      </c>
    </row>
    <row r="27" spans="1:8" x14ac:dyDescent="0.15">
      <c r="A27" s="73">
        <v>26</v>
      </c>
      <c r="B27" t="s">
        <v>194</v>
      </c>
      <c r="C27" t="s">
        <v>279</v>
      </c>
      <c r="D27" t="s">
        <v>206</v>
      </c>
      <c r="E27" t="s">
        <v>207</v>
      </c>
      <c r="F27">
        <v>59.31</v>
      </c>
      <c r="G27" t="s">
        <v>198</v>
      </c>
      <c r="H27">
        <v>2</v>
      </c>
    </row>
    <row r="28" spans="1:8" x14ac:dyDescent="0.15">
      <c r="A28" s="73">
        <v>27</v>
      </c>
      <c r="B28" t="s">
        <v>194</v>
      </c>
      <c r="C28" t="s">
        <v>280</v>
      </c>
      <c r="D28" t="s">
        <v>196</v>
      </c>
      <c r="E28" t="s">
        <v>197</v>
      </c>
      <c r="F28">
        <v>56.19</v>
      </c>
      <c r="G28" t="s">
        <v>198</v>
      </c>
      <c r="H28">
        <v>2</v>
      </c>
    </row>
    <row r="29" spans="1:8" x14ac:dyDescent="0.15">
      <c r="A29" s="73">
        <v>28</v>
      </c>
      <c r="B29" t="s">
        <v>194</v>
      </c>
      <c r="C29" t="s">
        <v>285</v>
      </c>
      <c r="D29" t="s">
        <v>206</v>
      </c>
      <c r="E29" t="s">
        <v>207</v>
      </c>
      <c r="F29">
        <v>59.31</v>
      </c>
      <c r="G29" t="s">
        <v>198</v>
      </c>
      <c r="H29">
        <v>2</v>
      </c>
    </row>
    <row r="30" spans="1:8" x14ac:dyDescent="0.15">
      <c r="A30" s="73">
        <v>29</v>
      </c>
      <c r="B30" t="s">
        <v>194</v>
      </c>
      <c r="C30" t="s">
        <v>286</v>
      </c>
      <c r="D30" t="s">
        <v>196</v>
      </c>
      <c r="E30" t="s">
        <v>197</v>
      </c>
      <c r="F30">
        <v>56.19</v>
      </c>
      <c r="G30" t="s">
        <v>198</v>
      </c>
      <c r="H30">
        <v>2</v>
      </c>
    </row>
    <row r="31" spans="1:8" x14ac:dyDescent="0.15">
      <c r="A31" s="73">
        <v>30</v>
      </c>
      <c r="B31" t="s">
        <v>194</v>
      </c>
      <c r="C31" t="s">
        <v>291</v>
      </c>
      <c r="D31" t="s">
        <v>206</v>
      </c>
      <c r="E31" t="s">
        <v>207</v>
      </c>
      <c r="F31">
        <v>59.31</v>
      </c>
      <c r="G31" t="s">
        <v>198</v>
      </c>
      <c r="H31">
        <v>2</v>
      </c>
    </row>
    <row r="32" spans="1:8" x14ac:dyDescent="0.15">
      <c r="A32" s="73">
        <v>31</v>
      </c>
      <c r="B32" t="s">
        <v>194</v>
      </c>
      <c r="C32" t="s">
        <v>292</v>
      </c>
      <c r="D32" t="s">
        <v>196</v>
      </c>
      <c r="E32" t="s">
        <v>197</v>
      </c>
      <c r="F32">
        <v>56.19</v>
      </c>
      <c r="G32" t="s">
        <v>198</v>
      </c>
      <c r="H32">
        <v>2</v>
      </c>
    </row>
    <row r="33" spans="1:8" x14ac:dyDescent="0.15">
      <c r="A33" s="73">
        <v>32</v>
      </c>
      <c r="B33" t="s">
        <v>194</v>
      </c>
      <c r="C33" t="s">
        <v>297</v>
      </c>
      <c r="D33" t="s">
        <v>206</v>
      </c>
      <c r="E33" t="s">
        <v>207</v>
      </c>
      <c r="F33">
        <v>59.31</v>
      </c>
      <c r="G33" t="s">
        <v>198</v>
      </c>
      <c r="H33">
        <v>2</v>
      </c>
    </row>
    <row r="34" spans="1:8" x14ac:dyDescent="0.15">
      <c r="A34" s="73">
        <v>33</v>
      </c>
      <c r="B34" t="s">
        <v>194</v>
      </c>
      <c r="C34" t="s">
        <v>298</v>
      </c>
      <c r="D34" t="s">
        <v>196</v>
      </c>
      <c r="E34" t="s">
        <v>197</v>
      </c>
      <c r="F34">
        <v>56.19</v>
      </c>
      <c r="G34" t="s">
        <v>198</v>
      </c>
      <c r="H34">
        <v>2</v>
      </c>
    </row>
    <row r="35" spans="1:8" x14ac:dyDescent="0.15">
      <c r="A35" s="73">
        <v>34</v>
      </c>
      <c r="B35" t="s">
        <v>194</v>
      </c>
      <c r="C35" t="s">
        <v>303</v>
      </c>
      <c r="D35" t="s">
        <v>206</v>
      </c>
      <c r="E35" t="s">
        <v>207</v>
      </c>
      <c r="F35">
        <v>59.31</v>
      </c>
      <c r="G35" t="s">
        <v>198</v>
      </c>
      <c r="H35">
        <v>2</v>
      </c>
    </row>
    <row r="36" spans="1:8" x14ac:dyDescent="0.15">
      <c r="A36" s="73">
        <v>35</v>
      </c>
      <c r="B36" t="s">
        <v>194</v>
      </c>
      <c r="C36" t="s">
        <v>304</v>
      </c>
      <c r="D36" t="s">
        <v>196</v>
      </c>
      <c r="E36" t="s">
        <v>197</v>
      </c>
      <c r="F36">
        <v>56.19</v>
      </c>
      <c r="G36" t="s">
        <v>198</v>
      </c>
      <c r="H36">
        <v>2</v>
      </c>
    </row>
    <row r="37" spans="1:8" x14ac:dyDescent="0.15">
      <c r="A37" s="73">
        <v>36</v>
      </c>
      <c r="B37" t="s">
        <v>194</v>
      </c>
      <c r="C37" t="s">
        <v>309</v>
      </c>
      <c r="D37" t="s">
        <v>206</v>
      </c>
      <c r="E37" t="s">
        <v>207</v>
      </c>
      <c r="F37">
        <v>59.31</v>
      </c>
      <c r="G37" t="s">
        <v>198</v>
      </c>
      <c r="H37">
        <v>2</v>
      </c>
    </row>
    <row r="38" spans="1:8" x14ac:dyDescent="0.15">
      <c r="A38" s="73">
        <v>37</v>
      </c>
      <c r="B38" t="s">
        <v>194</v>
      </c>
      <c r="C38" t="s">
        <v>310</v>
      </c>
      <c r="D38" t="s">
        <v>196</v>
      </c>
      <c r="E38" t="s">
        <v>197</v>
      </c>
      <c r="F38">
        <v>56.19</v>
      </c>
      <c r="G38" t="s">
        <v>198</v>
      </c>
      <c r="H38">
        <v>2</v>
      </c>
    </row>
    <row r="39" spans="1:8" x14ac:dyDescent="0.15">
      <c r="A39" s="73">
        <v>38</v>
      </c>
      <c r="B39" t="s">
        <v>194</v>
      </c>
      <c r="C39" t="s">
        <v>315</v>
      </c>
      <c r="D39" t="s">
        <v>206</v>
      </c>
      <c r="E39" t="s">
        <v>207</v>
      </c>
      <c r="F39">
        <v>59.31</v>
      </c>
      <c r="G39" t="s">
        <v>198</v>
      </c>
      <c r="H39">
        <v>2</v>
      </c>
    </row>
    <row r="40" spans="1:8" x14ac:dyDescent="0.15">
      <c r="A40" s="73">
        <v>39</v>
      </c>
      <c r="B40" t="s">
        <v>194</v>
      </c>
      <c r="C40" t="s">
        <v>316</v>
      </c>
      <c r="D40" t="s">
        <v>196</v>
      </c>
      <c r="E40" t="s">
        <v>197</v>
      </c>
      <c r="F40">
        <v>56.19</v>
      </c>
      <c r="G40" t="s">
        <v>198</v>
      </c>
      <c r="H40">
        <v>2</v>
      </c>
    </row>
    <row r="41" spans="1:8" x14ac:dyDescent="0.15">
      <c r="A41" s="73">
        <v>40</v>
      </c>
      <c r="B41" t="s">
        <v>194</v>
      </c>
      <c r="C41" t="s">
        <v>321</v>
      </c>
      <c r="D41" t="s">
        <v>206</v>
      </c>
      <c r="E41" t="s">
        <v>207</v>
      </c>
      <c r="F41">
        <v>59.31</v>
      </c>
      <c r="G41" t="s">
        <v>198</v>
      </c>
      <c r="H41">
        <v>2</v>
      </c>
    </row>
    <row r="42" spans="1:8" x14ac:dyDescent="0.15">
      <c r="A42" s="73">
        <v>41</v>
      </c>
      <c r="B42" t="s">
        <v>194</v>
      </c>
      <c r="C42" t="s">
        <v>322</v>
      </c>
      <c r="D42" t="s">
        <v>196</v>
      </c>
      <c r="E42" t="s">
        <v>197</v>
      </c>
      <c r="F42">
        <v>56.19</v>
      </c>
      <c r="G42" t="s">
        <v>198</v>
      </c>
      <c r="H42">
        <v>2</v>
      </c>
    </row>
    <row r="43" spans="1:8" x14ac:dyDescent="0.15">
      <c r="A43" s="73">
        <v>42</v>
      </c>
      <c r="B43" t="s">
        <v>194</v>
      </c>
      <c r="C43" t="s">
        <v>327</v>
      </c>
      <c r="D43" t="s">
        <v>206</v>
      </c>
      <c r="E43" t="s">
        <v>207</v>
      </c>
      <c r="F43">
        <v>59.31</v>
      </c>
      <c r="G43" t="s">
        <v>198</v>
      </c>
      <c r="H43">
        <v>2</v>
      </c>
    </row>
    <row r="44" spans="1:8" x14ac:dyDescent="0.15">
      <c r="A44" s="73">
        <v>43</v>
      </c>
      <c r="B44" t="s">
        <v>194</v>
      </c>
      <c r="C44" t="s">
        <v>328</v>
      </c>
      <c r="D44" t="s">
        <v>196</v>
      </c>
      <c r="E44" t="s">
        <v>197</v>
      </c>
      <c r="F44">
        <v>56.19</v>
      </c>
      <c r="G44" t="s">
        <v>198</v>
      </c>
      <c r="H44">
        <v>2</v>
      </c>
    </row>
    <row r="45" spans="1:8" x14ac:dyDescent="0.15">
      <c r="A45" s="73">
        <v>44</v>
      </c>
      <c r="B45" t="s">
        <v>194</v>
      </c>
      <c r="C45" t="s">
        <v>333</v>
      </c>
      <c r="D45" t="s">
        <v>206</v>
      </c>
      <c r="E45" t="s">
        <v>207</v>
      </c>
      <c r="F45">
        <v>59.31</v>
      </c>
      <c r="G45" t="s">
        <v>198</v>
      </c>
      <c r="H45">
        <v>2</v>
      </c>
    </row>
    <row r="46" spans="1:8" x14ac:dyDescent="0.15">
      <c r="A46" s="73">
        <v>45</v>
      </c>
      <c r="B46" t="s">
        <v>194</v>
      </c>
      <c r="C46" t="s">
        <v>334</v>
      </c>
      <c r="D46" t="s">
        <v>196</v>
      </c>
      <c r="E46" t="s">
        <v>197</v>
      </c>
      <c r="F46">
        <v>56.19</v>
      </c>
      <c r="G46" t="s">
        <v>198</v>
      </c>
      <c r="H46">
        <v>2</v>
      </c>
    </row>
    <row r="47" spans="1:8" x14ac:dyDescent="0.15">
      <c r="A47" s="73">
        <v>46</v>
      </c>
      <c r="B47" t="s">
        <v>194</v>
      </c>
      <c r="C47" t="s">
        <v>339</v>
      </c>
      <c r="D47" t="s">
        <v>206</v>
      </c>
      <c r="E47" t="s">
        <v>207</v>
      </c>
      <c r="F47">
        <v>59.31</v>
      </c>
      <c r="G47" t="s">
        <v>198</v>
      </c>
      <c r="H47">
        <v>2</v>
      </c>
    </row>
    <row r="48" spans="1:8" x14ac:dyDescent="0.15">
      <c r="A48" s="73">
        <v>47</v>
      </c>
      <c r="B48" t="s">
        <v>194</v>
      </c>
      <c r="C48" t="s">
        <v>340</v>
      </c>
      <c r="D48" t="s">
        <v>196</v>
      </c>
      <c r="E48" t="s">
        <v>197</v>
      </c>
      <c r="F48">
        <v>56.19</v>
      </c>
      <c r="G48" t="s">
        <v>198</v>
      </c>
      <c r="H48">
        <v>2</v>
      </c>
    </row>
    <row r="49" spans="1:8" x14ac:dyDescent="0.15">
      <c r="A49" s="73">
        <v>48</v>
      </c>
      <c r="B49" t="s">
        <v>194</v>
      </c>
      <c r="C49" t="s">
        <v>345</v>
      </c>
      <c r="D49" t="s">
        <v>206</v>
      </c>
      <c r="E49" t="s">
        <v>207</v>
      </c>
      <c r="F49">
        <v>59.31</v>
      </c>
      <c r="G49" t="s">
        <v>198</v>
      </c>
      <c r="H49">
        <v>2</v>
      </c>
    </row>
    <row r="50" spans="1:8" x14ac:dyDescent="0.15">
      <c r="A50" s="73">
        <v>49</v>
      </c>
      <c r="B50" t="s">
        <v>194</v>
      </c>
      <c r="C50" t="s">
        <v>346</v>
      </c>
      <c r="D50" t="s">
        <v>196</v>
      </c>
      <c r="E50" t="s">
        <v>197</v>
      </c>
      <c r="F50">
        <v>56.19</v>
      </c>
      <c r="G50" t="s">
        <v>198</v>
      </c>
      <c r="H50">
        <v>2</v>
      </c>
    </row>
    <row r="51" spans="1:8" x14ac:dyDescent="0.15">
      <c r="A51" s="73">
        <v>50</v>
      </c>
      <c r="B51" t="s">
        <v>194</v>
      </c>
      <c r="C51" t="s">
        <v>351</v>
      </c>
      <c r="D51" t="s">
        <v>206</v>
      </c>
      <c r="E51" t="s">
        <v>207</v>
      </c>
      <c r="F51">
        <v>59.31</v>
      </c>
      <c r="G51" t="s">
        <v>198</v>
      </c>
      <c r="H51">
        <v>2</v>
      </c>
    </row>
    <row r="52" spans="1:8" x14ac:dyDescent="0.15">
      <c r="A52" s="73">
        <v>51</v>
      </c>
      <c r="B52" t="s">
        <v>194</v>
      </c>
      <c r="C52" t="s">
        <v>352</v>
      </c>
      <c r="D52" t="s">
        <v>196</v>
      </c>
      <c r="E52" t="s">
        <v>197</v>
      </c>
      <c r="F52">
        <v>56.19</v>
      </c>
      <c r="G52" t="s">
        <v>198</v>
      </c>
      <c r="H52">
        <v>2</v>
      </c>
    </row>
    <row r="53" spans="1:8" x14ac:dyDescent="0.15">
      <c r="A53" s="73">
        <v>52</v>
      </c>
      <c r="B53" t="s">
        <v>194</v>
      </c>
      <c r="C53" t="s">
        <v>357</v>
      </c>
      <c r="D53" t="s">
        <v>206</v>
      </c>
      <c r="E53" t="s">
        <v>207</v>
      </c>
      <c r="F53">
        <v>59.31</v>
      </c>
      <c r="G53" t="s">
        <v>198</v>
      </c>
      <c r="H53">
        <v>2</v>
      </c>
    </row>
    <row r="54" spans="1:8" x14ac:dyDescent="0.15">
      <c r="A54" s="73">
        <v>53</v>
      </c>
      <c r="B54" t="s">
        <v>194</v>
      </c>
      <c r="C54" t="s">
        <v>358</v>
      </c>
      <c r="D54" t="s">
        <v>196</v>
      </c>
      <c r="E54" t="s">
        <v>197</v>
      </c>
      <c r="F54">
        <v>56.19</v>
      </c>
      <c r="G54" t="s">
        <v>198</v>
      </c>
      <c r="H54">
        <v>2</v>
      </c>
    </row>
    <row r="55" spans="1:8" x14ac:dyDescent="0.15">
      <c r="A55" s="73">
        <v>54</v>
      </c>
      <c r="B55" t="s">
        <v>194</v>
      </c>
      <c r="C55" t="s">
        <v>363</v>
      </c>
      <c r="D55" t="s">
        <v>206</v>
      </c>
      <c r="E55" t="s">
        <v>207</v>
      </c>
      <c r="F55">
        <v>59.31</v>
      </c>
      <c r="G55" t="s">
        <v>198</v>
      </c>
      <c r="H55">
        <v>2</v>
      </c>
    </row>
    <row r="56" spans="1:8" x14ac:dyDescent="0.15">
      <c r="A56" s="73">
        <v>55</v>
      </c>
      <c r="B56" t="s">
        <v>194</v>
      </c>
      <c r="C56" t="s">
        <v>364</v>
      </c>
      <c r="D56" t="s">
        <v>196</v>
      </c>
      <c r="E56" t="s">
        <v>197</v>
      </c>
      <c r="F56">
        <v>56.19</v>
      </c>
      <c r="G56" t="s">
        <v>198</v>
      </c>
      <c r="H56">
        <v>2</v>
      </c>
    </row>
    <row r="57" spans="1:8" x14ac:dyDescent="0.15">
      <c r="A57" s="73">
        <v>56</v>
      </c>
      <c r="B57" t="s">
        <v>194</v>
      </c>
      <c r="C57" t="s">
        <v>369</v>
      </c>
      <c r="D57" t="s">
        <v>206</v>
      </c>
      <c r="E57" t="s">
        <v>207</v>
      </c>
      <c r="F57">
        <v>59.31</v>
      </c>
      <c r="G57" t="s">
        <v>198</v>
      </c>
      <c r="H57">
        <v>2</v>
      </c>
    </row>
    <row r="58" spans="1:8" x14ac:dyDescent="0.15">
      <c r="A58" s="73">
        <v>57</v>
      </c>
      <c r="B58" t="s">
        <v>194</v>
      </c>
      <c r="C58" t="s">
        <v>370</v>
      </c>
      <c r="D58" t="s">
        <v>196</v>
      </c>
      <c r="E58" t="s">
        <v>197</v>
      </c>
      <c r="F58">
        <v>56.19</v>
      </c>
      <c r="G58" t="s">
        <v>198</v>
      </c>
      <c r="H58">
        <v>2</v>
      </c>
    </row>
    <row r="59" spans="1:8" x14ac:dyDescent="0.15">
      <c r="A59" s="73">
        <v>58</v>
      </c>
      <c r="B59" t="s">
        <v>194</v>
      </c>
      <c r="C59" t="s">
        <v>375</v>
      </c>
      <c r="D59" t="s">
        <v>206</v>
      </c>
      <c r="E59" t="s">
        <v>207</v>
      </c>
      <c r="F59">
        <v>59.31</v>
      </c>
      <c r="G59" t="s">
        <v>198</v>
      </c>
      <c r="H59">
        <v>2</v>
      </c>
    </row>
    <row r="60" spans="1:8" x14ac:dyDescent="0.15">
      <c r="A60" s="73">
        <v>59</v>
      </c>
      <c r="B60" t="s">
        <v>194</v>
      </c>
      <c r="C60" t="s">
        <v>376</v>
      </c>
      <c r="D60" t="s">
        <v>196</v>
      </c>
      <c r="E60" t="s">
        <v>207</v>
      </c>
      <c r="F60">
        <v>58.71</v>
      </c>
      <c r="G60" t="s">
        <v>198</v>
      </c>
      <c r="H60">
        <v>2</v>
      </c>
    </row>
    <row r="61" spans="1:8" x14ac:dyDescent="0.15">
      <c r="A61" s="73">
        <v>60</v>
      </c>
      <c r="B61" t="s">
        <v>194</v>
      </c>
      <c r="C61" t="s">
        <v>381</v>
      </c>
      <c r="D61" t="s">
        <v>382</v>
      </c>
      <c r="E61" t="s">
        <v>190</v>
      </c>
      <c r="F61">
        <v>50.19</v>
      </c>
      <c r="G61" t="s">
        <v>198</v>
      </c>
      <c r="H61">
        <v>2</v>
      </c>
    </row>
    <row r="62" spans="1:8" x14ac:dyDescent="0.15">
      <c r="A62" s="73">
        <v>61</v>
      </c>
      <c r="B62" t="s">
        <v>194</v>
      </c>
      <c r="C62" t="s">
        <v>383</v>
      </c>
      <c r="D62" t="s">
        <v>196</v>
      </c>
      <c r="E62" t="s">
        <v>207</v>
      </c>
      <c r="F62">
        <v>59.21</v>
      </c>
      <c r="G62" t="s">
        <v>198</v>
      </c>
      <c r="H62">
        <v>2</v>
      </c>
    </row>
    <row r="63" spans="1:8" x14ac:dyDescent="0.15">
      <c r="A63" s="73">
        <v>62</v>
      </c>
      <c r="B63" t="s">
        <v>194</v>
      </c>
      <c r="C63" t="s">
        <v>388</v>
      </c>
      <c r="D63" t="s">
        <v>382</v>
      </c>
      <c r="E63" t="s">
        <v>190</v>
      </c>
      <c r="F63">
        <v>50.19</v>
      </c>
      <c r="G63" t="s">
        <v>198</v>
      </c>
      <c r="H63">
        <v>2</v>
      </c>
    </row>
    <row r="64" spans="1:8" x14ac:dyDescent="0.15">
      <c r="A64" s="73">
        <v>63</v>
      </c>
      <c r="B64" t="s">
        <v>194</v>
      </c>
      <c r="C64" t="s">
        <v>389</v>
      </c>
      <c r="D64" t="s">
        <v>196</v>
      </c>
      <c r="E64" t="s">
        <v>207</v>
      </c>
      <c r="F64">
        <v>59.21</v>
      </c>
      <c r="G64" t="s">
        <v>198</v>
      </c>
      <c r="H64">
        <v>2</v>
      </c>
    </row>
    <row r="65" spans="1:8" x14ac:dyDescent="0.15">
      <c r="A65" s="73">
        <v>64</v>
      </c>
      <c r="B65" t="s">
        <v>194</v>
      </c>
      <c r="C65" t="s">
        <v>394</v>
      </c>
      <c r="D65" t="s">
        <v>382</v>
      </c>
      <c r="E65" t="s">
        <v>190</v>
      </c>
      <c r="F65">
        <v>50.19</v>
      </c>
      <c r="G65" t="s">
        <v>198</v>
      </c>
      <c r="H65">
        <v>2</v>
      </c>
    </row>
    <row r="66" spans="1:8" x14ac:dyDescent="0.15">
      <c r="A66" s="73">
        <v>65</v>
      </c>
      <c r="B66" t="s">
        <v>194</v>
      </c>
      <c r="C66" t="s">
        <v>395</v>
      </c>
      <c r="D66" t="s">
        <v>196</v>
      </c>
      <c r="E66" t="s">
        <v>207</v>
      </c>
      <c r="F66">
        <v>59.21</v>
      </c>
      <c r="G66" t="s">
        <v>198</v>
      </c>
      <c r="H66">
        <v>2</v>
      </c>
    </row>
    <row r="67" spans="1:8" x14ac:dyDescent="0.15">
      <c r="A67" s="73">
        <v>66</v>
      </c>
      <c r="B67" t="s">
        <v>194</v>
      </c>
      <c r="C67" t="s">
        <v>400</v>
      </c>
      <c r="D67" t="s">
        <v>382</v>
      </c>
      <c r="E67" t="s">
        <v>190</v>
      </c>
      <c r="F67">
        <v>50.19</v>
      </c>
      <c r="G67" t="s">
        <v>198</v>
      </c>
      <c r="H67">
        <v>2</v>
      </c>
    </row>
    <row r="68" spans="1:8" x14ac:dyDescent="0.15">
      <c r="A68" s="73">
        <v>67</v>
      </c>
      <c r="B68" t="s">
        <v>194</v>
      </c>
      <c r="C68" t="s">
        <v>401</v>
      </c>
      <c r="D68" t="s">
        <v>196</v>
      </c>
      <c r="E68" t="s">
        <v>207</v>
      </c>
      <c r="F68">
        <v>59.31</v>
      </c>
      <c r="G68" t="s">
        <v>198</v>
      </c>
      <c r="H68">
        <v>2</v>
      </c>
    </row>
    <row r="69" spans="1:8" x14ac:dyDescent="0.15">
      <c r="A69" s="73">
        <v>68</v>
      </c>
      <c r="B69" t="s">
        <v>194</v>
      </c>
      <c r="C69" t="s">
        <v>406</v>
      </c>
      <c r="D69" t="s">
        <v>382</v>
      </c>
      <c r="E69" t="s">
        <v>190</v>
      </c>
      <c r="F69">
        <v>50.37</v>
      </c>
      <c r="G69" t="s">
        <v>198</v>
      </c>
      <c r="H69">
        <v>2</v>
      </c>
    </row>
    <row r="70" spans="1:8" x14ac:dyDescent="0.15">
      <c r="A70" s="73">
        <v>69</v>
      </c>
      <c r="B70" t="s">
        <v>194</v>
      </c>
      <c r="C70" t="s">
        <v>407</v>
      </c>
      <c r="D70" t="s">
        <v>196</v>
      </c>
      <c r="E70" t="s">
        <v>207</v>
      </c>
      <c r="F70">
        <v>59.31</v>
      </c>
      <c r="G70" t="s">
        <v>198</v>
      </c>
      <c r="H70">
        <v>2</v>
      </c>
    </row>
    <row r="71" spans="1:8" x14ac:dyDescent="0.15">
      <c r="A71" s="73">
        <v>70</v>
      </c>
      <c r="B71" t="s">
        <v>194</v>
      </c>
      <c r="C71" t="s">
        <v>412</v>
      </c>
      <c r="D71" t="s">
        <v>382</v>
      </c>
      <c r="E71" t="s">
        <v>190</v>
      </c>
      <c r="F71">
        <v>50.37</v>
      </c>
      <c r="G71" t="s">
        <v>198</v>
      </c>
      <c r="H71">
        <v>2</v>
      </c>
    </row>
    <row r="72" spans="1:8" x14ac:dyDescent="0.15">
      <c r="A72" s="73">
        <v>71</v>
      </c>
      <c r="B72" t="s">
        <v>194</v>
      </c>
      <c r="C72" t="s">
        <v>413</v>
      </c>
      <c r="D72" t="s">
        <v>196</v>
      </c>
      <c r="E72" t="s">
        <v>207</v>
      </c>
      <c r="F72">
        <v>59.31</v>
      </c>
      <c r="G72" t="s">
        <v>198</v>
      </c>
      <c r="H72">
        <v>2</v>
      </c>
    </row>
    <row r="73" spans="1:8" x14ac:dyDescent="0.15">
      <c r="A73" s="73">
        <v>72</v>
      </c>
      <c r="B73" t="s">
        <v>194</v>
      </c>
      <c r="C73" t="s">
        <v>418</v>
      </c>
      <c r="D73" t="s">
        <v>382</v>
      </c>
      <c r="E73" t="s">
        <v>190</v>
      </c>
      <c r="F73">
        <v>50.37</v>
      </c>
      <c r="G73" t="s">
        <v>198</v>
      </c>
      <c r="H73">
        <v>2</v>
      </c>
    </row>
    <row r="74" spans="1:8" x14ac:dyDescent="0.15">
      <c r="A74" s="73">
        <v>73</v>
      </c>
      <c r="B74" t="s">
        <v>194</v>
      </c>
      <c r="C74" t="s">
        <v>419</v>
      </c>
      <c r="D74" t="s">
        <v>196</v>
      </c>
      <c r="E74" t="s">
        <v>207</v>
      </c>
      <c r="F74">
        <v>59.31</v>
      </c>
      <c r="G74" t="s">
        <v>198</v>
      </c>
      <c r="H74">
        <v>2</v>
      </c>
    </row>
    <row r="75" spans="1:8" x14ac:dyDescent="0.15">
      <c r="A75" s="73">
        <v>74</v>
      </c>
      <c r="B75" t="s">
        <v>194</v>
      </c>
      <c r="C75" t="s">
        <v>424</v>
      </c>
      <c r="D75" t="s">
        <v>382</v>
      </c>
      <c r="E75" t="s">
        <v>190</v>
      </c>
      <c r="F75">
        <v>50.37</v>
      </c>
      <c r="G75" t="s">
        <v>198</v>
      </c>
      <c r="H75">
        <v>2</v>
      </c>
    </row>
    <row r="76" spans="1:8" x14ac:dyDescent="0.15">
      <c r="A76" s="73">
        <v>75</v>
      </c>
      <c r="B76" t="s">
        <v>194</v>
      </c>
      <c r="C76" t="s">
        <v>425</v>
      </c>
      <c r="D76" t="s">
        <v>196</v>
      </c>
      <c r="E76" t="s">
        <v>207</v>
      </c>
      <c r="F76">
        <v>59.31</v>
      </c>
      <c r="G76" t="s">
        <v>198</v>
      </c>
      <c r="H76">
        <v>2</v>
      </c>
    </row>
    <row r="77" spans="1:8" x14ac:dyDescent="0.15">
      <c r="A77" s="73">
        <v>76</v>
      </c>
      <c r="B77" t="s">
        <v>194</v>
      </c>
      <c r="C77" t="s">
        <v>430</v>
      </c>
      <c r="D77" t="s">
        <v>382</v>
      </c>
      <c r="E77" t="s">
        <v>190</v>
      </c>
      <c r="F77">
        <v>50.37</v>
      </c>
      <c r="G77" t="s">
        <v>198</v>
      </c>
      <c r="H77">
        <v>2</v>
      </c>
    </row>
    <row r="78" spans="1:8" x14ac:dyDescent="0.15">
      <c r="A78" s="73">
        <v>77</v>
      </c>
      <c r="B78" t="s">
        <v>194</v>
      </c>
      <c r="C78" t="s">
        <v>431</v>
      </c>
      <c r="D78" t="s">
        <v>196</v>
      </c>
      <c r="E78" t="s">
        <v>207</v>
      </c>
      <c r="F78">
        <v>59.31</v>
      </c>
      <c r="G78" t="s">
        <v>198</v>
      </c>
      <c r="H78">
        <v>2</v>
      </c>
    </row>
    <row r="79" spans="1:8" x14ac:dyDescent="0.15">
      <c r="A79" s="73">
        <v>78</v>
      </c>
      <c r="B79" t="s">
        <v>194</v>
      </c>
      <c r="C79" t="s">
        <v>436</v>
      </c>
      <c r="D79" t="s">
        <v>382</v>
      </c>
      <c r="E79" t="s">
        <v>190</v>
      </c>
      <c r="F79">
        <v>50.37</v>
      </c>
      <c r="G79" t="s">
        <v>198</v>
      </c>
      <c r="H79">
        <v>2</v>
      </c>
    </row>
    <row r="80" spans="1:8" x14ac:dyDescent="0.15">
      <c r="A80" s="73">
        <v>79</v>
      </c>
      <c r="B80" t="s">
        <v>194</v>
      </c>
      <c r="C80" t="s">
        <v>437</v>
      </c>
      <c r="D80" t="s">
        <v>196</v>
      </c>
      <c r="E80" t="s">
        <v>207</v>
      </c>
      <c r="F80">
        <v>59.31</v>
      </c>
      <c r="G80" t="s">
        <v>198</v>
      </c>
      <c r="H80">
        <v>2</v>
      </c>
    </row>
    <row r="81" spans="1:8" x14ac:dyDescent="0.15">
      <c r="A81" s="73">
        <v>80</v>
      </c>
      <c r="B81" t="s">
        <v>194</v>
      </c>
      <c r="C81" t="s">
        <v>442</v>
      </c>
      <c r="D81" t="s">
        <v>382</v>
      </c>
      <c r="E81" t="s">
        <v>190</v>
      </c>
      <c r="F81">
        <v>50.37</v>
      </c>
      <c r="G81" t="s">
        <v>198</v>
      </c>
      <c r="H81">
        <v>2</v>
      </c>
    </row>
    <row r="82" spans="1:8" x14ac:dyDescent="0.15">
      <c r="A82" s="73">
        <v>81</v>
      </c>
      <c r="B82" t="s">
        <v>194</v>
      </c>
      <c r="C82" t="s">
        <v>443</v>
      </c>
      <c r="D82" t="s">
        <v>196</v>
      </c>
      <c r="E82" t="s">
        <v>207</v>
      </c>
      <c r="F82">
        <v>59.31</v>
      </c>
      <c r="G82" t="s">
        <v>198</v>
      </c>
      <c r="H82">
        <v>2</v>
      </c>
    </row>
    <row r="83" spans="1:8" x14ac:dyDescent="0.15">
      <c r="A83" s="73">
        <v>82</v>
      </c>
      <c r="B83" t="s">
        <v>194</v>
      </c>
      <c r="C83" t="s">
        <v>448</v>
      </c>
      <c r="D83" t="s">
        <v>382</v>
      </c>
      <c r="E83" t="s">
        <v>190</v>
      </c>
      <c r="F83">
        <v>50.37</v>
      </c>
      <c r="G83" t="s">
        <v>198</v>
      </c>
      <c r="H83">
        <v>2</v>
      </c>
    </row>
    <row r="84" spans="1:8" x14ac:dyDescent="0.15">
      <c r="A84" s="73">
        <v>83</v>
      </c>
      <c r="B84" t="s">
        <v>194</v>
      </c>
      <c r="C84" t="s">
        <v>449</v>
      </c>
      <c r="D84" t="s">
        <v>196</v>
      </c>
      <c r="E84" t="s">
        <v>207</v>
      </c>
      <c r="F84">
        <v>59.31</v>
      </c>
      <c r="G84" t="s">
        <v>198</v>
      </c>
      <c r="H84">
        <v>2</v>
      </c>
    </row>
    <row r="85" spans="1:8" x14ac:dyDescent="0.15">
      <c r="A85" s="73">
        <v>84</v>
      </c>
      <c r="B85" t="s">
        <v>194</v>
      </c>
      <c r="C85" t="s">
        <v>454</v>
      </c>
      <c r="D85" t="s">
        <v>382</v>
      </c>
      <c r="E85" t="s">
        <v>190</v>
      </c>
      <c r="F85">
        <v>50.37</v>
      </c>
      <c r="G85" t="s">
        <v>198</v>
      </c>
      <c r="H85">
        <v>2</v>
      </c>
    </row>
    <row r="86" spans="1:8" x14ac:dyDescent="0.15">
      <c r="A86" s="73">
        <v>85</v>
      </c>
      <c r="B86" t="s">
        <v>194</v>
      </c>
      <c r="C86" t="s">
        <v>455</v>
      </c>
      <c r="D86" t="s">
        <v>196</v>
      </c>
      <c r="E86" t="s">
        <v>207</v>
      </c>
      <c r="F86">
        <v>59.31</v>
      </c>
      <c r="G86" t="s">
        <v>198</v>
      </c>
      <c r="H86">
        <v>2</v>
      </c>
    </row>
    <row r="87" spans="1:8" x14ac:dyDescent="0.15">
      <c r="A87" s="73">
        <v>86</v>
      </c>
      <c r="B87" t="s">
        <v>194</v>
      </c>
      <c r="C87" t="s">
        <v>460</v>
      </c>
      <c r="D87" t="s">
        <v>382</v>
      </c>
      <c r="E87" t="s">
        <v>190</v>
      </c>
      <c r="F87">
        <v>50.37</v>
      </c>
      <c r="G87" t="s">
        <v>198</v>
      </c>
      <c r="H87">
        <v>2</v>
      </c>
    </row>
    <row r="88" spans="1:8" x14ac:dyDescent="0.15">
      <c r="A88" s="73">
        <v>87</v>
      </c>
      <c r="B88" t="s">
        <v>194</v>
      </c>
      <c r="C88" t="s">
        <v>461</v>
      </c>
      <c r="D88" t="s">
        <v>196</v>
      </c>
      <c r="E88" t="s">
        <v>207</v>
      </c>
      <c r="F88">
        <v>59.31</v>
      </c>
      <c r="G88" t="s">
        <v>198</v>
      </c>
      <c r="H88">
        <v>2</v>
      </c>
    </row>
    <row r="89" spans="1:8" x14ac:dyDescent="0.15">
      <c r="A89" s="73">
        <v>88</v>
      </c>
      <c r="B89" t="s">
        <v>194</v>
      </c>
      <c r="C89" t="s">
        <v>466</v>
      </c>
      <c r="D89" t="s">
        <v>382</v>
      </c>
      <c r="E89" t="s">
        <v>190</v>
      </c>
      <c r="F89">
        <v>50.37</v>
      </c>
      <c r="G89" t="s">
        <v>198</v>
      </c>
      <c r="H89">
        <v>2</v>
      </c>
    </row>
    <row r="90" spans="1:8" x14ac:dyDescent="0.15">
      <c r="A90" s="73">
        <v>89</v>
      </c>
      <c r="B90" t="s">
        <v>194</v>
      </c>
      <c r="C90" t="s">
        <v>467</v>
      </c>
      <c r="D90" t="s">
        <v>196</v>
      </c>
      <c r="E90" t="s">
        <v>207</v>
      </c>
      <c r="F90">
        <v>59.31</v>
      </c>
      <c r="G90" t="s">
        <v>198</v>
      </c>
      <c r="H90">
        <v>2</v>
      </c>
    </row>
    <row r="91" spans="1:8" x14ac:dyDescent="0.15">
      <c r="A91" s="73">
        <v>90</v>
      </c>
      <c r="B91" t="s">
        <v>194</v>
      </c>
      <c r="C91" t="s">
        <v>472</v>
      </c>
      <c r="D91" t="s">
        <v>382</v>
      </c>
      <c r="E91" t="s">
        <v>190</v>
      </c>
      <c r="F91">
        <v>50.37</v>
      </c>
      <c r="G91" t="s">
        <v>198</v>
      </c>
      <c r="H91">
        <v>2</v>
      </c>
    </row>
    <row r="92" spans="1:8" x14ac:dyDescent="0.15">
      <c r="A92" s="73">
        <v>91</v>
      </c>
      <c r="B92" t="s">
        <v>194</v>
      </c>
      <c r="C92" t="s">
        <v>473</v>
      </c>
      <c r="D92" t="s">
        <v>196</v>
      </c>
      <c r="E92" t="s">
        <v>207</v>
      </c>
      <c r="F92">
        <v>59.31</v>
      </c>
      <c r="G92" t="s">
        <v>198</v>
      </c>
      <c r="H92">
        <v>2</v>
      </c>
    </row>
    <row r="93" spans="1:8" x14ac:dyDescent="0.15">
      <c r="A93" s="73">
        <v>92</v>
      </c>
      <c r="B93" t="s">
        <v>194</v>
      </c>
      <c r="C93" t="s">
        <v>478</v>
      </c>
      <c r="D93" t="s">
        <v>382</v>
      </c>
      <c r="E93" t="s">
        <v>190</v>
      </c>
      <c r="F93">
        <v>50.37</v>
      </c>
      <c r="G93" t="s">
        <v>198</v>
      </c>
      <c r="H93">
        <v>2</v>
      </c>
    </row>
    <row r="94" spans="1:8" x14ac:dyDescent="0.15">
      <c r="A94" s="73">
        <v>93</v>
      </c>
      <c r="B94" t="s">
        <v>194</v>
      </c>
      <c r="C94" t="s">
        <v>479</v>
      </c>
      <c r="D94" t="s">
        <v>196</v>
      </c>
      <c r="E94" t="s">
        <v>207</v>
      </c>
      <c r="F94">
        <v>59.31</v>
      </c>
      <c r="G94" t="s">
        <v>198</v>
      </c>
      <c r="H94">
        <v>2</v>
      </c>
    </row>
    <row r="95" spans="1:8" x14ac:dyDescent="0.15">
      <c r="A95" s="73">
        <v>94</v>
      </c>
      <c r="B95" t="s">
        <v>194</v>
      </c>
      <c r="C95" t="s">
        <v>484</v>
      </c>
      <c r="D95" t="s">
        <v>382</v>
      </c>
      <c r="E95" t="s">
        <v>190</v>
      </c>
      <c r="F95">
        <v>50.37</v>
      </c>
      <c r="G95" t="s">
        <v>198</v>
      </c>
      <c r="H95">
        <v>2</v>
      </c>
    </row>
    <row r="96" spans="1:8" x14ac:dyDescent="0.15">
      <c r="A96" s="73">
        <v>95</v>
      </c>
      <c r="B96" t="s">
        <v>194</v>
      </c>
      <c r="C96" t="s">
        <v>485</v>
      </c>
      <c r="D96" t="s">
        <v>196</v>
      </c>
      <c r="E96" t="s">
        <v>207</v>
      </c>
      <c r="F96">
        <v>59.31</v>
      </c>
      <c r="G96" t="s">
        <v>198</v>
      </c>
      <c r="H96">
        <v>2</v>
      </c>
    </row>
    <row r="97" spans="1:8" x14ac:dyDescent="0.15">
      <c r="A97" s="73">
        <v>96</v>
      </c>
      <c r="B97" t="s">
        <v>194</v>
      </c>
      <c r="C97" t="s">
        <v>490</v>
      </c>
      <c r="D97" t="s">
        <v>382</v>
      </c>
      <c r="E97" t="s">
        <v>190</v>
      </c>
      <c r="F97">
        <v>50.37</v>
      </c>
      <c r="G97" t="s">
        <v>198</v>
      </c>
      <c r="H97">
        <v>2</v>
      </c>
    </row>
    <row r="98" spans="1:8" x14ac:dyDescent="0.15">
      <c r="A98" s="73">
        <v>97</v>
      </c>
      <c r="B98" t="s">
        <v>194</v>
      </c>
      <c r="C98" t="s">
        <v>491</v>
      </c>
      <c r="D98" t="s">
        <v>196</v>
      </c>
      <c r="E98" t="s">
        <v>207</v>
      </c>
      <c r="F98">
        <v>59.31</v>
      </c>
      <c r="G98" t="s">
        <v>198</v>
      </c>
      <c r="H98">
        <v>2</v>
      </c>
    </row>
    <row r="99" spans="1:8" x14ac:dyDescent="0.15">
      <c r="A99" s="73">
        <v>98</v>
      </c>
      <c r="B99" t="s">
        <v>194</v>
      </c>
      <c r="C99" t="s">
        <v>496</v>
      </c>
      <c r="D99" t="s">
        <v>382</v>
      </c>
      <c r="E99" t="s">
        <v>190</v>
      </c>
      <c r="F99">
        <v>50.37</v>
      </c>
      <c r="G99" t="s">
        <v>198</v>
      </c>
      <c r="H99">
        <v>2</v>
      </c>
    </row>
    <row r="100" spans="1:8" x14ac:dyDescent="0.15">
      <c r="A100" s="73">
        <v>99</v>
      </c>
      <c r="B100" t="s">
        <v>194</v>
      </c>
      <c r="C100" t="s">
        <v>497</v>
      </c>
      <c r="D100" t="s">
        <v>196</v>
      </c>
      <c r="E100" t="s">
        <v>207</v>
      </c>
      <c r="F100">
        <v>59.31</v>
      </c>
      <c r="G100" t="s">
        <v>198</v>
      </c>
      <c r="H100">
        <v>2</v>
      </c>
    </row>
    <row r="101" spans="1:8" x14ac:dyDescent="0.15">
      <c r="A101" s="73">
        <v>100</v>
      </c>
      <c r="B101" t="s">
        <v>194</v>
      </c>
      <c r="C101" t="s">
        <v>502</v>
      </c>
      <c r="D101" t="s">
        <v>382</v>
      </c>
      <c r="E101" t="s">
        <v>190</v>
      </c>
      <c r="F101">
        <v>50.37</v>
      </c>
      <c r="G101" t="s">
        <v>198</v>
      </c>
      <c r="H101">
        <v>2</v>
      </c>
    </row>
    <row r="102" spans="1:8" x14ac:dyDescent="0.15">
      <c r="A102" s="73">
        <v>101</v>
      </c>
      <c r="B102" t="s">
        <v>194</v>
      </c>
      <c r="C102" t="s">
        <v>503</v>
      </c>
      <c r="D102" t="s">
        <v>196</v>
      </c>
      <c r="E102" t="s">
        <v>207</v>
      </c>
      <c r="F102">
        <v>59.31</v>
      </c>
      <c r="G102" t="s">
        <v>198</v>
      </c>
      <c r="H102">
        <v>2</v>
      </c>
    </row>
    <row r="103" spans="1:8" x14ac:dyDescent="0.15">
      <c r="A103" s="73">
        <v>102</v>
      </c>
      <c r="B103" t="s">
        <v>194</v>
      </c>
      <c r="C103" t="s">
        <v>508</v>
      </c>
      <c r="D103" t="s">
        <v>382</v>
      </c>
      <c r="E103" t="s">
        <v>190</v>
      </c>
      <c r="F103">
        <v>50.37</v>
      </c>
      <c r="G103" t="s">
        <v>198</v>
      </c>
      <c r="H103">
        <v>2</v>
      </c>
    </row>
    <row r="104" spans="1:8" x14ac:dyDescent="0.15">
      <c r="A104" s="73">
        <v>103</v>
      </c>
      <c r="B104" t="s">
        <v>194</v>
      </c>
      <c r="C104" t="s">
        <v>509</v>
      </c>
      <c r="D104" t="s">
        <v>196</v>
      </c>
      <c r="E104" t="s">
        <v>207</v>
      </c>
      <c r="F104">
        <v>59.31</v>
      </c>
      <c r="G104" t="s">
        <v>198</v>
      </c>
      <c r="H104">
        <v>2</v>
      </c>
    </row>
    <row r="105" spans="1:8" x14ac:dyDescent="0.15">
      <c r="A105" s="73">
        <v>104</v>
      </c>
      <c r="B105" t="s">
        <v>194</v>
      </c>
      <c r="C105" t="s">
        <v>514</v>
      </c>
      <c r="D105" t="s">
        <v>382</v>
      </c>
      <c r="E105" t="s">
        <v>190</v>
      </c>
      <c r="F105">
        <v>50.37</v>
      </c>
      <c r="G105" t="s">
        <v>198</v>
      </c>
      <c r="H105">
        <v>2</v>
      </c>
    </row>
    <row r="106" spans="1:8" x14ac:dyDescent="0.15">
      <c r="A106" s="73">
        <v>105</v>
      </c>
      <c r="B106" t="s">
        <v>194</v>
      </c>
      <c r="C106" t="s">
        <v>515</v>
      </c>
      <c r="D106" t="s">
        <v>196</v>
      </c>
      <c r="E106" t="s">
        <v>207</v>
      </c>
      <c r="F106">
        <v>59.31</v>
      </c>
      <c r="G106" t="s">
        <v>198</v>
      </c>
      <c r="H106">
        <v>2</v>
      </c>
    </row>
    <row r="107" spans="1:8" x14ac:dyDescent="0.15">
      <c r="A107" s="73">
        <v>106</v>
      </c>
      <c r="B107" t="s">
        <v>194</v>
      </c>
      <c r="C107" t="s">
        <v>520</v>
      </c>
      <c r="D107" t="s">
        <v>382</v>
      </c>
      <c r="E107" t="s">
        <v>190</v>
      </c>
      <c r="F107">
        <v>50.37</v>
      </c>
      <c r="G107" t="s">
        <v>198</v>
      </c>
      <c r="H107">
        <v>2</v>
      </c>
    </row>
    <row r="108" spans="1:8" x14ac:dyDescent="0.15">
      <c r="A108" s="73">
        <v>107</v>
      </c>
      <c r="B108" t="s">
        <v>194</v>
      </c>
      <c r="C108" t="s">
        <v>521</v>
      </c>
      <c r="D108" t="s">
        <v>196</v>
      </c>
      <c r="E108" t="s">
        <v>207</v>
      </c>
      <c r="F108">
        <v>59.31</v>
      </c>
      <c r="G108" t="s">
        <v>198</v>
      </c>
      <c r="H108">
        <v>2</v>
      </c>
    </row>
    <row r="109" spans="1:8" x14ac:dyDescent="0.15">
      <c r="A109" s="73">
        <v>108</v>
      </c>
      <c r="B109" t="s">
        <v>194</v>
      </c>
      <c r="C109" t="s">
        <v>526</v>
      </c>
      <c r="D109" t="s">
        <v>382</v>
      </c>
      <c r="E109" t="s">
        <v>190</v>
      </c>
      <c r="F109">
        <v>50.37</v>
      </c>
      <c r="G109" t="s">
        <v>198</v>
      </c>
      <c r="H109">
        <v>2</v>
      </c>
    </row>
    <row r="110" spans="1:8" x14ac:dyDescent="0.15">
      <c r="A110" s="73">
        <v>109</v>
      </c>
      <c r="B110" t="s">
        <v>194</v>
      </c>
      <c r="C110" t="s">
        <v>527</v>
      </c>
      <c r="D110" t="s">
        <v>196</v>
      </c>
      <c r="E110" t="s">
        <v>207</v>
      </c>
      <c r="F110">
        <v>59.31</v>
      </c>
      <c r="G110" t="s">
        <v>198</v>
      </c>
      <c r="H110">
        <v>2</v>
      </c>
    </row>
    <row r="111" spans="1:8" x14ac:dyDescent="0.15">
      <c r="A111" s="73">
        <v>110</v>
      </c>
      <c r="B111" t="s">
        <v>194</v>
      </c>
      <c r="C111" t="s">
        <v>532</v>
      </c>
      <c r="D111" t="s">
        <v>382</v>
      </c>
      <c r="E111" t="s">
        <v>190</v>
      </c>
      <c r="F111">
        <v>50.37</v>
      </c>
      <c r="G111" t="s">
        <v>198</v>
      </c>
      <c r="H111">
        <v>2</v>
      </c>
    </row>
    <row r="112" spans="1:8" x14ac:dyDescent="0.15">
      <c r="A112" s="73">
        <v>111</v>
      </c>
      <c r="B112" t="s">
        <v>194</v>
      </c>
      <c r="C112" t="s">
        <v>533</v>
      </c>
      <c r="D112" t="s">
        <v>196</v>
      </c>
      <c r="E112" t="s">
        <v>207</v>
      </c>
      <c r="F112">
        <v>59.31</v>
      </c>
      <c r="G112" t="s">
        <v>198</v>
      </c>
      <c r="H112">
        <v>2</v>
      </c>
    </row>
    <row r="113" spans="1:8" x14ac:dyDescent="0.15">
      <c r="A113" s="73">
        <v>112</v>
      </c>
      <c r="B113" t="s">
        <v>194</v>
      </c>
      <c r="C113" t="s">
        <v>538</v>
      </c>
      <c r="D113" t="s">
        <v>382</v>
      </c>
      <c r="E113" t="s">
        <v>190</v>
      </c>
      <c r="F113">
        <v>50.37</v>
      </c>
      <c r="G113" t="s">
        <v>198</v>
      </c>
      <c r="H113">
        <v>2</v>
      </c>
    </row>
    <row r="114" spans="1:8" x14ac:dyDescent="0.15">
      <c r="A114" s="73">
        <v>113</v>
      </c>
      <c r="B114" t="s">
        <v>194</v>
      </c>
      <c r="C114" t="s">
        <v>539</v>
      </c>
      <c r="D114" t="s">
        <v>196</v>
      </c>
      <c r="E114" t="s">
        <v>207</v>
      </c>
      <c r="F114">
        <v>59.31</v>
      </c>
      <c r="G114" t="s">
        <v>198</v>
      </c>
      <c r="H114">
        <v>2</v>
      </c>
    </row>
    <row r="115" spans="1:8" x14ac:dyDescent="0.15">
      <c r="A115" s="73">
        <v>114</v>
      </c>
      <c r="B115" t="s">
        <v>194</v>
      </c>
      <c r="C115" t="s">
        <v>544</v>
      </c>
      <c r="D115" t="s">
        <v>382</v>
      </c>
      <c r="E115" t="s">
        <v>190</v>
      </c>
      <c r="F115">
        <v>50.37</v>
      </c>
      <c r="G115" t="s">
        <v>198</v>
      </c>
      <c r="H115">
        <v>2</v>
      </c>
    </row>
    <row r="116" spans="1:8" x14ac:dyDescent="0.15">
      <c r="A116" s="73">
        <v>115</v>
      </c>
      <c r="B116" t="s">
        <v>194</v>
      </c>
      <c r="C116" t="s">
        <v>545</v>
      </c>
      <c r="D116" t="s">
        <v>196</v>
      </c>
      <c r="E116" t="s">
        <v>207</v>
      </c>
      <c r="F116">
        <v>59.31</v>
      </c>
      <c r="G116" t="s">
        <v>198</v>
      </c>
      <c r="H116">
        <v>2</v>
      </c>
    </row>
    <row r="117" spans="1:8" x14ac:dyDescent="0.15">
      <c r="A117" s="73">
        <v>116</v>
      </c>
      <c r="B117" t="s">
        <v>194</v>
      </c>
      <c r="C117" t="s">
        <v>550</v>
      </c>
      <c r="D117" t="s">
        <v>382</v>
      </c>
      <c r="E117" t="s">
        <v>190</v>
      </c>
      <c r="F117">
        <v>50.37</v>
      </c>
      <c r="G117" t="s">
        <v>198</v>
      </c>
      <c r="H117">
        <v>2</v>
      </c>
    </row>
    <row r="118" spans="1:8" x14ac:dyDescent="0.15">
      <c r="A118" s="73">
        <v>117</v>
      </c>
      <c r="B118" t="s">
        <v>194</v>
      </c>
      <c r="C118" t="s">
        <v>551</v>
      </c>
      <c r="D118" t="s">
        <v>552</v>
      </c>
      <c r="E118" t="s">
        <v>553</v>
      </c>
      <c r="F118">
        <v>55.6</v>
      </c>
      <c r="G118" t="s">
        <v>198</v>
      </c>
      <c r="H118">
        <v>2</v>
      </c>
    </row>
    <row r="119" spans="1:8" x14ac:dyDescent="0.15">
      <c r="A119" s="73">
        <v>118</v>
      </c>
      <c r="B119" t="s">
        <v>194</v>
      </c>
      <c r="C119" t="s">
        <v>557</v>
      </c>
      <c r="D119" t="s">
        <v>184</v>
      </c>
      <c r="E119" t="s">
        <v>553</v>
      </c>
      <c r="F119">
        <v>59.21</v>
      </c>
      <c r="G119" t="s">
        <v>198</v>
      </c>
      <c r="H119">
        <v>2</v>
      </c>
    </row>
    <row r="120" spans="1:8" x14ac:dyDescent="0.15">
      <c r="A120" s="73">
        <v>119</v>
      </c>
      <c r="B120" t="s">
        <v>194</v>
      </c>
      <c r="C120" t="s">
        <v>558</v>
      </c>
      <c r="D120" t="s">
        <v>552</v>
      </c>
      <c r="E120" t="s">
        <v>553</v>
      </c>
      <c r="F120">
        <v>55.6</v>
      </c>
      <c r="G120" t="s">
        <v>198</v>
      </c>
      <c r="H120">
        <v>2</v>
      </c>
    </row>
    <row r="121" spans="1:8" x14ac:dyDescent="0.15">
      <c r="A121" s="73">
        <v>120</v>
      </c>
      <c r="B121" t="s">
        <v>194</v>
      </c>
      <c r="C121" t="s">
        <v>563</v>
      </c>
      <c r="D121" t="s">
        <v>184</v>
      </c>
      <c r="E121" t="s">
        <v>553</v>
      </c>
      <c r="F121">
        <v>59.21</v>
      </c>
      <c r="G121" t="s">
        <v>198</v>
      </c>
      <c r="H121">
        <v>2</v>
      </c>
    </row>
    <row r="122" spans="1:8" x14ac:dyDescent="0.15">
      <c r="A122" s="73">
        <v>121</v>
      </c>
      <c r="B122" t="s">
        <v>194</v>
      </c>
      <c r="C122" t="s">
        <v>564</v>
      </c>
      <c r="D122" t="s">
        <v>552</v>
      </c>
      <c r="E122" t="s">
        <v>553</v>
      </c>
      <c r="F122">
        <v>55.6</v>
      </c>
      <c r="G122" t="s">
        <v>198</v>
      </c>
      <c r="H122">
        <v>2</v>
      </c>
    </row>
    <row r="123" spans="1:8" x14ac:dyDescent="0.15">
      <c r="A123" s="73">
        <v>122</v>
      </c>
      <c r="B123" t="s">
        <v>194</v>
      </c>
      <c r="C123" t="s">
        <v>569</v>
      </c>
      <c r="D123" t="s">
        <v>184</v>
      </c>
      <c r="E123" t="s">
        <v>553</v>
      </c>
      <c r="F123">
        <v>59.21</v>
      </c>
      <c r="G123" t="s">
        <v>198</v>
      </c>
      <c r="H123">
        <v>2</v>
      </c>
    </row>
    <row r="124" spans="1:8" x14ac:dyDescent="0.15">
      <c r="A124" s="73">
        <v>123</v>
      </c>
      <c r="B124" t="s">
        <v>194</v>
      </c>
      <c r="C124" t="s">
        <v>570</v>
      </c>
      <c r="D124" t="s">
        <v>552</v>
      </c>
      <c r="E124" t="s">
        <v>553</v>
      </c>
      <c r="F124">
        <v>55.6</v>
      </c>
      <c r="G124" t="s">
        <v>198</v>
      </c>
      <c r="H124">
        <v>2</v>
      </c>
    </row>
    <row r="125" spans="1:8" x14ac:dyDescent="0.15">
      <c r="A125" s="73">
        <v>124</v>
      </c>
      <c r="B125" t="s">
        <v>194</v>
      </c>
      <c r="C125" t="s">
        <v>575</v>
      </c>
      <c r="D125" t="s">
        <v>184</v>
      </c>
      <c r="E125" t="s">
        <v>553</v>
      </c>
      <c r="F125">
        <v>59.21</v>
      </c>
      <c r="G125" t="s">
        <v>198</v>
      </c>
      <c r="H125">
        <v>2</v>
      </c>
    </row>
    <row r="126" spans="1:8" x14ac:dyDescent="0.15">
      <c r="A126" s="73">
        <v>125</v>
      </c>
      <c r="B126" t="s">
        <v>194</v>
      </c>
      <c r="C126" t="s">
        <v>576</v>
      </c>
      <c r="D126" t="s">
        <v>552</v>
      </c>
      <c r="E126" t="s">
        <v>553</v>
      </c>
      <c r="F126">
        <v>55.7</v>
      </c>
      <c r="G126" t="s">
        <v>198</v>
      </c>
      <c r="H126">
        <v>2</v>
      </c>
    </row>
    <row r="127" spans="1:8" x14ac:dyDescent="0.15">
      <c r="A127" s="73">
        <v>126</v>
      </c>
      <c r="B127" t="s">
        <v>194</v>
      </c>
      <c r="C127" t="s">
        <v>581</v>
      </c>
      <c r="D127" t="s">
        <v>184</v>
      </c>
      <c r="E127" t="s">
        <v>553</v>
      </c>
      <c r="F127">
        <v>59.31</v>
      </c>
      <c r="G127" t="s">
        <v>198</v>
      </c>
      <c r="H127">
        <v>2</v>
      </c>
    </row>
    <row r="128" spans="1:8" x14ac:dyDescent="0.15">
      <c r="A128" s="73">
        <v>127</v>
      </c>
      <c r="B128" t="s">
        <v>194</v>
      </c>
      <c r="C128" t="s">
        <v>582</v>
      </c>
      <c r="D128" t="s">
        <v>552</v>
      </c>
      <c r="E128" t="s">
        <v>553</v>
      </c>
      <c r="F128">
        <v>55.7</v>
      </c>
      <c r="G128" t="s">
        <v>198</v>
      </c>
      <c r="H128">
        <v>2</v>
      </c>
    </row>
    <row r="129" spans="1:8" x14ac:dyDescent="0.15">
      <c r="A129" s="73">
        <v>128</v>
      </c>
      <c r="B129" t="s">
        <v>194</v>
      </c>
      <c r="C129" t="s">
        <v>587</v>
      </c>
      <c r="D129" t="s">
        <v>184</v>
      </c>
      <c r="E129" t="s">
        <v>553</v>
      </c>
      <c r="F129">
        <v>59.31</v>
      </c>
      <c r="G129" t="s">
        <v>198</v>
      </c>
      <c r="H129">
        <v>2</v>
      </c>
    </row>
    <row r="130" spans="1:8" x14ac:dyDescent="0.15">
      <c r="A130" s="73">
        <v>129</v>
      </c>
      <c r="B130" t="s">
        <v>194</v>
      </c>
      <c r="C130" t="s">
        <v>588</v>
      </c>
      <c r="D130" t="s">
        <v>552</v>
      </c>
      <c r="E130" t="s">
        <v>553</v>
      </c>
      <c r="F130">
        <v>55.7</v>
      </c>
      <c r="G130" t="s">
        <v>198</v>
      </c>
      <c r="H130">
        <v>2</v>
      </c>
    </row>
    <row r="131" spans="1:8" x14ac:dyDescent="0.15">
      <c r="A131" s="73">
        <v>130</v>
      </c>
      <c r="B131" t="s">
        <v>194</v>
      </c>
      <c r="C131" t="s">
        <v>593</v>
      </c>
      <c r="D131" t="s">
        <v>184</v>
      </c>
      <c r="E131" t="s">
        <v>553</v>
      </c>
      <c r="F131">
        <v>59.31</v>
      </c>
      <c r="G131" t="s">
        <v>198</v>
      </c>
      <c r="H131">
        <v>2</v>
      </c>
    </row>
    <row r="132" spans="1:8" x14ac:dyDescent="0.15">
      <c r="A132" s="73">
        <v>131</v>
      </c>
      <c r="B132" t="s">
        <v>194</v>
      </c>
      <c r="C132" t="s">
        <v>594</v>
      </c>
      <c r="D132" t="s">
        <v>552</v>
      </c>
      <c r="E132" t="s">
        <v>553</v>
      </c>
      <c r="F132">
        <v>55.7</v>
      </c>
      <c r="G132" t="s">
        <v>198</v>
      </c>
      <c r="H132">
        <v>2</v>
      </c>
    </row>
    <row r="133" spans="1:8" x14ac:dyDescent="0.15">
      <c r="A133" s="73">
        <v>132</v>
      </c>
      <c r="B133" t="s">
        <v>194</v>
      </c>
      <c r="C133" t="s">
        <v>599</v>
      </c>
      <c r="D133" t="s">
        <v>184</v>
      </c>
      <c r="E133" t="s">
        <v>553</v>
      </c>
      <c r="F133">
        <v>59.31</v>
      </c>
      <c r="G133" t="s">
        <v>198</v>
      </c>
      <c r="H133">
        <v>2</v>
      </c>
    </row>
    <row r="134" spans="1:8" x14ac:dyDescent="0.15">
      <c r="A134" s="73">
        <v>133</v>
      </c>
      <c r="B134" t="s">
        <v>194</v>
      </c>
      <c r="C134" t="s">
        <v>600</v>
      </c>
      <c r="D134" t="s">
        <v>552</v>
      </c>
      <c r="E134" t="s">
        <v>553</v>
      </c>
      <c r="F134">
        <v>55.7</v>
      </c>
      <c r="G134" t="s">
        <v>198</v>
      </c>
      <c r="H134">
        <v>2</v>
      </c>
    </row>
    <row r="135" spans="1:8" x14ac:dyDescent="0.15">
      <c r="A135" s="73">
        <v>134</v>
      </c>
      <c r="B135" t="s">
        <v>194</v>
      </c>
      <c r="C135" t="s">
        <v>605</v>
      </c>
      <c r="D135" t="s">
        <v>184</v>
      </c>
      <c r="E135" t="s">
        <v>553</v>
      </c>
      <c r="F135">
        <v>59.31</v>
      </c>
      <c r="G135" t="s">
        <v>198</v>
      </c>
      <c r="H135">
        <v>2</v>
      </c>
    </row>
    <row r="136" spans="1:8" x14ac:dyDescent="0.15">
      <c r="A136" s="73">
        <v>135</v>
      </c>
      <c r="B136" t="s">
        <v>194</v>
      </c>
      <c r="C136" t="s">
        <v>606</v>
      </c>
      <c r="D136" t="s">
        <v>552</v>
      </c>
      <c r="E136" t="s">
        <v>553</v>
      </c>
      <c r="F136">
        <v>55.7</v>
      </c>
      <c r="G136" t="s">
        <v>198</v>
      </c>
      <c r="H136">
        <v>2</v>
      </c>
    </row>
    <row r="137" spans="1:8" x14ac:dyDescent="0.15">
      <c r="A137" s="73">
        <v>136</v>
      </c>
      <c r="B137" t="s">
        <v>194</v>
      </c>
      <c r="C137" t="s">
        <v>611</v>
      </c>
      <c r="D137" t="s">
        <v>184</v>
      </c>
      <c r="E137" t="s">
        <v>553</v>
      </c>
      <c r="F137">
        <v>59.31</v>
      </c>
      <c r="G137" t="s">
        <v>198</v>
      </c>
      <c r="H137">
        <v>2</v>
      </c>
    </row>
    <row r="138" spans="1:8" x14ac:dyDescent="0.15">
      <c r="A138" s="73">
        <v>137</v>
      </c>
      <c r="B138" t="s">
        <v>194</v>
      </c>
      <c r="C138" t="s">
        <v>612</v>
      </c>
      <c r="D138" t="s">
        <v>552</v>
      </c>
      <c r="E138" t="s">
        <v>553</v>
      </c>
      <c r="F138">
        <v>55.7</v>
      </c>
      <c r="G138" t="s">
        <v>198</v>
      </c>
      <c r="H138">
        <v>2</v>
      </c>
    </row>
    <row r="139" spans="1:8" x14ac:dyDescent="0.15">
      <c r="A139" s="73">
        <v>138</v>
      </c>
      <c r="B139" t="s">
        <v>194</v>
      </c>
      <c r="C139" t="s">
        <v>617</v>
      </c>
      <c r="D139" t="s">
        <v>184</v>
      </c>
      <c r="E139" t="s">
        <v>553</v>
      </c>
      <c r="F139">
        <v>59.31</v>
      </c>
      <c r="G139" t="s">
        <v>198</v>
      </c>
      <c r="H139">
        <v>2</v>
      </c>
    </row>
    <row r="140" spans="1:8" x14ac:dyDescent="0.15">
      <c r="A140" s="73">
        <v>139</v>
      </c>
      <c r="B140" t="s">
        <v>194</v>
      </c>
      <c r="C140" t="s">
        <v>618</v>
      </c>
      <c r="D140" t="s">
        <v>552</v>
      </c>
      <c r="E140" t="s">
        <v>553</v>
      </c>
      <c r="F140">
        <v>55.7</v>
      </c>
      <c r="G140" t="s">
        <v>198</v>
      </c>
      <c r="H140">
        <v>2</v>
      </c>
    </row>
    <row r="141" spans="1:8" x14ac:dyDescent="0.15">
      <c r="A141" s="73">
        <v>140</v>
      </c>
      <c r="B141" t="s">
        <v>194</v>
      </c>
      <c r="C141" t="s">
        <v>623</v>
      </c>
      <c r="D141" t="s">
        <v>184</v>
      </c>
      <c r="E141" t="s">
        <v>553</v>
      </c>
      <c r="F141">
        <v>59.31</v>
      </c>
      <c r="G141" t="s">
        <v>198</v>
      </c>
      <c r="H141">
        <v>2</v>
      </c>
    </row>
    <row r="142" spans="1:8" x14ac:dyDescent="0.15">
      <c r="A142" s="73">
        <v>141</v>
      </c>
      <c r="B142" t="s">
        <v>194</v>
      </c>
      <c r="C142" t="s">
        <v>624</v>
      </c>
      <c r="D142" t="s">
        <v>552</v>
      </c>
      <c r="E142" t="s">
        <v>553</v>
      </c>
      <c r="F142">
        <v>55.7</v>
      </c>
      <c r="G142" t="s">
        <v>198</v>
      </c>
      <c r="H142">
        <v>2</v>
      </c>
    </row>
    <row r="143" spans="1:8" x14ac:dyDescent="0.15">
      <c r="A143" s="73">
        <v>142</v>
      </c>
      <c r="B143" t="s">
        <v>194</v>
      </c>
      <c r="C143" t="s">
        <v>629</v>
      </c>
      <c r="D143" t="s">
        <v>184</v>
      </c>
      <c r="E143" t="s">
        <v>553</v>
      </c>
      <c r="F143">
        <v>59.31</v>
      </c>
      <c r="G143" t="s">
        <v>198</v>
      </c>
      <c r="H143">
        <v>2</v>
      </c>
    </row>
    <row r="144" spans="1:8" x14ac:dyDescent="0.15">
      <c r="A144" s="73">
        <v>143</v>
      </c>
      <c r="B144" t="s">
        <v>194</v>
      </c>
      <c r="C144" t="s">
        <v>630</v>
      </c>
      <c r="D144" t="s">
        <v>552</v>
      </c>
      <c r="E144" t="s">
        <v>553</v>
      </c>
      <c r="F144">
        <v>55.7</v>
      </c>
      <c r="G144" t="s">
        <v>198</v>
      </c>
      <c r="H144">
        <v>2</v>
      </c>
    </row>
    <row r="145" spans="1:8" x14ac:dyDescent="0.15">
      <c r="A145" s="73">
        <v>144</v>
      </c>
      <c r="B145" t="s">
        <v>194</v>
      </c>
      <c r="C145" t="s">
        <v>635</v>
      </c>
      <c r="D145" t="s">
        <v>184</v>
      </c>
      <c r="E145" t="s">
        <v>553</v>
      </c>
      <c r="F145">
        <v>59.31</v>
      </c>
      <c r="G145" t="s">
        <v>198</v>
      </c>
      <c r="H145">
        <v>2</v>
      </c>
    </row>
    <row r="146" spans="1:8" x14ac:dyDescent="0.15">
      <c r="A146" s="73">
        <v>145</v>
      </c>
      <c r="B146" t="s">
        <v>194</v>
      </c>
      <c r="C146" t="s">
        <v>636</v>
      </c>
      <c r="D146" t="s">
        <v>552</v>
      </c>
      <c r="E146" t="s">
        <v>553</v>
      </c>
      <c r="F146">
        <v>55.7</v>
      </c>
      <c r="G146" t="s">
        <v>198</v>
      </c>
      <c r="H146">
        <v>2</v>
      </c>
    </row>
    <row r="147" spans="1:8" x14ac:dyDescent="0.15">
      <c r="A147" s="73">
        <v>146</v>
      </c>
      <c r="B147" t="s">
        <v>194</v>
      </c>
      <c r="C147" t="s">
        <v>641</v>
      </c>
      <c r="D147" t="s">
        <v>184</v>
      </c>
      <c r="E147" t="s">
        <v>553</v>
      </c>
      <c r="F147">
        <v>59.31</v>
      </c>
      <c r="G147" t="s">
        <v>198</v>
      </c>
      <c r="H147">
        <v>2</v>
      </c>
    </row>
    <row r="148" spans="1:8" x14ac:dyDescent="0.15">
      <c r="A148" s="73">
        <v>147</v>
      </c>
      <c r="B148" t="s">
        <v>194</v>
      </c>
      <c r="C148" t="s">
        <v>642</v>
      </c>
      <c r="D148" t="s">
        <v>552</v>
      </c>
      <c r="E148" t="s">
        <v>553</v>
      </c>
      <c r="F148">
        <v>55.7</v>
      </c>
      <c r="G148" t="s">
        <v>198</v>
      </c>
      <c r="H148">
        <v>2</v>
      </c>
    </row>
    <row r="149" spans="1:8" x14ac:dyDescent="0.15">
      <c r="A149" s="73">
        <v>148</v>
      </c>
      <c r="B149" t="s">
        <v>194</v>
      </c>
      <c r="C149" t="s">
        <v>647</v>
      </c>
      <c r="D149" t="s">
        <v>184</v>
      </c>
      <c r="E149" t="s">
        <v>553</v>
      </c>
      <c r="F149">
        <v>59.31</v>
      </c>
      <c r="G149" t="s">
        <v>198</v>
      </c>
      <c r="H149">
        <v>2</v>
      </c>
    </row>
    <row r="150" spans="1:8" x14ac:dyDescent="0.15">
      <c r="A150" s="73">
        <v>149</v>
      </c>
      <c r="B150" t="s">
        <v>194</v>
      </c>
      <c r="C150" t="s">
        <v>648</v>
      </c>
      <c r="D150" t="s">
        <v>552</v>
      </c>
      <c r="E150" t="s">
        <v>553</v>
      </c>
      <c r="F150">
        <v>55.7</v>
      </c>
      <c r="G150" t="s">
        <v>198</v>
      </c>
      <c r="H150">
        <v>2</v>
      </c>
    </row>
    <row r="151" spans="1:8" x14ac:dyDescent="0.15">
      <c r="A151" s="73">
        <v>150</v>
      </c>
      <c r="B151" t="s">
        <v>194</v>
      </c>
      <c r="C151" t="s">
        <v>653</v>
      </c>
      <c r="D151" t="s">
        <v>184</v>
      </c>
      <c r="E151" t="s">
        <v>553</v>
      </c>
      <c r="F151">
        <v>59.31</v>
      </c>
      <c r="G151" t="s">
        <v>198</v>
      </c>
      <c r="H151">
        <v>2</v>
      </c>
    </row>
    <row r="152" spans="1:8" x14ac:dyDescent="0.15">
      <c r="A152" s="73">
        <v>151</v>
      </c>
      <c r="B152" t="s">
        <v>194</v>
      </c>
      <c r="C152" t="s">
        <v>654</v>
      </c>
      <c r="D152" t="s">
        <v>552</v>
      </c>
      <c r="E152" t="s">
        <v>553</v>
      </c>
      <c r="F152">
        <v>55.7</v>
      </c>
      <c r="G152" t="s">
        <v>198</v>
      </c>
      <c r="H152">
        <v>2</v>
      </c>
    </row>
    <row r="153" spans="1:8" x14ac:dyDescent="0.15">
      <c r="A153" s="73">
        <v>152</v>
      </c>
      <c r="B153" t="s">
        <v>194</v>
      </c>
      <c r="C153" t="s">
        <v>659</v>
      </c>
      <c r="D153" t="s">
        <v>184</v>
      </c>
      <c r="E153" t="s">
        <v>553</v>
      </c>
      <c r="F153">
        <v>59.31</v>
      </c>
      <c r="G153" t="s">
        <v>198</v>
      </c>
      <c r="H153">
        <v>2</v>
      </c>
    </row>
    <row r="154" spans="1:8" x14ac:dyDescent="0.15">
      <c r="A154" s="73">
        <v>153</v>
      </c>
      <c r="B154" t="s">
        <v>194</v>
      </c>
      <c r="C154" t="s">
        <v>660</v>
      </c>
      <c r="D154" t="s">
        <v>552</v>
      </c>
      <c r="E154" t="s">
        <v>553</v>
      </c>
      <c r="F154">
        <v>55.7</v>
      </c>
      <c r="G154" t="s">
        <v>198</v>
      </c>
      <c r="H154">
        <v>2</v>
      </c>
    </row>
    <row r="155" spans="1:8" x14ac:dyDescent="0.15">
      <c r="A155" s="73">
        <v>154</v>
      </c>
      <c r="B155" t="s">
        <v>194</v>
      </c>
      <c r="C155" t="s">
        <v>665</v>
      </c>
      <c r="D155" t="s">
        <v>184</v>
      </c>
      <c r="E155" t="s">
        <v>553</v>
      </c>
      <c r="F155">
        <v>59.31</v>
      </c>
      <c r="G155" t="s">
        <v>198</v>
      </c>
      <c r="H155">
        <v>2</v>
      </c>
    </row>
    <row r="156" spans="1:8" x14ac:dyDescent="0.15">
      <c r="A156" s="73">
        <v>155</v>
      </c>
      <c r="B156" t="s">
        <v>194</v>
      </c>
      <c r="C156" t="s">
        <v>666</v>
      </c>
      <c r="D156" t="s">
        <v>552</v>
      </c>
      <c r="E156" t="s">
        <v>553</v>
      </c>
      <c r="F156">
        <v>55.7</v>
      </c>
      <c r="G156" t="s">
        <v>198</v>
      </c>
      <c r="H156">
        <v>2</v>
      </c>
    </row>
    <row r="157" spans="1:8" x14ac:dyDescent="0.15">
      <c r="A157" s="73">
        <v>156</v>
      </c>
      <c r="B157" t="s">
        <v>194</v>
      </c>
      <c r="C157" t="s">
        <v>671</v>
      </c>
      <c r="D157" t="s">
        <v>184</v>
      </c>
      <c r="E157" t="s">
        <v>553</v>
      </c>
      <c r="F157">
        <v>59.31</v>
      </c>
      <c r="G157" t="s">
        <v>198</v>
      </c>
      <c r="H157">
        <v>2</v>
      </c>
    </row>
    <row r="158" spans="1:8" x14ac:dyDescent="0.15">
      <c r="A158" s="73">
        <v>157</v>
      </c>
      <c r="B158" t="s">
        <v>194</v>
      </c>
      <c r="C158" t="s">
        <v>672</v>
      </c>
      <c r="D158" t="s">
        <v>552</v>
      </c>
      <c r="E158" t="s">
        <v>553</v>
      </c>
      <c r="F158">
        <v>55.7</v>
      </c>
      <c r="G158" t="s">
        <v>198</v>
      </c>
      <c r="H158">
        <v>2</v>
      </c>
    </row>
    <row r="159" spans="1:8" x14ac:dyDescent="0.15">
      <c r="A159" s="73">
        <v>158</v>
      </c>
      <c r="B159" t="s">
        <v>194</v>
      </c>
      <c r="C159" t="s">
        <v>677</v>
      </c>
      <c r="D159" t="s">
        <v>184</v>
      </c>
      <c r="E159" t="s">
        <v>553</v>
      </c>
      <c r="F159">
        <v>59.31</v>
      </c>
      <c r="G159" t="s">
        <v>198</v>
      </c>
      <c r="H159">
        <v>2</v>
      </c>
    </row>
    <row r="160" spans="1:8" x14ac:dyDescent="0.15">
      <c r="A160" s="73">
        <v>159</v>
      </c>
      <c r="B160" t="s">
        <v>194</v>
      </c>
      <c r="C160" t="s">
        <v>678</v>
      </c>
      <c r="D160" t="s">
        <v>552</v>
      </c>
      <c r="E160" t="s">
        <v>553</v>
      </c>
      <c r="F160">
        <v>55.7</v>
      </c>
      <c r="G160" t="s">
        <v>198</v>
      </c>
      <c r="H160">
        <v>2</v>
      </c>
    </row>
    <row r="161" spans="1:8" x14ac:dyDescent="0.15">
      <c r="A161" s="73">
        <v>160</v>
      </c>
      <c r="B161" t="s">
        <v>194</v>
      </c>
      <c r="C161" t="s">
        <v>683</v>
      </c>
      <c r="D161" t="s">
        <v>184</v>
      </c>
      <c r="E161" t="s">
        <v>553</v>
      </c>
      <c r="F161">
        <v>59.31</v>
      </c>
      <c r="G161" t="s">
        <v>198</v>
      </c>
      <c r="H161">
        <v>2</v>
      </c>
    </row>
    <row r="162" spans="1:8" x14ac:dyDescent="0.15">
      <c r="A162" s="73">
        <v>161</v>
      </c>
      <c r="B162" t="s">
        <v>194</v>
      </c>
      <c r="C162" t="s">
        <v>684</v>
      </c>
      <c r="D162" t="s">
        <v>552</v>
      </c>
      <c r="E162" t="s">
        <v>553</v>
      </c>
      <c r="F162">
        <v>55.7</v>
      </c>
      <c r="G162" t="s">
        <v>198</v>
      </c>
      <c r="H162">
        <v>2</v>
      </c>
    </row>
    <row r="163" spans="1:8" x14ac:dyDescent="0.15">
      <c r="A163" s="73">
        <v>162</v>
      </c>
      <c r="B163" t="s">
        <v>194</v>
      </c>
      <c r="C163" t="s">
        <v>689</v>
      </c>
      <c r="D163" t="s">
        <v>184</v>
      </c>
      <c r="E163" t="s">
        <v>553</v>
      </c>
      <c r="F163">
        <v>59.31</v>
      </c>
      <c r="G163" t="s">
        <v>198</v>
      </c>
      <c r="H163">
        <v>2</v>
      </c>
    </row>
    <row r="164" spans="1:8" x14ac:dyDescent="0.15">
      <c r="A164" s="73">
        <v>163</v>
      </c>
      <c r="B164" t="s">
        <v>194</v>
      </c>
      <c r="C164" t="s">
        <v>690</v>
      </c>
      <c r="D164" t="s">
        <v>552</v>
      </c>
      <c r="E164" t="s">
        <v>553</v>
      </c>
      <c r="F164">
        <v>55.7</v>
      </c>
      <c r="G164" t="s">
        <v>198</v>
      </c>
      <c r="H164">
        <v>2</v>
      </c>
    </row>
    <row r="165" spans="1:8" x14ac:dyDescent="0.15">
      <c r="A165" s="73">
        <v>164</v>
      </c>
      <c r="B165" t="s">
        <v>194</v>
      </c>
      <c r="C165" t="s">
        <v>695</v>
      </c>
      <c r="D165" t="s">
        <v>184</v>
      </c>
      <c r="E165" t="s">
        <v>553</v>
      </c>
      <c r="F165">
        <v>59.31</v>
      </c>
      <c r="G165" t="s">
        <v>198</v>
      </c>
      <c r="H165">
        <v>2</v>
      </c>
    </row>
    <row r="166" spans="1:8" x14ac:dyDescent="0.15">
      <c r="A166" s="73">
        <v>165</v>
      </c>
      <c r="B166" t="s">
        <v>194</v>
      </c>
      <c r="C166" t="s">
        <v>696</v>
      </c>
      <c r="D166" t="s">
        <v>552</v>
      </c>
      <c r="E166" t="s">
        <v>553</v>
      </c>
      <c r="F166">
        <v>55.7</v>
      </c>
      <c r="G166" t="s">
        <v>198</v>
      </c>
      <c r="H166">
        <v>2</v>
      </c>
    </row>
    <row r="167" spans="1:8" x14ac:dyDescent="0.15">
      <c r="A167" s="73">
        <v>166</v>
      </c>
      <c r="B167" t="s">
        <v>194</v>
      </c>
      <c r="C167" t="s">
        <v>701</v>
      </c>
      <c r="D167" t="s">
        <v>184</v>
      </c>
      <c r="E167" t="s">
        <v>553</v>
      </c>
      <c r="F167">
        <v>59.31</v>
      </c>
      <c r="G167" t="s">
        <v>198</v>
      </c>
      <c r="H167">
        <v>2</v>
      </c>
    </row>
    <row r="168" spans="1:8" x14ac:dyDescent="0.15">
      <c r="A168" s="73">
        <v>167</v>
      </c>
      <c r="B168" t="s">
        <v>194</v>
      </c>
      <c r="C168" t="s">
        <v>702</v>
      </c>
      <c r="D168" t="s">
        <v>552</v>
      </c>
      <c r="E168" t="s">
        <v>553</v>
      </c>
      <c r="F168">
        <v>55.7</v>
      </c>
      <c r="G168" t="s">
        <v>198</v>
      </c>
      <c r="H168">
        <v>2</v>
      </c>
    </row>
    <row r="169" spans="1:8" x14ac:dyDescent="0.15">
      <c r="A169" s="73">
        <v>168</v>
      </c>
      <c r="B169" t="s">
        <v>194</v>
      </c>
      <c r="C169" t="s">
        <v>707</v>
      </c>
      <c r="D169" t="s">
        <v>184</v>
      </c>
      <c r="E169" t="s">
        <v>553</v>
      </c>
      <c r="F169">
        <v>59.31</v>
      </c>
      <c r="G169" t="s">
        <v>198</v>
      </c>
      <c r="H169">
        <v>2</v>
      </c>
    </row>
    <row r="170" spans="1:8" x14ac:dyDescent="0.15">
      <c r="A170" s="73">
        <v>169</v>
      </c>
      <c r="B170" t="s">
        <v>194</v>
      </c>
      <c r="C170" t="s">
        <v>708</v>
      </c>
      <c r="D170" t="s">
        <v>552</v>
      </c>
      <c r="E170" t="s">
        <v>553</v>
      </c>
      <c r="F170">
        <v>55.7</v>
      </c>
      <c r="G170" t="s">
        <v>198</v>
      </c>
      <c r="H170">
        <v>2</v>
      </c>
    </row>
    <row r="171" spans="1:8" x14ac:dyDescent="0.15">
      <c r="A171" s="73">
        <v>170</v>
      </c>
      <c r="B171" t="s">
        <v>194</v>
      </c>
      <c r="C171" t="s">
        <v>713</v>
      </c>
      <c r="D171" t="s">
        <v>184</v>
      </c>
      <c r="E171" t="s">
        <v>553</v>
      </c>
      <c r="F171">
        <v>59.31</v>
      </c>
      <c r="G171" t="s">
        <v>198</v>
      </c>
      <c r="H171">
        <v>2</v>
      </c>
    </row>
    <row r="172" spans="1:8" x14ac:dyDescent="0.15">
      <c r="A172" s="73">
        <v>171</v>
      </c>
      <c r="B172" t="s">
        <v>194</v>
      </c>
      <c r="C172" t="s">
        <v>714</v>
      </c>
      <c r="D172" t="s">
        <v>552</v>
      </c>
      <c r="E172" t="s">
        <v>553</v>
      </c>
      <c r="F172">
        <v>55.7</v>
      </c>
      <c r="G172" t="s">
        <v>198</v>
      </c>
      <c r="H172">
        <v>2</v>
      </c>
    </row>
    <row r="173" spans="1:8" x14ac:dyDescent="0.15">
      <c r="A173" s="73">
        <v>172</v>
      </c>
      <c r="B173" t="s">
        <v>194</v>
      </c>
      <c r="C173" t="s">
        <v>719</v>
      </c>
      <c r="D173" t="s">
        <v>184</v>
      </c>
      <c r="E173" t="s">
        <v>553</v>
      </c>
      <c r="F173">
        <v>59.31</v>
      </c>
      <c r="G173" t="s">
        <v>198</v>
      </c>
      <c r="H173">
        <v>2</v>
      </c>
    </row>
    <row r="174" spans="1:8" x14ac:dyDescent="0.15">
      <c r="A174" s="73">
        <v>173</v>
      </c>
      <c r="B174" t="s">
        <v>194</v>
      </c>
      <c r="C174" t="s">
        <v>720</v>
      </c>
      <c r="D174" t="s">
        <v>552</v>
      </c>
      <c r="E174" t="s">
        <v>553</v>
      </c>
      <c r="F174">
        <v>55.7</v>
      </c>
      <c r="G174" t="s">
        <v>198</v>
      </c>
      <c r="H174">
        <v>2</v>
      </c>
    </row>
    <row r="175" spans="1:8" x14ac:dyDescent="0.15">
      <c r="A175" s="73">
        <v>174</v>
      </c>
      <c r="B175" t="s">
        <v>194</v>
      </c>
      <c r="C175" t="s">
        <v>725</v>
      </c>
      <c r="D175" t="s">
        <v>184</v>
      </c>
      <c r="E175" t="s">
        <v>553</v>
      </c>
      <c r="F175">
        <v>59.31</v>
      </c>
      <c r="G175" t="s">
        <v>198</v>
      </c>
      <c r="H175">
        <v>2</v>
      </c>
    </row>
    <row r="176" spans="1:8" x14ac:dyDescent="0.15">
      <c r="A176" s="73">
        <v>175</v>
      </c>
      <c r="B176" t="s">
        <v>194</v>
      </c>
      <c r="C176" t="s">
        <v>726</v>
      </c>
      <c r="D176" t="s">
        <v>552</v>
      </c>
      <c r="E176" t="s">
        <v>553</v>
      </c>
      <c r="F176">
        <v>59.21</v>
      </c>
      <c r="G176" t="s">
        <v>198</v>
      </c>
      <c r="H176">
        <v>2</v>
      </c>
    </row>
    <row r="177" spans="1:8" x14ac:dyDescent="0.15">
      <c r="A177" s="73">
        <v>176</v>
      </c>
      <c r="B177" t="s">
        <v>194</v>
      </c>
      <c r="C177" t="s">
        <v>731</v>
      </c>
      <c r="D177" t="s">
        <v>184</v>
      </c>
      <c r="E177" t="s">
        <v>553</v>
      </c>
      <c r="F177">
        <v>59.85</v>
      </c>
      <c r="G177" t="s">
        <v>198</v>
      </c>
      <c r="H177">
        <v>2</v>
      </c>
    </row>
    <row r="178" spans="1:8" x14ac:dyDescent="0.15">
      <c r="A178" s="73">
        <v>177</v>
      </c>
      <c r="B178" t="s">
        <v>194</v>
      </c>
      <c r="C178" t="s">
        <v>732</v>
      </c>
      <c r="D178" t="s">
        <v>552</v>
      </c>
      <c r="E178" t="s">
        <v>553</v>
      </c>
      <c r="F178">
        <v>59.21</v>
      </c>
      <c r="G178" t="s">
        <v>198</v>
      </c>
      <c r="H178">
        <v>2</v>
      </c>
    </row>
    <row r="179" spans="1:8" x14ac:dyDescent="0.15">
      <c r="A179" s="73">
        <v>178</v>
      </c>
      <c r="B179" t="s">
        <v>194</v>
      </c>
      <c r="C179" t="s">
        <v>738</v>
      </c>
      <c r="D179" t="s">
        <v>184</v>
      </c>
      <c r="E179" t="s">
        <v>739</v>
      </c>
      <c r="F179">
        <v>59.85</v>
      </c>
      <c r="G179" t="s">
        <v>198</v>
      </c>
      <c r="H179">
        <v>2</v>
      </c>
    </row>
    <row r="180" spans="1:8" x14ac:dyDescent="0.15">
      <c r="A180" s="73">
        <v>179</v>
      </c>
      <c r="B180" t="s">
        <v>194</v>
      </c>
      <c r="C180" t="s">
        <v>740</v>
      </c>
      <c r="D180" t="s">
        <v>552</v>
      </c>
      <c r="E180" t="s">
        <v>553</v>
      </c>
      <c r="F180">
        <v>59.21</v>
      </c>
      <c r="G180" t="s">
        <v>198</v>
      </c>
      <c r="H180">
        <v>2</v>
      </c>
    </row>
    <row r="181" spans="1:8" x14ac:dyDescent="0.15">
      <c r="A181" s="73">
        <v>180</v>
      </c>
      <c r="B181" t="s">
        <v>194</v>
      </c>
      <c r="C181" t="s">
        <v>746</v>
      </c>
      <c r="D181" t="s">
        <v>184</v>
      </c>
      <c r="E181" t="s">
        <v>739</v>
      </c>
      <c r="F181">
        <v>59.85</v>
      </c>
      <c r="G181" t="s">
        <v>198</v>
      </c>
      <c r="H181">
        <v>2</v>
      </c>
    </row>
    <row r="182" spans="1:8" x14ac:dyDescent="0.15">
      <c r="A182" s="73">
        <v>181</v>
      </c>
      <c r="B182" t="s">
        <v>194</v>
      </c>
      <c r="C182" t="s">
        <v>747</v>
      </c>
      <c r="D182" t="s">
        <v>552</v>
      </c>
      <c r="E182" t="s">
        <v>553</v>
      </c>
      <c r="F182">
        <v>59.21</v>
      </c>
      <c r="G182" t="s">
        <v>198</v>
      </c>
      <c r="H182">
        <v>2</v>
      </c>
    </row>
    <row r="183" spans="1:8" x14ac:dyDescent="0.15">
      <c r="A183" s="73">
        <v>182</v>
      </c>
      <c r="B183" t="s">
        <v>194</v>
      </c>
      <c r="C183" t="s">
        <v>753</v>
      </c>
      <c r="D183" t="s">
        <v>184</v>
      </c>
      <c r="E183" t="s">
        <v>739</v>
      </c>
      <c r="F183">
        <v>59.85</v>
      </c>
      <c r="G183" t="s">
        <v>198</v>
      </c>
      <c r="H183">
        <v>2</v>
      </c>
    </row>
    <row r="184" spans="1:8" x14ac:dyDescent="0.15">
      <c r="A184" s="73">
        <v>183</v>
      </c>
      <c r="B184" t="s">
        <v>194</v>
      </c>
      <c r="C184" t="s">
        <v>754</v>
      </c>
      <c r="D184" t="s">
        <v>552</v>
      </c>
      <c r="E184" t="s">
        <v>553</v>
      </c>
      <c r="F184">
        <v>59.31</v>
      </c>
      <c r="G184" t="s">
        <v>198</v>
      </c>
      <c r="H184">
        <v>2</v>
      </c>
    </row>
    <row r="185" spans="1:8" x14ac:dyDescent="0.15">
      <c r="A185" s="73">
        <v>184</v>
      </c>
      <c r="B185" t="s">
        <v>194</v>
      </c>
      <c r="C185" t="s">
        <v>760</v>
      </c>
      <c r="D185" t="s">
        <v>184</v>
      </c>
      <c r="E185" t="s">
        <v>739</v>
      </c>
      <c r="F185">
        <v>59.96</v>
      </c>
      <c r="G185" t="s">
        <v>198</v>
      </c>
      <c r="H185">
        <v>2</v>
      </c>
    </row>
    <row r="186" spans="1:8" x14ac:dyDescent="0.15">
      <c r="A186" s="73">
        <v>185</v>
      </c>
      <c r="B186" t="s">
        <v>194</v>
      </c>
      <c r="C186" t="s">
        <v>761</v>
      </c>
      <c r="D186" t="s">
        <v>552</v>
      </c>
      <c r="E186" t="s">
        <v>553</v>
      </c>
      <c r="F186">
        <v>59.31</v>
      </c>
      <c r="G186" t="s">
        <v>198</v>
      </c>
      <c r="H186">
        <v>2</v>
      </c>
    </row>
    <row r="187" spans="1:8" x14ac:dyDescent="0.15">
      <c r="A187" s="73">
        <v>186</v>
      </c>
      <c r="B187" t="s">
        <v>194</v>
      </c>
      <c r="C187" t="s">
        <v>767</v>
      </c>
      <c r="D187" t="s">
        <v>184</v>
      </c>
      <c r="E187" t="s">
        <v>739</v>
      </c>
      <c r="F187">
        <v>59.96</v>
      </c>
      <c r="G187" t="s">
        <v>198</v>
      </c>
      <c r="H187">
        <v>2</v>
      </c>
    </row>
    <row r="188" spans="1:8" x14ac:dyDescent="0.15">
      <c r="A188" s="73">
        <v>187</v>
      </c>
      <c r="B188" t="s">
        <v>194</v>
      </c>
      <c r="C188" t="s">
        <v>768</v>
      </c>
      <c r="D188" t="s">
        <v>552</v>
      </c>
      <c r="E188" t="s">
        <v>553</v>
      </c>
      <c r="F188">
        <v>59.31</v>
      </c>
      <c r="G188" t="s">
        <v>198</v>
      </c>
      <c r="H188">
        <v>2</v>
      </c>
    </row>
    <row r="189" spans="1:8" x14ac:dyDescent="0.15">
      <c r="A189" s="73">
        <v>188</v>
      </c>
      <c r="B189" t="s">
        <v>194</v>
      </c>
      <c r="C189" t="s">
        <v>774</v>
      </c>
      <c r="D189" t="s">
        <v>184</v>
      </c>
      <c r="E189" t="s">
        <v>739</v>
      </c>
      <c r="F189">
        <v>59.96</v>
      </c>
      <c r="G189" t="s">
        <v>198</v>
      </c>
      <c r="H189">
        <v>2</v>
      </c>
    </row>
    <row r="190" spans="1:8" x14ac:dyDescent="0.15">
      <c r="A190" s="73">
        <v>189</v>
      </c>
      <c r="B190" t="s">
        <v>194</v>
      </c>
      <c r="C190" t="s">
        <v>775</v>
      </c>
      <c r="D190" t="s">
        <v>552</v>
      </c>
      <c r="E190" t="s">
        <v>553</v>
      </c>
      <c r="F190">
        <v>59.31</v>
      </c>
      <c r="G190" t="s">
        <v>198</v>
      </c>
      <c r="H190">
        <v>2</v>
      </c>
    </row>
    <row r="191" spans="1:8" x14ac:dyDescent="0.15">
      <c r="A191" s="73">
        <v>190</v>
      </c>
      <c r="B191" t="s">
        <v>194</v>
      </c>
      <c r="C191" t="s">
        <v>781</v>
      </c>
      <c r="D191" t="s">
        <v>184</v>
      </c>
      <c r="E191" t="s">
        <v>739</v>
      </c>
      <c r="F191">
        <v>59.96</v>
      </c>
      <c r="G191" t="s">
        <v>198</v>
      </c>
      <c r="H191">
        <v>2</v>
      </c>
    </row>
    <row r="192" spans="1:8" x14ac:dyDescent="0.15">
      <c r="A192" s="73">
        <v>191</v>
      </c>
      <c r="B192" t="s">
        <v>194</v>
      </c>
      <c r="C192" t="s">
        <v>782</v>
      </c>
      <c r="D192" t="s">
        <v>552</v>
      </c>
      <c r="E192" t="s">
        <v>553</v>
      </c>
      <c r="F192">
        <v>59.31</v>
      </c>
      <c r="G192" t="s">
        <v>198</v>
      </c>
      <c r="H192">
        <v>2</v>
      </c>
    </row>
    <row r="193" spans="1:8" x14ac:dyDescent="0.15">
      <c r="A193" s="73">
        <v>192</v>
      </c>
      <c r="B193" t="s">
        <v>194</v>
      </c>
      <c r="C193" t="s">
        <v>788</v>
      </c>
      <c r="D193" t="s">
        <v>184</v>
      </c>
      <c r="E193" t="s">
        <v>739</v>
      </c>
      <c r="F193">
        <v>59.96</v>
      </c>
      <c r="G193" t="s">
        <v>198</v>
      </c>
      <c r="H193">
        <v>2</v>
      </c>
    </row>
    <row r="194" spans="1:8" x14ac:dyDescent="0.15">
      <c r="A194" s="73">
        <v>193</v>
      </c>
      <c r="B194" t="s">
        <v>194</v>
      </c>
      <c r="C194" t="s">
        <v>789</v>
      </c>
      <c r="D194" t="s">
        <v>552</v>
      </c>
      <c r="E194" t="s">
        <v>553</v>
      </c>
      <c r="F194">
        <v>59.31</v>
      </c>
      <c r="G194" t="s">
        <v>198</v>
      </c>
      <c r="H194">
        <v>2</v>
      </c>
    </row>
    <row r="195" spans="1:8" x14ac:dyDescent="0.15">
      <c r="A195" s="73">
        <v>194</v>
      </c>
      <c r="B195" t="s">
        <v>194</v>
      </c>
      <c r="C195" t="s">
        <v>795</v>
      </c>
      <c r="D195" t="s">
        <v>184</v>
      </c>
      <c r="E195" t="s">
        <v>739</v>
      </c>
      <c r="F195">
        <v>59.96</v>
      </c>
      <c r="G195" t="s">
        <v>198</v>
      </c>
      <c r="H195">
        <v>2</v>
      </c>
    </row>
    <row r="196" spans="1:8" x14ac:dyDescent="0.15">
      <c r="A196" s="73">
        <v>195</v>
      </c>
      <c r="B196" t="s">
        <v>194</v>
      </c>
      <c r="C196" t="s">
        <v>796</v>
      </c>
      <c r="D196" t="s">
        <v>552</v>
      </c>
      <c r="E196" t="s">
        <v>553</v>
      </c>
      <c r="F196">
        <v>59.31</v>
      </c>
      <c r="G196" t="s">
        <v>198</v>
      </c>
      <c r="H196">
        <v>2</v>
      </c>
    </row>
    <row r="197" spans="1:8" x14ac:dyDescent="0.15">
      <c r="A197" s="73">
        <v>196</v>
      </c>
      <c r="B197" t="s">
        <v>194</v>
      </c>
      <c r="C197" t="s">
        <v>802</v>
      </c>
      <c r="D197" t="s">
        <v>184</v>
      </c>
      <c r="E197" t="s">
        <v>739</v>
      </c>
      <c r="F197">
        <v>59.96</v>
      </c>
      <c r="G197" t="s">
        <v>198</v>
      </c>
      <c r="H197">
        <v>2</v>
      </c>
    </row>
    <row r="198" spans="1:8" x14ac:dyDescent="0.15">
      <c r="A198" s="73">
        <v>197</v>
      </c>
      <c r="B198" t="s">
        <v>194</v>
      </c>
      <c r="C198" t="s">
        <v>803</v>
      </c>
      <c r="D198" t="s">
        <v>552</v>
      </c>
      <c r="E198" t="s">
        <v>553</v>
      </c>
      <c r="F198">
        <v>59.31</v>
      </c>
      <c r="G198" t="s">
        <v>198</v>
      </c>
      <c r="H198">
        <v>2</v>
      </c>
    </row>
    <row r="199" spans="1:8" x14ac:dyDescent="0.15">
      <c r="A199" s="73">
        <v>198</v>
      </c>
      <c r="B199" t="s">
        <v>194</v>
      </c>
      <c r="C199" t="s">
        <v>809</v>
      </c>
      <c r="D199" t="s">
        <v>184</v>
      </c>
      <c r="E199" t="s">
        <v>739</v>
      </c>
      <c r="F199">
        <v>59.96</v>
      </c>
      <c r="G199" t="s">
        <v>198</v>
      </c>
      <c r="H199">
        <v>2</v>
      </c>
    </row>
    <row r="200" spans="1:8" x14ac:dyDescent="0.15">
      <c r="A200" s="73">
        <v>199</v>
      </c>
      <c r="B200" t="s">
        <v>194</v>
      </c>
      <c r="C200" t="s">
        <v>810</v>
      </c>
      <c r="D200" t="s">
        <v>552</v>
      </c>
      <c r="E200" t="s">
        <v>553</v>
      </c>
      <c r="F200">
        <v>59.31</v>
      </c>
      <c r="G200" t="s">
        <v>198</v>
      </c>
      <c r="H200">
        <v>2</v>
      </c>
    </row>
    <row r="201" spans="1:8" x14ac:dyDescent="0.15">
      <c r="A201" s="73">
        <v>200</v>
      </c>
      <c r="B201" t="s">
        <v>194</v>
      </c>
      <c r="C201" t="s">
        <v>816</v>
      </c>
      <c r="D201" t="s">
        <v>184</v>
      </c>
      <c r="E201" t="s">
        <v>739</v>
      </c>
      <c r="F201">
        <v>59.96</v>
      </c>
      <c r="G201" t="s">
        <v>198</v>
      </c>
      <c r="H201">
        <v>2</v>
      </c>
    </row>
    <row r="202" spans="1:8" x14ac:dyDescent="0.15">
      <c r="A202" s="73">
        <v>201</v>
      </c>
      <c r="B202" t="s">
        <v>194</v>
      </c>
      <c r="C202" t="s">
        <v>817</v>
      </c>
      <c r="D202" t="s">
        <v>552</v>
      </c>
      <c r="E202" t="s">
        <v>553</v>
      </c>
      <c r="F202">
        <v>59.31</v>
      </c>
      <c r="G202" t="s">
        <v>198</v>
      </c>
      <c r="H202">
        <v>2</v>
      </c>
    </row>
    <row r="203" spans="1:8" x14ac:dyDescent="0.15">
      <c r="A203" s="73">
        <v>202</v>
      </c>
      <c r="B203" t="s">
        <v>194</v>
      </c>
      <c r="C203" t="s">
        <v>823</v>
      </c>
      <c r="D203" t="s">
        <v>184</v>
      </c>
      <c r="E203" t="s">
        <v>739</v>
      </c>
      <c r="F203">
        <v>59.96</v>
      </c>
      <c r="G203" t="s">
        <v>198</v>
      </c>
      <c r="H203">
        <v>2</v>
      </c>
    </row>
    <row r="204" spans="1:8" x14ac:dyDescent="0.15">
      <c r="A204" s="73">
        <v>203</v>
      </c>
      <c r="B204" t="s">
        <v>194</v>
      </c>
      <c r="C204" t="s">
        <v>824</v>
      </c>
      <c r="D204" t="s">
        <v>552</v>
      </c>
      <c r="E204" t="s">
        <v>553</v>
      </c>
      <c r="F204">
        <v>59.31</v>
      </c>
      <c r="G204" t="s">
        <v>198</v>
      </c>
      <c r="H204">
        <v>2</v>
      </c>
    </row>
    <row r="205" spans="1:8" x14ac:dyDescent="0.15">
      <c r="A205" s="73">
        <v>204</v>
      </c>
      <c r="B205" t="s">
        <v>194</v>
      </c>
      <c r="C205" t="s">
        <v>830</v>
      </c>
      <c r="D205" t="s">
        <v>184</v>
      </c>
      <c r="E205" t="s">
        <v>739</v>
      </c>
      <c r="F205">
        <v>59.96</v>
      </c>
      <c r="G205" t="s">
        <v>198</v>
      </c>
      <c r="H205">
        <v>2</v>
      </c>
    </row>
    <row r="206" spans="1:8" x14ac:dyDescent="0.15">
      <c r="A206" s="73">
        <v>205</v>
      </c>
      <c r="B206" t="s">
        <v>194</v>
      </c>
      <c r="C206" t="s">
        <v>831</v>
      </c>
      <c r="D206" t="s">
        <v>552</v>
      </c>
      <c r="E206" t="s">
        <v>553</v>
      </c>
      <c r="F206">
        <v>59.31</v>
      </c>
      <c r="G206" t="s">
        <v>198</v>
      </c>
      <c r="H206">
        <v>2</v>
      </c>
    </row>
    <row r="207" spans="1:8" x14ac:dyDescent="0.15">
      <c r="A207" s="73">
        <v>206</v>
      </c>
      <c r="B207" t="s">
        <v>194</v>
      </c>
      <c r="C207" t="s">
        <v>837</v>
      </c>
      <c r="D207" t="s">
        <v>184</v>
      </c>
      <c r="E207" t="s">
        <v>739</v>
      </c>
      <c r="F207">
        <v>59.96</v>
      </c>
      <c r="G207" t="s">
        <v>198</v>
      </c>
      <c r="H207">
        <v>2</v>
      </c>
    </row>
    <row r="208" spans="1:8" x14ac:dyDescent="0.15">
      <c r="A208" s="73">
        <v>207</v>
      </c>
      <c r="B208" t="s">
        <v>194</v>
      </c>
      <c r="C208" t="s">
        <v>838</v>
      </c>
      <c r="D208" t="s">
        <v>552</v>
      </c>
      <c r="E208" t="s">
        <v>553</v>
      </c>
      <c r="F208">
        <v>59.31</v>
      </c>
      <c r="G208" t="s">
        <v>198</v>
      </c>
      <c r="H208">
        <v>2</v>
      </c>
    </row>
    <row r="209" spans="1:8" x14ac:dyDescent="0.15">
      <c r="A209" s="73">
        <v>208</v>
      </c>
      <c r="B209" t="s">
        <v>194</v>
      </c>
      <c r="C209" t="s">
        <v>844</v>
      </c>
      <c r="D209" t="s">
        <v>184</v>
      </c>
      <c r="E209" t="s">
        <v>739</v>
      </c>
      <c r="F209">
        <v>59.96</v>
      </c>
      <c r="G209" t="s">
        <v>198</v>
      </c>
      <c r="H209">
        <v>2</v>
      </c>
    </row>
    <row r="210" spans="1:8" x14ac:dyDescent="0.15">
      <c r="A210" s="73">
        <v>209</v>
      </c>
      <c r="B210" t="s">
        <v>194</v>
      </c>
      <c r="C210" t="s">
        <v>845</v>
      </c>
      <c r="D210" t="s">
        <v>552</v>
      </c>
      <c r="E210" t="s">
        <v>553</v>
      </c>
      <c r="F210">
        <v>59.31</v>
      </c>
      <c r="G210" t="s">
        <v>198</v>
      </c>
      <c r="H210">
        <v>2</v>
      </c>
    </row>
    <row r="211" spans="1:8" x14ac:dyDescent="0.15">
      <c r="A211" s="73">
        <v>210</v>
      </c>
      <c r="B211" t="s">
        <v>194</v>
      </c>
      <c r="C211" t="s">
        <v>851</v>
      </c>
      <c r="D211" t="s">
        <v>184</v>
      </c>
      <c r="E211" t="s">
        <v>739</v>
      </c>
      <c r="F211">
        <v>59.96</v>
      </c>
      <c r="G211" t="s">
        <v>198</v>
      </c>
      <c r="H211">
        <v>2</v>
      </c>
    </row>
    <row r="212" spans="1:8" x14ac:dyDescent="0.15">
      <c r="A212" s="73">
        <v>211</v>
      </c>
      <c r="B212" t="s">
        <v>194</v>
      </c>
      <c r="C212" t="s">
        <v>852</v>
      </c>
      <c r="D212" t="s">
        <v>552</v>
      </c>
      <c r="E212" t="s">
        <v>553</v>
      </c>
      <c r="F212">
        <v>59.31</v>
      </c>
      <c r="G212" t="s">
        <v>198</v>
      </c>
      <c r="H212">
        <v>2</v>
      </c>
    </row>
    <row r="213" spans="1:8" x14ac:dyDescent="0.15">
      <c r="A213" s="73">
        <v>212</v>
      </c>
      <c r="B213" t="s">
        <v>194</v>
      </c>
      <c r="C213" t="s">
        <v>858</v>
      </c>
      <c r="D213" t="s">
        <v>184</v>
      </c>
      <c r="E213" t="s">
        <v>739</v>
      </c>
      <c r="F213">
        <v>59.96</v>
      </c>
      <c r="G213" t="s">
        <v>198</v>
      </c>
      <c r="H213">
        <v>2</v>
      </c>
    </row>
    <row r="214" spans="1:8" x14ac:dyDescent="0.15">
      <c r="A214" s="73">
        <v>213</v>
      </c>
      <c r="B214" t="s">
        <v>194</v>
      </c>
      <c r="C214" t="s">
        <v>859</v>
      </c>
      <c r="D214" t="s">
        <v>552</v>
      </c>
      <c r="E214" t="s">
        <v>553</v>
      </c>
      <c r="F214">
        <v>59.31</v>
      </c>
      <c r="G214" t="s">
        <v>198</v>
      </c>
      <c r="H214">
        <v>2</v>
      </c>
    </row>
    <row r="215" spans="1:8" x14ac:dyDescent="0.15">
      <c r="A215" s="73">
        <v>214</v>
      </c>
      <c r="B215" t="s">
        <v>194</v>
      </c>
      <c r="C215" t="s">
        <v>865</v>
      </c>
      <c r="D215" t="s">
        <v>184</v>
      </c>
      <c r="E215" t="s">
        <v>739</v>
      </c>
      <c r="F215">
        <v>59.96</v>
      </c>
      <c r="G215" t="s">
        <v>198</v>
      </c>
      <c r="H215">
        <v>2</v>
      </c>
    </row>
    <row r="216" spans="1:8" x14ac:dyDescent="0.15">
      <c r="A216" s="73">
        <v>215</v>
      </c>
      <c r="B216" t="s">
        <v>194</v>
      </c>
      <c r="C216" t="s">
        <v>866</v>
      </c>
      <c r="D216" t="s">
        <v>552</v>
      </c>
      <c r="E216" t="s">
        <v>553</v>
      </c>
      <c r="F216">
        <v>59.31</v>
      </c>
      <c r="G216" t="s">
        <v>198</v>
      </c>
      <c r="H216">
        <v>2</v>
      </c>
    </row>
    <row r="217" spans="1:8" x14ac:dyDescent="0.15">
      <c r="A217" s="73">
        <v>216</v>
      </c>
      <c r="B217" t="s">
        <v>194</v>
      </c>
      <c r="C217" t="s">
        <v>872</v>
      </c>
      <c r="D217" t="s">
        <v>184</v>
      </c>
      <c r="E217" t="s">
        <v>739</v>
      </c>
      <c r="F217">
        <v>59.96</v>
      </c>
      <c r="G217" t="s">
        <v>198</v>
      </c>
      <c r="H217">
        <v>2</v>
      </c>
    </row>
    <row r="218" spans="1:8" x14ac:dyDescent="0.15">
      <c r="A218" s="73">
        <v>217</v>
      </c>
      <c r="B218" t="s">
        <v>194</v>
      </c>
      <c r="C218" t="s">
        <v>873</v>
      </c>
      <c r="D218" t="s">
        <v>552</v>
      </c>
      <c r="E218" t="s">
        <v>553</v>
      </c>
      <c r="F218">
        <v>59.31</v>
      </c>
      <c r="G218" t="s">
        <v>198</v>
      </c>
      <c r="H218">
        <v>2</v>
      </c>
    </row>
    <row r="219" spans="1:8" x14ac:dyDescent="0.15">
      <c r="A219" s="73">
        <v>218</v>
      </c>
      <c r="B219" t="s">
        <v>194</v>
      </c>
      <c r="C219" t="s">
        <v>879</v>
      </c>
      <c r="D219" t="s">
        <v>184</v>
      </c>
      <c r="E219" t="s">
        <v>739</v>
      </c>
      <c r="F219">
        <v>59.96</v>
      </c>
      <c r="G219" t="s">
        <v>198</v>
      </c>
      <c r="H219">
        <v>2</v>
      </c>
    </row>
    <row r="220" spans="1:8" x14ac:dyDescent="0.15">
      <c r="A220" s="73">
        <v>219</v>
      </c>
      <c r="B220" t="s">
        <v>194</v>
      </c>
      <c r="C220" t="s">
        <v>880</v>
      </c>
      <c r="D220" t="s">
        <v>552</v>
      </c>
      <c r="E220" t="s">
        <v>553</v>
      </c>
      <c r="F220">
        <v>59.31</v>
      </c>
      <c r="G220" t="s">
        <v>198</v>
      </c>
      <c r="H220">
        <v>2</v>
      </c>
    </row>
    <row r="221" spans="1:8" x14ac:dyDescent="0.15">
      <c r="A221" s="73">
        <v>220</v>
      </c>
      <c r="B221" t="s">
        <v>194</v>
      </c>
      <c r="C221" t="s">
        <v>886</v>
      </c>
      <c r="D221" t="s">
        <v>184</v>
      </c>
      <c r="E221" t="s">
        <v>739</v>
      </c>
      <c r="F221">
        <v>59.96</v>
      </c>
      <c r="G221" t="s">
        <v>198</v>
      </c>
      <c r="H221">
        <v>2</v>
      </c>
    </row>
    <row r="222" spans="1:8" x14ac:dyDescent="0.15">
      <c r="A222" s="73">
        <v>221</v>
      </c>
      <c r="B222" t="s">
        <v>194</v>
      </c>
      <c r="C222" t="s">
        <v>887</v>
      </c>
      <c r="D222" t="s">
        <v>552</v>
      </c>
      <c r="E222" t="s">
        <v>553</v>
      </c>
      <c r="F222">
        <v>59.31</v>
      </c>
      <c r="G222" t="s">
        <v>198</v>
      </c>
      <c r="H222">
        <v>2</v>
      </c>
    </row>
    <row r="223" spans="1:8" x14ac:dyDescent="0.15">
      <c r="A223" s="73">
        <v>222</v>
      </c>
      <c r="B223" t="s">
        <v>194</v>
      </c>
      <c r="C223" t="s">
        <v>893</v>
      </c>
      <c r="D223" t="s">
        <v>184</v>
      </c>
      <c r="E223" t="s">
        <v>739</v>
      </c>
      <c r="F223">
        <v>59.96</v>
      </c>
      <c r="G223" t="s">
        <v>198</v>
      </c>
      <c r="H223">
        <v>2</v>
      </c>
    </row>
    <row r="224" spans="1:8" x14ac:dyDescent="0.15">
      <c r="A224" s="73">
        <v>223</v>
      </c>
      <c r="B224" t="s">
        <v>194</v>
      </c>
      <c r="C224" t="s">
        <v>894</v>
      </c>
      <c r="D224" t="s">
        <v>552</v>
      </c>
      <c r="E224" t="s">
        <v>553</v>
      </c>
      <c r="F224">
        <v>59.31</v>
      </c>
      <c r="G224" t="s">
        <v>198</v>
      </c>
      <c r="H224">
        <v>2</v>
      </c>
    </row>
    <row r="225" spans="1:8" x14ac:dyDescent="0.15">
      <c r="A225" s="73">
        <v>224</v>
      </c>
      <c r="B225" t="s">
        <v>194</v>
      </c>
      <c r="C225" t="s">
        <v>900</v>
      </c>
      <c r="D225" t="s">
        <v>184</v>
      </c>
      <c r="E225" t="s">
        <v>739</v>
      </c>
      <c r="F225">
        <v>59.96</v>
      </c>
      <c r="G225" t="s">
        <v>198</v>
      </c>
      <c r="H225">
        <v>2</v>
      </c>
    </row>
    <row r="226" spans="1:8" x14ac:dyDescent="0.15">
      <c r="A226" s="73">
        <v>225</v>
      </c>
      <c r="B226" t="s">
        <v>194</v>
      </c>
      <c r="C226" t="s">
        <v>901</v>
      </c>
      <c r="D226" t="s">
        <v>552</v>
      </c>
      <c r="E226" t="s">
        <v>553</v>
      </c>
      <c r="F226">
        <v>59.31</v>
      </c>
      <c r="G226" t="s">
        <v>198</v>
      </c>
      <c r="H226">
        <v>2</v>
      </c>
    </row>
    <row r="227" spans="1:8" x14ac:dyDescent="0.15">
      <c r="A227" s="73">
        <v>226</v>
      </c>
      <c r="B227" t="s">
        <v>194</v>
      </c>
      <c r="C227" t="s">
        <v>907</v>
      </c>
      <c r="D227" t="s">
        <v>184</v>
      </c>
      <c r="E227" t="s">
        <v>739</v>
      </c>
      <c r="F227">
        <v>59.96</v>
      </c>
      <c r="G227" t="s">
        <v>198</v>
      </c>
      <c r="H227">
        <v>2</v>
      </c>
    </row>
    <row r="228" spans="1:8" x14ac:dyDescent="0.15">
      <c r="A228" s="73">
        <v>227</v>
      </c>
      <c r="B228" t="s">
        <v>194</v>
      </c>
      <c r="C228" t="s">
        <v>908</v>
      </c>
      <c r="D228" t="s">
        <v>552</v>
      </c>
      <c r="E228" t="s">
        <v>553</v>
      </c>
      <c r="F228">
        <v>59.31</v>
      </c>
      <c r="G228" t="s">
        <v>198</v>
      </c>
      <c r="H228">
        <v>2</v>
      </c>
    </row>
    <row r="229" spans="1:8" x14ac:dyDescent="0.15">
      <c r="A229" s="73">
        <v>228</v>
      </c>
      <c r="B229" t="s">
        <v>194</v>
      </c>
      <c r="C229" t="s">
        <v>914</v>
      </c>
      <c r="D229" t="s">
        <v>184</v>
      </c>
      <c r="E229" t="s">
        <v>739</v>
      </c>
      <c r="F229">
        <v>59.96</v>
      </c>
      <c r="G229" t="s">
        <v>198</v>
      </c>
      <c r="H229">
        <v>2</v>
      </c>
    </row>
    <row r="230" spans="1:8" x14ac:dyDescent="0.15">
      <c r="A230" s="73">
        <v>229</v>
      </c>
      <c r="B230" t="s">
        <v>194</v>
      </c>
      <c r="C230" t="s">
        <v>915</v>
      </c>
      <c r="D230" t="s">
        <v>552</v>
      </c>
      <c r="E230" t="s">
        <v>553</v>
      </c>
      <c r="F230">
        <v>59.31</v>
      </c>
      <c r="G230" t="s">
        <v>198</v>
      </c>
      <c r="H230">
        <v>2</v>
      </c>
    </row>
    <row r="231" spans="1:8" x14ac:dyDescent="0.15">
      <c r="A231" s="73">
        <v>230</v>
      </c>
      <c r="B231" t="s">
        <v>194</v>
      </c>
      <c r="C231" t="s">
        <v>921</v>
      </c>
      <c r="D231" t="s">
        <v>184</v>
      </c>
      <c r="E231" t="s">
        <v>739</v>
      </c>
      <c r="F231">
        <v>59.96</v>
      </c>
      <c r="G231" t="s">
        <v>198</v>
      </c>
      <c r="H231">
        <v>2</v>
      </c>
    </row>
    <row r="232" spans="1:8" x14ac:dyDescent="0.15">
      <c r="A232" s="73">
        <v>231</v>
      </c>
      <c r="B232" t="s">
        <v>194</v>
      </c>
      <c r="C232" t="s">
        <v>922</v>
      </c>
      <c r="D232" t="s">
        <v>552</v>
      </c>
      <c r="E232" t="s">
        <v>553</v>
      </c>
      <c r="F232">
        <v>59.31</v>
      </c>
      <c r="G232" t="s">
        <v>198</v>
      </c>
      <c r="H232">
        <v>2</v>
      </c>
    </row>
    <row r="233" spans="1:8" x14ac:dyDescent="0.15">
      <c r="A233" s="73">
        <v>232</v>
      </c>
      <c r="B233" t="s">
        <v>194</v>
      </c>
      <c r="C233" t="s">
        <v>928</v>
      </c>
      <c r="D233" t="s">
        <v>184</v>
      </c>
      <c r="E233" t="s">
        <v>739</v>
      </c>
      <c r="F233">
        <v>59.96</v>
      </c>
      <c r="G233" t="s">
        <v>198</v>
      </c>
      <c r="H233">
        <v>2</v>
      </c>
    </row>
    <row r="234" spans="1:8" x14ac:dyDescent="0.15">
      <c r="A234" s="73">
        <v>233</v>
      </c>
      <c r="B234" t="s">
        <v>194</v>
      </c>
      <c r="C234" t="s">
        <v>929</v>
      </c>
      <c r="D234" t="s">
        <v>184</v>
      </c>
      <c r="E234" t="s">
        <v>739</v>
      </c>
      <c r="F234">
        <v>56.67</v>
      </c>
      <c r="G234" t="s">
        <v>198</v>
      </c>
      <c r="H234">
        <v>2</v>
      </c>
    </row>
    <row r="235" spans="1:8" x14ac:dyDescent="0.15">
      <c r="A235" s="73">
        <v>234</v>
      </c>
      <c r="B235" t="s">
        <v>194</v>
      </c>
      <c r="C235" t="s">
        <v>934</v>
      </c>
      <c r="D235" t="s">
        <v>183</v>
      </c>
      <c r="E235" t="s">
        <v>553</v>
      </c>
      <c r="F235">
        <v>59.52</v>
      </c>
      <c r="G235" t="s">
        <v>198</v>
      </c>
      <c r="H235">
        <v>2</v>
      </c>
    </row>
    <row r="236" spans="1:8" x14ac:dyDescent="0.15">
      <c r="A236" s="73">
        <v>235</v>
      </c>
      <c r="B236" t="s">
        <v>194</v>
      </c>
      <c r="C236" t="s">
        <v>935</v>
      </c>
      <c r="D236" t="s">
        <v>184</v>
      </c>
      <c r="E236" t="s">
        <v>739</v>
      </c>
      <c r="F236">
        <v>56.67</v>
      </c>
      <c r="G236" t="s">
        <v>198</v>
      </c>
      <c r="H236">
        <v>2</v>
      </c>
    </row>
    <row r="237" spans="1:8" x14ac:dyDescent="0.15">
      <c r="A237" s="73">
        <v>236</v>
      </c>
      <c r="B237" t="s">
        <v>194</v>
      </c>
      <c r="C237" t="s">
        <v>940</v>
      </c>
      <c r="D237" t="s">
        <v>183</v>
      </c>
      <c r="E237" t="s">
        <v>553</v>
      </c>
      <c r="F237">
        <v>60.03</v>
      </c>
      <c r="G237" t="s">
        <v>198</v>
      </c>
      <c r="H237">
        <v>2</v>
      </c>
    </row>
    <row r="238" spans="1:8" x14ac:dyDescent="0.15">
      <c r="A238" s="73">
        <v>237</v>
      </c>
      <c r="B238" t="s">
        <v>194</v>
      </c>
      <c r="C238" t="s">
        <v>941</v>
      </c>
      <c r="D238" t="s">
        <v>184</v>
      </c>
      <c r="E238" t="s">
        <v>739</v>
      </c>
      <c r="F238">
        <v>56.67</v>
      </c>
      <c r="G238" t="s">
        <v>198</v>
      </c>
      <c r="H238">
        <v>2</v>
      </c>
    </row>
    <row r="239" spans="1:8" x14ac:dyDescent="0.15">
      <c r="A239" s="73">
        <v>238</v>
      </c>
      <c r="B239" t="s">
        <v>194</v>
      </c>
      <c r="C239" t="s">
        <v>946</v>
      </c>
      <c r="D239" t="s">
        <v>183</v>
      </c>
      <c r="E239" t="s">
        <v>553</v>
      </c>
      <c r="F239">
        <v>60.03</v>
      </c>
      <c r="G239" t="s">
        <v>198</v>
      </c>
      <c r="H239">
        <v>2</v>
      </c>
    </row>
    <row r="240" spans="1:8" x14ac:dyDescent="0.15">
      <c r="A240" s="73">
        <v>239</v>
      </c>
      <c r="B240" t="s">
        <v>194</v>
      </c>
      <c r="C240" t="s">
        <v>947</v>
      </c>
      <c r="D240" t="s">
        <v>184</v>
      </c>
      <c r="E240" t="s">
        <v>739</v>
      </c>
      <c r="F240">
        <v>56.67</v>
      </c>
      <c r="G240" t="s">
        <v>198</v>
      </c>
      <c r="H240">
        <v>2</v>
      </c>
    </row>
    <row r="241" spans="1:8" x14ac:dyDescent="0.15">
      <c r="A241" s="73">
        <v>240</v>
      </c>
      <c r="B241" t="s">
        <v>194</v>
      </c>
      <c r="C241" t="s">
        <v>952</v>
      </c>
      <c r="D241" t="s">
        <v>183</v>
      </c>
      <c r="E241" t="s">
        <v>553</v>
      </c>
      <c r="F241">
        <v>60.03</v>
      </c>
      <c r="G241" t="s">
        <v>198</v>
      </c>
      <c r="H241">
        <v>2</v>
      </c>
    </row>
    <row r="242" spans="1:8" x14ac:dyDescent="0.15">
      <c r="A242" s="73">
        <v>241</v>
      </c>
      <c r="B242" t="s">
        <v>194</v>
      </c>
      <c r="C242" t="s">
        <v>953</v>
      </c>
      <c r="D242" t="s">
        <v>184</v>
      </c>
      <c r="E242" t="s">
        <v>739</v>
      </c>
      <c r="F242">
        <v>56.77</v>
      </c>
      <c r="G242" t="s">
        <v>198</v>
      </c>
      <c r="H242">
        <v>2</v>
      </c>
    </row>
    <row r="243" spans="1:8" x14ac:dyDescent="0.15">
      <c r="A243" s="73">
        <v>242</v>
      </c>
      <c r="B243" t="s">
        <v>194</v>
      </c>
      <c r="C243" t="s">
        <v>958</v>
      </c>
      <c r="D243" t="s">
        <v>183</v>
      </c>
      <c r="E243" t="s">
        <v>553</v>
      </c>
      <c r="F243">
        <v>60.03</v>
      </c>
      <c r="G243" t="s">
        <v>198</v>
      </c>
      <c r="H243">
        <v>2</v>
      </c>
    </row>
    <row r="244" spans="1:8" x14ac:dyDescent="0.15">
      <c r="A244" s="73">
        <v>243</v>
      </c>
      <c r="B244" t="s">
        <v>194</v>
      </c>
      <c r="C244" t="s">
        <v>959</v>
      </c>
      <c r="D244" t="s">
        <v>184</v>
      </c>
      <c r="E244" t="s">
        <v>739</v>
      </c>
      <c r="F244">
        <v>56.77</v>
      </c>
      <c r="G244" t="s">
        <v>198</v>
      </c>
      <c r="H244">
        <v>2</v>
      </c>
    </row>
    <row r="245" spans="1:8" x14ac:dyDescent="0.15">
      <c r="A245" s="73">
        <v>244</v>
      </c>
      <c r="B245" t="s">
        <v>194</v>
      </c>
      <c r="C245" t="s">
        <v>964</v>
      </c>
      <c r="D245" t="s">
        <v>183</v>
      </c>
      <c r="E245" t="s">
        <v>553</v>
      </c>
      <c r="F245">
        <v>60.03</v>
      </c>
      <c r="G245" t="s">
        <v>198</v>
      </c>
      <c r="H245">
        <v>2</v>
      </c>
    </row>
    <row r="246" spans="1:8" x14ac:dyDescent="0.15">
      <c r="A246" s="73">
        <v>245</v>
      </c>
      <c r="B246" t="s">
        <v>194</v>
      </c>
      <c r="C246" t="s">
        <v>965</v>
      </c>
      <c r="D246" t="s">
        <v>184</v>
      </c>
      <c r="E246" t="s">
        <v>739</v>
      </c>
      <c r="F246">
        <v>56.77</v>
      </c>
      <c r="G246" t="s">
        <v>198</v>
      </c>
      <c r="H246">
        <v>2</v>
      </c>
    </row>
    <row r="247" spans="1:8" x14ac:dyDescent="0.15">
      <c r="A247" s="73">
        <v>246</v>
      </c>
      <c r="B247" t="s">
        <v>194</v>
      </c>
      <c r="C247" t="s">
        <v>970</v>
      </c>
      <c r="D247" t="s">
        <v>183</v>
      </c>
      <c r="E247" t="s">
        <v>553</v>
      </c>
      <c r="F247">
        <v>60.03</v>
      </c>
      <c r="G247" t="s">
        <v>198</v>
      </c>
      <c r="H247">
        <v>2</v>
      </c>
    </row>
    <row r="248" spans="1:8" x14ac:dyDescent="0.15">
      <c r="A248" s="73">
        <v>247</v>
      </c>
      <c r="B248" t="s">
        <v>194</v>
      </c>
      <c r="C248" t="s">
        <v>971</v>
      </c>
      <c r="D248" t="s">
        <v>184</v>
      </c>
      <c r="E248" t="s">
        <v>739</v>
      </c>
      <c r="F248">
        <v>56.77</v>
      </c>
      <c r="G248" t="s">
        <v>198</v>
      </c>
      <c r="H248">
        <v>2</v>
      </c>
    </row>
    <row r="249" spans="1:8" x14ac:dyDescent="0.15">
      <c r="A249" s="73">
        <v>248</v>
      </c>
      <c r="B249" t="s">
        <v>194</v>
      </c>
      <c r="C249" t="s">
        <v>976</v>
      </c>
      <c r="D249" t="s">
        <v>183</v>
      </c>
      <c r="E249" t="s">
        <v>553</v>
      </c>
      <c r="F249">
        <v>60.03</v>
      </c>
      <c r="G249" t="s">
        <v>198</v>
      </c>
      <c r="H249">
        <v>2</v>
      </c>
    </row>
    <row r="250" spans="1:8" x14ac:dyDescent="0.15">
      <c r="A250" s="73">
        <v>249</v>
      </c>
      <c r="B250" t="s">
        <v>194</v>
      </c>
      <c r="C250" t="s">
        <v>977</v>
      </c>
      <c r="D250" t="s">
        <v>184</v>
      </c>
      <c r="E250" t="s">
        <v>739</v>
      </c>
      <c r="F250">
        <v>56.77</v>
      </c>
      <c r="G250" t="s">
        <v>198</v>
      </c>
      <c r="H250">
        <v>2</v>
      </c>
    </row>
    <row r="251" spans="1:8" x14ac:dyDescent="0.15">
      <c r="A251" s="73">
        <v>250</v>
      </c>
      <c r="B251" t="s">
        <v>194</v>
      </c>
      <c r="C251" t="s">
        <v>982</v>
      </c>
      <c r="D251" t="s">
        <v>183</v>
      </c>
      <c r="E251" t="s">
        <v>553</v>
      </c>
      <c r="F251">
        <v>60.03</v>
      </c>
      <c r="G251" t="s">
        <v>198</v>
      </c>
      <c r="H251">
        <v>2</v>
      </c>
    </row>
    <row r="252" spans="1:8" x14ac:dyDescent="0.15">
      <c r="A252" s="73">
        <v>251</v>
      </c>
      <c r="B252" t="s">
        <v>194</v>
      </c>
      <c r="C252" t="s">
        <v>983</v>
      </c>
      <c r="D252" t="s">
        <v>184</v>
      </c>
      <c r="E252" t="s">
        <v>739</v>
      </c>
      <c r="F252">
        <v>56.77</v>
      </c>
      <c r="G252" t="s">
        <v>198</v>
      </c>
      <c r="H252">
        <v>2</v>
      </c>
    </row>
    <row r="253" spans="1:8" x14ac:dyDescent="0.15">
      <c r="A253" s="73">
        <v>252</v>
      </c>
      <c r="B253" t="s">
        <v>194</v>
      </c>
      <c r="C253" t="s">
        <v>988</v>
      </c>
      <c r="D253" t="s">
        <v>183</v>
      </c>
      <c r="E253" t="s">
        <v>553</v>
      </c>
      <c r="F253">
        <v>60.03</v>
      </c>
      <c r="G253" t="s">
        <v>198</v>
      </c>
      <c r="H253">
        <v>2</v>
      </c>
    </row>
    <row r="254" spans="1:8" x14ac:dyDescent="0.15">
      <c r="A254" s="73">
        <v>253</v>
      </c>
      <c r="B254" t="s">
        <v>194</v>
      </c>
      <c r="C254" t="s">
        <v>989</v>
      </c>
      <c r="D254" t="s">
        <v>184</v>
      </c>
      <c r="E254" t="s">
        <v>739</v>
      </c>
      <c r="F254">
        <v>56.77</v>
      </c>
      <c r="G254" t="s">
        <v>198</v>
      </c>
      <c r="H254">
        <v>2</v>
      </c>
    </row>
    <row r="255" spans="1:8" x14ac:dyDescent="0.15">
      <c r="A255" s="73">
        <v>254</v>
      </c>
      <c r="B255" t="s">
        <v>194</v>
      </c>
      <c r="C255" t="s">
        <v>994</v>
      </c>
      <c r="D255" t="s">
        <v>183</v>
      </c>
      <c r="E255" t="s">
        <v>553</v>
      </c>
      <c r="F255">
        <v>60.03</v>
      </c>
      <c r="G255" t="s">
        <v>198</v>
      </c>
      <c r="H255">
        <v>2</v>
      </c>
    </row>
    <row r="256" spans="1:8" x14ac:dyDescent="0.15">
      <c r="A256" s="73">
        <v>255</v>
      </c>
      <c r="B256" t="s">
        <v>194</v>
      </c>
      <c r="C256" t="s">
        <v>995</v>
      </c>
      <c r="D256" t="s">
        <v>184</v>
      </c>
      <c r="E256" t="s">
        <v>739</v>
      </c>
      <c r="F256">
        <v>56.77</v>
      </c>
      <c r="G256" t="s">
        <v>198</v>
      </c>
      <c r="H256">
        <v>2</v>
      </c>
    </row>
    <row r="257" spans="1:8" x14ac:dyDescent="0.15">
      <c r="A257" s="73">
        <v>256</v>
      </c>
      <c r="B257" t="s">
        <v>194</v>
      </c>
      <c r="C257" t="s">
        <v>1000</v>
      </c>
      <c r="D257" t="s">
        <v>183</v>
      </c>
      <c r="E257" t="s">
        <v>553</v>
      </c>
      <c r="F257">
        <v>60.03</v>
      </c>
      <c r="G257" t="s">
        <v>198</v>
      </c>
      <c r="H257">
        <v>2</v>
      </c>
    </row>
    <row r="258" spans="1:8" x14ac:dyDescent="0.15">
      <c r="A258" s="73">
        <v>257</v>
      </c>
      <c r="B258" t="s">
        <v>194</v>
      </c>
      <c r="C258" t="s">
        <v>1001</v>
      </c>
      <c r="D258" t="s">
        <v>184</v>
      </c>
      <c r="E258" t="s">
        <v>739</v>
      </c>
      <c r="F258">
        <v>56.77</v>
      </c>
      <c r="G258" t="s">
        <v>198</v>
      </c>
      <c r="H258">
        <v>2</v>
      </c>
    </row>
    <row r="259" spans="1:8" x14ac:dyDescent="0.15">
      <c r="A259" s="73">
        <v>258</v>
      </c>
      <c r="B259" t="s">
        <v>194</v>
      </c>
      <c r="C259" t="s">
        <v>1006</v>
      </c>
      <c r="D259" t="s">
        <v>183</v>
      </c>
      <c r="E259" t="s">
        <v>553</v>
      </c>
      <c r="F259">
        <v>60.03</v>
      </c>
      <c r="G259" t="s">
        <v>198</v>
      </c>
      <c r="H259">
        <v>2</v>
      </c>
    </row>
    <row r="260" spans="1:8" x14ac:dyDescent="0.15">
      <c r="A260" s="73">
        <v>259</v>
      </c>
      <c r="B260" t="s">
        <v>194</v>
      </c>
      <c r="C260" t="s">
        <v>1007</v>
      </c>
      <c r="D260" t="s">
        <v>184</v>
      </c>
      <c r="E260" t="s">
        <v>739</v>
      </c>
      <c r="F260">
        <v>56.77</v>
      </c>
      <c r="G260" t="s">
        <v>198</v>
      </c>
      <c r="H260">
        <v>2</v>
      </c>
    </row>
    <row r="261" spans="1:8" x14ac:dyDescent="0.15">
      <c r="A261" s="73">
        <v>260</v>
      </c>
      <c r="B261" t="s">
        <v>194</v>
      </c>
      <c r="C261" t="s">
        <v>1012</v>
      </c>
      <c r="D261" t="s">
        <v>183</v>
      </c>
      <c r="E261" t="s">
        <v>553</v>
      </c>
      <c r="F261">
        <v>60.03</v>
      </c>
      <c r="G261" t="s">
        <v>198</v>
      </c>
      <c r="H261">
        <v>2</v>
      </c>
    </row>
    <row r="262" spans="1:8" x14ac:dyDescent="0.15">
      <c r="A262" s="73">
        <v>261</v>
      </c>
      <c r="B262" t="s">
        <v>194</v>
      </c>
      <c r="C262" t="s">
        <v>1013</v>
      </c>
      <c r="D262" t="s">
        <v>184</v>
      </c>
      <c r="E262" t="s">
        <v>739</v>
      </c>
      <c r="F262">
        <v>56.77</v>
      </c>
      <c r="G262" t="s">
        <v>198</v>
      </c>
      <c r="H262">
        <v>2</v>
      </c>
    </row>
    <row r="263" spans="1:8" x14ac:dyDescent="0.15">
      <c r="A263" s="73">
        <v>262</v>
      </c>
      <c r="B263" t="s">
        <v>194</v>
      </c>
      <c r="C263" t="s">
        <v>1018</v>
      </c>
      <c r="D263" t="s">
        <v>183</v>
      </c>
      <c r="E263" t="s">
        <v>553</v>
      </c>
      <c r="F263">
        <v>60.03</v>
      </c>
      <c r="G263" t="s">
        <v>198</v>
      </c>
      <c r="H263">
        <v>2</v>
      </c>
    </row>
    <row r="264" spans="1:8" x14ac:dyDescent="0.15">
      <c r="A264" s="73">
        <v>263</v>
      </c>
      <c r="B264" t="s">
        <v>194</v>
      </c>
      <c r="C264" t="s">
        <v>1019</v>
      </c>
      <c r="D264" t="s">
        <v>184</v>
      </c>
      <c r="E264" t="s">
        <v>739</v>
      </c>
      <c r="F264">
        <v>56.77</v>
      </c>
      <c r="G264" t="s">
        <v>198</v>
      </c>
      <c r="H264">
        <v>2</v>
      </c>
    </row>
    <row r="265" spans="1:8" x14ac:dyDescent="0.15">
      <c r="A265" s="73">
        <v>264</v>
      </c>
      <c r="B265" t="s">
        <v>194</v>
      </c>
      <c r="C265" t="s">
        <v>1024</v>
      </c>
      <c r="D265" t="s">
        <v>183</v>
      </c>
      <c r="E265" t="s">
        <v>553</v>
      </c>
      <c r="F265">
        <v>60.03</v>
      </c>
      <c r="G265" t="s">
        <v>198</v>
      </c>
      <c r="H265">
        <v>2</v>
      </c>
    </row>
    <row r="266" spans="1:8" x14ac:dyDescent="0.15">
      <c r="A266" s="73">
        <v>265</v>
      </c>
      <c r="B266" t="s">
        <v>194</v>
      </c>
      <c r="C266" t="s">
        <v>1025</v>
      </c>
      <c r="D266" t="s">
        <v>184</v>
      </c>
      <c r="E266" t="s">
        <v>739</v>
      </c>
      <c r="F266">
        <v>56.77</v>
      </c>
      <c r="G266" t="s">
        <v>198</v>
      </c>
      <c r="H266">
        <v>2</v>
      </c>
    </row>
    <row r="267" spans="1:8" x14ac:dyDescent="0.15">
      <c r="A267" s="73">
        <v>266</v>
      </c>
      <c r="B267" t="s">
        <v>194</v>
      </c>
      <c r="C267" t="s">
        <v>1030</v>
      </c>
      <c r="D267" t="s">
        <v>183</v>
      </c>
      <c r="E267" t="s">
        <v>553</v>
      </c>
      <c r="F267">
        <v>60.03</v>
      </c>
      <c r="G267" t="s">
        <v>198</v>
      </c>
      <c r="H267">
        <v>2</v>
      </c>
    </row>
    <row r="268" spans="1:8" x14ac:dyDescent="0.15">
      <c r="A268" s="73">
        <v>267</v>
      </c>
      <c r="B268" t="s">
        <v>194</v>
      </c>
      <c r="C268" t="s">
        <v>1031</v>
      </c>
      <c r="D268" t="s">
        <v>184</v>
      </c>
      <c r="E268" t="s">
        <v>739</v>
      </c>
      <c r="F268">
        <v>56.77</v>
      </c>
      <c r="G268" t="s">
        <v>198</v>
      </c>
      <c r="H268">
        <v>2</v>
      </c>
    </row>
    <row r="269" spans="1:8" x14ac:dyDescent="0.15">
      <c r="A269" s="73">
        <v>268</v>
      </c>
      <c r="B269" t="s">
        <v>194</v>
      </c>
      <c r="C269" t="s">
        <v>1036</v>
      </c>
      <c r="D269" t="s">
        <v>183</v>
      </c>
      <c r="E269" t="s">
        <v>553</v>
      </c>
      <c r="F269">
        <v>60.03</v>
      </c>
      <c r="G269" t="s">
        <v>198</v>
      </c>
      <c r="H269">
        <v>2</v>
      </c>
    </row>
    <row r="270" spans="1:8" x14ac:dyDescent="0.15">
      <c r="A270" s="73">
        <v>269</v>
      </c>
      <c r="B270" t="s">
        <v>194</v>
      </c>
      <c r="C270" t="s">
        <v>1037</v>
      </c>
      <c r="D270" t="s">
        <v>184</v>
      </c>
      <c r="E270" t="s">
        <v>739</v>
      </c>
      <c r="F270">
        <v>56.77</v>
      </c>
      <c r="G270" t="s">
        <v>198</v>
      </c>
      <c r="H270">
        <v>2</v>
      </c>
    </row>
    <row r="271" spans="1:8" x14ac:dyDescent="0.15">
      <c r="A271" s="73">
        <v>270</v>
      </c>
      <c r="B271" t="s">
        <v>194</v>
      </c>
      <c r="C271" t="s">
        <v>1042</v>
      </c>
      <c r="D271" t="s">
        <v>183</v>
      </c>
      <c r="E271" t="s">
        <v>553</v>
      </c>
      <c r="F271">
        <v>60.03</v>
      </c>
      <c r="G271" t="s">
        <v>198</v>
      </c>
      <c r="H271">
        <v>2</v>
      </c>
    </row>
    <row r="272" spans="1:8" x14ac:dyDescent="0.15">
      <c r="A272" s="73">
        <v>271</v>
      </c>
      <c r="B272" t="s">
        <v>194</v>
      </c>
      <c r="C272" t="s">
        <v>1043</v>
      </c>
      <c r="D272" t="s">
        <v>184</v>
      </c>
      <c r="E272" t="s">
        <v>739</v>
      </c>
      <c r="F272">
        <v>56.77</v>
      </c>
      <c r="G272" t="s">
        <v>198</v>
      </c>
      <c r="H272">
        <v>2</v>
      </c>
    </row>
    <row r="273" spans="1:8" x14ac:dyDescent="0.15">
      <c r="A273" s="73">
        <v>272</v>
      </c>
      <c r="B273" t="s">
        <v>194</v>
      </c>
      <c r="C273" t="s">
        <v>1048</v>
      </c>
      <c r="D273" t="s">
        <v>183</v>
      </c>
      <c r="E273" t="s">
        <v>553</v>
      </c>
      <c r="F273">
        <v>60.03</v>
      </c>
      <c r="G273" t="s">
        <v>198</v>
      </c>
      <c r="H273">
        <v>2</v>
      </c>
    </row>
    <row r="274" spans="1:8" x14ac:dyDescent="0.15">
      <c r="A274" s="73">
        <v>273</v>
      </c>
      <c r="B274" t="s">
        <v>194</v>
      </c>
      <c r="C274" t="s">
        <v>1049</v>
      </c>
      <c r="D274" t="s">
        <v>184</v>
      </c>
      <c r="E274" t="s">
        <v>739</v>
      </c>
      <c r="F274">
        <v>56.77</v>
      </c>
      <c r="G274" t="s">
        <v>198</v>
      </c>
      <c r="H274">
        <v>2</v>
      </c>
    </row>
    <row r="275" spans="1:8" x14ac:dyDescent="0.15">
      <c r="A275" s="73">
        <v>274</v>
      </c>
      <c r="B275" t="s">
        <v>194</v>
      </c>
      <c r="C275" t="s">
        <v>1054</v>
      </c>
      <c r="D275" t="s">
        <v>183</v>
      </c>
      <c r="E275" t="s">
        <v>553</v>
      </c>
      <c r="F275">
        <v>60.03</v>
      </c>
      <c r="G275" t="s">
        <v>198</v>
      </c>
      <c r="H275">
        <v>2</v>
      </c>
    </row>
    <row r="276" spans="1:8" x14ac:dyDescent="0.15">
      <c r="A276" s="73">
        <v>275</v>
      </c>
      <c r="B276" t="s">
        <v>194</v>
      </c>
      <c r="C276" t="s">
        <v>1055</v>
      </c>
      <c r="D276" t="s">
        <v>184</v>
      </c>
      <c r="E276" t="s">
        <v>739</v>
      </c>
      <c r="F276">
        <v>56.77</v>
      </c>
      <c r="G276" t="s">
        <v>198</v>
      </c>
      <c r="H276">
        <v>2</v>
      </c>
    </row>
    <row r="277" spans="1:8" x14ac:dyDescent="0.15">
      <c r="A277" s="73">
        <v>276</v>
      </c>
      <c r="B277" t="s">
        <v>194</v>
      </c>
      <c r="C277" t="s">
        <v>1060</v>
      </c>
      <c r="D277" t="s">
        <v>183</v>
      </c>
      <c r="E277" t="s">
        <v>553</v>
      </c>
      <c r="F277">
        <v>60.03</v>
      </c>
      <c r="G277" t="s">
        <v>198</v>
      </c>
      <c r="H277">
        <v>2</v>
      </c>
    </row>
    <row r="278" spans="1:8" x14ac:dyDescent="0.15">
      <c r="A278" s="73">
        <v>277</v>
      </c>
      <c r="B278" t="s">
        <v>194</v>
      </c>
      <c r="C278" t="s">
        <v>1061</v>
      </c>
      <c r="D278" t="s">
        <v>184</v>
      </c>
      <c r="E278" t="s">
        <v>739</v>
      </c>
      <c r="F278">
        <v>56.77</v>
      </c>
      <c r="G278" t="s">
        <v>198</v>
      </c>
      <c r="H278">
        <v>2</v>
      </c>
    </row>
    <row r="279" spans="1:8" x14ac:dyDescent="0.15">
      <c r="A279" s="73">
        <v>278</v>
      </c>
      <c r="B279" t="s">
        <v>194</v>
      </c>
      <c r="C279" t="s">
        <v>1066</v>
      </c>
      <c r="D279" t="s">
        <v>183</v>
      </c>
      <c r="E279" t="s">
        <v>553</v>
      </c>
      <c r="F279">
        <v>60.03</v>
      </c>
      <c r="G279" t="s">
        <v>198</v>
      </c>
      <c r="H279">
        <v>2</v>
      </c>
    </row>
    <row r="280" spans="1:8" x14ac:dyDescent="0.15">
      <c r="A280" s="73">
        <v>279</v>
      </c>
      <c r="B280" t="s">
        <v>194</v>
      </c>
      <c r="C280" t="s">
        <v>1067</v>
      </c>
      <c r="D280" t="s">
        <v>184</v>
      </c>
      <c r="E280" t="s">
        <v>739</v>
      </c>
      <c r="F280">
        <v>56.77</v>
      </c>
      <c r="G280" t="s">
        <v>198</v>
      </c>
      <c r="H280">
        <v>2</v>
      </c>
    </row>
    <row r="281" spans="1:8" x14ac:dyDescent="0.15">
      <c r="A281" s="73">
        <v>280</v>
      </c>
      <c r="B281" t="s">
        <v>194</v>
      </c>
      <c r="C281" t="s">
        <v>1072</v>
      </c>
      <c r="D281" t="s">
        <v>183</v>
      </c>
      <c r="E281" t="s">
        <v>553</v>
      </c>
      <c r="F281">
        <v>60.03</v>
      </c>
      <c r="G281" t="s">
        <v>198</v>
      </c>
      <c r="H281">
        <v>2</v>
      </c>
    </row>
    <row r="282" spans="1:8" x14ac:dyDescent="0.15">
      <c r="A282" s="73">
        <v>281</v>
      </c>
      <c r="B282" t="s">
        <v>194</v>
      </c>
      <c r="C282" t="s">
        <v>1073</v>
      </c>
      <c r="D282" t="s">
        <v>184</v>
      </c>
      <c r="E282" t="s">
        <v>739</v>
      </c>
      <c r="F282">
        <v>56.77</v>
      </c>
      <c r="G282" t="s">
        <v>198</v>
      </c>
      <c r="H282">
        <v>2</v>
      </c>
    </row>
    <row r="283" spans="1:8" x14ac:dyDescent="0.15">
      <c r="A283" s="73">
        <v>282</v>
      </c>
      <c r="B283" t="s">
        <v>194</v>
      </c>
      <c r="C283" t="s">
        <v>1078</v>
      </c>
      <c r="D283" t="s">
        <v>183</v>
      </c>
      <c r="E283" t="s">
        <v>553</v>
      </c>
      <c r="F283">
        <v>60.03</v>
      </c>
      <c r="G283" t="s">
        <v>198</v>
      </c>
      <c r="H283">
        <v>2</v>
      </c>
    </row>
    <row r="284" spans="1:8" x14ac:dyDescent="0.15">
      <c r="A284" s="73">
        <v>283</v>
      </c>
      <c r="B284" t="s">
        <v>194</v>
      </c>
      <c r="C284" t="s">
        <v>1079</v>
      </c>
      <c r="D284" t="s">
        <v>184</v>
      </c>
      <c r="E284" t="s">
        <v>739</v>
      </c>
      <c r="F284">
        <v>56.77</v>
      </c>
      <c r="G284" t="s">
        <v>198</v>
      </c>
      <c r="H284">
        <v>2</v>
      </c>
    </row>
    <row r="285" spans="1:8" x14ac:dyDescent="0.15">
      <c r="A285" s="73">
        <v>284</v>
      </c>
      <c r="B285" t="s">
        <v>194</v>
      </c>
      <c r="C285" t="s">
        <v>1084</v>
      </c>
      <c r="D285" t="s">
        <v>183</v>
      </c>
      <c r="E285" t="s">
        <v>553</v>
      </c>
      <c r="F285">
        <v>60.03</v>
      </c>
      <c r="G285" t="s">
        <v>198</v>
      </c>
      <c r="H285">
        <v>2</v>
      </c>
    </row>
    <row r="286" spans="1:8" x14ac:dyDescent="0.15">
      <c r="A286" s="73">
        <v>285</v>
      </c>
      <c r="B286" t="s">
        <v>194</v>
      </c>
      <c r="C286" t="s">
        <v>1085</v>
      </c>
      <c r="D286" t="s">
        <v>184</v>
      </c>
      <c r="E286" t="s">
        <v>739</v>
      </c>
      <c r="F286">
        <v>56.77</v>
      </c>
      <c r="G286" t="s">
        <v>198</v>
      </c>
      <c r="H286">
        <v>2</v>
      </c>
    </row>
    <row r="287" spans="1:8" x14ac:dyDescent="0.15">
      <c r="A287" s="73">
        <v>286</v>
      </c>
      <c r="B287" t="s">
        <v>194</v>
      </c>
      <c r="C287" t="s">
        <v>1090</v>
      </c>
      <c r="D287" t="s">
        <v>183</v>
      </c>
      <c r="E287" t="s">
        <v>553</v>
      </c>
      <c r="F287">
        <v>60.03</v>
      </c>
      <c r="G287" t="s">
        <v>198</v>
      </c>
      <c r="H287">
        <v>2</v>
      </c>
    </row>
    <row r="288" spans="1:8" x14ac:dyDescent="0.15">
      <c r="A288" s="73">
        <v>287</v>
      </c>
      <c r="B288" t="s">
        <v>194</v>
      </c>
      <c r="C288" t="s">
        <v>1091</v>
      </c>
      <c r="D288" t="s">
        <v>184</v>
      </c>
      <c r="E288" t="s">
        <v>739</v>
      </c>
      <c r="F288">
        <v>56.77</v>
      </c>
      <c r="G288" t="s">
        <v>198</v>
      </c>
      <c r="H288">
        <v>2</v>
      </c>
    </row>
    <row r="289" spans="1:8" x14ac:dyDescent="0.15">
      <c r="A289" s="73">
        <v>288</v>
      </c>
      <c r="B289" t="s">
        <v>194</v>
      </c>
      <c r="C289" t="s">
        <v>1096</v>
      </c>
      <c r="D289" t="s">
        <v>183</v>
      </c>
      <c r="E289" t="s">
        <v>553</v>
      </c>
      <c r="F289">
        <v>60.03</v>
      </c>
      <c r="G289" t="s">
        <v>198</v>
      </c>
      <c r="H289">
        <v>2</v>
      </c>
    </row>
    <row r="290" spans="1:8" x14ac:dyDescent="0.15">
      <c r="A290" s="73">
        <v>289</v>
      </c>
      <c r="B290" t="s">
        <v>194</v>
      </c>
      <c r="C290" t="s">
        <v>1097</v>
      </c>
      <c r="D290" t="s">
        <v>184</v>
      </c>
      <c r="E290" t="s">
        <v>739</v>
      </c>
      <c r="F290">
        <v>56.77</v>
      </c>
      <c r="G290" t="s">
        <v>198</v>
      </c>
      <c r="H290">
        <v>2</v>
      </c>
    </row>
    <row r="291" spans="1:8" x14ac:dyDescent="0.15">
      <c r="A291" s="73">
        <v>290</v>
      </c>
      <c r="B291" t="s">
        <v>194</v>
      </c>
      <c r="C291" t="s">
        <v>1102</v>
      </c>
      <c r="D291" t="s">
        <v>183</v>
      </c>
      <c r="E291" t="s">
        <v>553</v>
      </c>
      <c r="F291">
        <v>60.03</v>
      </c>
      <c r="G291" t="s">
        <v>198</v>
      </c>
      <c r="H291">
        <v>2</v>
      </c>
    </row>
    <row r="292" spans="1:8" x14ac:dyDescent="0.15">
      <c r="A292" s="73">
        <v>291</v>
      </c>
      <c r="B292" t="s">
        <v>194</v>
      </c>
      <c r="C292" t="s">
        <v>1103</v>
      </c>
      <c r="D292" t="s">
        <v>184</v>
      </c>
      <c r="E292" t="s">
        <v>553</v>
      </c>
      <c r="F292">
        <v>59.52</v>
      </c>
      <c r="G292" t="s">
        <v>198</v>
      </c>
      <c r="H292">
        <v>2</v>
      </c>
    </row>
    <row r="293" spans="1:8" x14ac:dyDescent="0.15">
      <c r="A293" s="73">
        <v>292</v>
      </c>
      <c r="B293" t="s">
        <v>194</v>
      </c>
      <c r="C293" t="s">
        <v>1108</v>
      </c>
      <c r="D293" t="s">
        <v>183</v>
      </c>
      <c r="E293" t="s">
        <v>553</v>
      </c>
      <c r="F293">
        <v>56.2</v>
      </c>
      <c r="G293" t="s">
        <v>198</v>
      </c>
      <c r="H293">
        <v>2</v>
      </c>
    </row>
    <row r="294" spans="1:8" x14ac:dyDescent="0.15">
      <c r="A294" s="73">
        <v>293</v>
      </c>
      <c r="B294" t="s">
        <v>194</v>
      </c>
      <c r="C294" t="s">
        <v>1109</v>
      </c>
      <c r="D294" t="s">
        <v>184</v>
      </c>
      <c r="E294" t="s">
        <v>553</v>
      </c>
      <c r="F294">
        <v>60.03</v>
      </c>
      <c r="G294" t="s">
        <v>198</v>
      </c>
      <c r="H294">
        <v>2</v>
      </c>
    </row>
    <row r="295" spans="1:8" x14ac:dyDescent="0.15">
      <c r="A295" s="73">
        <v>294</v>
      </c>
      <c r="B295" t="s">
        <v>194</v>
      </c>
      <c r="C295" t="s">
        <v>1114</v>
      </c>
      <c r="D295" t="s">
        <v>183</v>
      </c>
      <c r="E295" t="s">
        <v>553</v>
      </c>
      <c r="F295">
        <v>56.2</v>
      </c>
      <c r="G295" t="s">
        <v>198</v>
      </c>
      <c r="H295">
        <v>2</v>
      </c>
    </row>
    <row r="296" spans="1:8" x14ac:dyDescent="0.15">
      <c r="A296" s="73">
        <v>295</v>
      </c>
      <c r="B296" t="s">
        <v>194</v>
      </c>
      <c r="C296" t="s">
        <v>1115</v>
      </c>
      <c r="D296" t="s">
        <v>184</v>
      </c>
      <c r="E296" t="s">
        <v>553</v>
      </c>
      <c r="F296">
        <v>60.03</v>
      </c>
      <c r="G296" t="s">
        <v>198</v>
      </c>
      <c r="H296">
        <v>2</v>
      </c>
    </row>
    <row r="297" spans="1:8" x14ac:dyDescent="0.15">
      <c r="A297" s="73">
        <v>296</v>
      </c>
      <c r="B297" t="s">
        <v>194</v>
      </c>
      <c r="C297" t="s">
        <v>1120</v>
      </c>
      <c r="D297" t="s">
        <v>183</v>
      </c>
      <c r="E297" t="s">
        <v>553</v>
      </c>
      <c r="F297">
        <v>56.2</v>
      </c>
      <c r="G297" t="s">
        <v>198</v>
      </c>
      <c r="H297">
        <v>2</v>
      </c>
    </row>
    <row r="298" spans="1:8" x14ac:dyDescent="0.15">
      <c r="A298" s="73">
        <v>297</v>
      </c>
      <c r="B298" t="s">
        <v>194</v>
      </c>
      <c r="C298" t="s">
        <v>1121</v>
      </c>
      <c r="D298" t="s">
        <v>184</v>
      </c>
      <c r="E298" t="s">
        <v>553</v>
      </c>
      <c r="F298">
        <v>60.03</v>
      </c>
      <c r="G298" t="s">
        <v>198</v>
      </c>
      <c r="H298">
        <v>2</v>
      </c>
    </row>
    <row r="299" spans="1:8" x14ac:dyDescent="0.15">
      <c r="A299" s="73">
        <v>298</v>
      </c>
      <c r="B299" t="s">
        <v>194</v>
      </c>
      <c r="C299" t="s">
        <v>1126</v>
      </c>
      <c r="D299" t="s">
        <v>183</v>
      </c>
      <c r="E299" t="s">
        <v>553</v>
      </c>
      <c r="F299">
        <v>56.2</v>
      </c>
      <c r="G299" t="s">
        <v>198</v>
      </c>
      <c r="H299">
        <v>2</v>
      </c>
    </row>
    <row r="300" spans="1:8" x14ac:dyDescent="0.15">
      <c r="A300" s="73">
        <v>299</v>
      </c>
      <c r="B300" t="s">
        <v>194</v>
      </c>
      <c r="C300" t="s">
        <v>1127</v>
      </c>
      <c r="D300" t="s">
        <v>184</v>
      </c>
      <c r="E300" t="s">
        <v>553</v>
      </c>
      <c r="F300">
        <v>60.03</v>
      </c>
      <c r="G300" t="s">
        <v>198</v>
      </c>
      <c r="H300">
        <v>2</v>
      </c>
    </row>
    <row r="301" spans="1:8" x14ac:dyDescent="0.15">
      <c r="A301" s="73">
        <v>300</v>
      </c>
      <c r="B301" t="s">
        <v>194</v>
      </c>
      <c r="C301" t="s">
        <v>1132</v>
      </c>
      <c r="D301" t="s">
        <v>183</v>
      </c>
      <c r="E301" t="s">
        <v>553</v>
      </c>
      <c r="F301">
        <v>56.31</v>
      </c>
      <c r="G301" t="s">
        <v>198</v>
      </c>
      <c r="H301">
        <v>2</v>
      </c>
    </row>
    <row r="302" spans="1:8" x14ac:dyDescent="0.15">
      <c r="A302" s="73">
        <v>301</v>
      </c>
      <c r="B302" t="s">
        <v>194</v>
      </c>
      <c r="C302" t="s">
        <v>1133</v>
      </c>
      <c r="D302" t="s">
        <v>184</v>
      </c>
      <c r="E302" t="s">
        <v>553</v>
      </c>
      <c r="F302">
        <v>60.03</v>
      </c>
      <c r="G302" t="s">
        <v>198</v>
      </c>
      <c r="H302">
        <v>2</v>
      </c>
    </row>
    <row r="303" spans="1:8" x14ac:dyDescent="0.15">
      <c r="A303" s="73">
        <v>302</v>
      </c>
      <c r="B303" t="s">
        <v>194</v>
      </c>
      <c r="C303" t="s">
        <v>1138</v>
      </c>
      <c r="D303" t="s">
        <v>183</v>
      </c>
      <c r="E303" t="s">
        <v>553</v>
      </c>
      <c r="F303">
        <v>56.31</v>
      </c>
      <c r="G303" t="s">
        <v>198</v>
      </c>
      <c r="H303">
        <v>2</v>
      </c>
    </row>
    <row r="304" spans="1:8" x14ac:dyDescent="0.15">
      <c r="A304" s="73">
        <v>303</v>
      </c>
      <c r="B304" t="s">
        <v>194</v>
      </c>
      <c r="C304" t="s">
        <v>1139</v>
      </c>
      <c r="D304" t="s">
        <v>184</v>
      </c>
      <c r="E304" t="s">
        <v>553</v>
      </c>
      <c r="F304">
        <v>60.03</v>
      </c>
      <c r="G304" t="s">
        <v>198</v>
      </c>
      <c r="H304">
        <v>2</v>
      </c>
    </row>
    <row r="305" spans="1:8" x14ac:dyDescent="0.15">
      <c r="A305" s="73">
        <v>304</v>
      </c>
      <c r="B305" t="s">
        <v>194</v>
      </c>
      <c r="C305" t="s">
        <v>1144</v>
      </c>
      <c r="D305" t="s">
        <v>183</v>
      </c>
      <c r="E305" t="s">
        <v>553</v>
      </c>
      <c r="F305">
        <v>56.31</v>
      </c>
      <c r="G305" t="s">
        <v>198</v>
      </c>
      <c r="H305">
        <v>2</v>
      </c>
    </row>
    <row r="306" spans="1:8" x14ac:dyDescent="0.15">
      <c r="A306" s="73">
        <v>305</v>
      </c>
      <c r="B306" t="s">
        <v>194</v>
      </c>
      <c r="C306" t="s">
        <v>1145</v>
      </c>
      <c r="D306" t="s">
        <v>184</v>
      </c>
      <c r="E306" t="s">
        <v>553</v>
      </c>
      <c r="F306">
        <v>60.03</v>
      </c>
      <c r="G306" t="s">
        <v>198</v>
      </c>
      <c r="H306">
        <v>2</v>
      </c>
    </row>
    <row r="307" spans="1:8" x14ac:dyDescent="0.15">
      <c r="A307" s="73">
        <v>306</v>
      </c>
      <c r="B307" t="s">
        <v>194</v>
      </c>
      <c r="C307" t="s">
        <v>1150</v>
      </c>
      <c r="D307" t="s">
        <v>183</v>
      </c>
      <c r="E307" t="s">
        <v>553</v>
      </c>
      <c r="F307">
        <v>56.31</v>
      </c>
      <c r="G307" t="s">
        <v>198</v>
      </c>
      <c r="H307">
        <v>2</v>
      </c>
    </row>
    <row r="308" spans="1:8" x14ac:dyDescent="0.15">
      <c r="A308" s="73">
        <v>307</v>
      </c>
      <c r="B308" t="s">
        <v>194</v>
      </c>
      <c r="C308" t="s">
        <v>1151</v>
      </c>
      <c r="D308" t="s">
        <v>184</v>
      </c>
      <c r="E308" t="s">
        <v>553</v>
      </c>
      <c r="F308">
        <v>60.03</v>
      </c>
      <c r="G308" t="s">
        <v>198</v>
      </c>
      <c r="H308">
        <v>2</v>
      </c>
    </row>
    <row r="309" spans="1:8" x14ac:dyDescent="0.15">
      <c r="A309" s="73">
        <v>308</v>
      </c>
      <c r="B309" t="s">
        <v>194</v>
      </c>
      <c r="C309" t="s">
        <v>1156</v>
      </c>
      <c r="D309" t="s">
        <v>183</v>
      </c>
      <c r="E309" t="s">
        <v>553</v>
      </c>
      <c r="F309">
        <v>56.31</v>
      </c>
      <c r="G309" t="s">
        <v>198</v>
      </c>
      <c r="H309">
        <v>2</v>
      </c>
    </row>
    <row r="310" spans="1:8" x14ac:dyDescent="0.15">
      <c r="A310" s="73">
        <v>309</v>
      </c>
      <c r="B310" t="s">
        <v>194</v>
      </c>
      <c r="C310" t="s">
        <v>1157</v>
      </c>
      <c r="D310" t="s">
        <v>184</v>
      </c>
      <c r="E310" t="s">
        <v>553</v>
      </c>
      <c r="F310">
        <v>60.03</v>
      </c>
      <c r="G310" t="s">
        <v>198</v>
      </c>
      <c r="H310">
        <v>2</v>
      </c>
    </row>
    <row r="311" spans="1:8" x14ac:dyDescent="0.15">
      <c r="A311" s="73">
        <v>310</v>
      </c>
      <c r="B311" t="s">
        <v>194</v>
      </c>
      <c r="C311" t="s">
        <v>1162</v>
      </c>
      <c r="D311" t="s">
        <v>183</v>
      </c>
      <c r="E311" t="s">
        <v>553</v>
      </c>
      <c r="F311">
        <v>56.31</v>
      </c>
      <c r="G311" t="s">
        <v>198</v>
      </c>
      <c r="H311">
        <v>2</v>
      </c>
    </row>
    <row r="312" spans="1:8" x14ac:dyDescent="0.15">
      <c r="A312" s="73">
        <v>311</v>
      </c>
      <c r="B312" t="s">
        <v>194</v>
      </c>
      <c r="C312" t="s">
        <v>1163</v>
      </c>
      <c r="D312" t="s">
        <v>184</v>
      </c>
      <c r="E312" t="s">
        <v>553</v>
      </c>
      <c r="F312">
        <v>60.03</v>
      </c>
      <c r="G312" t="s">
        <v>198</v>
      </c>
      <c r="H312">
        <v>2</v>
      </c>
    </row>
    <row r="313" spans="1:8" x14ac:dyDescent="0.15">
      <c r="A313" s="73">
        <v>312</v>
      </c>
      <c r="B313" t="s">
        <v>194</v>
      </c>
      <c r="C313" t="s">
        <v>1168</v>
      </c>
      <c r="D313" t="s">
        <v>183</v>
      </c>
      <c r="E313" t="s">
        <v>553</v>
      </c>
      <c r="F313">
        <v>56.31</v>
      </c>
      <c r="G313" t="s">
        <v>198</v>
      </c>
      <c r="H313">
        <v>2</v>
      </c>
    </row>
    <row r="314" spans="1:8" x14ac:dyDescent="0.15">
      <c r="A314" s="73">
        <v>313</v>
      </c>
      <c r="B314" t="s">
        <v>194</v>
      </c>
      <c r="C314" t="s">
        <v>1169</v>
      </c>
      <c r="D314" t="s">
        <v>184</v>
      </c>
      <c r="E314" t="s">
        <v>553</v>
      </c>
      <c r="F314">
        <v>60.03</v>
      </c>
      <c r="G314" t="s">
        <v>198</v>
      </c>
      <c r="H314">
        <v>2</v>
      </c>
    </row>
    <row r="315" spans="1:8" x14ac:dyDescent="0.15">
      <c r="A315" s="73">
        <v>314</v>
      </c>
      <c r="B315" t="s">
        <v>194</v>
      </c>
      <c r="C315" t="s">
        <v>1174</v>
      </c>
      <c r="D315" t="s">
        <v>183</v>
      </c>
      <c r="E315" t="s">
        <v>553</v>
      </c>
      <c r="F315">
        <v>56.31</v>
      </c>
      <c r="G315" t="s">
        <v>198</v>
      </c>
      <c r="H315">
        <v>2</v>
      </c>
    </row>
    <row r="316" spans="1:8" x14ac:dyDescent="0.15">
      <c r="A316" s="73">
        <v>315</v>
      </c>
      <c r="B316" t="s">
        <v>194</v>
      </c>
      <c r="C316" t="s">
        <v>1175</v>
      </c>
      <c r="D316" t="s">
        <v>184</v>
      </c>
      <c r="E316" t="s">
        <v>553</v>
      </c>
      <c r="F316">
        <v>60.03</v>
      </c>
      <c r="G316" t="s">
        <v>198</v>
      </c>
      <c r="H316">
        <v>2</v>
      </c>
    </row>
    <row r="317" spans="1:8" x14ac:dyDescent="0.15">
      <c r="A317" s="73">
        <v>316</v>
      </c>
      <c r="B317" t="s">
        <v>194</v>
      </c>
      <c r="C317" t="s">
        <v>1180</v>
      </c>
      <c r="D317" t="s">
        <v>183</v>
      </c>
      <c r="E317" t="s">
        <v>553</v>
      </c>
      <c r="F317">
        <v>56.31</v>
      </c>
      <c r="G317" t="s">
        <v>198</v>
      </c>
      <c r="H317">
        <v>2</v>
      </c>
    </row>
    <row r="318" spans="1:8" x14ac:dyDescent="0.15">
      <c r="A318" s="73">
        <v>317</v>
      </c>
      <c r="B318" t="s">
        <v>194</v>
      </c>
      <c r="C318" t="s">
        <v>1181</v>
      </c>
      <c r="D318" t="s">
        <v>184</v>
      </c>
      <c r="E318" t="s">
        <v>553</v>
      </c>
      <c r="F318">
        <v>60.03</v>
      </c>
      <c r="G318" t="s">
        <v>198</v>
      </c>
      <c r="H318">
        <v>2</v>
      </c>
    </row>
    <row r="319" spans="1:8" x14ac:dyDescent="0.15">
      <c r="A319" s="73">
        <v>318</v>
      </c>
      <c r="B319" t="s">
        <v>194</v>
      </c>
      <c r="C319" t="s">
        <v>1186</v>
      </c>
      <c r="D319" t="s">
        <v>183</v>
      </c>
      <c r="E319" t="s">
        <v>553</v>
      </c>
      <c r="F319">
        <v>56.31</v>
      </c>
      <c r="G319" t="s">
        <v>198</v>
      </c>
      <c r="H319">
        <v>2</v>
      </c>
    </row>
    <row r="320" spans="1:8" x14ac:dyDescent="0.15">
      <c r="A320" s="73">
        <v>319</v>
      </c>
      <c r="B320" t="s">
        <v>194</v>
      </c>
      <c r="C320" t="s">
        <v>1187</v>
      </c>
      <c r="D320" t="s">
        <v>184</v>
      </c>
      <c r="E320" t="s">
        <v>553</v>
      </c>
      <c r="F320">
        <v>60.03</v>
      </c>
      <c r="G320" t="s">
        <v>198</v>
      </c>
      <c r="H320">
        <v>2</v>
      </c>
    </row>
    <row r="321" spans="1:8" x14ac:dyDescent="0.15">
      <c r="A321" s="73">
        <v>320</v>
      </c>
      <c r="B321" t="s">
        <v>194</v>
      </c>
      <c r="C321" t="s">
        <v>1192</v>
      </c>
      <c r="D321" t="s">
        <v>183</v>
      </c>
      <c r="E321" t="s">
        <v>553</v>
      </c>
      <c r="F321">
        <v>56.31</v>
      </c>
      <c r="G321" t="s">
        <v>198</v>
      </c>
      <c r="H321">
        <v>2</v>
      </c>
    </row>
    <row r="322" spans="1:8" x14ac:dyDescent="0.15">
      <c r="A322" s="73">
        <v>321</v>
      </c>
      <c r="B322" t="s">
        <v>194</v>
      </c>
      <c r="C322" t="s">
        <v>1193</v>
      </c>
      <c r="D322" t="s">
        <v>184</v>
      </c>
      <c r="E322" t="s">
        <v>553</v>
      </c>
      <c r="F322">
        <v>60.03</v>
      </c>
      <c r="G322" t="s">
        <v>198</v>
      </c>
      <c r="H322">
        <v>2</v>
      </c>
    </row>
    <row r="323" spans="1:8" x14ac:dyDescent="0.15">
      <c r="A323" s="73">
        <v>322</v>
      </c>
      <c r="B323" t="s">
        <v>194</v>
      </c>
      <c r="C323" t="s">
        <v>1198</v>
      </c>
      <c r="D323" t="s">
        <v>183</v>
      </c>
      <c r="E323" t="s">
        <v>553</v>
      </c>
      <c r="F323">
        <v>56.31</v>
      </c>
      <c r="G323" t="s">
        <v>198</v>
      </c>
      <c r="H323">
        <v>2</v>
      </c>
    </row>
    <row r="324" spans="1:8" x14ac:dyDescent="0.15">
      <c r="A324" s="73">
        <v>323</v>
      </c>
      <c r="B324" t="s">
        <v>194</v>
      </c>
      <c r="C324" t="s">
        <v>1199</v>
      </c>
      <c r="D324" t="s">
        <v>184</v>
      </c>
      <c r="E324" t="s">
        <v>553</v>
      </c>
      <c r="F324">
        <v>60.03</v>
      </c>
      <c r="G324" t="s">
        <v>198</v>
      </c>
      <c r="H324">
        <v>2</v>
      </c>
    </row>
    <row r="325" spans="1:8" x14ac:dyDescent="0.15">
      <c r="A325" s="73">
        <v>324</v>
      </c>
      <c r="B325" t="s">
        <v>194</v>
      </c>
      <c r="C325" t="s">
        <v>1204</v>
      </c>
      <c r="D325" t="s">
        <v>183</v>
      </c>
      <c r="E325" t="s">
        <v>553</v>
      </c>
      <c r="F325">
        <v>56.31</v>
      </c>
      <c r="G325" t="s">
        <v>198</v>
      </c>
      <c r="H325">
        <v>2</v>
      </c>
    </row>
    <row r="326" spans="1:8" x14ac:dyDescent="0.15">
      <c r="A326" s="73">
        <v>325</v>
      </c>
      <c r="B326" t="s">
        <v>194</v>
      </c>
      <c r="C326" t="s">
        <v>1205</v>
      </c>
      <c r="D326" t="s">
        <v>184</v>
      </c>
      <c r="E326" t="s">
        <v>553</v>
      </c>
      <c r="F326">
        <v>60.03</v>
      </c>
      <c r="G326" t="s">
        <v>198</v>
      </c>
      <c r="H326">
        <v>2</v>
      </c>
    </row>
    <row r="327" spans="1:8" x14ac:dyDescent="0.15">
      <c r="A327" s="73">
        <v>326</v>
      </c>
      <c r="B327" t="s">
        <v>194</v>
      </c>
      <c r="C327" t="s">
        <v>1210</v>
      </c>
      <c r="D327" t="s">
        <v>183</v>
      </c>
      <c r="E327" t="s">
        <v>553</v>
      </c>
      <c r="F327">
        <v>56.31</v>
      </c>
      <c r="G327" t="s">
        <v>198</v>
      </c>
      <c r="H327">
        <v>2</v>
      </c>
    </row>
    <row r="328" spans="1:8" x14ac:dyDescent="0.15">
      <c r="A328" s="73">
        <v>327</v>
      </c>
      <c r="B328" t="s">
        <v>194</v>
      </c>
      <c r="C328" t="s">
        <v>1211</v>
      </c>
      <c r="D328" t="s">
        <v>184</v>
      </c>
      <c r="E328" t="s">
        <v>553</v>
      </c>
      <c r="F328">
        <v>60.03</v>
      </c>
      <c r="G328" t="s">
        <v>198</v>
      </c>
      <c r="H328">
        <v>2</v>
      </c>
    </row>
    <row r="329" spans="1:8" x14ac:dyDescent="0.15">
      <c r="A329" s="73">
        <v>328</v>
      </c>
      <c r="B329" t="s">
        <v>194</v>
      </c>
      <c r="C329" t="s">
        <v>1216</v>
      </c>
      <c r="D329" t="s">
        <v>183</v>
      </c>
      <c r="E329" t="s">
        <v>553</v>
      </c>
      <c r="F329">
        <v>56.31</v>
      </c>
      <c r="G329" t="s">
        <v>198</v>
      </c>
      <c r="H329">
        <v>2</v>
      </c>
    </row>
    <row r="330" spans="1:8" x14ac:dyDescent="0.15">
      <c r="A330" s="73">
        <v>329</v>
      </c>
      <c r="B330" t="s">
        <v>194</v>
      </c>
      <c r="C330" t="s">
        <v>1217</v>
      </c>
      <c r="D330" t="s">
        <v>184</v>
      </c>
      <c r="E330" t="s">
        <v>553</v>
      </c>
      <c r="F330">
        <v>60.03</v>
      </c>
      <c r="G330" t="s">
        <v>198</v>
      </c>
      <c r="H330">
        <v>2</v>
      </c>
    </row>
    <row r="331" spans="1:8" x14ac:dyDescent="0.15">
      <c r="A331" s="73">
        <v>330</v>
      </c>
      <c r="B331" t="s">
        <v>194</v>
      </c>
      <c r="C331" t="s">
        <v>1222</v>
      </c>
      <c r="D331" t="s">
        <v>183</v>
      </c>
      <c r="E331" t="s">
        <v>553</v>
      </c>
      <c r="F331">
        <v>56.31</v>
      </c>
      <c r="G331" t="s">
        <v>198</v>
      </c>
      <c r="H331">
        <v>2</v>
      </c>
    </row>
    <row r="332" spans="1:8" x14ac:dyDescent="0.15">
      <c r="A332" s="73">
        <v>331</v>
      </c>
      <c r="B332" t="s">
        <v>194</v>
      </c>
      <c r="C332" t="s">
        <v>1223</v>
      </c>
      <c r="D332" t="s">
        <v>184</v>
      </c>
      <c r="E332" t="s">
        <v>553</v>
      </c>
      <c r="F332">
        <v>60.03</v>
      </c>
      <c r="G332" t="s">
        <v>198</v>
      </c>
      <c r="H332">
        <v>2</v>
      </c>
    </row>
    <row r="333" spans="1:8" x14ac:dyDescent="0.15">
      <c r="A333" s="73">
        <v>332</v>
      </c>
      <c r="B333" t="s">
        <v>194</v>
      </c>
      <c r="C333" t="s">
        <v>1228</v>
      </c>
      <c r="D333" t="s">
        <v>183</v>
      </c>
      <c r="E333" t="s">
        <v>553</v>
      </c>
      <c r="F333">
        <v>56.31</v>
      </c>
      <c r="G333" t="s">
        <v>198</v>
      </c>
      <c r="H333">
        <v>2</v>
      </c>
    </row>
    <row r="334" spans="1:8" x14ac:dyDescent="0.15">
      <c r="A334" s="73">
        <v>333</v>
      </c>
      <c r="B334" t="s">
        <v>194</v>
      </c>
      <c r="C334" t="s">
        <v>1229</v>
      </c>
      <c r="D334" t="s">
        <v>184</v>
      </c>
      <c r="E334" t="s">
        <v>553</v>
      </c>
      <c r="F334">
        <v>60.03</v>
      </c>
      <c r="G334" t="s">
        <v>198</v>
      </c>
      <c r="H334">
        <v>2</v>
      </c>
    </row>
    <row r="335" spans="1:8" x14ac:dyDescent="0.15">
      <c r="A335" s="73">
        <v>334</v>
      </c>
      <c r="B335" t="s">
        <v>194</v>
      </c>
      <c r="C335" t="s">
        <v>1234</v>
      </c>
      <c r="D335" t="s">
        <v>183</v>
      </c>
      <c r="E335" t="s">
        <v>553</v>
      </c>
      <c r="F335">
        <v>56.31</v>
      </c>
      <c r="G335" t="s">
        <v>198</v>
      </c>
      <c r="H335">
        <v>2</v>
      </c>
    </row>
    <row r="336" spans="1:8" x14ac:dyDescent="0.15">
      <c r="A336" s="73">
        <v>335</v>
      </c>
      <c r="B336" t="s">
        <v>194</v>
      </c>
      <c r="C336" t="s">
        <v>1235</v>
      </c>
      <c r="D336" t="s">
        <v>184</v>
      </c>
      <c r="E336" t="s">
        <v>553</v>
      </c>
      <c r="F336">
        <v>60.03</v>
      </c>
      <c r="G336" t="s">
        <v>198</v>
      </c>
      <c r="H336">
        <v>2</v>
      </c>
    </row>
    <row r="337" spans="1:8" x14ac:dyDescent="0.15">
      <c r="A337" s="73">
        <v>336</v>
      </c>
      <c r="B337" t="s">
        <v>194</v>
      </c>
      <c r="C337" t="s">
        <v>1240</v>
      </c>
      <c r="D337" t="s">
        <v>183</v>
      </c>
      <c r="E337" t="s">
        <v>553</v>
      </c>
      <c r="F337">
        <v>56.31</v>
      </c>
      <c r="G337" t="s">
        <v>198</v>
      </c>
      <c r="H337">
        <v>2</v>
      </c>
    </row>
    <row r="338" spans="1:8" x14ac:dyDescent="0.15">
      <c r="A338" s="73">
        <v>337</v>
      </c>
      <c r="B338" t="s">
        <v>194</v>
      </c>
      <c r="C338" t="s">
        <v>1241</v>
      </c>
      <c r="D338" t="s">
        <v>184</v>
      </c>
      <c r="E338" t="s">
        <v>553</v>
      </c>
      <c r="F338">
        <v>60.03</v>
      </c>
      <c r="G338" t="s">
        <v>198</v>
      </c>
      <c r="H338">
        <v>2</v>
      </c>
    </row>
    <row r="339" spans="1:8" x14ac:dyDescent="0.15">
      <c r="A339" s="73">
        <v>338</v>
      </c>
      <c r="B339" t="s">
        <v>194</v>
      </c>
      <c r="C339" t="s">
        <v>1246</v>
      </c>
      <c r="D339" t="s">
        <v>183</v>
      </c>
      <c r="E339" t="s">
        <v>553</v>
      </c>
      <c r="F339">
        <v>56.31</v>
      </c>
      <c r="G339" t="s">
        <v>198</v>
      </c>
      <c r="H339">
        <v>2</v>
      </c>
    </row>
    <row r="340" spans="1:8" x14ac:dyDescent="0.15">
      <c r="A340" s="73">
        <v>339</v>
      </c>
      <c r="B340" t="s">
        <v>194</v>
      </c>
      <c r="C340" t="s">
        <v>1247</v>
      </c>
      <c r="D340" t="s">
        <v>184</v>
      </c>
      <c r="E340" t="s">
        <v>553</v>
      </c>
      <c r="F340">
        <v>60.03</v>
      </c>
      <c r="G340" t="s">
        <v>198</v>
      </c>
      <c r="H340">
        <v>2</v>
      </c>
    </row>
    <row r="341" spans="1:8" x14ac:dyDescent="0.15">
      <c r="A341" s="73">
        <v>340</v>
      </c>
      <c r="B341" t="s">
        <v>194</v>
      </c>
      <c r="C341" t="s">
        <v>1252</v>
      </c>
      <c r="D341" t="s">
        <v>183</v>
      </c>
      <c r="E341" t="s">
        <v>553</v>
      </c>
      <c r="F341">
        <v>56.31</v>
      </c>
      <c r="G341" t="s">
        <v>198</v>
      </c>
      <c r="H341">
        <v>2</v>
      </c>
    </row>
    <row r="342" spans="1:8" x14ac:dyDescent="0.15">
      <c r="A342" s="73">
        <v>341</v>
      </c>
      <c r="B342" t="s">
        <v>194</v>
      </c>
      <c r="C342" t="s">
        <v>1253</v>
      </c>
      <c r="D342" t="s">
        <v>184</v>
      </c>
      <c r="E342" t="s">
        <v>553</v>
      </c>
      <c r="F342">
        <v>60.03</v>
      </c>
      <c r="G342" t="s">
        <v>198</v>
      </c>
      <c r="H342">
        <v>2</v>
      </c>
    </row>
    <row r="343" spans="1:8" x14ac:dyDescent="0.15">
      <c r="A343" s="73">
        <v>342</v>
      </c>
      <c r="B343" t="s">
        <v>194</v>
      </c>
      <c r="C343" t="s">
        <v>1258</v>
      </c>
      <c r="D343" t="s">
        <v>183</v>
      </c>
      <c r="E343" t="s">
        <v>553</v>
      </c>
      <c r="F343">
        <v>56.31</v>
      </c>
      <c r="G343" t="s">
        <v>198</v>
      </c>
      <c r="H343">
        <v>2</v>
      </c>
    </row>
    <row r="344" spans="1:8" x14ac:dyDescent="0.15">
      <c r="A344" s="73">
        <v>343</v>
      </c>
      <c r="B344" t="s">
        <v>194</v>
      </c>
      <c r="C344" t="s">
        <v>1259</v>
      </c>
      <c r="D344" t="s">
        <v>184</v>
      </c>
      <c r="E344" t="s">
        <v>553</v>
      </c>
      <c r="F344">
        <v>60.03</v>
      </c>
      <c r="G344" t="s">
        <v>198</v>
      </c>
      <c r="H344">
        <v>2</v>
      </c>
    </row>
    <row r="345" spans="1:8" x14ac:dyDescent="0.15">
      <c r="A345" s="73">
        <v>344</v>
      </c>
      <c r="B345" t="s">
        <v>194</v>
      </c>
      <c r="C345" t="s">
        <v>1264</v>
      </c>
      <c r="D345" t="s">
        <v>183</v>
      </c>
      <c r="E345" t="s">
        <v>553</v>
      </c>
      <c r="F345">
        <v>56.31</v>
      </c>
      <c r="G345" t="s">
        <v>198</v>
      </c>
      <c r="H345">
        <v>2</v>
      </c>
    </row>
    <row r="346" spans="1:8" x14ac:dyDescent="0.15">
      <c r="A346" s="73">
        <v>345</v>
      </c>
      <c r="B346" t="s">
        <v>194</v>
      </c>
      <c r="C346" t="s">
        <v>1265</v>
      </c>
      <c r="D346" t="s">
        <v>184</v>
      </c>
      <c r="E346" t="s">
        <v>553</v>
      </c>
      <c r="F346">
        <v>60.03</v>
      </c>
      <c r="G346" t="s">
        <v>198</v>
      </c>
      <c r="H346">
        <v>2</v>
      </c>
    </row>
    <row r="347" spans="1:8" x14ac:dyDescent="0.15">
      <c r="A347" s="73">
        <v>346</v>
      </c>
      <c r="B347" t="s">
        <v>194</v>
      </c>
      <c r="C347" t="s">
        <v>1270</v>
      </c>
      <c r="D347" t="s">
        <v>183</v>
      </c>
      <c r="E347" t="s">
        <v>553</v>
      </c>
      <c r="F347">
        <v>56.31</v>
      </c>
      <c r="G347" t="s">
        <v>198</v>
      </c>
      <c r="H347">
        <v>2</v>
      </c>
    </row>
    <row r="348" spans="1:8" x14ac:dyDescent="0.15">
      <c r="A348" s="73">
        <v>347</v>
      </c>
      <c r="B348" t="s">
        <v>194</v>
      </c>
      <c r="C348" t="s">
        <v>1271</v>
      </c>
      <c r="D348" t="s">
        <v>184</v>
      </c>
      <c r="E348" t="s">
        <v>553</v>
      </c>
      <c r="F348">
        <v>60.03</v>
      </c>
      <c r="G348" t="s">
        <v>198</v>
      </c>
      <c r="H348">
        <v>2</v>
      </c>
    </row>
    <row r="349" spans="1:8" x14ac:dyDescent="0.15">
      <c r="A349" s="73">
        <v>348</v>
      </c>
      <c r="B349" t="s">
        <v>194</v>
      </c>
      <c r="C349" t="s">
        <v>1276</v>
      </c>
      <c r="D349" t="s">
        <v>183</v>
      </c>
      <c r="E349" t="s">
        <v>553</v>
      </c>
      <c r="F349">
        <v>56.31</v>
      </c>
      <c r="G349" t="s">
        <v>198</v>
      </c>
      <c r="H349">
        <v>2</v>
      </c>
    </row>
    <row r="350" spans="1:8" x14ac:dyDescent="0.15">
      <c r="A350" s="73">
        <v>349</v>
      </c>
      <c r="B350" t="s">
        <v>194</v>
      </c>
      <c r="C350" t="s">
        <v>1277</v>
      </c>
      <c r="D350" t="s">
        <v>184</v>
      </c>
      <c r="E350" t="s">
        <v>553</v>
      </c>
      <c r="F350">
        <v>59.64</v>
      </c>
      <c r="G350" t="s">
        <v>198</v>
      </c>
      <c r="H350">
        <v>2</v>
      </c>
    </row>
    <row r="351" spans="1:8" x14ac:dyDescent="0.15">
      <c r="A351" s="73">
        <v>350</v>
      </c>
      <c r="B351" t="s">
        <v>194</v>
      </c>
      <c r="C351" t="s">
        <v>1285</v>
      </c>
      <c r="D351" t="s">
        <v>184</v>
      </c>
      <c r="E351" t="s">
        <v>553</v>
      </c>
      <c r="F351">
        <v>59.64</v>
      </c>
      <c r="G351" t="s">
        <v>198</v>
      </c>
      <c r="H351">
        <v>2</v>
      </c>
    </row>
    <row r="352" spans="1:8" x14ac:dyDescent="0.15">
      <c r="A352" s="73">
        <v>351</v>
      </c>
      <c r="B352" t="s">
        <v>194</v>
      </c>
      <c r="C352" t="s">
        <v>1293</v>
      </c>
      <c r="D352" t="s">
        <v>184</v>
      </c>
      <c r="E352" t="s">
        <v>553</v>
      </c>
      <c r="F352">
        <v>59.64</v>
      </c>
      <c r="G352" t="s">
        <v>198</v>
      </c>
      <c r="H352">
        <v>2</v>
      </c>
    </row>
    <row r="353" spans="1:8" x14ac:dyDescent="0.15">
      <c r="A353" s="73">
        <v>352</v>
      </c>
      <c r="B353" t="s">
        <v>194</v>
      </c>
      <c r="C353" t="s">
        <v>1301</v>
      </c>
      <c r="D353" t="s">
        <v>184</v>
      </c>
      <c r="E353" t="s">
        <v>553</v>
      </c>
      <c r="F353">
        <v>59.64</v>
      </c>
      <c r="G353" t="s">
        <v>198</v>
      </c>
      <c r="H353">
        <v>2</v>
      </c>
    </row>
    <row r="354" spans="1:8" x14ac:dyDescent="0.15">
      <c r="A354" s="73">
        <v>353</v>
      </c>
      <c r="B354" t="s">
        <v>194</v>
      </c>
      <c r="C354" t="s">
        <v>1309</v>
      </c>
      <c r="D354" t="s">
        <v>184</v>
      </c>
      <c r="E354" t="s">
        <v>553</v>
      </c>
      <c r="F354">
        <v>59.93</v>
      </c>
      <c r="G354" t="s">
        <v>198</v>
      </c>
      <c r="H354">
        <v>2</v>
      </c>
    </row>
    <row r="355" spans="1:8" x14ac:dyDescent="0.15">
      <c r="A355" s="73">
        <v>354</v>
      </c>
      <c r="B355" t="s">
        <v>194</v>
      </c>
      <c r="C355" t="s">
        <v>1317</v>
      </c>
      <c r="D355" t="s">
        <v>184</v>
      </c>
      <c r="E355" t="s">
        <v>553</v>
      </c>
      <c r="F355">
        <v>59.93</v>
      </c>
      <c r="G355" t="s">
        <v>198</v>
      </c>
      <c r="H355">
        <v>2</v>
      </c>
    </row>
    <row r="356" spans="1:8" x14ac:dyDescent="0.15">
      <c r="A356" s="73">
        <v>355</v>
      </c>
      <c r="B356" t="s">
        <v>194</v>
      </c>
      <c r="C356" t="s">
        <v>1325</v>
      </c>
      <c r="D356" t="s">
        <v>184</v>
      </c>
      <c r="E356" t="s">
        <v>553</v>
      </c>
      <c r="F356">
        <v>59.93</v>
      </c>
      <c r="G356" t="s">
        <v>198</v>
      </c>
      <c r="H356">
        <v>2</v>
      </c>
    </row>
    <row r="357" spans="1:8" x14ac:dyDescent="0.15">
      <c r="A357" s="73">
        <v>356</v>
      </c>
      <c r="B357" t="s">
        <v>194</v>
      </c>
      <c r="C357" t="s">
        <v>1333</v>
      </c>
      <c r="D357" t="s">
        <v>184</v>
      </c>
      <c r="E357" t="s">
        <v>553</v>
      </c>
      <c r="F357">
        <v>59.93</v>
      </c>
      <c r="G357" t="s">
        <v>198</v>
      </c>
      <c r="H357">
        <v>2</v>
      </c>
    </row>
    <row r="358" spans="1:8" x14ac:dyDescent="0.15">
      <c r="A358" s="73">
        <v>357</v>
      </c>
      <c r="B358" t="s">
        <v>194</v>
      </c>
      <c r="C358" t="s">
        <v>1341</v>
      </c>
      <c r="D358" t="s">
        <v>184</v>
      </c>
      <c r="E358" t="s">
        <v>553</v>
      </c>
      <c r="F358">
        <v>59.93</v>
      </c>
      <c r="G358" t="s">
        <v>198</v>
      </c>
      <c r="H358">
        <v>2</v>
      </c>
    </row>
    <row r="359" spans="1:8" x14ac:dyDescent="0.15">
      <c r="A359" s="73">
        <v>358</v>
      </c>
      <c r="B359" t="s">
        <v>194</v>
      </c>
      <c r="C359" t="s">
        <v>1349</v>
      </c>
      <c r="D359" t="s">
        <v>184</v>
      </c>
      <c r="E359" t="s">
        <v>553</v>
      </c>
      <c r="F359">
        <v>59.93</v>
      </c>
      <c r="G359" t="s">
        <v>198</v>
      </c>
      <c r="H359">
        <v>2</v>
      </c>
    </row>
    <row r="360" spans="1:8" x14ac:dyDescent="0.15">
      <c r="A360" s="73">
        <v>359</v>
      </c>
      <c r="B360" t="s">
        <v>194</v>
      </c>
      <c r="C360" t="s">
        <v>1357</v>
      </c>
      <c r="D360" t="s">
        <v>184</v>
      </c>
      <c r="E360" t="s">
        <v>553</v>
      </c>
      <c r="F360">
        <v>59.93</v>
      </c>
      <c r="G360" t="s">
        <v>198</v>
      </c>
      <c r="H360">
        <v>2</v>
      </c>
    </row>
    <row r="361" spans="1:8" x14ac:dyDescent="0.15">
      <c r="A361" s="73">
        <v>360</v>
      </c>
      <c r="B361" t="s">
        <v>194</v>
      </c>
      <c r="C361" t="s">
        <v>1365</v>
      </c>
      <c r="D361" t="s">
        <v>184</v>
      </c>
      <c r="E361" t="s">
        <v>553</v>
      </c>
      <c r="F361">
        <v>59.93</v>
      </c>
      <c r="G361" t="s">
        <v>198</v>
      </c>
      <c r="H361">
        <v>2</v>
      </c>
    </row>
    <row r="362" spans="1:8" x14ac:dyDescent="0.15">
      <c r="A362" s="73">
        <v>361</v>
      </c>
      <c r="B362" t="s">
        <v>194</v>
      </c>
      <c r="C362" t="s">
        <v>1373</v>
      </c>
      <c r="D362" t="s">
        <v>184</v>
      </c>
      <c r="E362" t="s">
        <v>553</v>
      </c>
      <c r="F362">
        <v>59.93</v>
      </c>
      <c r="G362" t="s">
        <v>198</v>
      </c>
      <c r="H362">
        <v>2</v>
      </c>
    </row>
    <row r="363" spans="1:8" x14ac:dyDescent="0.15">
      <c r="A363" s="73">
        <v>362</v>
      </c>
      <c r="B363" t="s">
        <v>194</v>
      </c>
      <c r="C363" t="s">
        <v>1381</v>
      </c>
      <c r="D363" t="s">
        <v>184</v>
      </c>
      <c r="E363" t="s">
        <v>553</v>
      </c>
      <c r="F363">
        <v>59.93</v>
      </c>
      <c r="G363" t="s">
        <v>198</v>
      </c>
      <c r="H363">
        <v>2</v>
      </c>
    </row>
    <row r="364" spans="1:8" x14ac:dyDescent="0.15">
      <c r="A364" s="73">
        <v>363</v>
      </c>
      <c r="B364" t="s">
        <v>194</v>
      </c>
      <c r="C364" t="s">
        <v>1389</v>
      </c>
      <c r="D364" t="s">
        <v>184</v>
      </c>
      <c r="E364" t="s">
        <v>553</v>
      </c>
      <c r="F364">
        <v>59.93</v>
      </c>
      <c r="G364" t="s">
        <v>198</v>
      </c>
      <c r="H364">
        <v>2</v>
      </c>
    </row>
    <row r="365" spans="1:8" x14ac:dyDescent="0.15">
      <c r="A365" s="73">
        <v>364</v>
      </c>
      <c r="B365" t="s">
        <v>194</v>
      </c>
      <c r="C365" t="s">
        <v>1397</v>
      </c>
      <c r="D365" t="s">
        <v>184</v>
      </c>
      <c r="E365" t="s">
        <v>553</v>
      </c>
      <c r="F365">
        <v>59.93</v>
      </c>
      <c r="G365" t="s">
        <v>198</v>
      </c>
      <c r="H365">
        <v>2</v>
      </c>
    </row>
    <row r="366" spans="1:8" x14ac:dyDescent="0.15">
      <c r="A366" s="73">
        <v>365</v>
      </c>
      <c r="B366" t="s">
        <v>194</v>
      </c>
      <c r="C366" t="s">
        <v>1405</v>
      </c>
      <c r="D366" t="s">
        <v>184</v>
      </c>
      <c r="E366" t="s">
        <v>553</v>
      </c>
      <c r="F366">
        <v>59.93</v>
      </c>
      <c r="G366" t="s">
        <v>198</v>
      </c>
      <c r="H366">
        <v>2</v>
      </c>
    </row>
    <row r="367" spans="1:8" x14ac:dyDescent="0.15">
      <c r="A367" s="73">
        <v>366</v>
      </c>
      <c r="B367" t="s">
        <v>194</v>
      </c>
      <c r="C367" t="s">
        <v>1413</v>
      </c>
      <c r="D367" t="s">
        <v>184</v>
      </c>
      <c r="E367" t="s">
        <v>553</v>
      </c>
      <c r="F367">
        <v>59.93</v>
      </c>
      <c r="G367" t="s">
        <v>198</v>
      </c>
      <c r="H367">
        <v>2</v>
      </c>
    </row>
    <row r="368" spans="1:8" x14ac:dyDescent="0.15">
      <c r="A368" s="73">
        <v>367</v>
      </c>
      <c r="B368" t="s">
        <v>194</v>
      </c>
      <c r="C368" t="s">
        <v>1421</v>
      </c>
      <c r="D368" t="s">
        <v>184</v>
      </c>
      <c r="E368" t="s">
        <v>553</v>
      </c>
      <c r="F368">
        <v>59.93</v>
      </c>
      <c r="G368" t="s">
        <v>198</v>
      </c>
      <c r="H368">
        <v>2</v>
      </c>
    </row>
    <row r="369" spans="1:8" x14ac:dyDescent="0.15">
      <c r="A369" s="73">
        <v>368</v>
      </c>
      <c r="B369" t="s">
        <v>194</v>
      </c>
      <c r="C369" t="s">
        <v>1429</v>
      </c>
      <c r="D369" t="s">
        <v>184</v>
      </c>
      <c r="E369" t="s">
        <v>553</v>
      </c>
      <c r="F369">
        <v>59.93</v>
      </c>
      <c r="G369" t="s">
        <v>198</v>
      </c>
      <c r="H369">
        <v>2</v>
      </c>
    </row>
    <row r="370" spans="1:8" x14ac:dyDescent="0.15">
      <c r="A370" s="73">
        <v>369</v>
      </c>
      <c r="B370" t="s">
        <v>194</v>
      </c>
      <c r="C370" t="s">
        <v>1437</v>
      </c>
      <c r="D370" t="s">
        <v>184</v>
      </c>
      <c r="E370" t="s">
        <v>553</v>
      </c>
      <c r="F370">
        <v>59.93</v>
      </c>
      <c r="G370" t="s">
        <v>198</v>
      </c>
      <c r="H370">
        <v>2</v>
      </c>
    </row>
    <row r="371" spans="1:8" x14ac:dyDescent="0.15">
      <c r="A371" s="73">
        <v>370</v>
      </c>
      <c r="B371" t="s">
        <v>194</v>
      </c>
      <c r="C371" t="s">
        <v>1445</v>
      </c>
      <c r="D371" t="s">
        <v>184</v>
      </c>
      <c r="E371" t="s">
        <v>553</v>
      </c>
      <c r="F371">
        <v>59.93</v>
      </c>
      <c r="G371" t="s">
        <v>198</v>
      </c>
      <c r="H371">
        <v>2</v>
      </c>
    </row>
    <row r="372" spans="1:8" x14ac:dyDescent="0.15">
      <c r="A372" s="73">
        <v>371</v>
      </c>
      <c r="B372" t="s">
        <v>194</v>
      </c>
      <c r="C372" t="s">
        <v>1453</v>
      </c>
      <c r="D372" t="s">
        <v>184</v>
      </c>
      <c r="E372" t="s">
        <v>553</v>
      </c>
      <c r="F372">
        <v>59.93</v>
      </c>
      <c r="G372" t="s">
        <v>198</v>
      </c>
      <c r="H372">
        <v>2</v>
      </c>
    </row>
    <row r="373" spans="1:8" x14ac:dyDescent="0.15">
      <c r="A373" s="73">
        <v>372</v>
      </c>
      <c r="B373" t="s">
        <v>194</v>
      </c>
      <c r="C373" t="s">
        <v>1461</v>
      </c>
      <c r="D373" t="s">
        <v>184</v>
      </c>
      <c r="E373" t="s">
        <v>553</v>
      </c>
      <c r="F373">
        <v>59.93</v>
      </c>
      <c r="G373" t="s">
        <v>198</v>
      </c>
      <c r="H373">
        <v>2</v>
      </c>
    </row>
    <row r="374" spans="1:8" x14ac:dyDescent="0.15">
      <c r="A374" s="73">
        <v>373</v>
      </c>
      <c r="B374" t="s">
        <v>194</v>
      </c>
      <c r="C374" t="s">
        <v>1469</v>
      </c>
      <c r="D374" t="s">
        <v>184</v>
      </c>
      <c r="E374" t="s">
        <v>553</v>
      </c>
      <c r="F374">
        <v>59.93</v>
      </c>
      <c r="G374" t="s">
        <v>198</v>
      </c>
      <c r="H374">
        <v>2</v>
      </c>
    </row>
    <row r="375" spans="1:8" x14ac:dyDescent="0.15">
      <c r="A375" s="73">
        <v>374</v>
      </c>
      <c r="B375" t="s">
        <v>194</v>
      </c>
      <c r="C375" t="s">
        <v>1477</v>
      </c>
      <c r="D375" t="s">
        <v>184</v>
      </c>
      <c r="E375" t="s">
        <v>553</v>
      </c>
      <c r="F375">
        <v>59.93</v>
      </c>
      <c r="G375" t="s">
        <v>198</v>
      </c>
      <c r="H375">
        <v>2</v>
      </c>
    </row>
    <row r="376" spans="1:8" x14ac:dyDescent="0.15">
      <c r="A376" s="73">
        <v>375</v>
      </c>
      <c r="B376" t="s">
        <v>194</v>
      </c>
      <c r="C376" t="s">
        <v>1485</v>
      </c>
      <c r="D376" t="s">
        <v>184</v>
      </c>
      <c r="E376" t="s">
        <v>553</v>
      </c>
      <c r="F376">
        <v>59.93</v>
      </c>
      <c r="G376" t="s">
        <v>198</v>
      </c>
      <c r="H376">
        <v>2</v>
      </c>
    </row>
    <row r="377" spans="1:8" x14ac:dyDescent="0.15">
      <c r="A377" s="73">
        <v>376</v>
      </c>
      <c r="B377" t="s">
        <v>194</v>
      </c>
      <c r="C377" t="s">
        <v>1493</v>
      </c>
      <c r="D377" t="s">
        <v>184</v>
      </c>
      <c r="E377" t="s">
        <v>553</v>
      </c>
      <c r="F377">
        <v>59.93</v>
      </c>
      <c r="G377" t="s">
        <v>198</v>
      </c>
      <c r="H377">
        <v>2</v>
      </c>
    </row>
    <row r="378" spans="1:8" x14ac:dyDescent="0.15">
      <c r="A378" s="73">
        <v>377</v>
      </c>
      <c r="B378" t="s">
        <v>194</v>
      </c>
      <c r="C378" t="s">
        <v>1501</v>
      </c>
      <c r="D378" t="s">
        <v>184</v>
      </c>
      <c r="E378" t="s">
        <v>553</v>
      </c>
      <c r="F378">
        <v>59.93</v>
      </c>
      <c r="G378" t="s">
        <v>198</v>
      </c>
      <c r="H378">
        <v>2</v>
      </c>
    </row>
    <row r="379" spans="1:8" x14ac:dyDescent="0.15">
      <c r="A379" s="73">
        <v>378</v>
      </c>
      <c r="B379" t="s">
        <v>194</v>
      </c>
      <c r="C379" t="s">
        <v>1514</v>
      </c>
      <c r="D379" t="s">
        <v>1515</v>
      </c>
      <c r="E379" t="s">
        <v>190</v>
      </c>
      <c r="F379">
        <v>59.69</v>
      </c>
      <c r="G379" t="s">
        <v>198</v>
      </c>
      <c r="H379">
        <v>2</v>
      </c>
    </row>
    <row r="380" spans="1:8" x14ac:dyDescent="0.15">
      <c r="A380" s="73">
        <v>379</v>
      </c>
      <c r="B380" t="s">
        <v>194</v>
      </c>
      <c r="C380" t="s">
        <v>1521</v>
      </c>
      <c r="D380" t="s">
        <v>1515</v>
      </c>
      <c r="E380" t="s">
        <v>190</v>
      </c>
      <c r="F380">
        <v>59.69</v>
      </c>
      <c r="G380" t="s">
        <v>198</v>
      </c>
      <c r="H380">
        <v>2</v>
      </c>
    </row>
    <row r="381" spans="1:8" x14ac:dyDescent="0.15">
      <c r="A381" s="73">
        <v>380</v>
      </c>
      <c r="B381" t="s">
        <v>194</v>
      </c>
      <c r="C381" t="s">
        <v>1527</v>
      </c>
      <c r="D381" t="s">
        <v>1515</v>
      </c>
      <c r="E381" t="s">
        <v>190</v>
      </c>
      <c r="F381">
        <v>59.69</v>
      </c>
      <c r="G381" t="s">
        <v>198</v>
      </c>
      <c r="H381">
        <v>2</v>
      </c>
    </row>
    <row r="382" spans="1:8" x14ac:dyDescent="0.15">
      <c r="A382" s="73">
        <v>381</v>
      </c>
      <c r="B382" t="s">
        <v>194</v>
      </c>
      <c r="C382" t="s">
        <v>1533</v>
      </c>
      <c r="D382" t="s">
        <v>1515</v>
      </c>
      <c r="E382" t="s">
        <v>190</v>
      </c>
      <c r="F382">
        <v>59.69</v>
      </c>
      <c r="G382" t="s">
        <v>198</v>
      </c>
      <c r="H382">
        <v>2</v>
      </c>
    </row>
    <row r="383" spans="1:8" x14ac:dyDescent="0.15">
      <c r="A383" s="73">
        <v>382</v>
      </c>
      <c r="B383" t="s">
        <v>194</v>
      </c>
      <c r="C383" t="s">
        <v>1539</v>
      </c>
      <c r="D383" t="s">
        <v>1515</v>
      </c>
      <c r="E383" t="s">
        <v>190</v>
      </c>
      <c r="F383">
        <v>59.79</v>
      </c>
      <c r="G383" t="s">
        <v>198</v>
      </c>
      <c r="H383">
        <v>2</v>
      </c>
    </row>
    <row r="384" spans="1:8" x14ac:dyDescent="0.15">
      <c r="A384" s="73">
        <v>383</v>
      </c>
      <c r="B384" t="s">
        <v>194</v>
      </c>
      <c r="C384" t="s">
        <v>1545</v>
      </c>
      <c r="D384" t="s">
        <v>1515</v>
      </c>
      <c r="E384" t="s">
        <v>190</v>
      </c>
      <c r="F384">
        <v>59.79</v>
      </c>
      <c r="G384" t="s">
        <v>198</v>
      </c>
      <c r="H384">
        <v>2</v>
      </c>
    </row>
    <row r="385" spans="1:8" x14ac:dyDescent="0.15">
      <c r="A385" s="73">
        <v>384</v>
      </c>
      <c r="B385" t="s">
        <v>194</v>
      </c>
      <c r="C385" t="s">
        <v>1551</v>
      </c>
      <c r="D385" t="s">
        <v>1515</v>
      </c>
      <c r="E385" t="s">
        <v>190</v>
      </c>
      <c r="F385">
        <v>59.79</v>
      </c>
      <c r="G385" t="s">
        <v>198</v>
      </c>
      <c r="H385">
        <v>2</v>
      </c>
    </row>
    <row r="386" spans="1:8" x14ac:dyDescent="0.15">
      <c r="A386" s="73">
        <v>385</v>
      </c>
      <c r="B386" t="s">
        <v>194</v>
      </c>
      <c r="C386" t="s">
        <v>1557</v>
      </c>
      <c r="D386" t="s">
        <v>1515</v>
      </c>
      <c r="E386" t="s">
        <v>190</v>
      </c>
      <c r="F386">
        <v>59.79</v>
      </c>
      <c r="G386" t="s">
        <v>198</v>
      </c>
      <c r="H386">
        <v>2</v>
      </c>
    </row>
    <row r="387" spans="1:8" x14ac:dyDescent="0.15">
      <c r="A387" s="73">
        <v>386</v>
      </c>
      <c r="B387" t="s">
        <v>194</v>
      </c>
      <c r="C387" t="s">
        <v>1563</v>
      </c>
      <c r="D387" t="s">
        <v>1515</v>
      </c>
      <c r="E387" t="s">
        <v>190</v>
      </c>
      <c r="F387">
        <v>59.79</v>
      </c>
      <c r="G387" t="s">
        <v>198</v>
      </c>
      <c r="H387">
        <v>2</v>
      </c>
    </row>
    <row r="388" spans="1:8" x14ac:dyDescent="0.15">
      <c r="A388" s="73">
        <v>387</v>
      </c>
      <c r="B388" t="s">
        <v>194</v>
      </c>
      <c r="C388" t="s">
        <v>1569</v>
      </c>
      <c r="D388" t="s">
        <v>1515</v>
      </c>
      <c r="E388" t="s">
        <v>190</v>
      </c>
      <c r="F388">
        <v>59.79</v>
      </c>
      <c r="G388" t="s">
        <v>198</v>
      </c>
      <c r="H388">
        <v>2</v>
      </c>
    </row>
    <row r="389" spans="1:8" x14ac:dyDescent="0.15">
      <c r="A389" s="73">
        <v>388</v>
      </c>
      <c r="B389" t="s">
        <v>194</v>
      </c>
      <c r="C389" t="s">
        <v>1575</v>
      </c>
      <c r="D389" t="s">
        <v>1515</v>
      </c>
      <c r="E389" t="s">
        <v>190</v>
      </c>
      <c r="F389">
        <v>59.79</v>
      </c>
      <c r="G389" t="s">
        <v>198</v>
      </c>
      <c r="H389">
        <v>2</v>
      </c>
    </row>
    <row r="390" spans="1:8" x14ac:dyDescent="0.15">
      <c r="A390" s="73">
        <v>389</v>
      </c>
      <c r="B390" t="s">
        <v>194</v>
      </c>
      <c r="C390" t="s">
        <v>1581</v>
      </c>
      <c r="D390" t="s">
        <v>1515</v>
      </c>
      <c r="E390" t="s">
        <v>190</v>
      </c>
      <c r="F390">
        <v>59.79</v>
      </c>
      <c r="G390" t="s">
        <v>198</v>
      </c>
      <c r="H390">
        <v>2</v>
      </c>
    </row>
    <row r="391" spans="1:8" x14ac:dyDescent="0.15">
      <c r="A391" s="73">
        <v>390</v>
      </c>
      <c r="B391" t="s">
        <v>194</v>
      </c>
      <c r="C391" t="s">
        <v>1587</v>
      </c>
      <c r="D391" t="s">
        <v>1515</v>
      </c>
      <c r="E391" t="s">
        <v>190</v>
      </c>
      <c r="F391">
        <v>59.79</v>
      </c>
      <c r="G391" t="s">
        <v>198</v>
      </c>
      <c r="H391">
        <v>2</v>
      </c>
    </row>
    <row r="392" spans="1:8" x14ac:dyDescent="0.15">
      <c r="A392" s="73">
        <v>391</v>
      </c>
      <c r="B392" t="s">
        <v>194</v>
      </c>
      <c r="C392" t="s">
        <v>1593</v>
      </c>
      <c r="D392" t="s">
        <v>1515</v>
      </c>
      <c r="E392" t="s">
        <v>190</v>
      </c>
      <c r="F392">
        <v>59.79</v>
      </c>
      <c r="G392" t="s">
        <v>198</v>
      </c>
      <c r="H392">
        <v>2</v>
      </c>
    </row>
    <row r="393" spans="1:8" x14ac:dyDescent="0.15">
      <c r="A393" s="73">
        <v>392</v>
      </c>
      <c r="B393" t="s">
        <v>194</v>
      </c>
      <c r="C393" t="s">
        <v>1599</v>
      </c>
      <c r="D393" t="s">
        <v>1515</v>
      </c>
      <c r="E393" t="s">
        <v>190</v>
      </c>
      <c r="F393">
        <v>59.79</v>
      </c>
      <c r="G393" t="s">
        <v>198</v>
      </c>
      <c r="H393">
        <v>2</v>
      </c>
    </row>
    <row r="394" spans="1:8" x14ac:dyDescent="0.15">
      <c r="A394" s="73">
        <v>393</v>
      </c>
      <c r="B394" t="s">
        <v>194</v>
      </c>
      <c r="C394" t="s">
        <v>1605</v>
      </c>
      <c r="D394" t="s">
        <v>1515</v>
      </c>
      <c r="E394" t="s">
        <v>190</v>
      </c>
      <c r="F394">
        <v>59.79</v>
      </c>
      <c r="G394" t="s">
        <v>198</v>
      </c>
      <c r="H394">
        <v>2</v>
      </c>
    </row>
    <row r="395" spans="1:8" x14ac:dyDescent="0.15">
      <c r="A395" s="73">
        <v>394</v>
      </c>
      <c r="B395" t="s">
        <v>194</v>
      </c>
      <c r="C395" t="s">
        <v>1611</v>
      </c>
      <c r="D395" t="s">
        <v>1515</v>
      </c>
      <c r="E395" t="s">
        <v>190</v>
      </c>
      <c r="F395">
        <v>59.79</v>
      </c>
      <c r="G395" t="s">
        <v>198</v>
      </c>
      <c r="H395">
        <v>2</v>
      </c>
    </row>
    <row r="396" spans="1:8" x14ac:dyDescent="0.15">
      <c r="A396" s="73">
        <v>395</v>
      </c>
      <c r="B396" t="s">
        <v>194</v>
      </c>
      <c r="C396" t="s">
        <v>1617</v>
      </c>
      <c r="D396" t="s">
        <v>1515</v>
      </c>
      <c r="E396" t="s">
        <v>190</v>
      </c>
      <c r="F396">
        <v>59.79</v>
      </c>
      <c r="G396" t="s">
        <v>198</v>
      </c>
      <c r="H396">
        <v>2</v>
      </c>
    </row>
    <row r="397" spans="1:8" x14ac:dyDescent="0.15">
      <c r="A397" s="73">
        <v>396</v>
      </c>
      <c r="B397" t="s">
        <v>194</v>
      </c>
      <c r="C397" t="s">
        <v>1623</v>
      </c>
      <c r="D397" t="s">
        <v>1515</v>
      </c>
      <c r="E397" t="s">
        <v>190</v>
      </c>
      <c r="F397">
        <v>59.79</v>
      </c>
      <c r="G397" t="s">
        <v>198</v>
      </c>
      <c r="H397">
        <v>2</v>
      </c>
    </row>
    <row r="398" spans="1:8" x14ac:dyDescent="0.15">
      <c r="A398" s="73">
        <v>397</v>
      </c>
      <c r="B398" t="s">
        <v>194</v>
      </c>
      <c r="C398" t="s">
        <v>1629</v>
      </c>
      <c r="D398" t="s">
        <v>1515</v>
      </c>
      <c r="E398" t="s">
        <v>190</v>
      </c>
      <c r="F398">
        <v>59.79</v>
      </c>
      <c r="G398" t="s">
        <v>198</v>
      </c>
      <c r="H398">
        <v>2</v>
      </c>
    </row>
    <row r="399" spans="1:8" x14ac:dyDescent="0.15">
      <c r="A399" s="73">
        <v>398</v>
      </c>
      <c r="B399" t="s">
        <v>194</v>
      </c>
      <c r="C399" t="s">
        <v>1635</v>
      </c>
      <c r="D399" t="s">
        <v>1515</v>
      </c>
      <c r="E399" t="s">
        <v>190</v>
      </c>
      <c r="F399">
        <v>59.79</v>
      </c>
      <c r="G399" t="s">
        <v>198</v>
      </c>
      <c r="H399">
        <v>2</v>
      </c>
    </row>
    <row r="400" spans="1:8" x14ac:dyDescent="0.15">
      <c r="A400" s="73">
        <v>399</v>
      </c>
      <c r="B400" t="s">
        <v>194</v>
      </c>
      <c r="C400" t="s">
        <v>1641</v>
      </c>
      <c r="D400" t="s">
        <v>1515</v>
      </c>
      <c r="E400" t="s">
        <v>190</v>
      </c>
      <c r="F400">
        <v>59.79</v>
      </c>
      <c r="G400" t="s">
        <v>198</v>
      </c>
      <c r="H400">
        <v>2</v>
      </c>
    </row>
    <row r="401" spans="1:8" x14ac:dyDescent="0.15">
      <c r="A401" s="73">
        <v>400</v>
      </c>
      <c r="B401" t="s">
        <v>194</v>
      </c>
      <c r="C401" t="s">
        <v>1647</v>
      </c>
      <c r="D401" t="s">
        <v>1515</v>
      </c>
      <c r="E401" t="s">
        <v>190</v>
      </c>
      <c r="F401">
        <v>59.79</v>
      </c>
      <c r="G401" t="s">
        <v>198</v>
      </c>
      <c r="H401">
        <v>2</v>
      </c>
    </row>
    <row r="402" spans="1:8" x14ac:dyDescent="0.15">
      <c r="A402" s="73">
        <v>401</v>
      </c>
      <c r="B402" t="s">
        <v>194</v>
      </c>
      <c r="C402" t="s">
        <v>1653</v>
      </c>
      <c r="D402" t="s">
        <v>1515</v>
      </c>
      <c r="E402" t="s">
        <v>190</v>
      </c>
      <c r="F402">
        <v>59.79</v>
      </c>
      <c r="G402" t="s">
        <v>198</v>
      </c>
      <c r="H402">
        <v>2</v>
      </c>
    </row>
    <row r="403" spans="1:8" x14ac:dyDescent="0.15">
      <c r="A403" s="73">
        <v>402</v>
      </c>
      <c r="B403" t="s">
        <v>194</v>
      </c>
      <c r="C403" t="s">
        <v>1659</v>
      </c>
      <c r="D403" t="s">
        <v>1515</v>
      </c>
      <c r="E403" t="s">
        <v>190</v>
      </c>
      <c r="F403">
        <v>59.79</v>
      </c>
      <c r="G403" t="s">
        <v>198</v>
      </c>
      <c r="H403">
        <v>2</v>
      </c>
    </row>
    <row r="404" spans="1:8" x14ac:dyDescent="0.15">
      <c r="A404" s="73">
        <v>403</v>
      </c>
      <c r="B404" t="s">
        <v>194</v>
      </c>
      <c r="C404" t="s">
        <v>1665</v>
      </c>
      <c r="D404" t="s">
        <v>1515</v>
      </c>
      <c r="E404" t="s">
        <v>190</v>
      </c>
      <c r="F404">
        <v>59.79</v>
      </c>
      <c r="G404" t="s">
        <v>198</v>
      </c>
      <c r="H404">
        <v>2</v>
      </c>
    </row>
    <row r="405" spans="1:8" x14ac:dyDescent="0.15">
      <c r="A405" s="73">
        <v>404</v>
      </c>
      <c r="B405" t="s">
        <v>194</v>
      </c>
      <c r="C405" t="s">
        <v>1671</v>
      </c>
      <c r="D405" t="s">
        <v>1515</v>
      </c>
      <c r="E405" t="s">
        <v>190</v>
      </c>
      <c r="F405">
        <v>59.79</v>
      </c>
      <c r="G405" t="s">
        <v>198</v>
      </c>
      <c r="H405">
        <v>2</v>
      </c>
    </row>
    <row r="406" spans="1:8" x14ac:dyDescent="0.15">
      <c r="A406" s="73">
        <v>405</v>
      </c>
      <c r="B406" t="s">
        <v>194</v>
      </c>
      <c r="C406" t="s">
        <v>1677</v>
      </c>
      <c r="D406" t="s">
        <v>1515</v>
      </c>
      <c r="E406" t="s">
        <v>190</v>
      </c>
      <c r="F406">
        <v>59.79</v>
      </c>
      <c r="G406" t="s">
        <v>198</v>
      </c>
      <c r="H406">
        <v>2</v>
      </c>
    </row>
    <row r="407" spans="1:8" x14ac:dyDescent="0.15">
      <c r="A407" s="73">
        <v>406</v>
      </c>
      <c r="B407" t="s">
        <v>194</v>
      </c>
      <c r="C407" t="s">
        <v>1683</v>
      </c>
      <c r="D407" t="s">
        <v>1515</v>
      </c>
      <c r="E407" t="s">
        <v>190</v>
      </c>
      <c r="F407">
        <v>59.79</v>
      </c>
      <c r="G407" t="s">
        <v>198</v>
      </c>
      <c r="H407">
        <v>2</v>
      </c>
    </row>
  </sheetData>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5" sqref="M15:M26"/>
    </sheetView>
  </sheetViews>
  <sheetFormatPr defaultRowHeight="13.5" x14ac:dyDescent="0.15"/>
  <sheetData/>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7"/>
  <sheetViews>
    <sheetView zoomScale="90" zoomScaleNormal="90" workbookViewId="0">
      <pane xSplit="1" ySplit="2" topLeftCell="B65" activePane="bottomRight" state="frozen"/>
      <selection pane="topRight" activeCell="B1" sqref="B1"/>
      <selection pane="bottomLeft" activeCell="A3" sqref="A3"/>
      <selection pane="bottomRight" activeCell="N92" sqref="N92"/>
    </sheetView>
  </sheetViews>
  <sheetFormatPr defaultRowHeight="12" x14ac:dyDescent="0.15"/>
  <cols>
    <col min="1" max="1" width="10.25" style="216" customWidth="1"/>
    <col min="2" max="2" width="11.625" style="216" bestFit="1" customWidth="1"/>
    <col min="3" max="3" width="9.375" style="216" bestFit="1" customWidth="1"/>
    <col min="4" max="4" width="6.75" style="226" bestFit="1" customWidth="1"/>
    <col min="5" max="5" width="6.75" style="216" bestFit="1" customWidth="1"/>
    <col min="6" max="6" width="16.625" style="216" bestFit="1" customWidth="1"/>
    <col min="7" max="7" width="18.625" style="216" hidden="1" customWidth="1"/>
    <col min="8" max="8" width="15.5" style="216" hidden="1" customWidth="1"/>
    <col min="9" max="9" width="6.75" style="216" hidden="1" customWidth="1"/>
    <col min="10" max="10" width="6.75" style="216" customWidth="1"/>
    <col min="11" max="11" width="6.75" style="216" bestFit="1" customWidth="1"/>
    <col min="12" max="12" width="16.625" style="216" bestFit="1" customWidth="1"/>
    <col min="13" max="14" width="6.75" style="216" bestFit="1" customWidth="1"/>
    <col min="15" max="15" width="12.25" style="227" bestFit="1" customWidth="1"/>
    <col min="16" max="16" width="6.75" style="226" customWidth="1"/>
    <col min="17" max="17" width="6.75" style="216" customWidth="1"/>
    <col min="18" max="18" width="16.625" style="216" bestFit="1" customWidth="1"/>
    <col min="19" max="20" width="8.5" style="216" bestFit="1" customWidth="1"/>
    <col min="21" max="21" width="5.875" style="216" bestFit="1" customWidth="1"/>
    <col min="22" max="22" width="17.125" style="216" bestFit="1" customWidth="1"/>
    <col min="23" max="16384" width="9" style="216"/>
  </cols>
  <sheetData>
    <row r="1" spans="1:22" ht="24" customHeight="1" x14ac:dyDescent="0.15">
      <c r="A1" s="336" t="s">
        <v>2103</v>
      </c>
      <c r="B1" s="336" t="s">
        <v>2102</v>
      </c>
      <c r="C1" s="336" t="s">
        <v>2101</v>
      </c>
      <c r="D1" s="336" t="s">
        <v>2100</v>
      </c>
      <c r="E1" s="336"/>
      <c r="F1" s="336"/>
      <c r="G1" s="336"/>
      <c r="H1" s="336"/>
      <c r="I1" s="336"/>
      <c r="J1" s="332" t="s">
        <v>2099</v>
      </c>
      <c r="K1" s="332"/>
      <c r="L1" s="332"/>
      <c r="M1" s="332"/>
      <c r="N1" s="332"/>
      <c r="O1" s="332"/>
      <c r="P1" s="321" t="s">
        <v>2303</v>
      </c>
      <c r="Q1" s="322"/>
      <c r="R1" s="323"/>
      <c r="S1" s="324" t="s">
        <v>2098</v>
      </c>
      <c r="T1" s="324" t="s">
        <v>2097</v>
      </c>
      <c r="U1" s="324" t="s">
        <v>2096</v>
      </c>
    </row>
    <row r="2" spans="1:22" ht="24" customHeight="1" x14ac:dyDescent="0.15">
      <c r="A2" s="336"/>
      <c r="B2" s="336"/>
      <c r="C2" s="336"/>
      <c r="D2" s="217" t="s">
        <v>2092</v>
      </c>
      <c r="E2" s="218" t="s">
        <v>2091</v>
      </c>
      <c r="F2" s="218" t="s">
        <v>2304</v>
      </c>
      <c r="G2" s="218" t="s">
        <v>2090</v>
      </c>
      <c r="H2" s="218" t="s">
        <v>2089</v>
      </c>
      <c r="I2" s="218" t="s">
        <v>2088</v>
      </c>
      <c r="J2" s="219" t="s">
        <v>2092</v>
      </c>
      <c r="K2" s="219" t="s">
        <v>2091</v>
      </c>
      <c r="L2" s="218" t="s">
        <v>2304</v>
      </c>
      <c r="M2" s="219" t="s">
        <v>2095</v>
      </c>
      <c r="N2" s="219" t="s">
        <v>2094</v>
      </c>
      <c r="O2" s="220" t="s">
        <v>2093</v>
      </c>
      <c r="P2" s="217" t="s">
        <v>2092</v>
      </c>
      <c r="Q2" s="219" t="s">
        <v>2091</v>
      </c>
      <c r="R2" s="218" t="s">
        <v>2304</v>
      </c>
      <c r="S2" s="325"/>
      <c r="T2" s="325"/>
      <c r="U2" s="325"/>
    </row>
    <row r="3" spans="1:22" ht="14.25" customHeight="1" x14ac:dyDescent="0.15">
      <c r="A3" s="335" t="s">
        <v>2087</v>
      </c>
      <c r="B3" s="180" t="s">
        <v>2060</v>
      </c>
      <c r="C3" s="125">
        <v>44378</v>
      </c>
      <c r="D3" s="340">
        <f>AVERAGE(E3:E14)</f>
        <v>51.632000000000005</v>
      </c>
      <c r="E3" s="180">
        <f>AVERAGE(F3)</f>
        <v>57.03</v>
      </c>
      <c r="F3" s="180">
        <v>57.03</v>
      </c>
      <c r="G3" s="180">
        <v>4800</v>
      </c>
      <c r="H3" s="180">
        <v>45127</v>
      </c>
      <c r="I3" s="180" t="s">
        <v>2086</v>
      </c>
      <c r="J3" s="314">
        <f>AVERAGE(K3:K14)</f>
        <v>51.241526632694139</v>
      </c>
      <c r="K3" s="181">
        <f>AVERAGE(L3)</f>
        <v>52.159090909090899</v>
      </c>
      <c r="L3" s="181">
        <f>[3]链家数据!AM7</f>
        <v>52.159090909090899</v>
      </c>
      <c r="M3" s="331">
        <v>2.5</v>
      </c>
      <c r="N3" s="331">
        <v>2.2000000000000002</v>
      </c>
      <c r="O3" s="333">
        <f>J3-M3-N3</f>
        <v>46.541526632694136</v>
      </c>
      <c r="P3" s="340">
        <f>AVERAGE(Q3:Q14)</f>
        <v>53.857649010102065</v>
      </c>
      <c r="Q3" s="181">
        <f>AVERAGE(R3)</f>
        <v>57.6670596755391</v>
      </c>
      <c r="R3" s="214">
        <f>'城研数据 '!C13</f>
        <v>57.6670596755391</v>
      </c>
      <c r="S3" s="327" t="s">
        <v>2068</v>
      </c>
      <c r="T3" s="329">
        <f>D3</f>
        <v>51.632000000000005</v>
      </c>
      <c r="U3" s="329">
        <f>AVERAGE(T3:T14)</f>
        <v>50.677058547598733</v>
      </c>
    </row>
    <row r="4" spans="1:22" x14ac:dyDescent="0.15">
      <c r="A4" s="335"/>
      <c r="B4" s="327" t="s">
        <v>2067</v>
      </c>
      <c r="C4" s="125">
        <v>44348</v>
      </c>
      <c r="D4" s="340"/>
      <c r="E4" s="327">
        <f>AVERAGE(F4:F6)</f>
        <v>50.49</v>
      </c>
      <c r="F4" s="180" t="s">
        <v>155</v>
      </c>
      <c r="G4" s="180" t="s">
        <v>155</v>
      </c>
      <c r="H4" s="180" t="s">
        <v>155</v>
      </c>
      <c r="I4" s="180" t="s">
        <v>155</v>
      </c>
      <c r="J4" s="314"/>
      <c r="K4" s="314">
        <f>AVERAGE(L4:L6)</f>
        <v>53.747040103155136</v>
      </c>
      <c r="L4" s="181">
        <f>[3]链家数据!AM12</f>
        <v>52.985740225953201</v>
      </c>
      <c r="M4" s="331"/>
      <c r="N4" s="331"/>
      <c r="O4" s="333"/>
      <c r="P4" s="340"/>
      <c r="Q4" s="314">
        <f>AVERAGE(R4:R6)</f>
        <v>56.060441995139598</v>
      </c>
      <c r="R4" s="214">
        <f>'城研数据 '!C12</f>
        <v>58.086845372941497</v>
      </c>
      <c r="S4" s="327"/>
      <c r="T4" s="327"/>
      <c r="U4" s="327"/>
    </row>
    <row r="5" spans="1:22" x14ac:dyDescent="0.15">
      <c r="A5" s="335"/>
      <c r="B5" s="327"/>
      <c r="C5" s="125">
        <v>44317</v>
      </c>
      <c r="D5" s="340"/>
      <c r="E5" s="327"/>
      <c r="F5" s="180" t="s">
        <v>155</v>
      </c>
      <c r="G5" s="180" t="s">
        <v>155</v>
      </c>
      <c r="H5" s="180" t="s">
        <v>155</v>
      </c>
      <c r="I5" s="180" t="s">
        <v>155</v>
      </c>
      <c r="J5" s="314"/>
      <c r="K5" s="314"/>
      <c r="L5" s="181">
        <f>[3]链家数据!AM17</f>
        <v>57.018734727124631</v>
      </c>
      <c r="M5" s="331"/>
      <c r="N5" s="331"/>
      <c r="O5" s="333"/>
      <c r="P5" s="340"/>
      <c r="Q5" s="314"/>
      <c r="R5" s="214">
        <f>'城研数据 '!C11</f>
        <v>57.2963227356747</v>
      </c>
      <c r="S5" s="327"/>
      <c r="T5" s="327"/>
      <c r="U5" s="327"/>
    </row>
    <row r="6" spans="1:22" x14ac:dyDescent="0.15">
      <c r="A6" s="335"/>
      <c r="B6" s="327"/>
      <c r="C6" s="125">
        <v>44287</v>
      </c>
      <c r="D6" s="340"/>
      <c r="E6" s="327"/>
      <c r="F6" s="180">
        <v>50.49</v>
      </c>
      <c r="G6" s="180">
        <v>4400</v>
      </c>
      <c r="H6" s="180">
        <v>42690</v>
      </c>
      <c r="I6" s="180" t="s">
        <v>127</v>
      </c>
      <c r="J6" s="314"/>
      <c r="K6" s="314"/>
      <c r="L6" s="181">
        <f>[3]链家数据!AM18</f>
        <v>51.236645356387577</v>
      </c>
      <c r="M6" s="331"/>
      <c r="N6" s="331"/>
      <c r="O6" s="333"/>
      <c r="P6" s="340"/>
      <c r="Q6" s="314"/>
      <c r="R6" s="214">
        <f>'城研数据 '!C10</f>
        <v>52.798157876802598</v>
      </c>
      <c r="S6" s="327"/>
      <c r="T6" s="327"/>
      <c r="U6" s="327"/>
    </row>
    <row r="7" spans="1:22" ht="14.25" customHeight="1" x14ac:dyDescent="0.15">
      <c r="A7" s="335"/>
      <c r="B7" s="327" t="s">
        <v>2066</v>
      </c>
      <c r="C7" s="125">
        <v>44256</v>
      </c>
      <c r="D7" s="340"/>
      <c r="E7" s="327">
        <f>AVERAGE(F7:F9)</f>
        <v>48.71</v>
      </c>
      <c r="F7" s="180">
        <v>48.92</v>
      </c>
      <c r="G7" s="180">
        <v>4213</v>
      </c>
      <c r="H7" s="180">
        <v>41868</v>
      </c>
      <c r="I7" s="180" t="s">
        <v>2085</v>
      </c>
      <c r="J7" s="314"/>
      <c r="K7" s="314">
        <f>AVERAGE(L7:L9)</f>
        <v>50.203535771460146</v>
      </c>
      <c r="L7" s="181">
        <f>[3]链家数据!AM24</f>
        <v>49.184348371187546</v>
      </c>
      <c r="M7" s="331"/>
      <c r="N7" s="331"/>
      <c r="O7" s="333"/>
      <c r="P7" s="340"/>
      <c r="Q7" s="314">
        <f>AVERAGE(R7:R9)</f>
        <v>52.239564033884427</v>
      </c>
      <c r="R7" s="214">
        <f>'城研数据 '!C9</f>
        <v>51.535328277603703</v>
      </c>
      <c r="S7" s="327" t="s">
        <v>2064</v>
      </c>
      <c r="T7" s="326">
        <f>O3</f>
        <v>46.541526632694136</v>
      </c>
      <c r="U7" s="327"/>
    </row>
    <row r="8" spans="1:22" x14ac:dyDescent="0.15">
      <c r="A8" s="335"/>
      <c r="B8" s="327"/>
      <c r="C8" s="125">
        <v>44228</v>
      </c>
      <c r="D8" s="340"/>
      <c r="E8" s="327"/>
      <c r="F8" s="180">
        <v>46.62</v>
      </c>
      <c r="G8" s="180">
        <v>3995</v>
      </c>
      <c r="H8" s="180">
        <v>41395</v>
      </c>
      <c r="I8" s="180" t="s">
        <v>2084</v>
      </c>
      <c r="J8" s="314"/>
      <c r="K8" s="314"/>
      <c r="L8" s="181">
        <f>[3]链家数据!AM27</f>
        <v>49.859574338361824</v>
      </c>
      <c r="M8" s="331"/>
      <c r="N8" s="331"/>
      <c r="O8" s="333"/>
      <c r="P8" s="340"/>
      <c r="Q8" s="314"/>
      <c r="R8" s="214">
        <f>'城研数据 '!C8</f>
        <v>56.592368902792401</v>
      </c>
      <c r="S8" s="327"/>
      <c r="T8" s="327"/>
      <c r="U8" s="327"/>
    </row>
    <row r="9" spans="1:22" x14ac:dyDescent="0.15">
      <c r="A9" s="335"/>
      <c r="B9" s="327"/>
      <c r="C9" s="125">
        <v>44197</v>
      </c>
      <c r="D9" s="340"/>
      <c r="E9" s="327"/>
      <c r="F9" s="180">
        <v>50.59</v>
      </c>
      <c r="G9" s="180">
        <v>4256</v>
      </c>
      <c r="H9" s="180">
        <v>41470</v>
      </c>
      <c r="I9" s="180" t="s">
        <v>2083</v>
      </c>
      <c r="J9" s="314"/>
      <c r="K9" s="314"/>
      <c r="L9" s="181">
        <f>[3]链家数据!AM30</f>
        <v>51.566684604831075</v>
      </c>
      <c r="M9" s="331"/>
      <c r="N9" s="331"/>
      <c r="O9" s="333"/>
      <c r="P9" s="340"/>
      <c r="Q9" s="314"/>
      <c r="R9" s="214">
        <f>'城研数据 '!C7</f>
        <v>48.590994921257199</v>
      </c>
      <c r="S9" s="327"/>
      <c r="T9" s="327"/>
      <c r="U9" s="327"/>
      <c r="V9" s="231"/>
    </row>
    <row r="10" spans="1:22" x14ac:dyDescent="0.15">
      <c r="A10" s="335"/>
      <c r="B10" s="327" t="s">
        <v>2063</v>
      </c>
      <c r="C10" s="125">
        <v>44166</v>
      </c>
      <c r="D10" s="340"/>
      <c r="E10" s="327">
        <f>AVERAGE(F10:F12)</f>
        <v>49.64</v>
      </c>
      <c r="F10" s="180" t="s">
        <v>155</v>
      </c>
      <c r="G10" s="180" t="s">
        <v>155</v>
      </c>
      <c r="H10" s="180" t="s">
        <v>155</v>
      </c>
      <c r="I10" s="180" t="s">
        <v>155</v>
      </c>
      <c r="J10" s="314"/>
      <c r="K10" s="314">
        <f>AVERAGE(L10:L12)</f>
        <v>50.521061441646623</v>
      </c>
      <c r="L10" s="181">
        <f>[3]链家数据!AM37</f>
        <v>50.207086017915394</v>
      </c>
      <c r="M10" s="331"/>
      <c r="N10" s="331"/>
      <c r="O10" s="333"/>
      <c r="P10" s="340"/>
      <c r="Q10" s="314">
        <f>AVERAGE(R10:R12)</f>
        <v>52.153931573058607</v>
      </c>
      <c r="R10" s="214">
        <f>'城研数据 '!C6</f>
        <v>53.674981875895902</v>
      </c>
      <c r="S10" s="327"/>
      <c r="T10" s="327"/>
      <c r="U10" s="327"/>
    </row>
    <row r="11" spans="1:22" ht="14.25" customHeight="1" x14ac:dyDescent="0.15">
      <c r="A11" s="335"/>
      <c r="B11" s="327"/>
      <c r="C11" s="125">
        <v>44136</v>
      </c>
      <c r="D11" s="340"/>
      <c r="E11" s="327"/>
      <c r="F11" s="180" t="s">
        <v>155</v>
      </c>
      <c r="G11" s="180" t="s">
        <v>155</v>
      </c>
      <c r="H11" s="180" t="s">
        <v>155</v>
      </c>
      <c r="I11" s="180" t="s">
        <v>155</v>
      </c>
      <c r="J11" s="314"/>
      <c r="K11" s="314"/>
      <c r="L11" s="181">
        <f>[3]链家数据!AM40</f>
        <v>50.418283721724251</v>
      </c>
      <c r="M11" s="331"/>
      <c r="N11" s="331"/>
      <c r="O11" s="333"/>
      <c r="P11" s="340"/>
      <c r="Q11" s="314"/>
      <c r="R11" s="214">
        <f>'城研数据 '!C5</f>
        <v>52.731479629255702</v>
      </c>
      <c r="S11" s="327" t="s">
        <v>2061</v>
      </c>
      <c r="T11" s="329">
        <f>P3</f>
        <v>53.857649010102065</v>
      </c>
      <c r="U11" s="327"/>
    </row>
    <row r="12" spans="1:22" x14ac:dyDescent="0.15">
      <c r="A12" s="335"/>
      <c r="B12" s="327"/>
      <c r="C12" s="125">
        <v>44105</v>
      </c>
      <c r="D12" s="340"/>
      <c r="E12" s="327"/>
      <c r="F12" s="180">
        <v>49.64</v>
      </c>
      <c r="G12" s="180">
        <v>4373</v>
      </c>
      <c r="H12" s="180">
        <v>43126</v>
      </c>
      <c r="I12" s="180" t="s">
        <v>1787</v>
      </c>
      <c r="J12" s="314"/>
      <c r="K12" s="314"/>
      <c r="L12" s="181">
        <f>[3]链家数据!AM45</f>
        <v>50.937814585300238</v>
      </c>
      <c r="M12" s="331"/>
      <c r="N12" s="331"/>
      <c r="O12" s="333"/>
      <c r="P12" s="340"/>
      <c r="Q12" s="314"/>
      <c r="R12" s="214">
        <f>'城研数据 '!C4</f>
        <v>50.055333214024202</v>
      </c>
      <c r="S12" s="327"/>
      <c r="T12" s="327"/>
      <c r="U12" s="327"/>
    </row>
    <row r="13" spans="1:22" x14ac:dyDescent="0.15">
      <c r="A13" s="335"/>
      <c r="B13" s="327" t="s">
        <v>2361</v>
      </c>
      <c r="C13" s="125">
        <v>44075</v>
      </c>
      <c r="D13" s="340"/>
      <c r="E13" s="327">
        <f>AVERAGE(F13:F14)</f>
        <v>52.29</v>
      </c>
      <c r="F13" s="180">
        <v>52.29</v>
      </c>
      <c r="G13" s="180">
        <v>4383</v>
      </c>
      <c r="H13" s="180">
        <v>42929</v>
      </c>
      <c r="I13" s="180" t="s">
        <v>1851</v>
      </c>
      <c r="J13" s="314"/>
      <c r="K13" s="314">
        <f>AVERAGE(L13:L14)</f>
        <v>49.576904938117899</v>
      </c>
      <c r="L13" s="181">
        <f>[3]链家数据!AM52</f>
        <v>50.39758091611602</v>
      </c>
      <c r="M13" s="331"/>
      <c r="N13" s="331"/>
      <c r="O13" s="333"/>
      <c r="P13" s="340"/>
      <c r="Q13" s="314">
        <f>AVERAGE(R13:R14)</f>
        <v>51.167247772888643</v>
      </c>
      <c r="R13" s="214">
        <f>'城研数据 '!C3</f>
        <v>49.883995420461197</v>
      </c>
      <c r="S13" s="327"/>
      <c r="T13" s="327"/>
      <c r="U13" s="327"/>
    </row>
    <row r="14" spans="1:22" x14ac:dyDescent="0.15">
      <c r="A14" s="335"/>
      <c r="B14" s="327"/>
      <c r="C14" s="125">
        <v>44044</v>
      </c>
      <c r="D14" s="340"/>
      <c r="E14" s="327"/>
      <c r="F14" s="180" t="s">
        <v>155</v>
      </c>
      <c r="G14" s="180" t="s">
        <v>155</v>
      </c>
      <c r="H14" s="180" t="s">
        <v>155</v>
      </c>
      <c r="I14" s="180" t="s">
        <v>155</v>
      </c>
      <c r="J14" s="314"/>
      <c r="K14" s="314"/>
      <c r="L14" s="181">
        <f>[3]链家数据!AM53</f>
        <v>48.756228960119778</v>
      </c>
      <c r="M14" s="331"/>
      <c r="N14" s="331"/>
      <c r="O14" s="333"/>
      <c r="P14" s="340"/>
      <c r="Q14" s="314"/>
      <c r="R14" s="214">
        <f>'城研数据 '!C2</f>
        <v>52.450500125316097</v>
      </c>
      <c r="S14" s="327"/>
      <c r="T14" s="327"/>
      <c r="U14" s="327"/>
    </row>
    <row r="15" spans="1:22" hidden="1" x14ac:dyDescent="0.15">
      <c r="A15" s="319" t="s">
        <v>2082</v>
      </c>
      <c r="B15" s="184" t="s">
        <v>2060</v>
      </c>
      <c r="C15" s="124">
        <v>44378</v>
      </c>
      <c r="D15" s="328">
        <f>AVERAGE(E15:E26)</f>
        <v>54.700333333333333</v>
      </c>
      <c r="E15" s="185">
        <f>AVERAGE(F15)</f>
        <v>57.01</v>
      </c>
      <c r="F15" s="184">
        <v>57.01</v>
      </c>
      <c r="G15" s="184">
        <v>5083</v>
      </c>
      <c r="H15" s="184">
        <v>46052</v>
      </c>
      <c r="I15" s="184" t="s">
        <v>1834</v>
      </c>
      <c r="J15" s="315">
        <f>AVERAGE(K15:K26)</f>
        <v>55.795985568391799</v>
      </c>
      <c r="K15" s="183">
        <f>AVERAGE(L15)</f>
        <v>60.213797744005831</v>
      </c>
      <c r="L15" s="183">
        <f>[3]链家数据!AE2</f>
        <v>60.213797744005831</v>
      </c>
      <c r="M15" s="316">
        <v>2.5</v>
      </c>
      <c r="N15" s="316">
        <v>2.2000000000000002</v>
      </c>
      <c r="O15" s="330">
        <f>J15-M15-N15</f>
        <v>51.095985568391797</v>
      </c>
      <c r="P15" s="222"/>
      <c r="Q15" s="184"/>
      <c r="R15" s="184"/>
      <c r="S15" s="319" t="s">
        <v>2068</v>
      </c>
      <c r="T15" s="318">
        <f>D15</f>
        <v>54.700333333333333</v>
      </c>
      <c r="U15" s="318">
        <f>AVERAGE(T15:T26)</f>
        <v>52.898159450862565</v>
      </c>
    </row>
    <row r="16" spans="1:22" hidden="1" x14ac:dyDescent="0.15">
      <c r="A16" s="319"/>
      <c r="B16" s="319" t="s">
        <v>2067</v>
      </c>
      <c r="C16" s="124">
        <v>44348</v>
      </c>
      <c r="D16" s="328"/>
      <c r="E16" s="318">
        <f>AVERAGE(F16:F18)</f>
        <v>55.136666666666663</v>
      </c>
      <c r="F16" s="184">
        <v>55.43</v>
      </c>
      <c r="G16" s="184">
        <v>4311</v>
      </c>
      <c r="H16" s="184">
        <v>45703</v>
      </c>
      <c r="I16" s="184" t="s">
        <v>135</v>
      </c>
      <c r="J16" s="315"/>
      <c r="K16" s="315">
        <f>AVERAGE(L16:L18)</f>
        <v>58.232417267212703</v>
      </c>
      <c r="L16" s="183">
        <f>[3]链家数据!AE20</f>
        <v>61.590299911619013</v>
      </c>
      <c r="M16" s="316"/>
      <c r="N16" s="316"/>
      <c r="O16" s="330"/>
      <c r="P16" s="222"/>
      <c r="Q16" s="184"/>
      <c r="R16" s="184"/>
      <c r="S16" s="319"/>
      <c r="T16" s="319"/>
      <c r="U16" s="319"/>
    </row>
    <row r="17" spans="1:22" hidden="1" x14ac:dyDescent="0.15">
      <c r="A17" s="319"/>
      <c r="B17" s="319"/>
      <c r="C17" s="124">
        <v>44317</v>
      </c>
      <c r="D17" s="328"/>
      <c r="E17" s="318"/>
      <c r="F17" s="184">
        <v>56.85</v>
      </c>
      <c r="G17" s="184">
        <v>4333</v>
      </c>
      <c r="H17" s="184">
        <v>45768</v>
      </c>
      <c r="I17" s="184" t="s">
        <v>126</v>
      </c>
      <c r="J17" s="315"/>
      <c r="K17" s="315"/>
      <c r="L17" s="183">
        <f>[3]链家数据!AE43</f>
        <v>56.453195627524579</v>
      </c>
      <c r="M17" s="316"/>
      <c r="N17" s="316"/>
      <c r="O17" s="330"/>
      <c r="P17" s="222"/>
      <c r="Q17" s="184"/>
      <c r="R17" s="184"/>
      <c r="S17" s="319"/>
      <c r="T17" s="319"/>
      <c r="U17" s="319"/>
    </row>
    <row r="18" spans="1:22" hidden="1" x14ac:dyDescent="0.15">
      <c r="A18" s="319"/>
      <c r="B18" s="319"/>
      <c r="C18" s="124">
        <v>44287</v>
      </c>
      <c r="D18" s="328"/>
      <c r="E18" s="318"/>
      <c r="F18" s="184">
        <v>53.13</v>
      </c>
      <c r="G18" s="184">
        <v>4007</v>
      </c>
      <c r="H18" s="184">
        <v>46014</v>
      </c>
      <c r="I18" s="184" t="s">
        <v>1950</v>
      </c>
      <c r="J18" s="315"/>
      <c r="K18" s="315"/>
      <c r="L18" s="183">
        <f>[3]链家数据!AE55</f>
        <v>56.653756262494518</v>
      </c>
      <c r="M18" s="316"/>
      <c r="N18" s="316"/>
      <c r="O18" s="330"/>
      <c r="P18" s="222"/>
      <c r="Q18" s="184"/>
      <c r="R18" s="184"/>
      <c r="S18" s="319"/>
      <c r="T18" s="319"/>
      <c r="U18" s="319"/>
    </row>
    <row r="19" spans="1:22" hidden="1" x14ac:dyDescent="0.15">
      <c r="A19" s="319"/>
      <c r="B19" s="319" t="s">
        <v>2066</v>
      </c>
      <c r="C19" s="124">
        <v>44256</v>
      </c>
      <c r="D19" s="328"/>
      <c r="E19" s="318">
        <f>AVERAGE(F19:F21)</f>
        <v>53.433333333333337</v>
      </c>
      <c r="F19" s="184">
        <v>54.3</v>
      </c>
      <c r="G19" s="184">
        <v>4009</v>
      </c>
      <c r="H19" s="184">
        <v>44167</v>
      </c>
      <c r="I19" s="184" t="s">
        <v>1931</v>
      </c>
      <c r="J19" s="315"/>
      <c r="K19" s="315">
        <f>AVERAGE(L19:L21)</f>
        <v>53.307106004161767</v>
      </c>
      <c r="L19" s="183">
        <f>[3]链家数据!AE75</f>
        <v>54.976437192209318</v>
      </c>
      <c r="M19" s="316"/>
      <c r="N19" s="316"/>
      <c r="O19" s="330"/>
      <c r="P19" s="222"/>
      <c r="Q19" s="184"/>
      <c r="R19" s="184"/>
      <c r="S19" s="319" t="s">
        <v>2064</v>
      </c>
      <c r="T19" s="320">
        <f>O15</f>
        <v>51.095985568391797</v>
      </c>
      <c r="U19" s="319"/>
    </row>
    <row r="20" spans="1:22" hidden="1" x14ac:dyDescent="0.15">
      <c r="A20" s="319"/>
      <c r="B20" s="319"/>
      <c r="C20" s="124">
        <v>44228</v>
      </c>
      <c r="D20" s="328"/>
      <c r="E20" s="318"/>
      <c r="F20" s="184">
        <v>50.29</v>
      </c>
      <c r="G20" s="184">
        <v>3709</v>
      </c>
      <c r="H20" s="184">
        <v>45898</v>
      </c>
      <c r="I20" s="184" t="s">
        <v>2081</v>
      </c>
      <c r="J20" s="315"/>
      <c r="K20" s="315"/>
      <c r="L20" s="183">
        <f>[3]链家数据!AE100</f>
        <v>50.747603364882629</v>
      </c>
      <c r="M20" s="316"/>
      <c r="N20" s="316"/>
      <c r="O20" s="330"/>
      <c r="P20" s="222"/>
      <c r="Q20" s="184"/>
      <c r="R20" s="184"/>
      <c r="S20" s="319"/>
      <c r="T20" s="319"/>
      <c r="U20" s="319"/>
      <c r="V20" s="223"/>
    </row>
    <row r="21" spans="1:22" hidden="1" x14ac:dyDescent="0.15">
      <c r="A21" s="319"/>
      <c r="B21" s="319"/>
      <c r="C21" s="124">
        <v>44197</v>
      </c>
      <c r="D21" s="328"/>
      <c r="E21" s="318"/>
      <c r="F21" s="184">
        <v>55.71</v>
      </c>
      <c r="G21" s="184">
        <v>3937</v>
      </c>
      <c r="H21" s="184">
        <v>45542</v>
      </c>
      <c r="I21" s="184" t="s">
        <v>1852</v>
      </c>
      <c r="J21" s="315"/>
      <c r="K21" s="315"/>
      <c r="L21" s="183">
        <f>[3]链家数据!AE113</f>
        <v>54.197277455393348</v>
      </c>
      <c r="M21" s="316"/>
      <c r="N21" s="316"/>
      <c r="O21" s="330"/>
      <c r="P21" s="222"/>
      <c r="Q21" s="184"/>
      <c r="R21" s="184"/>
      <c r="S21" s="319"/>
      <c r="T21" s="319"/>
      <c r="U21" s="319"/>
    </row>
    <row r="22" spans="1:22" hidden="1" x14ac:dyDescent="0.15">
      <c r="A22" s="319"/>
      <c r="B22" s="319" t="s">
        <v>2063</v>
      </c>
      <c r="C22" s="124">
        <v>44166</v>
      </c>
      <c r="D22" s="328"/>
      <c r="E22" s="318">
        <f>AVERAGE(F22:F24)</f>
        <v>52.526666666666664</v>
      </c>
      <c r="F22" s="184">
        <v>52.23</v>
      </c>
      <c r="G22" s="184">
        <v>3865</v>
      </c>
      <c r="H22" s="184">
        <v>45737</v>
      </c>
      <c r="I22" s="184" t="s">
        <v>2080</v>
      </c>
      <c r="J22" s="315"/>
      <c r="K22" s="315">
        <f>AVERAGE(L22:L24)</f>
        <v>53.723785316989819</v>
      </c>
      <c r="L22" s="183">
        <f>[3]链家数据!AE122</f>
        <v>56.61146478760822</v>
      </c>
      <c r="M22" s="316"/>
      <c r="N22" s="316"/>
      <c r="O22" s="330"/>
      <c r="P22" s="222"/>
      <c r="Q22" s="184"/>
      <c r="R22" s="184"/>
      <c r="S22" s="319"/>
      <c r="T22" s="319"/>
      <c r="U22" s="319"/>
    </row>
    <row r="23" spans="1:22" hidden="1" x14ac:dyDescent="0.15">
      <c r="A23" s="319"/>
      <c r="B23" s="319"/>
      <c r="C23" s="124">
        <v>44136</v>
      </c>
      <c r="D23" s="328"/>
      <c r="E23" s="318"/>
      <c r="F23" s="184">
        <v>53.76</v>
      </c>
      <c r="G23" s="184">
        <v>3621</v>
      </c>
      <c r="H23" s="184">
        <v>46643</v>
      </c>
      <c r="I23" s="184" t="s">
        <v>2072</v>
      </c>
      <c r="J23" s="315"/>
      <c r="K23" s="315"/>
      <c r="L23" s="183">
        <f>[3]链家数据!AE144</f>
        <v>52.088676595652672</v>
      </c>
      <c r="M23" s="316"/>
      <c r="N23" s="316"/>
      <c r="O23" s="330"/>
      <c r="P23" s="222"/>
      <c r="Q23" s="184"/>
      <c r="R23" s="184"/>
      <c r="S23" s="319" t="s">
        <v>2061</v>
      </c>
      <c r="T23" s="319"/>
      <c r="U23" s="319"/>
    </row>
    <row r="24" spans="1:22" hidden="1" x14ac:dyDescent="0.15">
      <c r="A24" s="319"/>
      <c r="B24" s="319"/>
      <c r="C24" s="124">
        <v>44105</v>
      </c>
      <c r="D24" s="328"/>
      <c r="E24" s="318"/>
      <c r="F24" s="184">
        <v>51.59</v>
      </c>
      <c r="G24" s="184">
        <v>3756</v>
      </c>
      <c r="H24" s="184">
        <v>47600</v>
      </c>
      <c r="I24" s="184" t="s">
        <v>2079</v>
      </c>
      <c r="J24" s="315"/>
      <c r="K24" s="315"/>
      <c r="L24" s="183">
        <f>[3]链家数据!AE160</f>
        <v>52.47121456770855</v>
      </c>
      <c r="M24" s="316"/>
      <c r="N24" s="316"/>
      <c r="O24" s="330"/>
      <c r="P24" s="222"/>
      <c r="Q24" s="184"/>
      <c r="R24" s="184"/>
      <c r="S24" s="319"/>
      <c r="T24" s="319"/>
      <c r="U24" s="319"/>
    </row>
    <row r="25" spans="1:22" hidden="1" x14ac:dyDescent="0.15">
      <c r="A25" s="319"/>
      <c r="B25" s="319" t="s">
        <v>2060</v>
      </c>
      <c r="C25" s="124">
        <v>44075</v>
      </c>
      <c r="D25" s="328"/>
      <c r="E25" s="318">
        <f>AVERAGE(F25:F26)</f>
        <v>55.395000000000003</v>
      </c>
      <c r="F25" s="184">
        <v>54.59</v>
      </c>
      <c r="G25" s="184">
        <v>3887</v>
      </c>
      <c r="H25" s="184">
        <v>47169</v>
      </c>
      <c r="I25" s="184" t="s">
        <v>2078</v>
      </c>
      <c r="J25" s="315"/>
      <c r="K25" s="334">
        <f>AVERAGE(L25:L26)</f>
        <v>53.502821509588884</v>
      </c>
      <c r="L25" s="183">
        <f>[3]链家数据!AE176</f>
        <v>54.610255625716064</v>
      </c>
      <c r="M25" s="316"/>
      <c r="N25" s="316"/>
      <c r="O25" s="330"/>
      <c r="P25" s="222"/>
      <c r="Q25" s="184"/>
      <c r="R25" s="184"/>
      <c r="S25" s="319"/>
      <c r="T25" s="319"/>
      <c r="U25" s="319"/>
    </row>
    <row r="26" spans="1:22" hidden="1" x14ac:dyDescent="0.15">
      <c r="A26" s="319"/>
      <c r="B26" s="319"/>
      <c r="C26" s="124">
        <v>44044</v>
      </c>
      <c r="D26" s="328"/>
      <c r="E26" s="318"/>
      <c r="F26" s="184">
        <v>56.2</v>
      </c>
      <c r="G26" s="184">
        <v>4110</v>
      </c>
      <c r="H26" s="184">
        <v>46450</v>
      </c>
      <c r="I26" s="184" t="s">
        <v>2074</v>
      </c>
      <c r="J26" s="315"/>
      <c r="K26" s="315"/>
      <c r="L26" s="183">
        <f>[3]链家数据!AE201</f>
        <v>52.395387393461711</v>
      </c>
      <c r="M26" s="316"/>
      <c r="N26" s="316"/>
      <c r="O26" s="330"/>
      <c r="P26" s="222"/>
      <c r="Q26" s="184"/>
      <c r="R26" s="184"/>
      <c r="S26" s="319"/>
      <c r="T26" s="319"/>
      <c r="U26" s="319"/>
    </row>
    <row r="27" spans="1:22" hidden="1" x14ac:dyDescent="0.15">
      <c r="A27" s="319" t="s">
        <v>2077</v>
      </c>
      <c r="B27" s="184" t="s">
        <v>2060</v>
      </c>
      <c r="C27" s="124">
        <v>44378</v>
      </c>
      <c r="D27" s="328">
        <f>AVERAGE(E27:E38)</f>
        <v>55.55233333333333</v>
      </c>
      <c r="E27" s="185">
        <f>AVERAGE(F27)</f>
        <v>65.7</v>
      </c>
      <c r="F27" s="184">
        <v>65.7</v>
      </c>
      <c r="G27" s="184">
        <v>3884</v>
      </c>
      <c r="H27" s="184">
        <v>43955</v>
      </c>
      <c r="I27" s="184" t="s">
        <v>1695</v>
      </c>
      <c r="J27" s="315">
        <f>AVERAGE(K27:K38)</f>
        <v>67.675010825244144</v>
      </c>
      <c r="K27" s="183">
        <f>AVERAGE(L27)</f>
        <v>71.544755150155353</v>
      </c>
      <c r="L27" s="183">
        <v>71.544755150155353</v>
      </c>
      <c r="M27" s="316">
        <v>2.5</v>
      </c>
      <c r="N27" s="316">
        <v>2.2000000000000002</v>
      </c>
      <c r="O27" s="328">
        <f>J27-M27-N27</f>
        <v>62.975010825244141</v>
      </c>
      <c r="P27" s="222"/>
      <c r="Q27" s="184"/>
      <c r="R27" s="184"/>
      <c r="S27" s="319" t="s">
        <v>2068</v>
      </c>
      <c r="T27" s="318">
        <f>D27</f>
        <v>55.55233333333333</v>
      </c>
      <c r="U27" s="318">
        <f>AVERAGE(T27:T38)</f>
        <v>59.263672079288739</v>
      </c>
    </row>
    <row r="28" spans="1:22" hidden="1" x14ac:dyDescent="0.15">
      <c r="A28" s="319"/>
      <c r="B28" s="319" t="s">
        <v>2067</v>
      </c>
      <c r="C28" s="124">
        <v>44348</v>
      </c>
      <c r="D28" s="328"/>
      <c r="E28" s="318">
        <f>AVERAGE(F28:F30)</f>
        <v>58.513333333333328</v>
      </c>
      <c r="F28" s="184">
        <v>60.2</v>
      </c>
      <c r="G28" s="184">
        <v>3431</v>
      </c>
      <c r="H28" s="184">
        <v>43580</v>
      </c>
      <c r="I28" s="184" t="s">
        <v>1872</v>
      </c>
      <c r="J28" s="315"/>
      <c r="K28" s="315">
        <f>AVERAGE(L28:L30)</f>
        <v>70.210124644285088</v>
      </c>
      <c r="L28" s="183">
        <v>69.743943167668419</v>
      </c>
      <c r="M28" s="316"/>
      <c r="N28" s="316"/>
      <c r="O28" s="328"/>
      <c r="P28" s="222"/>
      <c r="Q28" s="184"/>
      <c r="R28" s="184"/>
      <c r="S28" s="319"/>
      <c r="T28" s="319"/>
      <c r="U28" s="319"/>
    </row>
    <row r="29" spans="1:22" hidden="1" x14ac:dyDescent="0.15">
      <c r="A29" s="319"/>
      <c r="B29" s="319"/>
      <c r="C29" s="124">
        <v>44317</v>
      </c>
      <c r="D29" s="328"/>
      <c r="E29" s="318"/>
      <c r="F29" s="184">
        <v>62.91</v>
      </c>
      <c r="G29" s="184">
        <v>3392</v>
      </c>
      <c r="H29" s="184">
        <v>44191</v>
      </c>
      <c r="I29" s="184" t="s">
        <v>2076</v>
      </c>
      <c r="J29" s="315"/>
      <c r="K29" s="315"/>
      <c r="L29" s="183">
        <v>72.362449483678574</v>
      </c>
      <c r="M29" s="316"/>
      <c r="N29" s="316"/>
      <c r="O29" s="328"/>
      <c r="P29" s="222"/>
      <c r="Q29" s="184"/>
      <c r="R29" s="184"/>
      <c r="S29" s="319"/>
      <c r="T29" s="319"/>
      <c r="U29" s="319"/>
    </row>
    <row r="30" spans="1:22" hidden="1" x14ac:dyDescent="0.15">
      <c r="A30" s="319"/>
      <c r="B30" s="319"/>
      <c r="C30" s="124">
        <v>44287</v>
      </c>
      <c r="D30" s="328"/>
      <c r="E30" s="318"/>
      <c r="F30" s="184">
        <v>52.43</v>
      </c>
      <c r="G30" s="184">
        <v>3722</v>
      </c>
      <c r="H30" s="184">
        <v>43813</v>
      </c>
      <c r="I30" s="184" t="s">
        <v>133</v>
      </c>
      <c r="J30" s="315"/>
      <c r="K30" s="315"/>
      <c r="L30" s="183">
        <v>68.523981281508284</v>
      </c>
      <c r="M30" s="316"/>
      <c r="N30" s="316"/>
      <c r="O30" s="328"/>
      <c r="P30" s="222"/>
      <c r="Q30" s="184"/>
      <c r="R30" s="184"/>
      <c r="S30" s="319"/>
      <c r="T30" s="319"/>
      <c r="U30" s="319"/>
    </row>
    <row r="31" spans="1:22" hidden="1" x14ac:dyDescent="0.15">
      <c r="A31" s="319"/>
      <c r="B31" s="319" t="s">
        <v>2066</v>
      </c>
      <c r="C31" s="124">
        <v>44256</v>
      </c>
      <c r="D31" s="328"/>
      <c r="E31" s="318">
        <f>AVERAGE(F31:F33)</f>
        <v>51.56</v>
      </c>
      <c r="F31" s="184">
        <v>53.21</v>
      </c>
      <c r="G31" s="184">
        <v>3527</v>
      </c>
      <c r="H31" s="184">
        <v>43441</v>
      </c>
      <c r="I31" s="184" t="s">
        <v>1856</v>
      </c>
      <c r="J31" s="315"/>
      <c r="K31" s="315">
        <f>AVERAGE(L31:L33)</f>
        <v>69.084536219424535</v>
      </c>
      <c r="L31" s="183">
        <v>71.613536425254168</v>
      </c>
      <c r="M31" s="316"/>
      <c r="N31" s="316"/>
      <c r="O31" s="328"/>
      <c r="P31" s="222"/>
      <c r="Q31" s="184"/>
      <c r="R31" s="184"/>
      <c r="S31" s="319" t="s">
        <v>2064</v>
      </c>
      <c r="T31" s="320">
        <f>O27</f>
        <v>62.975010825244141</v>
      </c>
      <c r="U31" s="319"/>
    </row>
    <row r="32" spans="1:22" hidden="1" x14ac:dyDescent="0.15">
      <c r="A32" s="319"/>
      <c r="B32" s="319"/>
      <c r="C32" s="124">
        <v>44228</v>
      </c>
      <c r="D32" s="328"/>
      <c r="E32" s="318"/>
      <c r="F32" s="184">
        <v>50.83</v>
      </c>
      <c r="G32" s="184">
        <v>3509</v>
      </c>
      <c r="H32" s="184">
        <v>41906</v>
      </c>
      <c r="I32" s="184" t="s">
        <v>135</v>
      </c>
      <c r="J32" s="315"/>
      <c r="K32" s="315"/>
      <c r="L32" s="183">
        <v>68.786694605486943</v>
      </c>
      <c r="M32" s="316"/>
      <c r="N32" s="316"/>
      <c r="O32" s="328"/>
      <c r="P32" s="222"/>
      <c r="Q32" s="184"/>
      <c r="R32" s="184"/>
      <c r="S32" s="319"/>
      <c r="T32" s="319"/>
      <c r="U32" s="319"/>
    </row>
    <row r="33" spans="1:21" hidden="1" x14ac:dyDescent="0.15">
      <c r="A33" s="319"/>
      <c r="B33" s="319"/>
      <c r="C33" s="124">
        <v>44197</v>
      </c>
      <c r="D33" s="328"/>
      <c r="E33" s="318"/>
      <c r="F33" s="184">
        <v>50.64</v>
      </c>
      <c r="G33" s="184">
        <v>3157</v>
      </c>
      <c r="H33" s="184">
        <v>42015</v>
      </c>
      <c r="I33" s="184" t="s">
        <v>2075</v>
      </c>
      <c r="J33" s="315"/>
      <c r="K33" s="315"/>
      <c r="L33" s="183">
        <v>66.853377627532495</v>
      </c>
      <c r="M33" s="316"/>
      <c r="N33" s="316"/>
      <c r="O33" s="328"/>
      <c r="P33" s="222"/>
      <c r="Q33" s="184"/>
      <c r="R33" s="184"/>
      <c r="S33" s="319"/>
      <c r="T33" s="319"/>
      <c r="U33" s="319"/>
    </row>
    <row r="34" spans="1:21" hidden="1" x14ac:dyDescent="0.15">
      <c r="A34" s="319"/>
      <c r="B34" s="319" t="s">
        <v>2063</v>
      </c>
      <c r="C34" s="124">
        <v>44166</v>
      </c>
      <c r="D34" s="328"/>
      <c r="E34" s="318">
        <f>AVERAGE(F34:F36)</f>
        <v>51.353333333333332</v>
      </c>
      <c r="F34" s="184">
        <v>51.06</v>
      </c>
      <c r="G34" s="184">
        <v>3331</v>
      </c>
      <c r="H34" s="184">
        <v>40676</v>
      </c>
      <c r="I34" s="184" t="s">
        <v>1909</v>
      </c>
      <c r="J34" s="315"/>
      <c r="K34" s="315">
        <f>AVERAGE(L34:L36)</f>
        <v>63.184843972239548</v>
      </c>
      <c r="L34" s="183">
        <v>62.732985093496062</v>
      </c>
      <c r="M34" s="316"/>
      <c r="N34" s="316"/>
      <c r="O34" s="328"/>
      <c r="P34" s="222"/>
      <c r="Q34" s="184"/>
      <c r="R34" s="184"/>
      <c r="S34" s="319"/>
      <c r="T34" s="319"/>
      <c r="U34" s="319"/>
    </row>
    <row r="35" spans="1:21" hidden="1" x14ac:dyDescent="0.15">
      <c r="A35" s="319"/>
      <c r="B35" s="319"/>
      <c r="C35" s="124">
        <v>44136</v>
      </c>
      <c r="D35" s="328"/>
      <c r="E35" s="318"/>
      <c r="F35" s="184">
        <v>53.8</v>
      </c>
      <c r="G35" s="184">
        <v>3873</v>
      </c>
      <c r="H35" s="184">
        <v>40675</v>
      </c>
      <c r="I35" s="184" t="s">
        <v>1886</v>
      </c>
      <c r="J35" s="315"/>
      <c r="K35" s="315"/>
      <c r="L35" s="183">
        <v>66.884195392907571</v>
      </c>
      <c r="M35" s="316"/>
      <c r="N35" s="316"/>
      <c r="O35" s="328"/>
      <c r="P35" s="222"/>
      <c r="Q35" s="184"/>
      <c r="R35" s="184"/>
      <c r="S35" s="319" t="s">
        <v>2061</v>
      </c>
      <c r="T35" s="319"/>
      <c r="U35" s="319"/>
    </row>
    <row r="36" spans="1:21" hidden="1" x14ac:dyDescent="0.15">
      <c r="A36" s="319"/>
      <c r="B36" s="319"/>
      <c r="C36" s="124">
        <v>44105</v>
      </c>
      <c r="D36" s="328"/>
      <c r="E36" s="318"/>
      <c r="F36" s="184">
        <v>49.2</v>
      </c>
      <c r="G36" s="184">
        <v>3987</v>
      </c>
      <c r="H36" s="184">
        <v>40661</v>
      </c>
      <c r="I36" s="184" t="s">
        <v>2074</v>
      </c>
      <c r="J36" s="315"/>
      <c r="K36" s="315"/>
      <c r="L36" s="183">
        <v>59.937351430314997</v>
      </c>
      <c r="M36" s="316"/>
      <c r="N36" s="316"/>
      <c r="O36" s="328"/>
      <c r="P36" s="222"/>
      <c r="Q36" s="184"/>
      <c r="R36" s="184"/>
      <c r="S36" s="319"/>
      <c r="T36" s="319"/>
      <c r="U36" s="319"/>
    </row>
    <row r="37" spans="1:21" hidden="1" x14ac:dyDescent="0.15">
      <c r="A37" s="319"/>
      <c r="B37" s="319" t="s">
        <v>2060</v>
      </c>
      <c r="C37" s="124">
        <v>44075</v>
      </c>
      <c r="D37" s="328"/>
      <c r="E37" s="318">
        <f>AVERAGE(F37:F38)</f>
        <v>50.635000000000005</v>
      </c>
      <c r="F37" s="184">
        <v>51.34</v>
      </c>
      <c r="G37" s="184">
        <v>3763</v>
      </c>
      <c r="H37" s="184">
        <v>40825</v>
      </c>
      <c r="I37" s="184" t="s">
        <v>1832</v>
      </c>
      <c r="J37" s="315"/>
      <c r="K37" s="315">
        <f>AVERAGE(L37:L38)</f>
        <v>64.350794140116193</v>
      </c>
      <c r="L37" s="183">
        <v>66.306193467877577</v>
      </c>
      <c r="M37" s="316"/>
      <c r="N37" s="316"/>
      <c r="O37" s="328"/>
      <c r="P37" s="222"/>
      <c r="Q37" s="184"/>
      <c r="R37" s="184"/>
      <c r="S37" s="319"/>
      <c r="T37" s="319"/>
      <c r="U37" s="319"/>
    </row>
    <row r="38" spans="1:21" hidden="1" x14ac:dyDescent="0.15">
      <c r="A38" s="319"/>
      <c r="B38" s="319"/>
      <c r="C38" s="124">
        <v>44044</v>
      </c>
      <c r="D38" s="328"/>
      <c r="E38" s="318"/>
      <c r="F38" s="184">
        <v>49.93</v>
      </c>
      <c r="G38" s="184">
        <v>4056</v>
      </c>
      <c r="H38" s="184">
        <v>41206</v>
      </c>
      <c r="I38" s="184" t="s">
        <v>1833</v>
      </c>
      <c r="J38" s="315"/>
      <c r="K38" s="315"/>
      <c r="L38" s="183">
        <v>62.395394812354823</v>
      </c>
      <c r="M38" s="316"/>
      <c r="N38" s="316"/>
      <c r="O38" s="328"/>
      <c r="P38" s="222"/>
      <c r="Q38" s="184"/>
      <c r="R38" s="184"/>
      <c r="S38" s="319"/>
      <c r="T38" s="319"/>
      <c r="U38" s="319"/>
    </row>
    <row r="39" spans="1:21" hidden="1" x14ac:dyDescent="0.15">
      <c r="A39" s="319" t="s">
        <v>2073</v>
      </c>
      <c r="B39" s="184" t="s">
        <v>2060</v>
      </c>
      <c r="C39" s="124">
        <v>44378</v>
      </c>
      <c r="D39" s="328">
        <f>AVERAGE(E39:E50)</f>
        <v>41.149666666666668</v>
      </c>
      <c r="E39" s="185">
        <f>AVERAGE(F39)</f>
        <v>40.46</v>
      </c>
      <c r="F39" s="184">
        <v>40.46</v>
      </c>
      <c r="G39" s="184">
        <v>3859</v>
      </c>
      <c r="H39" s="184">
        <v>35509</v>
      </c>
      <c r="I39" s="184" t="s">
        <v>1945</v>
      </c>
      <c r="J39" s="315">
        <f>AVERAGE(K39:K50)</f>
        <v>40.348750000000003</v>
      </c>
      <c r="K39" s="183">
        <f>AVERAGE(L39)</f>
        <v>39.630000000000003</v>
      </c>
      <c r="L39" s="166">
        <v>39.630000000000003</v>
      </c>
      <c r="M39" s="316">
        <v>2.5</v>
      </c>
      <c r="N39" s="316">
        <v>2.38</v>
      </c>
      <c r="O39" s="330">
        <f>J39-M39-N39</f>
        <v>35.46875</v>
      </c>
      <c r="P39" s="222"/>
      <c r="Q39" s="184"/>
      <c r="R39" s="184"/>
      <c r="S39" s="319" t="s">
        <v>2068</v>
      </c>
      <c r="T39" s="318">
        <f>D39</f>
        <v>41.149666666666668</v>
      </c>
      <c r="U39" s="318">
        <f>AVERAGE(T39:T50)</f>
        <v>38.309208333333331</v>
      </c>
    </row>
    <row r="40" spans="1:21" hidden="1" x14ac:dyDescent="0.15">
      <c r="A40" s="319"/>
      <c r="B40" s="319" t="s">
        <v>2067</v>
      </c>
      <c r="C40" s="124">
        <v>44348</v>
      </c>
      <c r="D40" s="328"/>
      <c r="E40" s="318">
        <f>AVERAGE(F40:F42)</f>
        <v>41.026666666666664</v>
      </c>
      <c r="F40" s="184">
        <v>41.08</v>
      </c>
      <c r="G40" s="184">
        <v>3359</v>
      </c>
      <c r="H40" s="184">
        <v>35643</v>
      </c>
      <c r="I40" s="184" t="s">
        <v>2072</v>
      </c>
      <c r="J40" s="315"/>
      <c r="K40" s="315">
        <f>AVERAGE(L40:L42)</f>
        <v>40.405000000000001</v>
      </c>
      <c r="L40" s="166">
        <v>44.12</v>
      </c>
      <c r="M40" s="316"/>
      <c r="N40" s="316"/>
      <c r="O40" s="330"/>
      <c r="P40" s="222"/>
      <c r="Q40" s="184"/>
      <c r="R40" s="184"/>
      <c r="S40" s="319"/>
      <c r="T40" s="319"/>
      <c r="U40" s="319"/>
    </row>
    <row r="41" spans="1:21" hidden="1" x14ac:dyDescent="0.15">
      <c r="A41" s="319"/>
      <c r="B41" s="319"/>
      <c r="C41" s="124">
        <v>44317</v>
      </c>
      <c r="D41" s="328"/>
      <c r="E41" s="318"/>
      <c r="F41" s="184">
        <v>41.75</v>
      </c>
      <c r="G41" s="184">
        <v>3354</v>
      </c>
      <c r="H41" s="184">
        <v>35946</v>
      </c>
      <c r="I41" s="184" t="s">
        <v>1843</v>
      </c>
      <c r="J41" s="315"/>
      <c r="K41" s="315"/>
      <c r="L41" s="166" t="s">
        <v>155</v>
      </c>
      <c r="M41" s="316"/>
      <c r="N41" s="316"/>
      <c r="O41" s="330"/>
      <c r="P41" s="222"/>
      <c r="Q41" s="184"/>
      <c r="R41" s="184"/>
      <c r="S41" s="319"/>
      <c r="T41" s="319"/>
      <c r="U41" s="319"/>
    </row>
    <row r="42" spans="1:21" hidden="1" x14ac:dyDescent="0.15">
      <c r="A42" s="319"/>
      <c r="B42" s="319"/>
      <c r="C42" s="124">
        <v>44287</v>
      </c>
      <c r="D42" s="328"/>
      <c r="E42" s="318"/>
      <c r="F42" s="184">
        <v>40.25</v>
      </c>
      <c r="G42" s="184">
        <v>3657</v>
      </c>
      <c r="H42" s="184">
        <v>36151</v>
      </c>
      <c r="I42" s="184" t="s">
        <v>176</v>
      </c>
      <c r="J42" s="315"/>
      <c r="K42" s="315"/>
      <c r="L42" s="166">
        <v>36.69</v>
      </c>
      <c r="M42" s="316"/>
      <c r="N42" s="316"/>
      <c r="O42" s="330"/>
      <c r="P42" s="222"/>
      <c r="Q42" s="184"/>
      <c r="R42" s="184"/>
      <c r="S42" s="319"/>
      <c r="T42" s="319"/>
      <c r="U42" s="319"/>
    </row>
    <row r="43" spans="1:21" hidden="1" x14ac:dyDescent="0.15">
      <c r="A43" s="319"/>
      <c r="B43" s="319" t="s">
        <v>2066</v>
      </c>
      <c r="C43" s="124">
        <v>44256</v>
      </c>
      <c r="D43" s="328"/>
      <c r="E43" s="318">
        <f>AVERAGE(F43:F45)</f>
        <v>40.626666666666665</v>
      </c>
      <c r="F43" s="184">
        <v>40.520000000000003</v>
      </c>
      <c r="G43" s="184">
        <v>3813</v>
      </c>
      <c r="H43" s="184">
        <v>33693</v>
      </c>
      <c r="I43" s="184" t="s">
        <v>2071</v>
      </c>
      <c r="J43" s="315"/>
      <c r="K43" s="315">
        <f>AVERAGE(L43:L45)</f>
        <v>39.520000000000003</v>
      </c>
      <c r="L43" s="166">
        <v>43.55</v>
      </c>
      <c r="M43" s="316"/>
      <c r="N43" s="316"/>
      <c r="O43" s="330"/>
      <c r="P43" s="222"/>
      <c r="Q43" s="184"/>
      <c r="R43" s="184"/>
      <c r="S43" s="319" t="s">
        <v>2064</v>
      </c>
      <c r="T43" s="320">
        <f>O39</f>
        <v>35.46875</v>
      </c>
      <c r="U43" s="319"/>
    </row>
    <row r="44" spans="1:21" hidden="1" x14ac:dyDescent="0.15">
      <c r="A44" s="319"/>
      <c r="B44" s="319"/>
      <c r="C44" s="124">
        <v>44228</v>
      </c>
      <c r="D44" s="328"/>
      <c r="E44" s="318"/>
      <c r="F44" s="184">
        <v>40.26</v>
      </c>
      <c r="G44" s="184">
        <v>3883</v>
      </c>
      <c r="H44" s="184">
        <v>33622</v>
      </c>
      <c r="I44" s="184" t="s">
        <v>133</v>
      </c>
      <c r="J44" s="315"/>
      <c r="K44" s="315"/>
      <c r="L44" s="166">
        <v>39.01</v>
      </c>
      <c r="M44" s="316"/>
      <c r="N44" s="316"/>
      <c r="O44" s="330"/>
      <c r="P44" s="222"/>
      <c r="Q44" s="184"/>
      <c r="R44" s="184"/>
      <c r="S44" s="319"/>
      <c r="T44" s="319"/>
      <c r="U44" s="319"/>
    </row>
    <row r="45" spans="1:21" hidden="1" x14ac:dyDescent="0.15">
      <c r="A45" s="319"/>
      <c r="B45" s="319"/>
      <c r="C45" s="124">
        <v>44197</v>
      </c>
      <c r="D45" s="328"/>
      <c r="E45" s="318"/>
      <c r="F45" s="184">
        <v>41.1</v>
      </c>
      <c r="G45" s="184">
        <v>3579</v>
      </c>
      <c r="H45" s="184">
        <v>33289</v>
      </c>
      <c r="I45" s="184" t="s">
        <v>125</v>
      </c>
      <c r="J45" s="315"/>
      <c r="K45" s="315"/>
      <c r="L45" s="166">
        <v>36</v>
      </c>
      <c r="M45" s="316"/>
      <c r="N45" s="316"/>
      <c r="O45" s="330"/>
      <c r="P45" s="222"/>
      <c r="Q45" s="184"/>
      <c r="R45" s="184"/>
      <c r="S45" s="319"/>
      <c r="T45" s="319"/>
      <c r="U45" s="319"/>
    </row>
    <row r="46" spans="1:21" hidden="1" x14ac:dyDescent="0.15">
      <c r="A46" s="319"/>
      <c r="B46" s="319" t="s">
        <v>2063</v>
      </c>
      <c r="C46" s="124">
        <v>44166</v>
      </c>
      <c r="D46" s="328"/>
      <c r="E46" s="318">
        <f>AVERAGE(F46:F48)</f>
        <v>40.860000000000007</v>
      </c>
      <c r="F46" s="184">
        <v>39.979999999999997</v>
      </c>
      <c r="G46" s="184">
        <v>3464</v>
      </c>
      <c r="H46" s="184">
        <v>33495</v>
      </c>
      <c r="I46" s="184" t="s">
        <v>1905</v>
      </c>
      <c r="J46" s="315"/>
      <c r="K46" s="315">
        <f>AVERAGE(L46:L48)</f>
        <v>41.839999999999996</v>
      </c>
      <c r="L46" s="166">
        <v>40.76</v>
      </c>
      <c r="M46" s="316"/>
      <c r="N46" s="316"/>
      <c r="O46" s="330"/>
      <c r="P46" s="222"/>
      <c r="Q46" s="184"/>
      <c r="R46" s="184"/>
      <c r="S46" s="319"/>
      <c r="T46" s="319"/>
      <c r="U46" s="319"/>
    </row>
    <row r="47" spans="1:21" hidden="1" x14ac:dyDescent="0.15">
      <c r="A47" s="319"/>
      <c r="B47" s="319"/>
      <c r="C47" s="124">
        <v>44136</v>
      </c>
      <c r="D47" s="328"/>
      <c r="E47" s="318"/>
      <c r="F47" s="184">
        <v>41.92</v>
      </c>
      <c r="G47" s="184">
        <v>3730</v>
      </c>
      <c r="H47" s="184">
        <v>32930</v>
      </c>
      <c r="I47" s="184" t="s">
        <v>2062</v>
      </c>
      <c r="J47" s="315"/>
      <c r="K47" s="315"/>
      <c r="L47" s="166">
        <v>45.9</v>
      </c>
      <c r="M47" s="316"/>
      <c r="N47" s="316"/>
      <c r="O47" s="330"/>
      <c r="P47" s="222"/>
      <c r="Q47" s="184"/>
      <c r="R47" s="184"/>
      <c r="S47" s="319" t="s">
        <v>2061</v>
      </c>
      <c r="T47" s="319"/>
      <c r="U47" s="319"/>
    </row>
    <row r="48" spans="1:21" hidden="1" x14ac:dyDescent="0.15">
      <c r="A48" s="319"/>
      <c r="B48" s="319"/>
      <c r="C48" s="124">
        <v>44105</v>
      </c>
      <c r="D48" s="328"/>
      <c r="E48" s="318"/>
      <c r="F48" s="184">
        <v>40.68</v>
      </c>
      <c r="G48" s="184">
        <v>3608</v>
      </c>
      <c r="H48" s="184">
        <v>34330</v>
      </c>
      <c r="I48" s="184" t="s">
        <v>1831</v>
      </c>
      <c r="J48" s="315"/>
      <c r="K48" s="315"/>
      <c r="L48" s="166">
        <v>38.86</v>
      </c>
      <c r="M48" s="316"/>
      <c r="N48" s="316"/>
      <c r="O48" s="330"/>
      <c r="P48" s="222"/>
      <c r="Q48" s="184"/>
      <c r="R48" s="184"/>
      <c r="S48" s="319"/>
      <c r="T48" s="319"/>
      <c r="U48" s="319"/>
    </row>
    <row r="49" spans="1:21" hidden="1" x14ac:dyDescent="0.15">
      <c r="A49" s="319"/>
      <c r="B49" s="319" t="s">
        <v>2060</v>
      </c>
      <c r="C49" s="124">
        <v>44075</v>
      </c>
      <c r="D49" s="328"/>
      <c r="E49" s="318">
        <f>AVERAGE(F49:F50)</f>
        <v>42.774999999999999</v>
      </c>
      <c r="F49" s="184">
        <v>45.87</v>
      </c>
      <c r="G49" s="184">
        <v>3895</v>
      </c>
      <c r="H49" s="184">
        <v>33203</v>
      </c>
      <c r="I49" s="184" t="s">
        <v>1872</v>
      </c>
      <c r="J49" s="315"/>
      <c r="K49" s="334" t="s">
        <v>2070</v>
      </c>
      <c r="L49" s="166" t="s">
        <v>155</v>
      </c>
      <c r="M49" s="316"/>
      <c r="N49" s="316"/>
      <c r="O49" s="330"/>
      <c r="P49" s="222"/>
      <c r="Q49" s="184"/>
      <c r="R49" s="184"/>
      <c r="S49" s="319"/>
      <c r="T49" s="319"/>
      <c r="U49" s="319"/>
    </row>
    <row r="50" spans="1:21" hidden="1" x14ac:dyDescent="0.15">
      <c r="A50" s="319"/>
      <c r="B50" s="319"/>
      <c r="C50" s="124">
        <v>44044</v>
      </c>
      <c r="D50" s="328"/>
      <c r="E50" s="318"/>
      <c r="F50" s="184">
        <v>39.68</v>
      </c>
      <c r="G50" s="184">
        <v>3556</v>
      </c>
      <c r="H50" s="184">
        <v>33544</v>
      </c>
      <c r="I50" s="184" t="s">
        <v>127</v>
      </c>
      <c r="J50" s="315"/>
      <c r="K50" s="315"/>
      <c r="L50" s="166" t="s">
        <v>155</v>
      </c>
      <c r="M50" s="316"/>
      <c r="N50" s="316"/>
      <c r="O50" s="330"/>
      <c r="P50" s="222"/>
      <c r="Q50" s="184"/>
      <c r="R50" s="184"/>
      <c r="S50" s="319"/>
      <c r="T50" s="319"/>
      <c r="U50" s="319"/>
    </row>
    <row r="51" spans="1:21" s="225" customFormat="1" hidden="1" x14ac:dyDescent="0.15">
      <c r="A51" s="316" t="s">
        <v>2069</v>
      </c>
      <c r="B51" s="166" t="s">
        <v>2060</v>
      </c>
      <c r="C51" s="224">
        <v>44378</v>
      </c>
      <c r="D51" s="328">
        <f>AVERAGE(E51:E62)</f>
        <v>44.68566666666667</v>
      </c>
      <c r="E51" s="183">
        <f>AVERAGE(F51)</f>
        <v>46.42</v>
      </c>
      <c r="F51" s="166">
        <v>46.42</v>
      </c>
      <c r="G51" s="166">
        <v>4939</v>
      </c>
      <c r="H51" s="166">
        <v>33070</v>
      </c>
      <c r="I51" s="166" t="s">
        <v>146</v>
      </c>
      <c r="J51" s="315">
        <f>AVERAGE(K51:K62)</f>
        <v>43.179424168729113</v>
      </c>
      <c r="K51" s="183">
        <f>AVERAGE(L51)</f>
        <v>36.195164326046047</v>
      </c>
      <c r="L51" s="183">
        <v>36.195164326046047</v>
      </c>
      <c r="M51" s="316">
        <v>2.5</v>
      </c>
      <c r="N51" s="316">
        <v>2.86</v>
      </c>
      <c r="O51" s="330">
        <f>J51-M51-N51</f>
        <v>37.819424168729114</v>
      </c>
      <c r="P51" s="222"/>
      <c r="Q51" s="166"/>
      <c r="R51" s="166"/>
      <c r="S51" s="316" t="s">
        <v>2068</v>
      </c>
      <c r="T51" s="315">
        <f>D51</f>
        <v>44.68566666666667</v>
      </c>
      <c r="U51" s="315">
        <f>AVERAGE(T51:T62)</f>
        <v>41.252545417697888</v>
      </c>
    </row>
    <row r="52" spans="1:21" s="225" customFormat="1" ht="12" hidden="1" customHeight="1" x14ac:dyDescent="0.15">
      <c r="A52" s="316"/>
      <c r="B52" s="316" t="s">
        <v>2067</v>
      </c>
      <c r="C52" s="224">
        <v>44348</v>
      </c>
      <c r="D52" s="328"/>
      <c r="E52" s="315">
        <f>AVERAGE(F52:F54)</f>
        <v>41.786666666666669</v>
      </c>
      <c r="F52" s="166">
        <v>42.73</v>
      </c>
      <c r="G52" s="166">
        <v>4760</v>
      </c>
      <c r="H52" s="166">
        <v>32925</v>
      </c>
      <c r="I52" s="166" t="s">
        <v>1867</v>
      </c>
      <c r="J52" s="315"/>
      <c r="K52" s="315">
        <f>AVERAGE(L52:L54)</f>
        <v>45.978882331553955</v>
      </c>
      <c r="L52" s="183">
        <v>46.044755102769983</v>
      </c>
      <c r="M52" s="316"/>
      <c r="N52" s="316"/>
      <c r="O52" s="330"/>
      <c r="P52" s="222"/>
      <c r="Q52" s="166"/>
      <c r="R52" s="166"/>
      <c r="S52" s="316"/>
      <c r="T52" s="316"/>
      <c r="U52" s="316"/>
    </row>
    <row r="53" spans="1:21" s="225" customFormat="1" ht="12" hidden="1" customHeight="1" x14ac:dyDescent="0.15">
      <c r="A53" s="316"/>
      <c r="B53" s="316"/>
      <c r="C53" s="224">
        <v>44317</v>
      </c>
      <c r="D53" s="328"/>
      <c r="E53" s="315"/>
      <c r="F53" s="166">
        <v>41.42</v>
      </c>
      <c r="G53" s="166">
        <v>4171</v>
      </c>
      <c r="H53" s="166">
        <v>33128</v>
      </c>
      <c r="I53" s="166" t="s">
        <v>1835</v>
      </c>
      <c r="J53" s="315"/>
      <c r="K53" s="315"/>
      <c r="L53" s="183">
        <v>45.945945945945944</v>
      </c>
      <c r="M53" s="316"/>
      <c r="N53" s="316"/>
      <c r="O53" s="330"/>
      <c r="P53" s="222"/>
      <c r="Q53" s="166"/>
      <c r="R53" s="166"/>
      <c r="S53" s="316"/>
      <c r="T53" s="316"/>
      <c r="U53" s="316"/>
    </row>
    <row r="54" spans="1:21" s="225" customFormat="1" ht="12" hidden="1" customHeight="1" x14ac:dyDescent="0.15">
      <c r="A54" s="316"/>
      <c r="B54" s="316"/>
      <c r="C54" s="224">
        <v>44287</v>
      </c>
      <c r="D54" s="328"/>
      <c r="E54" s="315"/>
      <c r="F54" s="166">
        <v>41.21</v>
      </c>
      <c r="G54" s="166">
        <v>3520</v>
      </c>
      <c r="H54" s="166">
        <v>33005</v>
      </c>
      <c r="I54" s="166" t="s">
        <v>137</v>
      </c>
      <c r="J54" s="315"/>
      <c r="K54" s="315"/>
      <c r="L54" s="183">
        <v>45.945945945945944</v>
      </c>
      <c r="M54" s="316"/>
      <c r="N54" s="316"/>
      <c r="O54" s="330"/>
      <c r="P54" s="222"/>
      <c r="Q54" s="166"/>
      <c r="R54" s="166"/>
      <c r="S54" s="316"/>
      <c r="T54" s="316"/>
      <c r="U54" s="316"/>
    </row>
    <row r="55" spans="1:21" s="225" customFormat="1" ht="12" hidden="1" customHeight="1" x14ac:dyDescent="0.15">
      <c r="A55" s="316"/>
      <c r="B55" s="316" t="s">
        <v>2066</v>
      </c>
      <c r="C55" s="224">
        <v>44256</v>
      </c>
      <c r="D55" s="328"/>
      <c r="E55" s="315">
        <f>AVERAGE(F55:F57)</f>
        <v>44.215000000000003</v>
      </c>
      <c r="F55" s="166">
        <v>47.85</v>
      </c>
      <c r="G55" s="166">
        <v>3236</v>
      </c>
      <c r="H55" s="166">
        <v>32676</v>
      </c>
      <c r="I55" s="166" t="s">
        <v>2065</v>
      </c>
      <c r="J55" s="315"/>
      <c r="K55" s="315">
        <f>AVERAGE(L55:L57)</f>
        <v>44.41999261265407</v>
      </c>
      <c r="L55" s="183">
        <v>50.291707436399214</v>
      </c>
      <c r="M55" s="316"/>
      <c r="N55" s="316"/>
      <c r="O55" s="330"/>
      <c r="P55" s="222"/>
      <c r="Q55" s="166"/>
      <c r="R55" s="166"/>
      <c r="S55" s="316" t="s">
        <v>2064</v>
      </c>
      <c r="T55" s="317">
        <f>O51</f>
        <v>37.819424168729114</v>
      </c>
      <c r="U55" s="316"/>
    </row>
    <row r="56" spans="1:21" s="225" customFormat="1" ht="12" hidden="1" customHeight="1" x14ac:dyDescent="0.15">
      <c r="A56" s="316"/>
      <c r="B56" s="316"/>
      <c r="C56" s="224">
        <v>44228</v>
      </c>
      <c r="D56" s="328"/>
      <c r="E56" s="315"/>
      <c r="F56" s="166">
        <v>40.58</v>
      </c>
      <c r="G56" s="166">
        <v>3276</v>
      </c>
      <c r="H56" s="166">
        <v>34885</v>
      </c>
      <c r="I56" s="166" t="s">
        <v>170</v>
      </c>
      <c r="J56" s="315"/>
      <c r="K56" s="315"/>
      <c r="L56" s="166" t="s">
        <v>155</v>
      </c>
      <c r="M56" s="316"/>
      <c r="N56" s="316"/>
      <c r="O56" s="330"/>
      <c r="P56" s="222"/>
      <c r="Q56" s="166"/>
      <c r="R56" s="166"/>
      <c r="S56" s="316"/>
      <c r="T56" s="316"/>
      <c r="U56" s="316"/>
    </row>
    <row r="57" spans="1:21" s="225" customFormat="1" ht="12" hidden="1" customHeight="1" x14ac:dyDescent="0.15">
      <c r="A57" s="316"/>
      <c r="B57" s="316"/>
      <c r="C57" s="224">
        <v>44197</v>
      </c>
      <c r="D57" s="328"/>
      <c r="E57" s="315"/>
      <c r="F57" s="166" t="s">
        <v>155</v>
      </c>
      <c r="G57" s="166" t="s">
        <v>155</v>
      </c>
      <c r="H57" s="166" t="s">
        <v>155</v>
      </c>
      <c r="I57" s="166" t="s">
        <v>155</v>
      </c>
      <c r="J57" s="315"/>
      <c r="K57" s="315"/>
      <c r="L57" s="183">
        <v>38.548277788908926</v>
      </c>
      <c r="M57" s="316"/>
      <c r="N57" s="316"/>
      <c r="O57" s="330"/>
      <c r="P57" s="222"/>
      <c r="Q57" s="166"/>
      <c r="R57" s="166"/>
      <c r="S57" s="316"/>
      <c r="T57" s="316"/>
      <c r="U57" s="316"/>
    </row>
    <row r="58" spans="1:21" s="225" customFormat="1" ht="12" hidden="1" customHeight="1" x14ac:dyDescent="0.15">
      <c r="A58" s="316"/>
      <c r="B58" s="316" t="s">
        <v>2063</v>
      </c>
      <c r="C58" s="224">
        <v>44166</v>
      </c>
      <c r="D58" s="328"/>
      <c r="E58" s="315">
        <f>AVERAGE(F58:F60)</f>
        <v>40.446666666666665</v>
      </c>
      <c r="F58" s="166">
        <v>39.93</v>
      </c>
      <c r="G58" s="166">
        <v>4189</v>
      </c>
      <c r="H58" s="166">
        <v>31374</v>
      </c>
      <c r="I58" s="166" t="s">
        <v>2062</v>
      </c>
      <c r="J58" s="315"/>
      <c r="K58" s="315">
        <f>AVERAGE(L58:L60)</f>
        <v>44.586378114966188</v>
      </c>
      <c r="L58" s="183">
        <v>43.861346295807721</v>
      </c>
      <c r="M58" s="316"/>
      <c r="N58" s="316"/>
      <c r="O58" s="330"/>
      <c r="P58" s="222"/>
      <c r="Q58" s="166"/>
      <c r="R58" s="166"/>
      <c r="S58" s="316"/>
      <c r="T58" s="316"/>
      <c r="U58" s="316"/>
    </row>
    <row r="59" spans="1:21" s="225" customFormat="1" ht="12" hidden="1" customHeight="1" x14ac:dyDescent="0.15">
      <c r="A59" s="316"/>
      <c r="B59" s="316"/>
      <c r="C59" s="224">
        <v>44136</v>
      </c>
      <c r="D59" s="328"/>
      <c r="E59" s="315"/>
      <c r="F59" s="166">
        <v>40.49</v>
      </c>
      <c r="G59" s="166">
        <v>4137</v>
      </c>
      <c r="H59" s="166">
        <v>29754</v>
      </c>
      <c r="I59" s="166" t="s">
        <v>1922</v>
      </c>
      <c r="J59" s="315"/>
      <c r="K59" s="315"/>
      <c r="L59" s="183">
        <v>38.889772503790887</v>
      </c>
      <c r="M59" s="316"/>
      <c r="N59" s="316"/>
      <c r="O59" s="330"/>
      <c r="P59" s="222"/>
      <c r="Q59" s="166"/>
      <c r="R59" s="166"/>
      <c r="S59" s="316" t="s">
        <v>2061</v>
      </c>
      <c r="T59" s="316"/>
      <c r="U59" s="316"/>
    </row>
    <row r="60" spans="1:21" s="225" customFormat="1" ht="12" hidden="1" customHeight="1" x14ac:dyDescent="0.15">
      <c r="A60" s="316"/>
      <c r="B60" s="316"/>
      <c r="C60" s="224">
        <v>44105</v>
      </c>
      <c r="D60" s="328"/>
      <c r="E60" s="315"/>
      <c r="F60" s="166">
        <v>40.92</v>
      </c>
      <c r="G60" s="166">
        <v>3533</v>
      </c>
      <c r="H60" s="166">
        <v>29381</v>
      </c>
      <c r="I60" s="166" t="s">
        <v>143</v>
      </c>
      <c r="J60" s="315"/>
      <c r="K60" s="315"/>
      <c r="L60" s="183">
        <v>51.008015545299976</v>
      </c>
      <c r="M60" s="316"/>
      <c r="N60" s="316"/>
      <c r="O60" s="330"/>
      <c r="P60" s="222"/>
      <c r="Q60" s="166"/>
      <c r="R60" s="166"/>
      <c r="S60" s="316"/>
      <c r="T60" s="316"/>
      <c r="U60" s="316"/>
    </row>
    <row r="61" spans="1:21" s="225" customFormat="1" ht="12" hidden="1" customHeight="1" x14ac:dyDescent="0.15">
      <c r="A61" s="316"/>
      <c r="B61" s="316" t="s">
        <v>2060</v>
      </c>
      <c r="C61" s="224">
        <v>44075</v>
      </c>
      <c r="D61" s="328"/>
      <c r="E61" s="315">
        <f>AVERAGE(F61:F62)</f>
        <v>50.56</v>
      </c>
      <c r="F61" s="166">
        <v>44.21</v>
      </c>
      <c r="G61" s="166">
        <v>4244</v>
      </c>
      <c r="H61" s="166">
        <v>30375</v>
      </c>
      <c r="I61" s="166" t="s">
        <v>1860</v>
      </c>
      <c r="J61" s="315"/>
      <c r="K61" s="315">
        <f>AVERAGE(L61:L62)</f>
        <v>44.716703458425314</v>
      </c>
      <c r="L61" s="183">
        <v>44.716703458425314</v>
      </c>
      <c r="M61" s="316"/>
      <c r="N61" s="316"/>
      <c r="O61" s="330"/>
      <c r="P61" s="222"/>
      <c r="Q61" s="166"/>
      <c r="R61" s="166"/>
      <c r="S61" s="316"/>
      <c r="T61" s="316"/>
      <c r="U61" s="316"/>
    </row>
    <row r="62" spans="1:21" s="225" customFormat="1" ht="12" hidden="1" customHeight="1" x14ac:dyDescent="0.15">
      <c r="A62" s="316"/>
      <c r="B62" s="316"/>
      <c r="C62" s="224">
        <v>44044</v>
      </c>
      <c r="D62" s="328"/>
      <c r="E62" s="315"/>
      <c r="F62" s="166">
        <v>56.91</v>
      </c>
      <c r="G62" s="166">
        <v>4767</v>
      </c>
      <c r="H62" s="166">
        <v>31684</v>
      </c>
      <c r="I62" s="166" t="s">
        <v>1812</v>
      </c>
      <c r="J62" s="315"/>
      <c r="K62" s="315"/>
      <c r="L62" s="166" t="s">
        <v>155</v>
      </c>
      <c r="M62" s="316"/>
      <c r="N62" s="316"/>
      <c r="O62" s="330"/>
      <c r="P62" s="222"/>
      <c r="Q62" s="166"/>
      <c r="R62" s="166"/>
      <c r="S62" s="316"/>
      <c r="T62" s="316"/>
      <c r="U62" s="316"/>
    </row>
    <row r="63" spans="1:21" x14ac:dyDescent="0.15">
      <c r="A63" s="337" t="s">
        <v>2250</v>
      </c>
      <c r="B63" s="184" t="s">
        <v>2060</v>
      </c>
      <c r="C63" s="124">
        <v>44378</v>
      </c>
      <c r="D63" s="328">
        <f>AVERAGE(E63:E74)</f>
        <v>47.807916666666671</v>
      </c>
      <c r="E63" s="184" t="s">
        <v>155</v>
      </c>
      <c r="F63" s="184" t="s">
        <v>155</v>
      </c>
      <c r="G63" s="184" t="s">
        <v>155</v>
      </c>
      <c r="H63" s="184" t="s">
        <v>155</v>
      </c>
      <c r="I63" s="184" t="s">
        <v>155</v>
      </c>
      <c r="J63" s="315">
        <f>AVERAGE(K63:K74)</f>
        <v>48.449190264232719</v>
      </c>
      <c r="K63" s="183">
        <f>AVERAGE(L63)</f>
        <v>44.345898004434588</v>
      </c>
      <c r="L63" s="185">
        <f>链家数据!AU2</f>
        <v>44.345898004434588</v>
      </c>
      <c r="M63" s="316">
        <v>2.5</v>
      </c>
      <c r="N63" s="316">
        <v>2.4</v>
      </c>
      <c r="O63" s="330">
        <f>J63-M63-N63</f>
        <v>43.54919026423272</v>
      </c>
      <c r="P63" s="328">
        <f>AVERAGE(Q63:Q74)</f>
        <v>48.371813003660385</v>
      </c>
      <c r="Q63" s="183"/>
      <c r="R63" s="184"/>
      <c r="S63" s="319" t="s">
        <v>2068</v>
      </c>
      <c r="T63" s="318">
        <f>D63</f>
        <v>47.807916666666671</v>
      </c>
      <c r="U63" s="318">
        <f>AVERAGE(T63:T74)</f>
        <v>46.576306644853254</v>
      </c>
    </row>
    <row r="64" spans="1:21" x14ac:dyDescent="0.15">
      <c r="A64" s="338"/>
      <c r="B64" s="319" t="s">
        <v>2067</v>
      </c>
      <c r="C64" s="124">
        <v>44348</v>
      </c>
      <c r="D64" s="328"/>
      <c r="E64" s="318">
        <f>AVERAGE(F64:F66)</f>
        <v>46.185000000000002</v>
      </c>
      <c r="F64" s="184" t="s">
        <v>155</v>
      </c>
      <c r="G64" s="184" t="s">
        <v>155</v>
      </c>
      <c r="H64" s="184" t="s">
        <v>155</v>
      </c>
      <c r="I64" s="184" t="s">
        <v>155</v>
      </c>
      <c r="J64" s="315"/>
      <c r="K64" s="315">
        <f>AVERAGE(L64:L66)</f>
        <v>52.014796433085564</v>
      </c>
      <c r="L64" s="166" t="s">
        <v>155</v>
      </c>
      <c r="M64" s="316"/>
      <c r="N64" s="316"/>
      <c r="O64" s="330"/>
      <c r="P64" s="328"/>
      <c r="Q64" s="315">
        <f>AVERAGE(R64:R66)</f>
        <v>47.389567932892604</v>
      </c>
      <c r="R64" s="184"/>
      <c r="S64" s="319"/>
      <c r="T64" s="319"/>
      <c r="U64" s="319"/>
    </row>
    <row r="65" spans="1:22" x14ac:dyDescent="0.15">
      <c r="A65" s="338"/>
      <c r="B65" s="319"/>
      <c r="C65" s="124">
        <v>44317</v>
      </c>
      <c r="D65" s="328"/>
      <c r="E65" s="318"/>
      <c r="F65" s="184">
        <v>47.08</v>
      </c>
      <c r="G65" s="184"/>
      <c r="H65" s="184"/>
      <c r="I65" s="184" t="s">
        <v>1836</v>
      </c>
      <c r="J65" s="315"/>
      <c r="K65" s="315"/>
      <c r="L65" s="185">
        <f>链家数据!AU3</f>
        <v>57.831325301204821</v>
      </c>
      <c r="M65" s="316"/>
      <c r="N65" s="316"/>
      <c r="O65" s="330"/>
      <c r="P65" s="328"/>
      <c r="Q65" s="315"/>
      <c r="R65" s="221">
        <f>'城研数据 '!I9</f>
        <v>53.813679709895098</v>
      </c>
      <c r="S65" s="319"/>
      <c r="T65" s="319"/>
      <c r="U65" s="319"/>
    </row>
    <row r="66" spans="1:22" x14ac:dyDescent="0.15">
      <c r="A66" s="338"/>
      <c r="B66" s="319"/>
      <c r="C66" s="124">
        <v>44287</v>
      </c>
      <c r="D66" s="328"/>
      <c r="E66" s="318"/>
      <c r="F66" s="184">
        <v>45.29</v>
      </c>
      <c r="G66" s="184"/>
      <c r="H66" s="184"/>
      <c r="I66" s="184" t="s">
        <v>1934</v>
      </c>
      <c r="J66" s="315"/>
      <c r="K66" s="315"/>
      <c r="L66" s="185">
        <f>链家数据!AU4</f>
        <v>46.198267564966308</v>
      </c>
      <c r="M66" s="316"/>
      <c r="N66" s="316"/>
      <c r="O66" s="330"/>
      <c r="P66" s="328"/>
      <c r="Q66" s="315"/>
      <c r="R66" s="221">
        <f>'城研数据 '!I8</f>
        <v>40.965456155890102</v>
      </c>
      <c r="S66" s="319"/>
      <c r="T66" s="319"/>
      <c r="U66" s="319"/>
    </row>
    <row r="67" spans="1:22" x14ac:dyDescent="0.15">
      <c r="A67" s="338"/>
      <c r="B67" s="319" t="s">
        <v>2066</v>
      </c>
      <c r="C67" s="124">
        <v>44256</v>
      </c>
      <c r="D67" s="328"/>
      <c r="E67" s="318">
        <f>AVERAGE(F67:F69)</f>
        <v>46.596666666666664</v>
      </c>
      <c r="F67" s="184">
        <v>43.12</v>
      </c>
      <c r="G67" s="184"/>
      <c r="H67" s="184"/>
      <c r="I67" s="184" t="s">
        <v>1945</v>
      </c>
      <c r="J67" s="315"/>
      <c r="K67" s="315">
        <f>AVERAGE(L67:L69)</f>
        <v>46.413731536320377</v>
      </c>
      <c r="L67" s="185">
        <f>链家数据!AU5</f>
        <v>55.481580115401684</v>
      </c>
      <c r="M67" s="316"/>
      <c r="N67" s="316"/>
      <c r="O67" s="330"/>
      <c r="P67" s="328"/>
      <c r="Q67" s="315">
        <f>AVERAGE(R67:R69)</f>
        <v>41.853585321888652</v>
      </c>
      <c r="R67" s="221">
        <f>'城研数据 '!I7</f>
        <v>47.979797979797901</v>
      </c>
      <c r="S67" s="319" t="s">
        <v>2064</v>
      </c>
      <c r="T67" s="320">
        <f>O63</f>
        <v>43.54919026423272</v>
      </c>
      <c r="U67" s="319"/>
    </row>
    <row r="68" spans="1:22" x14ac:dyDescent="0.15">
      <c r="A68" s="338"/>
      <c r="B68" s="319"/>
      <c r="C68" s="124">
        <v>44228</v>
      </c>
      <c r="D68" s="328"/>
      <c r="E68" s="318"/>
      <c r="F68" s="184">
        <v>49.36</v>
      </c>
      <c r="G68" s="184"/>
      <c r="H68" s="184"/>
      <c r="I68" s="184" t="s">
        <v>1693</v>
      </c>
      <c r="J68" s="315"/>
      <c r="K68" s="315"/>
      <c r="L68" s="185">
        <f>链家数据!AU6</f>
        <v>47.979797979797979</v>
      </c>
      <c r="M68" s="316"/>
      <c r="N68" s="316"/>
      <c r="O68" s="330"/>
      <c r="P68" s="328"/>
      <c r="Q68" s="315"/>
      <c r="R68" s="184"/>
      <c r="S68" s="319"/>
      <c r="T68" s="319"/>
      <c r="U68" s="319"/>
    </row>
    <row r="69" spans="1:22" x14ac:dyDescent="0.15">
      <c r="A69" s="338"/>
      <c r="B69" s="319"/>
      <c r="C69" s="124">
        <v>44197</v>
      </c>
      <c r="D69" s="328"/>
      <c r="E69" s="318"/>
      <c r="F69" s="184">
        <v>47.31</v>
      </c>
      <c r="G69" s="184"/>
      <c r="H69" s="184"/>
      <c r="I69" s="184" t="s">
        <v>2253</v>
      </c>
      <c r="J69" s="315"/>
      <c r="K69" s="315"/>
      <c r="L69" s="185">
        <f>链家数据!AU7</f>
        <v>35.779816513761467</v>
      </c>
      <c r="M69" s="316"/>
      <c r="N69" s="316"/>
      <c r="O69" s="330"/>
      <c r="P69" s="328"/>
      <c r="Q69" s="315"/>
      <c r="R69" s="221">
        <f>'城研数据 '!I6</f>
        <v>35.727372663979402</v>
      </c>
      <c r="S69" s="319"/>
      <c r="T69" s="319"/>
      <c r="U69" s="319"/>
      <c r="V69" s="231"/>
    </row>
    <row r="70" spans="1:22" x14ac:dyDescent="0.15">
      <c r="A70" s="338"/>
      <c r="B70" s="319" t="s">
        <v>2063</v>
      </c>
      <c r="C70" s="124">
        <v>44166</v>
      </c>
      <c r="D70" s="328"/>
      <c r="E70" s="318">
        <f>AVERAGE(F70:F72)</f>
        <v>46.99</v>
      </c>
      <c r="F70" s="184">
        <v>44.59</v>
      </c>
      <c r="G70" s="184"/>
      <c r="H70" s="184"/>
      <c r="I70" s="184" t="s">
        <v>1782</v>
      </c>
      <c r="J70" s="315"/>
      <c r="K70" s="315">
        <f>AVERAGE(L70:L72)</f>
        <v>53.593947036569986</v>
      </c>
      <c r="L70" s="166" t="s">
        <v>155</v>
      </c>
      <c r="M70" s="316"/>
      <c r="N70" s="316"/>
      <c r="O70" s="330"/>
      <c r="P70" s="328"/>
      <c r="Q70" s="315">
        <f>AVERAGE(R70:R72)</f>
        <v>58.701670315385201</v>
      </c>
      <c r="R70" s="221">
        <f>'城研数据 '!I5</f>
        <v>49.2691687230136</v>
      </c>
      <c r="S70" s="319"/>
      <c r="T70" s="319"/>
      <c r="U70" s="319"/>
    </row>
    <row r="71" spans="1:22" x14ac:dyDescent="0.15">
      <c r="A71" s="338"/>
      <c r="B71" s="319"/>
      <c r="C71" s="124">
        <v>44136</v>
      </c>
      <c r="D71" s="328"/>
      <c r="E71" s="318"/>
      <c r="F71" s="184">
        <v>46.88</v>
      </c>
      <c r="G71" s="184"/>
      <c r="H71" s="184"/>
      <c r="I71" s="184" t="s">
        <v>1930</v>
      </c>
      <c r="J71" s="315"/>
      <c r="K71" s="315"/>
      <c r="L71" s="166" t="s">
        <v>155</v>
      </c>
      <c r="M71" s="316"/>
      <c r="N71" s="316"/>
      <c r="O71" s="330"/>
      <c r="P71" s="328"/>
      <c r="Q71" s="315"/>
      <c r="R71" s="221">
        <f>'城研数据 '!I4</f>
        <v>68.134171907756794</v>
      </c>
      <c r="S71" s="319" t="s">
        <v>2061</v>
      </c>
      <c r="T71" s="318">
        <f>P63</f>
        <v>48.371813003660385</v>
      </c>
      <c r="U71" s="319"/>
    </row>
    <row r="72" spans="1:22" x14ac:dyDescent="0.15">
      <c r="A72" s="338"/>
      <c r="B72" s="319"/>
      <c r="C72" s="124">
        <v>44105</v>
      </c>
      <c r="D72" s="328"/>
      <c r="E72" s="318"/>
      <c r="F72" s="184">
        <v>49.5</v>
      </c>
      <c r="G72" s="184"/>
      <c r="H72" s="184"/>
      <c r="I72" s="184" t="s">
        <v>2252</v>
      </c>
      <c r="J72" s="315"/>
      <c r="K72" s="315"/>
      <c r="L72" s="185">
        <f>链家数据!AU8</f>
        <v>53.593947036569986</v>
      </c>
      <c r="M72" s="316"/>
      <c r="N72" s="316"/>
      <c r="O72" s="330"/>
      <c r="P72" s="328"/>
      <c r="Q72" s="315"/>
      <c r="R72" s="184"/>
      <c r="S72" s="319"/>
      <c r="T72" s="319"/>
      <c r="U72" s="319"/>
    </row>
    <row r="73" spans="1:22" x14ac:dyDescent="0.15">
      <c r="A73" s="338"/>
      <c r="B73" s="319" t="s">
        <v>2361</v>
      </c>
      <c r="C73" s="124">
        <v>44075</v>
      </c>
      <c r="D73" s="328"/>
      <c r="E73" s="318">
        <f>AVERAGE(F73:F74)</f>
        <v>51.46</v>
      </c>
      <c r="F73" s="184">
        <v>52.9</v>
      </c>
      <c r="G73" s="184"/>
      <c r="H73" s="184"/>
      <c r="I73" s="184" t="s">
        <v>1918</v>
      </c>
      <c r="J73" s="315"/>
      <c r="K73" s="334">
        <f>AVERAGE(L73:L74)</f>
        <v>45.877578310753123</v>
      </c>
      <c r="L73" s="185">
        <f>链家数据!AV9</f>
        <v>45.872660718588236</v>
      </c>
      <c r="M73" s="316"/>
      <c r="N73" s="316"/>
      <c r="O73" s="330"/>
      <c r="P73" s="328"/>
      <c r="Q73" s="334">
        <f>AVERAGE(R73:R74)</f>
        <v>45.5424284444751</v>
      </c>
      <c r="R73" s="221">
        <f>'城研数据 '!I3</f>
        <v>43.4812380169816</v>
      </c>
      <c r="S73" s="319"/>
      <c r="T73" s="319"/>
      <c r="U73" s="319"/>
    </row>
    <row r="74" spans="1:22" x14ac:dyDescent="0.15">
      <c r="A74" s="339"/>
      <c r="B74" s="319"/>
      <c r="C74" s="124">
        <v>44044</v>
      </c>
      <c r="D74" s="328"/>
      <c r="E74" s="318"/>
      <c r="F74" s="184">
        <v>50.02</v>
      </c>
      <c r="G74" s="184"/>
      <c r="H74" s="184"/>
      <c r="I74" s="184" t="s">
        <v>2251</v>
      </c>
      <c r="J74" s="315"/>
      <c r="K74" s="315"/>
      <c r="L74" s="185">
        <f>链家数据!AV11</f>
        <v>45.882495902918009</v>
      </c>
      <c r="M74" s="316"/>
      <c r="N74" s="316"/>
      <c r="O74" s="330"/>
      <c r="P74" s="328"/>
      <c r="Q74" s="315"/>
      <c r="R74" s="221">
        <f>'城研数据 '!I2</f>
        <v>47.6036188719686</v>
      </c>
      <c r="S74" s="319"/>
      <c r="T74" s="319"/>
      <c r="U74" s="319"/>
    </row>
    <row r="75" spans="1:22" x14ac:dyDescent="0.15">
      <c r="A75" s="331" t="s">
        <v>2362</v>
      </c>
      <c r="B75" s="182" t="s">
        <v>2060</v>
      </c>
      <c r="C75" s="186">
        <v>44378</v>
      </c>
      <c r="D75" s="340">
        <f>AVERAGE(E75:E86)</f>
        <v>47.769666666666673</v>
      </c>
      <c r="E75" s="181">
        <f>AVERAGE(F75)</f>
        <v>49.06</v>
      </c>
      <c r="F75" s="182">
        <v>49.06</v>
      </c>
      <c r="G75" s="182"/>
      <c r="H75" s="182"/>
      <c r="I75" s="182"/>
      <c r="J75" s="314">
        <f>AVERAGE(K75:K86)</f>
        <v>46.684999999999995</v>
      </c>
      <c r="K75" s="181"/>
      <c r="L75" s="181"/>
      <c r="M75" s="331">
        <v>0</v>
      </c>
      <c r="N75" s="331">
        <v>1</v>
      </c>
      <c r="O75" s="333">
        <f>J75-M75-N75</f>
        <v>45.684999999999995</v>
      </c>
      <c r="P75" s="340">
        <f>AVERAGE(Q75:Q86)</f>
        <v>53.767554297448783</v>
      </c>
      <c r="Q75" s="181">
        <f>AVERAGE(R75)</f>
        <v>55.532107325896803</v>
      </c>
      <c r="R75" s="215">
        <f>'城研数据 '!O13</f>
        <v>55.532107325896803</v>
      </c>
      <c r="S75" s="331" t="s">
        <v>2068</v>
      </c>
      <c r="T75" s="314">
        <f>D75</f>
        <v>47.769666666666673</v>
      </c>
      <c r="U75" s="314">
        <f>AVERAGE(T75:T86)</f>
        <v>49.074073654705153</v>
      </c>
    </row>
    <row r="76" spans="1:22" x14ac:dyDescent="0.15">
      <c r="A76" s="331"/>
      <c r="B76" s="331" t="s">
        <v>2067</v>
      </c>
      <c r="C76" s="186">
        <v>44348</v>
      </c>
      <c r="D76" s="340"/>
      <c r="E76" s="314">
        <f>AVERAGE(F76:F78)</f>
        <v>46.620000000000005</v>
      </c>
      <c r="F76" s="182">
        <v>49.06</v>
      </c>
      <c r="G76" s="182"/>
      <c r="H76" s="182"/>
      <c r="I76" s="182"/>
      <c r="J76" s="314"/>
      <c r="K76" s="314">
        <f>AVERAGE(L76:L78)</f>
        <v>46.936666666666667</v>
      </c>
      <c r="L76" s="181">
        <v>47.85</v>
      </c>
      <c r="M76" s="331"/>
      <c r="N76" s="331"/>
      <c r="O76" s="333"/>
      <c r="P76" s="340"/>
      <c r="Q76" s="314">
        <f>AVERAGE(R76:R78)</f>
        <v>55.128885214532467</v>
      </c>
      <c r="R76" s="215">
        <f>'城研数据 '!O12</f>
        <v>52.2108690815854</v>
      </c>
      <c r="S76" s="331"/>
      <c r="T76" s="331"/>
      <c r="U76" s="331"/>
    </row>
    <row r="77" spans="1:22" x14ac:dyDescent="0.15">
      <c r="A77" s="331"/>
      <c r="B77" s="331"/>
      <c r="C77" s="186">
        <v>44317</v>
      </c>
      <c r="D77" s="340"/>
      <c r="E77" s="314"/>
      <c r="F77" s="182">
        <v>45.41</v>
      </c>
      <c r="G77" s="182"/>
      <c r="H77" s="182"/>
      <c r="I77" s="182"/>
      <c r="J77" s="314"/>
      <c r="K77" s="314"/>
      <c r="L77" s="181">
        <v>46.27</v>
      </c>
      <c r="M77" s="331"/>
      <c r="N77" s="331"/>
      <c r="O77" s="333"/>
      <c r="P77" s="340"/>
      <c r="Q77" s="314"/>
      <c r="R77" s="215">
        <f>'城研数据 '!O11</f>
        <v>60.268394651618799</v>
      </c>
      <c r="S77" s="331"/>
      <c r="T77" s="331"/>
      <c r="U77" s="331"/>
    </row>
    <row r="78" spans="1:22" x14ac:dyDescent="0.15">
      <c r="A78" s="331"/>
      <c r="B78" s="331"/>
      <c r="C78" s="186">
        <v>44287</v>
      </c>
      <c r="D78" s="340"/>
      <c r="E78" s="314"/>
      <c r="F78" s="182">
        <v>45.39</v>
      </c>
      <c r="G78" s="182"/>
      <c r="H78" s="182"/>
      <c r="I78" s="182"/>
      <c r="J78" s="314"/>
      <c r="K78" s="314"/>
      <c r="L78" s="181">
        <v>46.69</v>
      </c>
      <c r="M78" s="331"/>
      <c r="N78" s="331"/>
      <c r="O78" s="333"/>
      <c r="P78" s="340"/>
      <c r="Q78" s="314"/>
      <c r="R78" s="215">
        <f>'城研数据 '!O10</f>
        <v>52.907391910393201</v>
      </c>
      <c r="S78" s="331"/>
      <c r="T78" s="331"/>
      <c r="U78" s="331"/>
    </row>
    <row r="79" spans="1:22" x14ac:dyDescent="0.15">
      <c r="A79" s="331"/>
      <c r="B79" s="331" t="s">
        <v>2066</v>
      </c>
      <c r="C79" s="186">
        <v>44256</v>
      </c>
      <c r="D79" s="340"/>
      <c r="E79" s="314">
        <f>AVERAGE(F79:F81)</f>
        <v>46.24666666666667</v>
      </c>
      <c r="F79" s="182">
        <v>46.41</v>
      </c>
      <c r="G79" s="182"/>
      <c r="H79" s="182"/>
      <c r="I79" s="182"/>
      <c r="J79" s="314"/>
      <c r="K79" s="314">
        <f>AVERAGE(L79:L81)</f>
        <v>48.633333333333333</v>
      </c>
      <c r="L79" s="181">
        <v>50.42</v>
      </c>
      <c r="M79" s="331"/>
      <c r="N79" s="331"/>
      <c r="O79" s="333"/>
      <c r="P79" s="340"/>
      <c r="Q79" s="314">
        <f>AVERAGE(R79:R81)</f>
        <v>50.101849807982262</v>
      </c>
      <c r="R79" s="215">
        <f>'城研数据 '!O9</f>
        <v>55.4230354073106</v>
      </c>
      <c r="S79" s="331" t="s">
        <v>2064</v>
      </c>
      <c r="T79" s="341">
        <f>O75</f>
        <v>45.684999999999995</v>
      </c>
      <c r="U79" s="331"/>
    </row>
    <row r="80" spans="1:22" x14ac:dyDescent="0.15">
      <c r="A80" s="331"/>
      <c r="B80" s="331"/>
      <c r="C80" s="186">
        <v>44228</v>
      </c>
      <c r="D80" s="340"/>
      <c r="E80" s="314"/>
      <c r="F80" s="182">
        <v>46.42</v>
      </c>
      <c r="G80" s="182"/>
      <c r="H80" s="182"/>
      <c r="I80" s="182"/>
      <c r="J80" s="314"/>
      <c r="K80" s="314"/>
      <c r="L80" s="182">
        <v>45.77</v>
      </c>
      <c r="M80" s="331"/>
      <c r="N80" s="331"/>
      <c r="O80" s="333"/>
      <c r="P80" s="340"/>
      <c r="Q80" s="314"/>
      <c r="R80" s="215">
        <f>'城研数据 '!O8</f>
        <v>43.360962500414601</v>
      </c>
      <c r="S80" s="331"/>
      <c r="T80" s="331"/>
      <c r="U80" s="331"/>
    </row>
    <row r="81" spans="1:22" x14ac:dyDescent="0.15">
      <c r="A81" s="331"/>
      <c r="B81" s="331"/>
      <c r="C81" s="186">
        <v>44197</v>
      </c>
      <c r="D81" s="340"/>
      <c r="E81" s="314"/>
      <c r="F81" s="182">
        <v>45.91</v>
      </c>
      <c r="G81" s="182"/>
      <c r="H81" s="182"/>
      <c r="I81" s="182"/>
      <c r="J81" s="314"/>
      <c r="K81" s="314"/>
      <c r="L81" s="181">
        <v>49.71</v>
      </c>
      <c r="M81" s="331"/>
      <c r="N81" s="331"/>
      <c r="O81" s="333"/>
      <c r="P81" s="340"/>
      <c r="Q81" s="314"/>
      <c r="R81" s="215">
        <f>'城研数据 '!O7</f>
        <v>51.521551516221599</v>
      </c>
      <c r="S81" s="331"/>
      <c r="T81" s="331"/>
      <c r="U81" s="331"/>
      <c r="V81" s="231"/>
    </row>
    <row r="82" spans="1:22" x14ac:dyDescent="0.15">
      <c r="A82" s="331"/>
      <c r="B82" s="331" t="s">
        <v>2063</v>
      </c>
      <c r="C82" s="186">
        <v>44166</v>
      </c>
      <c r="D82" s="340"/>
      <c r="E82" s="314">
        <f>AVERAGE(F82:F84)</f>
        <v>46.716666666666669</v>
      </c>
      <c r="F82" s="182">
        <v>45.92</v>
      </c>
      <c r="G82" s="182"/>
      <c r="H82" s="182"/>
      <c r="I82" s="182"/>
      <c r="J82" s="314"/>
      <c r="K82" s="314">
        <f>AVERAGE(L82:L84)</f>
        <v>44.204999999999998</v>
      </c>
      <c r="L82" s="181">
        <v>38.36</v>
      </c>
      <c r="M82" s="331"/>
      <c r="N82" s="331"/>
      <c r="O82" s="333"/>
      <c r="P82" s="340"/>
      <c r="Q82" s="314">
        <f>AVERAGE(R82:R84)</f>
        <v>54.192653204026236</v>
      </c>
      <c r="R82" s="215">
        <f>'城研数据 '!O6</f>
        <v>47.176603890310197</v>
      </c>
      <c r="S82" s="331"/>
      <c r="T82" s="331"/>
      <c r="U82" s="331"/>
    </row>
    <row r="83" spans="1:22" x14ac:dyDescent="0.15">
      <c r="A83" s="331"/>
      <c r="B83" s="331"/>
      <c r="C83" s="186">
        <v>44136</v>
      </c>
      <c r="D83" s="340"/>
      <c r="E83" s="314"/>
      <c r="F83" s="182">
        <v>46.66</v>
      </c>
      <c r="G83" s="182"/>
      <c r="H83" s="182"/>
      <c r="I83" s="182"/>
      <c r="J83" s="314"/>
      <c r="K83" s="314"/>
      <c r="L83" s="181">
        <v>50.05</v>
      </c>
      <c r="M83" s="331"/>
      <c r="N83" s="331"/>
      <c r="O83" s="333"/>
      <c r="P83" s="340"/>
      <c r="Q83" s="314"/>
      <c r="R83" s="215">
        <f>'城研数据 '!O5</f>
        <v>51.0195031092627</v>
      </c>
      <c r="S83" s="331" t="s">
        <v>2061</v>
      </c>
      <c r="T83" s="314">
        <f>P75</f>
        <v>53.767554297448783</v>
      </c>
      <c r="U83" s="331"/>
    </row>
    <row r="84" spans="1:22" x14ac:dyDescent="0.15">
      <c r="A84" s="331"/>
      <c r="B84" s="331"/>
      <c r="C84" s="186">
        <v>44105</v>
      </c>
      <c r="D84" s="340"/>
      <c r="E84" s="314"/>
      <c r="F84" s="182">
        <v>47.57</v>
      </c>
      <c r="G84" s="182"/>
      <c r="H84" s="182"/>
      <c r="I84" s="182"/>
      <c r="J84" s="314"/>
      <c r="K84" s="314"/>
      <c r="L84" s="181"/>
      <c r="M84" s="331"/>
      <c r="N84" s="331"/>
      <c r="O84" s="333"/>
      <c r="P84" s="340"/>
      <c r="Q84" s="314"/>
      <c r="R84" s="215">
        <f>'城研数据 '!O4</f>
        <v>64.381852612505796</v>
      </c>
      <c r="S84" s="331"/>
      <c r="T84" s="331"/>
      <c r="U84" s="331"/>
    </row>
    <row r="85" spans="1:22" x14ac:dyDescent="0.15">
      <c r="A85" s="331"/>
      <c r="B85" s="331" t="s">
        <v>2361</v>
      </c>
      <c r="C85" s="186">
        <v>44075</v>
      </c>
      <c r="D85" s="340"/>
      <c r="E85" s="314">
        <f>AVERAGE(F85:F86)</f>
        <v>50.204999999999998</v>
      </c>
      <c r="F85" s="182">
        <v>47.15</v>
      </c>
      <c r="G85" s="182"/>
      <c r="H85" s="182"/>
      <c r="I85" s="182"/>
      <c r="J85" s="314"/>
      <c r="K85" s="314">
        <f>AVERAGE(L85:L86)</f>
        <v>46.965000000000003</v>
      </c>
      <c r="L85" s="181">
        <v>50.12</v>
      </c>
      <c r="M85" s="331"/>
      <c r="N85" s="331"/>
      <c r="O85" s="333"/>
      <c r="P85" s="340"/>
      <c r="Q85" s="314">
        <f>AVERAGE(R85:R86)</f>
        <v>53.882275934806145</v>
      </c>
      <c r="R85" s="215">
        <f>'城研数据 '!O3</f>
        <v>58.468851974700101</v>
      </c>
      <c r="S85" s="331"/>
      <c r="T85" s="331"/>
      <c r="U85" s="331"/>
    </row>
    <row r="86" spans="1:22" x14ac:dyDescent="0.15">
      <c r="A86" s="331"/>
      <c r="B86" s="331"/>
      <c r="C86" s="186">
        <v>44044</v>
      </c>
      <c r="D86" s="340"/>
      <c r="E86" s="314"/>
      <c r="F86" s="182">
        <v>53.26</v>
      </c>
      <c r="G86" s="182"/>
      <c r="H86" s="182"/>
      <c r="I86" s="182"/>
      <c r="J86" s="314"/>
      <c r="K86" s="314"/>
      <c r="L86" s="182">
        <v>43.81</v>
      </c>
      <c r="M86" s="331"/>
      <c r="N86" s="331"/>
      <c r="O86" s="333"/>
      <c r="P86" s="340"/>
      <c r="Q86" s="314"/>
      <c r="R86" s="215">
        <f>'城研数据 '!O2</f>
        <v>49.295699894912197</v>
      </c>
      <c r="S86" s="331"/>
      <c r="T86" s="331"/>
      <c r="U86" s="331"/>
    </row>
    <row r="88" spans="1:22" x14ac:dyDescent="0.15">
      <c r="K88" s="262"/>
    </row>
    <row r="89" spans="1:22" x14ac:dyDescent="0.15">
      <c r="K89" s="314">
        <f>AVERAGE(L89:L91)</f>
        <v>49.436666666666667</v>
      </c>
      <c r="L89" s="263">
        <f>L76+2.5</f>
        <v>50.35</v>
      </c>
    </row>
    <row r="90" spans="1:22" x14ac:dyDescent="0.15">
      <c r="K90" s="314"/>
      <c r="L90" s="263">
        <f t="shared" ref="L90:L99" si="0">L77+2.5</f>
        <v>48.77</v>
      </c>
    </row>
    <row r="91" spans="1:22" x14ac:dyDescent="0.15">
      <c r="K91" s="314"/>
      <c r="L91" s="263">
        <f t="shared" si="0"/>
        <v>49.19</v>
      </c>
    </row>
    <row r="92" spans="1:22" x14ac:dyDescent="0.15">
      <c r="K92" s="314">
        <f>AVERAGE(L92:L94)</f>
        <v>51.133333333333333</v>
      </c>
      <c r="L92" s="263">
        <f t="shared" si="0"/>
        <v>52.92</v>
      </c>
    </row>
    <row r="93" spans="1:22" x14ac:dyDescent="0.15">
      <c r="K93" s="314"/>
      <c r="L93" s="263">
        <f t="shared" si="0"/>
        <v>48.27</v>
      </c>
    </row>
    <row r="94" spans="1:22" x14ac:dyDescent="0.15">
      <c r="K94" s="314"/>
      <c r="L94" s="263">
        <f t="shared" si="0"/>
        <v>52.21</v>
      </c>
    </row>
    <row r="95" spans="1:22" x14ac:dyDescent="0.15">
      <c r="K95" s="314">
        <f>AVERAGE(L95:L97)</f>
        <v>31.97</v>
      </c>
      <c r="L95" s="263">
        <f t="shared" si="0"/>
        <v>40.86</v>
      </c>
    </row>
    <row r="96" spans="1:22" x14ac:dyDescent="0.15">
      <c r="K96" s="314"/>
      <c r="L96" s="263">
        <f t="shared" si="0"/>
        <v>52.55</v>
      </c>
    </row>
    <row r="97" spans="11:12" x14ac:dyDescent="0.15">
      <c r="K97" s="314"/>
      <c r="L97" s="263">
        <f t="shared" si="0"/>
        <v>2.5</v>
      </c>
    </row>
    <row r="98" spans="11:12" x14ac:dyDescent="0.15">
      <c r="K98" s="314">
        <f>AVERAGE(L98:L99)</f>
        <v>49.465000000000003</v>
      </c>
      <c r="L98" s="263">
        <f t="shared" si="0"/>
        <v>52.62</v>
      </c>
    </row>
    <row r="99" spans="11:12" x14ac:dyDescent="0.15">
      <c r="K99" s="314"/>
      <c r="L99" s="263">
        <f t="shared" si="0"/>
        <v>46.31</v>
      </c>
    </row>
    <row r="100" spans="11:12" x14ac:dyDescent="0.15">
      <c r="L100" s="263"/>
    </row>
    <row r="101" spans="11:12" x14ac:dyDescent="0.15">
      <c r="L101" s="263"/>
    </row>
    <row r="102" spans="11:12" x14ac:dyDescent="0.15">
      <c r="L102" s="263"/>
    </row>
    <row r="103" spans="11:12" x14ac:dyDescent="0.15">
      <c r="L103" s="263"/>
    </row>
    <row r="104" spans="11:12" x14ac:dyDescent="0.15">
      <c r="L104" s="263"/>
    </row>
    <row r="105" spans="11:12" x14ac:dyDescent="0.15">
      <c r="L105" s="263"/>
    </row>
    <row r="106" spans="11:12" x14ac:dyDescent="0.15">
      <c r="L106" s="263"/>
    </row>
    <row r="107" spans="11:12" x14ac:dyDescent="0.15">
      <c r="L107" s="263"/>
    </row>
  </sheetData>
  <mergeCells count="203">
    <mergeCell ref="Q85:Q86"/>
    <mergeCell ref="T63:T66"/>
    <mergeCell ref="K64:K66"/>
    <mergeCell ref="A75:A86"/>
    <mergeCell ref="D75:D86"/>
    <mergeCell ref="J75:J86"/>
    <mergeCell ref="M75:M86"/>
    <mergeCell ref="N75:N86"/>
    <mergeCell ref="O75:O86"/>
    <mergeCell ref="S75:S78"/>
    <mergeCell ref="T75:T78"/>
    <mergeCell ref="U75:U86"/>
    <mergeCell ref="B76:B78"/>
    <mergeCell ref="E76:E78"/>
    <mergeCell ref="K76:K78"/>
    <mergeCell ref="B79:B81"/>
    <mergeCell ref="E79:E81"/>
    <mergeCell ref="K79:K81"/>
    <mergeCell ref="S79:S82"/>
    <mergeCell ref="T79:T82"/>
    <mergeCell ref="B82:B84"/>
    <mergeCell ref="E82:E84"/>
    <mergeCell ref="K82:K84"/>
    <mergeCell ref="S83:S86"/>
    <mergeCell ref="T83:T86"/>
    <mergeCell ref="B85:B86"/>
    <mergeCell ref="E85:E86"/>
    <mergeCell ref="B64:B66"/>
    <mergeCell ref="B67:B69"/>
    <mergeCell ref="B70:B72"/>
    <mergeCell ref="B73:B74"/>
    <mergeCell ref="U63:U74"/>
    <mergeCell ref="S67:S70"/>
    <mergeCell ref="T67:T70"/>
    <mergeCell ref="S71:S74"/>
    <mergeCell ref="T71:T74"/>
    <mergeCell ref="J63:J74"/>
    <mergeCell ref="P63:P74"/>
    <mergeCell ref="Q64:Q66"/>
    <mergeCell ref="Q67:Q69"/>
    <mergeCell ref="Q70:Q72"/>
    <mergeCell ref="Q73:Q74"/>
    <mergeCell ref="A63:A74"/>
    <mergeCell ref="D63:D74"/>
    <mergeCell ref="E64:E66"/>
    <mergeCell ref="E67:E69"/>
    <mergeCell ref="E70:E72"/>
    <mergeCell ref="E73:E74"/>
    <mergeCell ref="J39:J50"/>
    <mergeCell ref="D1:I1"/>
    <mergeCell ref="K52:K54"/>
    <mergeCell ref="K55:K57"/>
    <mergeCell ref="K58:K60"/>
    <mergeCell ref="D51:D62"/>
    <mergeCell ref="E52:E54"/>
    <mergeCell ref="E55:E57"/>
    <mergeCell ref="E58:E60"/>
    <mergeCell ref="E61:E62"/>
    <mergeCell ref="D3:D14"/>
    <mergeCell ref="D15:D26"/>
    <mergeCell ref="D27:D38"/>
    <mergeCell ref="E28:E30"/>
    <mergeCell ref="K61:K62"/>
    <mergeCell ref="J51:J62"/>
    <mergeCell ref="K40:K42"/>
    <mergeCell ref="K43:K45"/>
    <mergeCell ref="D39:D50"/>
    <mergeCell ref="E40:E42"/>
    <mergeCell ref="E43:E45"/>
    <mergeCell ref="E46:E48"/>
    <mergeCell ref="B25:B26"/>
    <mergeCell ref="B28:B30"/>
    <mergeCell ref="B31:B33"/>
    <mergeCell ref="B34:B36"/>
    <mergeCell ref="E31:E33"/>
    <mergeCell ref="E34:E36"/>
    <mergeCell ref="E37:E38"/>
    <mergeCell ref="E25:E26"/>
    <mergeCell ref="E4:E6"/>
    <mergeCell ref="E7:E9"/>
    <mergeCell ref="E10:E12"/>
    <mergeCell ref="E13:E14"/>
    <mergeCell ref="E16:E18"/>
    <mergeCell ref="K46:K48"/>
    <mergeCell ref="K49:K50"/>
    <mergeCell ref="K7:K9"/>
    <mergeCell ref="K10:K12"/>
    <mergeCell ref="J27:J38"/>
    <mergeCell ref="K28:K30"/>
    <mergeCell ref="E49:E50"/>
    <mergeCell ref="E19:E21"/>
    <mergeCell ref="E22:E24"/>
    <mergeCell ref="K31:K33"/>
    <mergeCell ref="K34:K36"/>
    <mergeCell ref="K37:K38"/>
    <mergeCell ref="J15:J26"/>
    <mergeCell ref="K16:K18"/>
    <mergeCell ref="K19:K21"/>
    <mergeCell ref="K13:K14"/>
    <mergeCell ref="A15:A26"/>
    <mergeCell ref="A27:A38"/>
    <mergeCell ref="A39:A50"/>
    <mergeCell ref="A51:A62"/>
    <mergeCell ref="A3:A14"/>
    <mergeCell ref="B52:B54"/>
    <mergeCell ref="B19:B21"/>
    <mergeCell ref="B22:B24"/>
    <mergeCell ref="C1:C2"/>
    <mergeCell ref="A1:A2"/>
    <mergeCell ref="B37:B38"/>
    <mergeCell ref="B58:B60"/>
    <mergeCell ref="B61:B62"/>
    <mergeCell ref="B40:B42"/>
    <mergeCell ref="B43:B45"/>
    <mergeCell ref="B46:B48"/>
    <mergeCell ref="B49:B50"/>
    <mergeCell ref="B1:B2"/>
    <mergeCell ref="B4:B6"/>
    <mergeCell ref="B7:B9"/>
    <mergeCell ref="B10:B12"/>
    <mergeCell ref="B13:B14"/>
    <mergeCell ref="B16:B18"/>
    <mergeCell ref="B55:B57"/>
    <mergeCell ref="J1:O1"/>
    <mergeCell ref="M3:M14"/>
    <mergeCell ref="M15:M26"/>
    <mergeCell ref="O3:O14"/>
    <mergeCell ref="O15:O26"/>
    <mergeCell ref="K22:K24"/>
    <mergeCell ref="K25:K26"/>
    <mergeCell ref="J3:J14"/>
    <mergeCell ref="K4:K6"/>
    <mergeCell ref="M27:M38"/>
    <mergeCell ref="M39:M50"/>
    <mergeCell ref="M51:M62"/>
    <mergeCell ref="N3:N14"/>
    <mergeCell ref="N15:N26"/>
    <mergeCell ref="N27:N38"/>
    <mergeCell ref="N39:N50"/>
    <mergeCell ref="N51:N62"/>
    <mergeCell ref="O39:O50"/>
    <mergeCell ref="O27:O38"/>
    <mergeCell ref="T11:T14"/>
    <mergeCell ref="U3:U14"/>
    <mergeCell ref="S15:S18"/>
    <mergeCell ref="T15:T18"/>
    <mergeCell ref="U15:U26"/>
    <mergeCell ref="S19:S22"/>
    <mergeCell ref="T19:T22"/>
    <mergeCell ref="S23:S26"/>
    <mergeCell ref="T23:T26"/>
    <mergeCell ref="T3:T6"/>
    <mergeCell ref="S27:S30"/>
    <mergeCell ref="T27:T30"/>
    <mergeCell ref="U27:U38"/>
    <mergeCell ref="S31:S34"/>
    <mergeCell ref="T31:T34"/>
    <mergeCell ref="S35:S38"/>
    <mergeCell ref="T35:T38"/>
    <mergeCell ref="P3:P14"/>
    <mergeCell ref="Q4:Q6"/>
    <mergeCell ref="Q7:Q9"/>
    <mergeCell ref="Q10:Q12"/>
    <mergeCell ref="Q13:Q14"/>
    <mergeCell ref="T39:T42"/>
    <mergeCell ref="U39:U50"/>
    <mergeCell ref="S43:S46"/>
    <mergeCell ref="T43:T46"/>
    <mergeCell ref="S47:S50"/>
    <mergeCell ref="T47:T50"/>
    <mergeCell ref="P1:R1"/>
    <mergeCell ref="S1:S2"/>
    <mergeCell ref="T1:T2"/>
    <mergeCell ref="U1:U2"/>
    <mergeCell ref="T7:T10"/>
    <mergeCell ref="S3:S6"/>
    <mergeCell ref="S7:S10"/>
    <mergeCell ref="S11:S14"/>
    <mergeCell ref="S39:S42"/>
    <mergeCell ref="K89:K91"/>
    <mergeCell ref="K92:K94"/>
    <mergeCell ref="K95:K97"/>
    <mergeCell ref="K98:K99"/>
    <mergeCell ref="U51:U62"/>
    <mergeCell ref="S55:S58"/>
    <mergeCell ref="T55:T58"/>
    <mergeCell ref="S59:S62"/>
    <mergeCell ref="T59:T62"/>
    <mergeCell ref="O51:O62"/>
    <mergeCell ref="S51:S54"/>
    <mergeCell ref="T51:T54"/>
    <mergeCell ref="K67:K69"/>
    <mergeCell ref="K70:K72"/>
    <mergeCell ref="K73:K74"/>
    <mergeCell ref="M63:M74"/>
    <mergeCell ref="N63:N74"/>
    <mergeCell ref="O63:O74"/>
    <mergeCell ref="S63:S66"/>
    <mergeCell ref="K85:K86"/>
    <mergeCell ref="P75:P86"/>
    <mergeCell ref="Q76:Q78"/>
    <mergeCell ref="Q79:Q81"/>
    <mergeCell ref="Q82:Q84"/>
  </mergeCells>
  <phoneticPr fontId="1"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34"/>
  <sheetViews>
    <sheetView topLeftCell="AG1" workbookViewId="0">
      <selection activeCell="BA23" sqref="BA23"/>
    </sheetView>
  </sheetViews>
  <sheetFormatPr defaultColWidth="9.5" defaultRowHeight="12" x14ac:dyDescent="0.15"/>
  <cols>
    <col min="1" max="1" width="9.625" style="128" hidden="1" customWidth="1"/>
    <col min="2" max="2" width="10.25" style="128" hidden="1" customWidth="1"/>
    <col min="3" max="3" width="4.75" style="128" hidden="1" customWidth="1"/>
    <col min="4" max="4" width="5.875" style="128" hidden="1" customWidth="1"/>
    <col min="5" max="5" width="5" style="128" hidden="1" customWidth="1"/>
    <col min="6" max="6" width="5.875" style="128" hidden="1" customWidth="1"/>
    <col min="7" max="7" width="6.375" style="128" hidden="1" customWidth="1"/>
    <col min="8" max="8" width="9.375" style="129" hidden="1" customWidth="1"/>
    <col min="9" max="9" width="8" style="128" hidden="1" customWidth="1"/>
    <col min="10" max="10" width="10.25" style="128" hidden="1" customWidth="1"/>
    <col min="11" max="11" width="4.75" style="128" hidden="1" customWidth="1"/>
    <col min="12" max="12" width="6.75" style="128" hidden="1" customWidth="1"/>
    <col min="13" max="13" width="5" style="128" hidden="1" customWidth="1"/>
    <col min="14" max="14" width="5.875" style="128" hidden="1" customWidth="1"/>
    <col min="15" max="15" width="6.375" style="128" hidden="1" customWidth="1"/>
    <col min="16" max="16" width="9.375" style="128" hidden="1" customWidth="1"/>
    <col min="17" max="17" width="10.25" style="128" hidden="1" customWidth="1"/>
    <col min="18" max="18" width="10.25" style="129" hidden="1" customWidth="1"/>
    <col min="19" max="19" width="11.375" style="128" hidden="1" customWidth="1"/>
    <col min="20" max="21" width="0" style="128" hidden="1" customWidth="1"/>
    <col min="22" max="22" width="0" style="130" hidden="1" customWidth="1"/>
    <col min="23" max="23" width="6.375" style="128" hidden="1" customWidth="1"/>
    <col min="24" max="24" width="0" style="129" hidden="1" customWidth="1"/>
    <col min="25" max="25" width="11.375" style="128" hidden="1" customWidth="1"/>
    <col min="26" max="26" width="10.5" style="131" hidden="1" customWidth="1"/>
    <col min="27" max="30" width="0" style="128" hidden="1" customWidth="1"/>
    <col min="31" max="31" width="6.75" style="132" hidden="1" customWidth="1"/>
    <col min="32" max="32" width="10.5" style="131" hidden="1" customWidth="1"/>
    <col min="33" max="33" width="11.375" style="128" bestFit="1" customWidth="1"/>
    <col min="34" max="34" width="10.5" style="141" bestFit="1" customWidth="1"/>
    <col min="35" max="38" width="9.5" style="128"/>
    <col min="39" max="39" width="6.75" style="132" bestFit="1" customWidth="1"/>
    <col min="40" max="40" width="10.5" style="141" bestFit="1" customWidth="1"/>
    <col min="41" max="41" width="9.5" style="128"/>
    <col min="42" max="42" width="10.25" style="192" bestFit="1" customWidth="1"/>
    <col min="43" max="16384" width="9.5" style="128"/>
  </cols>
  <sheetData>
    <row r="1" spans="1:48" x14ac:dyDescent="0.15">
      <c r="A1" s="128" t="s">
        <v>2104</v>
      </c>
      <c r="B1" s="128" t="s">
        <v>2106</v>
      </c>
      <c r="C1" s="128" t="s">
        <v>2107</v>
      </c>
      <c r="D1" s="128" t="s">
        <v>2109</v>
      </c>
      <c r="E1" s="128" t="s">
        <v>2110</v>
      </c>
      <c r="G1" s="128" t="s">
        <v>2111</v>
      </c>
      <c r="I1" s="128" t="s">
        <v>2112</v>
      </c>
      <c r="J1" s="128" t="s">
        <v>2105</v>
      </c>
      <c r="K1" s="128" t="s">
        <v>2107</v>
      </c>
      <c r="L1" s="128" t="s">
        <v>2108</v>
      </c>
      <c r="M1" s="128" t="s">
        <v>2110</v>
      </c>
      <c r="O1" s="128" t="s">
        <v>2111</v>
      </c>
      <c r="Q1" s="128" t="s">
        <v>2113</v>
      </c>
      <c r="R1" s="129" t="s">
        <v>2114</v>
      </c>
      <c r="S1" s="128" t="s">
        <v>2115</v>
      </c>
      <c r="T1" s="128" t="s">
        <v>2116</v>
      </c>
      <c r="U1" s="128" t="s">
        <v>2117</v>
      </c>
      <c r="W1" s="128" t="s">
        <v>2118</v>
      </c>
      <c r="Y1" s="128" t="s">
        <v>2119</v>
      </c>
      <c r="Z1" s="131" t="s">
        <v>2114</v>
      </c>
      <c r="AA1" s="128" t="s">
        <v>2120</v>
      </c>
      <c r="AB1" s="128" t="s">
        <v>2116</v>
      </c>
      <c r="AC1" s="128" t="s">
        <v>2117</v>
      </c>
      <c r="AE1" s="132" t="s">
        <v>2118</v>
      </c>
      <c r="AF1" s="131" t="s">
        <v>2114</v>
      </c>
      <c r="AG1" s="128" t="s">
        <v>2121</v>
      </c>
      <c r="AH1" s="131" t="s">
        <v>2114</v>
      </c>
      <c r="AI1" s="128" t="s">
        <v>2120</v>
      </c>
      <c r="AJ1" s="128" t="s">
        <v>2116</v>
      </c>
      <c r="AK1" s="128" t="s">
        <v>2117</v>
      </c>
      <c r="AM1" s="132" t="s">
        <v>2118</v>
      </c>
      <c r="AN1" s="131" t="s">
        <v>2114</v>
      </c>
      <c r="AO1" s="128" t="s">
        <v>2250</v>
      </c>
      <c r="AP1" s="178" t="s">
        <v>74</v>
      </c>
      <c r="AQ1" s="128" t="s">
        <v>2010</v>
      </c>
      <c r="AR1" s="128" t="s">
        <v>102</v>
      </c>
      <c r="AS1" s="128" t="s">
        <v>103</v>
      </c>
      <c r="AV1" s="177" t="s">
        <v>2111</v>
      </c>
    </row>
    <row r="2" spans="1:48" x14ac:dyDescent="0.15">
      <c r="B2" s="129">
        <v>44383</v>
      </c>
      <c r="C2" s="128" t="s">
        <v>2122</v>
      </c>
      <c r="D2" s="128">
        <v>69.069999999999993</v>
      </c>
      <c r="E2" s="128">
        <v>2500</v>
      </c>
      <c r="F2" s="133">
        <f>E2/D2</f>
        <v>36.195164326046047</v>
      </c>
      <c r="G2" s="133">
        <f>AVERAGE(F2)</f>
        <v>36.195164326046047</v>
      </c>
      <c r="H2" s="129">
        <v>44378</v>
      </c>
      <c r="J2" s="129">
        <v>44386</v>
      </c>
      <c r="K2" s="128" t="s">
        <v>2123</v>
      </c>
      <c r="L2" s="128">
        <v>74</v>
      </c>
      <c r="M2" s="128">
        <v>2800</v>
      </c>
      <c r="N2" s="133">
        <f>M2/L2</f>
        <v>37.837837837837839</v>
      </c>
      <c r="O2" s="133">
        <f>AVERAGE(N2:N4)</f>
        <v>39.627068029815995</v>
      </c>
      <c r="P2" s="346">
        <v>44378</v>
      </c>
      <c r="R2" s="129">
        <v>44408</v>
      </c>
      <c r="S2" s="128" t="s">
        <v>2124</v>
      </c>
      <c r="T2" s="128">
        <v>35</v>
      </c>
      <c r="U2" s="128">
        <v>2700</v>
      </c>
      <c r="V2" s="133">
        <f>U2/T2</f>
        <v>77.142857142857139</v>
      </c>
      <c r="W2" s="344">
        <f>AVERAGE(V2:V22)</f>
        <v>71.544755150155353</v>
      </c>
      <c r="X2" s="346">
        <v>44378</v>
      </c>
      <c r="Z2" s="134">
        <v>44378</v>
      </c>
      <c r="AA2" s="128" t="s">
        <v>553</v>
      </c>
      <c r="AB2" s="128">
        <v>69</v>
      </c>
      <c r="AC2" s="128">
        <v>4300</v>
      </c>
      <c r="AD2" s="133">
        <f>AC2/AB2</f>
        <v>62.318840579710148</v>
      </c>
      <c r="AE2" s="342">
        <f>AVERAGE(AD2:AD19)</f>
        <v>60.213797744005831</v>
      </c>
      <c r="AF2" s="343">
        <v>44378</v>
      </c>
      <c r="AH2" s="343">
        <v>44409</v>
      </c>
      <c r="AI2" s="128" t="s">
        <v>553</v>
      </c>
      <c r="AJ2" s="128">
        <v>89.2</v>
      </c>
      <c r="AK2" s="128">
        <v>4600</v>
      </c>
      <c r="AL2" s="133">
        <f>AK2/AJ2</f>
        <v>51.569506726457398</v>
      </c>
      <c r="AM2" s="342">
        <f>AVERAGE(AL2:AL6)</f>
        <v>49.837661581852004</v>
      </c>
      <c r="AN2" s="343">
        <v>44409</v>
      </c>
      <c r="AO2" s="233"/>
      <c r="AP2" s="192">
        <v>44393</v>
      </c>
      <c r="AQ2" s="128" t="s">
        <v>2254</v>
      </c>
      <c r="AR2" s="128">
        <v>90.2</v>
      </c>
      <c r="AS2" s="128">
        <v>4000</v>
      </c>
      <c r="AT2" s="128" t="s">
        <v>2255</v>
      </c>
      <c r="AU2" s="193">
        <f>AS2/AR2</f>
        <v>44.345898004434588</v>
      </c>
    </row>
    <row r="3" spans="1:48" x14ac:dyDescent="0.15">
      <c r="B3" s="129">
        <v>44371</v>
      </c>
      <c r="C3" s="128" t="s">
        <v>2125</v>
      </c>
      <c r="D3" s="128">
        <v>52.4</v>
      </c>
      <c r="E3" s="128">
        <v>2000</v>
      </c>
      <c r="F3" s="133">
        <f t="shared" ref="F3:F21" si="0">E3/D3</f>
        <v>38.167938931297712</v>
      </c>
      <c r="G3" s="344">
        <f>AVERAGE(F3:F6)</f>
        <v>46.044755102769983</v>
      </c>
      <c r="H3" s="346">
        <v>44348</v>
      </c>
      <c r="J3" s="129">
        <v>44382</v>
      </c>
      <c r="K3" s="128" t="s">
        <v>2126</v>
      </c>
      <c r="L3" s="128">
        <v>68</v>
      </c>
      <c r="M3" s="128">
        <v>3000</v>
      </c>
      <c r="N3" s="133">
        <f t="shared" ref="N3:N21" si="1">M3/L3</f>
        <v>44.117647058823529</v>
      </c>
      <c r="P3" s="346"/>
      <c r="R3" s="129">
        <v>44406</v>
      </c>
      <c r="S3" s="128" t="s">
        <v>2127</v>
      </c>
      <c r="T3" s="128">
        <v>35</v>
      </c>
      <c r="U3" s="128">
        <v>2800</v>
      </c>
      <c r="V3" s="133">
        <f t="shared" ref="V3:V66" si="2">U3/T3</f>
        <v>80</v>
      </c>
      <c r="W3" s="345"/>
      <c r="X3" s="346"/>
      <c r="Z3" s="134"/>
      <c r="AA3" s="135" t="s">
        <v>187</v>
      </c>
      <c r="AB3" s="135">
        <v>26</v>
      </c>
      <c r="AC3" s="135">
        <v>2400</v>
      </c>
      <c r="AD3" s="136"/>
      <c r="AE3" s="342"/>
      <c r="AF3" s="343"/>
      <c r="AH3" s="343"/>
      <c r="AI3" s="128" t="s">
        <v>553</v>
      </c>
      <c r="AJ3" s="128">
        <v>89.04</v>
      </c>
      <c r="AK3" s="128">
        <v>4400</v>
      </c>
      <c r="AL3" s="133">
        <f t="shared" ref="AL3:AL61" si="3">AK3/AJ3</f>
        <v>49.415992812219223</v>
      </c>
      <c r="AM3" s="342"/>
      <c r="AN3" s="343"/>
      <c r="AO3" s="233"/>
      <c r="AP3" s="192">
        <v>44332</v>
      </c>
      <c r="AQ3" s="128" t="s">
        <v>2254</v>
      </c>
      <c r="AR3" s="128">
        <v>83</v>
      </c>
      <c r="AS3" s="128">
        <v>4800</v>
      </c>
      <c r="AT3" s="128" t="s">
        <v>2255</v>
      </c>
      <c r="AU3" s="193">
        <f t="shared" ref="AU3:AU7" si="4">AS3/AR3</f>
        <v>57.831325301204821</v>
      </c>
    </row>
    <row r="4" spans="1:48" x14ac:dyDescent="0.15">
      <c r="B4" s="129">
        <v>44368</v>
      </c>
      <c r="C4" s="128" t="s">
        <v>2128</v>
      </c>
      <c r="D4" s="128">
        <v>45</v>
      </c>
      <c r="E4" s="128">
        <v>2000</v>
      </c>
      <c r="F4" s="133">
        <f t="shared" si="0"/>
        <v>44.444444444444443</v>
      </c>
      <c r="G4" s="345"/>
      <c r="H4" s="346"/>
      <c r="J4" s="129">
        <v>44381</v>
      </c>
      <c r="K4" s="128" t="s">
        <v>2129</v>
      </c>
      <c r="L4" s="128">
        <v>116.45</v>
      </c>
      <c r="M4" s="128">
        <v>4300</v>
      </c>
      <c r="N4" s="133">
        <f t="shared" si="1"/>
        <v>36.925719192786602</v>
      </c>
      <c r="P4" s="346"/>
      <c r="R4" s="129">
        <v>44401</v>
      </c>
      <c r="S4" s="128" t="s">
        <v>2130</v>
      </c>
      <c r="T4" s="128">
        <v>42</v>
      </c>
      <c r="U4" s="128">
        <v>2600</v>
      </c>
      <c r="V4" s="133">
        <f t="shared" si="2"/>
        <v>61.904761904761905</v>
      </c>
      <c r="W4" s="345"/>
      <c r="X4" s="346"/>
      <c r="Z4" s="134"/>
      <c r="AA4" s="128" t="s">
        <v>207</v>
      </c>
      <c r="AB4" s="128">
        <v>87.65</v>
      </c>
      <c r="AC4" s="128">
        <v>4000</v>
      </c>
      <c r="AD4" s="133">
        <f>AC4/AB4</f>
        <v>45.636052481460354</v>
      </c>
      <c r="AE4" s="342"/>
      <c r="AF4" s="343"/>
      <c r="AH4" s="343"/>
      <c r="AI4" s="128" t="s">
        <v>185</v>
      </c>
      <c r="AJ4" s="128">
        <v>73.66</v>
      </c>
      <c r="AK4" s="128">
        <v>3800</v>
      </c>
      <c r="AL4" s="133">
        <f t="shared" si="3"/>
        <v>51.588379038827043</v>
      </c>
      <c r="AM4" s="342"/>
      <c r="AN4" s="343"/>
      <c r="AO4" s="233"/>
      <c r="AP4" s="192">
        <v>44311</v>
      </c>
      <c r="AQ4" s="128" t="s">
        <v>2254</v>
      </c>
      <c r="AR4" s="128">
        <v>103.9</v>
      </c>
      <c r="AS4" s="128">
        <v>4800</v>
      </c>
      <c r="AT4" s="128" t="s">
        <v>2256</v>
      </c>
      <c r="AU4" s="193">
        <f t="shared" si="4"/>
        <v>46.198267564966308</v>
      </c>
    </row>
    <row r="5" spans="1:48" x14ac:dyDescent="0.15">
      <c r="B5" s="129">
        <v>44362</v>
      </c>
      <c r="C5" s="128" t="s">
        <v>2131</v>
      </c>
      <c r="D5" s="128">
        <v>43</v>
      </c>
      <c r="E5" s="128">
        <v>2600</v>
      </c>
      <c r="F5" s="133">
        <f t="shared" si="0"/>
        <v>60.465116279069768</v>
      </c>
      <c r="G5" s="345"/>
      <c r="H5" s="346"/>
      <c r="J5" s="129">
        <v>44361</v>
      </c>
      <c r="K5" s="128" t="s">
        <v>2131</v>
      </c>
      <c r="L5" s="128">
        <v>68</v>
      </c>
      <c r="M5" s="128">
        <v>3000</v>
      </c>
      <c r="N5" s="133">
        <f t="shared" si="1"/>
        <v>44.117647058823529</v>
      </c>
      <c r="O5" s="133">
        <f>AVERAGE(N5)</f>
        <v>44.117647058823529</v>
      </c>
      <c r="P5" s="129">
        <v>44348</v>
      </c>
      <c r="R5" s="129">
        <v>44401</v>
      </c>
      <c r="S5" s="128" t="s">
        <v>2132</v>
      </c>
      <c r="T5" s="128">
        <v>115.3</v>
      </c>
      <c r="U5" s="128">
        <v>5800</v>
      </c>
      <c r="V5" s="133">
        <f t="shared" si="2"/>
        <v>50.303555941023419</v>
      </c>
      <c r="W5" s="345"/>
      <c r="X5" s="346"/>
      <c r="Z5" s="134"/>
      <c r="AA5" s="135" t="s">
        <v>187</v>
      </c>
      <c r="AB5" s="135">
        <v>26</v>
      </c>
      <c r="AC5" s="135">
        <v>2400</v>
      </c>
      <c r="AD5" s="136"/>
      <c r="AE5" s="342"/>
      <c r="AF5" s="343"/>
      <c r="AH5" s="343"/>
      <c r="AI5" s="128" t="s">
        <v>2133</v>
      </c>
      <c r="AJ5" s="128">
        <v>76</v>
      </c>
      <c r="AK5" s="128">
        <v>3500</v>
      </c>
      <c r="AL5" s="133">
        <f t="shared" si="3"/>
        <v>46.05263157894737</v>
      </c>
      <c r="AM5" s="342"/>
      <c r="AN5" s="343"/>
      <c r="AO5" s="233"/>
      <c r="AP5" s="192">
        <v>44260</v>
      </c>
      <c r="AQ5" s="128" t="s">
        <v>2254</v>
      </c>
      <c r="AR5" s="128">
        <v>90.12</v>
      </c>
      <c r="AS5" s="128">
        <v>5000</v>
      </c>
      <c r="AT5" s="128" t="s">
        <v>2255</v>
      </c>
      <c r="AU5" s="193">
        <f t="shared" si="4"/>
        <v>55.481580115401684</v>
      </c>
    </row>
    <row r="6" spans="1:48" x14ac:dyDescent="0.15">
      <c r="B6" s="129">
        <v>44350</v>
      </c>
      <c r="C6" s="128" t="s">
        <v>2134</v>
      </c>
      <c r="D6" s="128">
        <v>48.66</v>
      </c>
      <c r="E6" s="128">
        <v>2000</v>
      </c>
      <c r="F6" s="133">
        <f t="shared" si="0"/>
        <v>41.101520756267988</v>
      </c>
      <c r="G6" s="345"/>
      <c r="H6" s="346"/>
      <c r="J6" s="129">
        <v>44295</v>
      </c>
      <c r="K6" s="128" t="s">
        <v>2135</v>
      </c>
      <c r="L6" s="128">
        <v>139</v>
      </c>
      <c r="M6" s="128">
        <v>5100</v>
      </c>
      <c r="N6" s="133">
        <f t="shared" si="1"/>
        <v>36.690647482014391</v>
      </c>
      <c r="O6" s="133">
        <f>AVERAGE(N6)</f>
        <v>36.690647482014391</v>
      </c>
      <c r="P6" s="129">
        <v>44287</v>
      </c>
      <c r="R6" s="129">
        <v>44400</v>
      </c>
      <c r="S6" s="128" t="s">
        <v>2136</v>
      </c>
      <c r="T6" s="128">
        <v>34.39</v>
      </c>
      <c r="U6" s="128">
        <v>2700</v>
      </c>
      <c r="V6" s="133">
        <f t="shared" si="2"/>
        <v>78.511195114858964</v>
      </c>
      <c r="W6" s="345"/>
      <c r="X6" s="346"/>
      <c r="Z6" s="134"/>
      <c r="AA6" s="135" t="s">
        <v>187</v>
      </c>
      <c r="AB6" s="135">
        <v>26</v>
      </c>
      <c r="AC6" s="135">
        <v>2500</v>
      </c>
      <c r="AD6" s="136"/>
      <c r="AE6" s="342"/>
      <c r="AF6" s="343"/>
      <c r="AH6" s="343"/>
      <c r="AI6" s="128" t="s">
        <v>553</v>
      </c>
      <c r="AJ6" s="128">
        <v>89</v>
      </c>
      <c r="AK6" s="128">
        <v>4500</v>
      </c>
      <c r="AL6" s="133">
        <f t="shared" si="3"/>
        <v>50.561797752808985</v>
      </c>
      <c r="AM6" s="342"/>
      <c r="AN6" s="343"/>
      <c r="AO6" s="233"/>
      <c r="AP6" s="192">
        <v>44234</v>
      </c>
      <c r="AQ6" s="128" t="s">
        <v>2257</v>
      </c>
      <c r="AR6" s="128">
        <v>79.2</v>
      </c>
      <c r="AS6" s="128">
        <v>3800</v>
      </c>
      <c r="AT6" s="128" t="s">
        <v>2255</v>
      </c>
      <c r="AU6" s="193">
        <f t="shared" si="4"/>
        <v>47.979797979797979</v>
      </c>
    </row>
    <row r="7" spans="1:48" ht="12" customHeight="1" x14ac:dyDescent="0.15">
      <c r="B7" s="129">
        <v>44330</v>
      </c>
      <c r="C7" s="128" t="s">
        <v>2125</v>
      </c>
      <c r="D7" s="128">
        <v>37</v>
      </c>
      <c r="E7" s="128">
        <v>1700</v>
      </c>
      <c r="F7" s="133">
        <f t="shared" si="0"/>
        <v>45.945945945945944</v>
      </c>
      <c r="G7" s="133">
        <f>AVERAGE(F7)</f>
        <v>45.945945945945944</v>
      </c>
      <c r="H7" s="129">
        <v>44317</v>
      </c>
      <c r="J7" s="129">
        <v>44275</v>
      </c>
      <c r="K7" s="128" t="s">
        <v>2137</v>
      </c>
      <c r="L7" s="128">
        <v>75</v>
      </c>
      <c r="M7" s="128">
        <v>3300</v>
      </c>
      <c r="N7" s="133">
        <f t="shared" si="1"/>
        <v>44</v>
      </c>
      <c r="O7" s="133">
        <f>AVERAGE(N7:N10)</f>
        <v>43.550028269672239</v>
      </c>
      <c r="P7" s="346">
        <v>44256</v>
      </c>
      <c r="R7" s="129">
        <v>44400</v>
      </c>
      <c r="S7" s="128" t="s">
        <v>2138</v>
      </c>
      <c r="T7" s="128">
        <v>35</v>
      </c>
      <c r="U7" s="128">
        <v>2800</v>
      </c>
      <c r="V7" s="133">
        <f t="shared" si="2"/>
        <v>80</v>
      </c>
      <c r="W7" s="345"/>
      <c r="X7" s="346"/>
      <c r="Z7" s="134"/>
      <c r="AA7" s="135" t="s">
        <v>187</v>
      </c>
      <c r="AB7" s="135">
        <v>25.44</v>
      </c>
      <c r="AC7" s="135">
        <v>2500</v>
      </c>
      <c r="AD7" s="136"/>
      <c r="AE7" s="342"/>
      <c r="AF7" s="343"/>
      <c r="AH7" s="343">
        <v>44378</v>
      </c>
      <c r="AI7" s="128" t="s">
        <v>553</v>
      </c>
      <c r="AJ7" s="128">
        <v>88</v>
      </c>
      <c r="AK7" s="128">
        <v>4500</v>
      </c>
      <c r="AL7" s="133">
        <f t="shared" si="3"/>
        <v>51.136363636363633</v>
      </c>
      <c r="AM7" s="342">
        <f>AVERAGE(AL7:AL11)</f>
        <v>52.159090909090899</v>
      </c>
      <c r="AN7" s="343">
        <v>44378</v>
      </c>
      <c r="AO7" s="233"/>
      <c r="AP7" s="192">
        <v>44227</v>
      </c>
      <c r="AQ7" s="128" t="s">
        <v>2254</v>
      </c>
      <c r="AR7" s="128">
        <v>109</v>
      </c>
      <c r="AS7" s="128">
        <v>3900</v>
      </c>
      <c r="AT7" s="128" t="s">
        <v>2256</v>
      </c>
      <c r="AU7" s="193">
        <f t="shared" si="4"/>
        <v>35.779816513761467</v>
      </c>
    </row>
    <row r="8" spans="1:48" ht="12" customHeight="1" x14ac:dyDescent="0.15">
      <c r="B8" s="129">
        <v>44302</v>
      </c>
      <c r="C8" s="128" t="s">
        <v>2139</v>
      </c>
      <c r="D8" s="128">
        <v>44.7</v>
      </c>
      <c r="E8" s="128">
        <v>1800</v>
      </c>
      <c r="F8" s="133">
        <f t="shared" si="0"/>
        <v>40.268456375838923</v>
      </c>
      <c r="G8" s="133">
        <f>AVERAGE(F7)</f>
        <v>45.945945945945944</v>
      </c>
      <c r="H8" s="129">
        <v>44287</v>
      </c>
      <c r="J8" s="129">
        <v>44268</v>
      </c>
      <c r="K8" s="128" t="s">
        <v>2140</v>
      </c>
      <c r="L8" s="128">
        <v>68.62</v>
      </c>
      <c r="M8" s="128">
        <v>3000</v>
      </c>
      <c r="N8" s="133">
        <f t="shared" si="1"/>
        <v>43.719032352083936</v>
      </c>
      <c r="P8" s="346"/>
      <c r="R8" s="129">
        <v>44400</v>
      </c>
      <c r="S8" s="128" t="s">
        <v>2141</v>
      </c>
      <c r="T8" s="128">
        <v>33</v>
      </c>
      <c r="U8" s="128">
        <v>2800</v>
      </c>
      <c r="V8" s="133">
        <f t="shared" si="2"/>
        <v>84.848484848484844</v>
      </c>
      <c r="W8" s="345"/>
      <c r="X8" s="346"/>
      <c r="Z8" s="134"/>
      <c r="AA8" s="128" t="s">
        <v>2142</v>
      </c>
      <c r="AB8" s="128">
        <v>62.67</v>
      </c>
      <c r="AC8" s="128">
        <v>4000</v>
      </c>
      <c r="AD8" s="133">
        <f>AC8/AB8</f>
        <v>63.826392213180149</v>
      </c>
      <c r="AE8" s="342"/>
      <c r="AF8" s="343"/>
      <c r="AH8" s="343"/>
      <c r="AI8" s="128" t="s">
        <v>553</v>
      </c>
      <c r="AJ8" s="128">
        <v>88</v>
      </c>
      <c r="AK8" s="128">
        <v>4500</v>
      </c>
      <c r="AL8" s="133">
        <f t="shared" si="3"/>
        <v>51.136363636363633</v>
      </c>
      <c r="AM8" s="342"/>
      <c r="AN8" s="343"/>
      <c r="AO8" s="233"/>
      <c r="AP8" s="192">
        <v>44122</v>
      </c>
      <c r="AQ8" s="233" t="s">
        <v>2257</v>
      </c>
      <c r="AR8" s="233">
        <v>63.44</v>
      </c>
      <c r="AS8" s="233">
        <v>3400</v>
      </c>
      <c r="AT8" s="233" t="s">
        <v>2258</v>
      </c>
      <c r="AU8" s="232">
        <f t="shared" ref="AU8:AU14" si="5">AS8/AR8</f>
        <v>53.593947036569986</v>
      </c>
      <c r="AV8" s="233"/>
    </row>
    <row r="9" spans="1:48" ht="12" customHeight="1" x14ac:dyDescent="0.15">
      <c r="B9" s="129">
        <v>44284</v>
      </c>
      <c r="C9" s="128" t="s">
        <v>2140</v>
      </c>
      <c r="D9" s="128">
        <v>45.99</v>
      </c>
      <c r="E9" s="128">
        <v>2700</v>
      </c>
      <c r="F9" s="133">
        <f t="shared" si="0"/>
        <v>58.708414872798429</v>
      </c>
      <c r="G9" s="344">
        <f>AVERAGE(F9:F10)</f>
        <v>50.291707436399214</v>
      </c>
      <c r="H9" s="346">
        <v>44256</v>
      </c>
      <c r="J9" s="129">
        <v>44263</v>
      </c>
      <c r="K9" s="128" t="s">
        <v>2140</v>
      </c>
      <c r="L9" s="128">
        <v>89.7</v>
      </c>
      <c r="M9" s="128">
        <v>3800</v>
      </c>
      <c r="N9" s="133">
        <f t="shared" si="1"/>
        <v>42.363433667781493</v>
      </c>
      <c r="P9" s="346"/>
      <c r="R9" s="129">
        <v>44399</v>
      </c>
      <c r="S9" s="128" t="s">
        <v>2143</v>
      </c>
      <c r="T9" s="128">
        <v>89</v>
      </c>
      <c r="U9" s="128">
        <v>6500</v>
      </c>
      <c r="V9" s="133">
        <f t="shared" si="2"/>
        <v>73.033707865168537</v>
      </c>
      <c r="W9" s="345"/>
      <c r="X9" s="346"/>
      <c r="Z9" s="134"/>
      <c r="AA9" s="135" t="s">
        <v>187</v>
      </c>
      <c r="AB9" s="135">
        <v>26</v>
      </c>
      <c r="AC9" s="135">
        <v>2500</v>
      </c>
      <c r="AD9" s="136"/>
      <c r="AE9" s="342"/>
      <c r="AF9" s="343"/>
      <c r="AH9" s="343"/>
      <c r="AI9" s="128" t="s">
        <v>553</v>
      </c>
      <c r="AJ9" s="128">
        <v>88</v>
      </c>
      <c r="AK9" s="128">
        <v>4700</v>
      </c>
      <c r="AL9" s="133">
        <f t="shared" si="3"/>
        <v>53.409090909090907</v>
      </c>
      <c r="AM9" s="342"/>
      <c r="AN9" s="343"/>
      <c r="AO9" s="233"/>
      <c r="AP9" s="192">
        <v>44078</v>
      </c>
      <c r="AQ9" s="233" t="s">
        <v>2254</v>
      </c>
      <c r="AR9" s="233">
        <v>98.51</v>
      </c>
      <c r="AS9" s="233">
        <v>4600</v>
      </c>
      <c r="AT9" s="233" t="s">
        <v>2256</v>
      </c>
      <c r="AU9" s="232">
        <f t="shared" si="5"/>
        <v>46.695766927215509</v>
      </c>
      <c r="AV9" s="232">
        <f>AVERAGE(AU9:AU10)</f>
        <v>45.872660718588236</v>
      </c>
    </row>
    <row r="10" spans="1:48" ht="12" customHeight="1" x14ac:dyDescent="0.15">
      <c r="B10" s="129">
        <v>44264</v>
      </c>
      <c r="C10" s="128" t="s">
        <v>2144</v>
      </c>
      <c r="D10" s="128">
        <v>80</v>
      </c>
      <c r="E10" s="128">
        <v>3350</v>
      </c>
      <c r="F10" s="133">
        <f t="shared" si="0"/>
        <v>41.875</v>
      </c>
      <c r="G10" s="345"/>
      <c r="H10" s="346"/>
      <c r="J10" s="129">
        <v>44256</v>
      </c>
      <c r="K10" s="128" t="s">
        <v>2140</v>
      </c>
      <c r="L10" s="128">
        <v>68</v>
      </c>
      <c r="M10" s="128">
        <v>3000</v>
      </c>
      <c r="N10" s="133">
        <f t="shared" si="1"/>
        <v>44.117647058823529</v>
      </c>
      <c r="P10" s="346"/>
      <c r="R10" s="129">
        <v>44397</v>
      </c>
      <c r="S10" s="128" t="s">
        <v>2143</v>
      </c>
      <c r="T10" s="128">
        <v>88.52</v>
      </c>
      <c r="U10" s="128">
        <v>4600</v>
      </c>
      <c r="V10" s="133">
        <f t="shared" si="2"/>
        <v>51.965657478535924</v>
      </c>
      <c r="W10" s="345"/>
      <c r="X10" s="346"/>
      <c r="Z10" s="134"/>
      <c r="AA10" s="128" t="s">
        <v>2145</v>
      </c>
      <c r="AB10" s="128">
        <v>60.36</v>
      </c>
      <c r="AC10" s="128">
        <v>4000</v>
      </c>
      <c r="AD10" s="133">
        <f>AC10/AB10</f>
        <v>66.269052352551356</v>
      </c>
      <c r="AE10" s="342"/>
      <c r="AF10" s="343"/>
      <c r="AH10" s="343"/>
      <c r="AI10" s="128" t="s">
        <v>553</v>
      </c>
      <c r="AJ10" s="128">
        <v>88</v>
      </c>
      <c r="AK10" s="128">
        <v>4550</v>
      </c>
      <c r="AL10" s="133">
        <f t="shared" si="3"/>
        <v>51.704545454545453</v>
      </c>
      <c r="AM10" s="342"/>
      <c r="AN10" s="343"/>
      <c r="AO10" s="233"/>
      <c r="AP10" s="192">
        <v>44076</v>
      </c>
      <c r="AQ10" s="233" t="s">
        <v>2254</v>
      </c>
      <c r="AR10" s="233">
        <v>99.89</v>
      </c>
      <c r="AS10" s="233">
        <v>4500</v>
      </c>
      <c r="AT10" s="233" t="s">
        <v>2256</v>
      </c>
      <c r="AU10" s="232">
        <f t="shared" si="5"/>
        <v>45.049554509960956</v>
      </c>
      <c r="AV10" s="233"/>
    </row>
    <row r="11" spans="1:48" ht="12" customHeight="1" x14ac:dyDescent="0.15">
      <c r="B11" s="129">
        <v>44216</v>
      </c>
      <c r="C11" s="128" t="s">
        <v>2140</v>
      </c>
      <c r="D11" s="128">
        <v>69</v>
      </c>
      <c r="E11" s="128">
        <v>2500</v>
      </c>
      <c r="F11" s="133">
        <f t="shared" si="0"/>
        <v>36.231884057971016</v>
      </c>
      <c r="G11" s="344">
        <f>AVERAGE(F11:F13)</f>
        <v>41.157416683363387</v>
      </c>
      <c r="H11" s="346">
        <v>44197</v>
      </c>
      <c r="J11" s="129">
        <v>44251</v>
      </c>
      <c r="K11" s="128" t="s">
        <v>2140</v>
      </c>
      <c r="L11" s="128">
        <v>68.66</v>
      </c>
      <c r="M11" s="128">
        <v>3500</v>
      </c>
      <c r="N11" s="133">
        <f t="shared" si="1"/>
        <v>50.975822895426745</v>
      </c>
      <c r="O11" s="133">
        <f>AVERAGE(N11:N14)</f>
        <v>39.008437697765302</v>
      </c>
      <c r="P11" s="346">
        <v>44228</v>
      </c>
      <c r="R11" s="129">
        <v>44397</v>
      </c>
      <c r="S11" s="128" t="s">
        <v>2124</v>
      </c>
      <c r="T11" s="128">
        <v>35</v>
      </c>
      <c r="U11" s="128">
        <v>2800</v>
      </c>
      <c r="V11" s="133">
        <f t="shared" si="2"/>
        <v>80</v>
      </c>
      <c r="W11" s="345"/>
      <c r="X11" s="346"/>
      <c r="Z11" s="134"/>
      <c r="AA11" s="135" t="s">
        <v>553</v>
      </c>
      <c r="AB11" s="123">
        <v>152</v>
      </c>
      <c r="AC11" s="123">
        <v>6770</v>
      </c>
      <c r="AD11" s="136"/>
      <c r="AE11" s="342"/>
      <c r="AF11" s="343"/>
      <c r="AH11" s="343"/>
      <c r="AI11" s="128" t="s">
        <v>553</v>
      </c>
      <c r="AJ11" s="128">
        <v>88</v>
      </c>
      <c r="AK11" s="128">
        <v>4700</v>
      </c>
      <c r="AL11" s="133">
        <f t="shared" si="3"/>
        <v>53.409090909090907</v>
      </c>
      <c r="AM11" s="342"/>
      <c r="AN11" s="343"/>
      <c r="AO11" s="233"/>
      <c r="AP11" s="192">
        <v>44066</v>
      </c>
      <c r="AQ11" s="233" t="s">
        <v>2254</v>
      </c>
      <c r="AR11" s="233">
        <v>95</v>
      </c>
      <c r="AS11" s="233">
        <v>3800</v>
      </c>
      <c r="AT11" s="233" t="s">
        <v>2255</v>
      </c>
      <c r="AU11" s="232">
        <f t="shared" si="5"/>
        <v>40</v>
      </c>
      <c r="AV11" s="232">
        <f>AVERAGE(AU11:AU14)</f>
        <v>45.882495902918009</v>
      </c>
    </row>
    <row r="12" spans="1:48" ht="12" customHeight="1" x14ac:dyDescent="0.15">
      <c r="B12" s="137">
        <v>44211</v>
      </c>
      <c r="C12" s="123" t="s">
        <v>2144</v>
      </c>
      <c r="D12" s="123">
        <v>200</v>
      </c>
      <c r="E12" s="123">
        <v>6666</v>
      </c>
      <c r="F12" s="133"/>
      <c r="G12" s="345"/>
      <c r="H12" s="346"/>
      <c r="J12" s="129">
        <v>44247</v>
      </c>
      <c r="K12" s="128" t="s">
        <v>2144</v>
      </c>
      <c r="L12" s="128">
        <v>116.36</v>
      </c>
      <c r="M12" s="128">
        <v>4000</v>
      </c>
      <c r="N12" s="133">
        <f t="shared" si="1"/>
        <v>34.376074252320386</v>
      </c>
      <c r="P12" s="346"/>
      <c r="R12" s="129">
        <v>44394</v>
      </c>
      <c r="S12" s="128" t="s">
        <v>2124</v>
      </c>
      <c r="T12" s="128">
        <v>35.74</v>
      </c>
      <c r="U12" s="128">
        <v>2800</v>
      </c>
      <c r="V12" s="133">
        <f t="shared" si="2"/>
        <v>78.343592613318407</v>
      </c>
      <c r="W12" s="345"/>
      <c r="X12" s="346"/>
      <c r="Z12" s="134"/>
      <c r="AA12" s="128" t="s">
        <v>553</v>
      </c>
      <c r="AB12" s="128">
        <v>69.83</v>
      </c>
      <c r="AC12" s="128">
        <v>4200</v>
      </c>
      <c r="AD12" s="133">
        <f>AC12/AB12</f>
        <v>60.146069024774455</v>
      </c>
      <c r="AE12" s="342"/>
      <c r="AF12" s="343"/>
      <c r="AH12" s="343">
        <v>44348</v>
      </c>
      <c r="AI12" s="128" t="s">
        <v>553</v>
      </c>
      <c r="AJ12" s="128">
        <v>89</v>
      </c>
      <c r="AK12" s="128">
        <v>4300</v>
      </c>
      <c r="AL12" s="133">
        <f t="shared" si="3"/>
        <v>48.314606741573037</v>
      </c>
      <c r="AM12" s="342">
        <f>AVERAGE(AL12:AL16)</f>
        <v>52.985740225953201</v>
      </c>
      <c r="AN12" s="343">
        <v>44348</v>
      </c>
      <c r="AO12" s="233"/>
      <c r="AP12" s="192">
        <v>44059</v>
      </c>
      <c r="AQ12" s="233" t="s">
        <v>2254</v>
      </c>
      <c r="AR12" s="233">
        <v>88</v>
      </c>
      <c r="AS12" s="233">
        <v>4100</v>
      </c>
      <c r="AT12" s="233" t="s">
        <v>2255</v>
      </c>
      <c r="AU12" s="232">
        <f t="shared" si="5"/>
        <v>46.590909090909093</v>
      </c>
      <c r="AV12" s="233"/>
    </row>
    <row r="13" spans="1:48" ht="12" customHeight="1" x14ac:dyDescent="0.15">
      <c r="B13" s="129">
        <v>44197</v>
      </c>
      <c r="C13" s="128" t="s">
        <v>2144</v>
      </c>
      <c r="D13" s="128">
        <v>95.48</v>
      </c>
      <c r="E13" s="128">
        <v>4400</v>
      </c>
      <c r="F13" s="133">
        <f t="shared" si="0"/>
        <v>46.082949308755758</v>
      </c>
      <c r="G13" s="345"/>
      <c r="H13" s="346"/>
      <c r="J13" s="129">
        <v>44233</v>
      </c>
      <c r="K13" s="128" t="s">
        <v>2144</v>
      </c>
      <c r="L13" s="128">
        <v>116</v>
      </c>
      <c r="M13" s="128">
        <v>4000</v>
      </c>
      <c r="N13" s="133">
        <f t="shared" si="1"/>
        <v>34.482758620689658</v>
      </c>
      <c r="P13" s="346"/>
      <c r="R13" s="129">
        <v>44393</v>
      </c>
      <c r="S13" s="128" t="s">
        <v>2143</v>
      </c>
      <c r="T13" s="128">
        <v>89</v>
      </c>
      <c r="U13" s="128">
        <v>4400</v>
      </c>
      <c r="V13" s="133">
        <f t="shared" si="2"/>
        <v>49.438202247191015</v>
      </c>
      <c r="W13" s="345"/>
      <c r="X13" s="346"/>
      <c r="Z13" s="134"/>
      <c r="AA13" s="135" t="s">
        <v>187</v>
      </c>
      <c r="AB13" s="135">
        <v>26</v>
      </c>
      <c r="AC13" s="135">
        <v>2500</v>
      </c>
      <c r="AD13" s="136"/>
      <c r="AE13" s="342"/>
      <c r="AF13" s="343"/>
      <c r="AH13" s="343"/>
      <c r="AI13" s="128" t="s">
        <v>553</v>
      </c>
      <c r="AJ13" s="128">
        <v>89</v>
      </c>
      <c r="AK13" s="128">
        <v>5200</v>
      </c>
      <c r="AL13" s="133">
        <f t="shared" si="3"/>
        <v>58.426966292134829</v>
      </c>
      <c r="AM13" s="342"/>
      <c r="AN13" s="343"/>
      <c r="AO13" s="233"/>
      <c r="AP13" s="192">
        <v>44055</v>
      </c>
      <c r="AQ13" s="233" t="s">
        <v>2254</v>
      </c>
      <c r="AR13" s="233">
        <v>137</v>
      </c>
      <c r="AS13" s="233">
        <v>6600</v>
      </c>
      <c r="AT13" s="233" t="s">
        <v>2256</v>
      </c>
      <c r="AU13" s="232">
        <f t="shared" si="5"/>
        <v>48.175182481751825</v>
      </c>
      <c r="AV13" s="233"/>
    </row>
    <row r="14" spans="1:48" ht="12" customHeight="1" x14ac:dyDescent="0.15">
      <c r="B14" s="129">
        <v>44192</v>
      </c>
      <c r="C14" s="128" t="s">
        <v>2140</v>
      </c>
      <c r="D14" s="128">
        <v>86.5</v>
      </c>
      <c r="E14" s="128">
        <v>3600</v>
      </c>
      <c r="F14" s="133">
        <f t="shared" si="0"/>
        <v>41.618497109826592</v>
      </c>
      <c r="G14" s="344">
        <f>AVERAGE(F14:F15)</f>
        <v>43.861346295807721</v>
      </c>
      <c r="H14" s="346">
        <v>44166</v>
      </c>
      <c r="J14" s="129">
        <v>44229</v>
      </c>
      <c r="K14" s="128" t="s">
        <v>2144</v>
      </c>
      <c r="L14" s="128">
        <v>121.55</v>
      </c>
      <c r="M14" s="128">
        <v>4400</v>
      </c>
      <c r="N14" s="133">
        <f t="shared" si="1"/>
        <v>36.199095022624434</v>
      </c>
      <c r="P14" s="346"/>
      <c r="R14" s="129">
        <v>44388</v>
      </c>
      <c r="S14" s="128" t="s">
        <v>2124</v>
      </c>
      <c r="T14" s="128">
        <v>35</v>
      </c>
      <c r="U14" s="128">
        <v>2700</v>
      </c>
      <c r="V14" s="133">
        <f t="shared" si="2"/>
        <v>77.142857142857139</v>
      </c>
      <c r="W14" s="345"/>
      <c r="X14" s="346"/>
      <c r="Z14" s="134"/>
      <c r="AA14" s="135" t="s">
        <v>187</v>
      </c>
      <c r="AB14" s="135">
        <v>29</v>
      </c>
      <c r="AC14" s="135">
        <v>2500</v>
      </c>
      <c r="AD14" s="136"/>
      <c r="AE14" s="342"/>
      <c r="AF14" s="343"/>
      <c r="AH14" s="343"/>
      <c r="AI14" s="128" t="s">
        <v>553</v>
      </c>
      <c r="AJ14" s="128">
        <v>89</v>
      </c>
      <c r="AK14" s="128">
        <v>4500</v>
      </c>
      <c r="AL14" s="133">
        <f t="shared" si="3"/>
        <v>50.561797752808985</v>
      </c>
      <c r="AM14" s="342"/>
      <c r="AN14" s="343"/>
      <c r="AO14" s="233"/>
      <c r="AP14" s="192">
        <v>44045</v>
      </c>
      <c r="AQ14" s="233" t="s">
        <v>2254</v>
      </c>
      <c r="AR14" s="233">
        <v>88.18</v>
      </c>
      <c r="AS14" s="233">
        <v>4300</v>
      </c>
      <c r="AT14" s="233" t="s">
        <v>2259</v>
      </c>
      <c r="AU14" s="232">
        <f t="shared" si="5"/>
        <v>48.763892039011111</v>
      </c>
      <c r="AV14" s="233"/>
    </row>
    <row r="15" spans="1:48" ht="12" customHeight="1" x14ac:dyDescent="0.15">
      <c r="B15" s="129">
        <v>44181</v>
      </c>
      <c r="C15" s="128" t="s">
        <v>2146</v>
      </c>
      <c r="D15" s="128">
        <v>43.38</v>
      </c>
      <c r="E15" s="128">
        <v>2000</v>
      </c>
      <c r="F15" s="133">
        <f t="shared" si="0"/>
        <v>46.104195481788842</v>
      </c>
      <c r="G15" s="345"/>
      <c r="H15" s="346"/>
      <c r="J15" s="129">
        <v>44203</v>
      </c>
      <c r="K15" s="128" t="s">
        <v>2144</v>
      </c>
      <c r="L15" s="128">
        <v>100</v>
      </c>
      <c r="M15" s="128">
        <v>3600</v>
      </c>
      <c r="N15" s="133">
        <f t="shared" si="1"/>
        <v>36</v>
      </c>
      <c r="O15" s="133">
        <f>AVERAGE(N15)</f>
        <v>36</v>
      </c>
      <c r="P15" s="129">
        <v>44197</v>
      </c>
      <c r="R15" s="129">
        <v>44388</v>
      </c>
      <c r="S15" s="128" t="s">
        <v>2124</v>
      </c>
      <c r="T15" s="128">
        <v>32</v>
      </c>
      <c r="U15" s="128">
        <v>2600</v>
      </c>
      <c r="V15" s="133">
        <f t="shared" si="2"/>
        <v>81.25</v>
      </c>
      <c r="W15" s="345"/>
      <c r="X15" s="346"/>
      <c r="Z15" s="134"/>
      <c r="AA15" s="128" t="s">
        <v>2142</v>
      </c>
      <c r="AB15" s="128">
        <v>61.82</v>
      </c>
      <c r="AC15" s="128">
        <v>3900</v>
      </c>
      <c r="AD15" s="133">
        <f>AC15/AB15</f>
        <v>63.086379812358459</v>
      </c>
      <c r="AE15" s="342"/>
      <c r="AF15" s="343"/>
      <c r="AH15" s="343"/>
      <c r="AI15" s="128" t="s">
        <v>2147</v>
      </c>
      <c r="AJ15" s="128">
        <v>72.349999999999994</v>
      </c>
      <c r="AK15" s="128">
        <v>4000</v>
      </c>
      <c r="AL15" s="133">
        <f t="shared" si="3"/>
        <v>55.286800276434008</v>
      </c>
      <c r="AM15" s="342"/>
      <c r="AN15" s="343"/>
      <c r="AO15" s="233"/>
    </row>
    <row r="16" spans="1:48" ht="12" customHeight="1" x14ac:dyDescent="0.15">
      <c r="B16" s="129">
        <v>44152</v>
      </c>
      <c r="C16" s="128" t="s">
        <v>2144</v>
      </c>
      <c r="D16" s="128">
        <v>97</v>
      </c>
      <c r="E16" s="128">
        <v>3500</v>
      </c>
      <c r="F16" s="133">
        <f t="shared" si="0"/>
        <v>36.082474226804123</v>
      </c>
      <c r="G16" s="344">
        <f>AVERAGE(F16:F17)</f>
        <v>38.889772503790887</v>
      </c>
      <c r="H16" s="346">
        <v>44136</v>
      </c>
      <c r="J16" s="129">
        <v>44189</v>
      </c>
      <c r="K16" s="128" t="s">
        <v>2144</v>
      </c>
      <c r="L16" s="128">
        <v>90.78</v>
      </c>
      <c r="M16" s="128">
        <v>3700</v>
      </c>
      <c r="N16" s="133">
        <f t="shared" si="1"/>
        <v>40.757876184181541</v>
      </c>
      <c r="O16" s="133">
        <f>AVERAGE(N16)</f>
        <v>40.757876184181541</v>
      </c>
      <c r="P16" s="129">
        <v>44166</v>
      </c>
      <c r="R16" s="129">
        <v>44387</v>
      </c>
      <c r="S16" s="128" t="s">
        <v>2136</v>
      </c>
      <c r="T16" s="128">
        <v>35</v>
      </c>
      <c r="U16" s="128">
        <v>2650</v>
      </c>
      <c r="V16" s="133">
        <f t="shared" si="2"/>
        <v>75.714285714285708</v>
      </c>
      <c r="W16" s="345"/>
      <c r="X16" s="346"/>
      <c r="Z16" s="134"/>
      <c r="AA16" s="135" t="s">
        <v>187</v>
      </c>
      <c r="AB16" s="135">
        <v>29</v>
      </c>
      <c r="AC16" s="135">
        <v>2500</v>
      </c>
      <c r="AD16" s="136"/>
      <c r="AE16" s="342"/>
      <c r="AF16" s="343"/>
      <c r="AH16" s="343"/>
      <c r="AI16" s="128" t="s">
        <v>553</v>
      </c>
      <c r="AJ16" s="128">
        <v>89.8</v>
      </c>
      <c r="AK16" s="128">
        <v>4700</v>
      </c>
      <c r="AL16" s="133">
        <f t="shared" si="3"/>
        <v>52.338530066815146</v>
      </c>
      <c r="AM16" s="342"/>
      <c r="AN16" s="343"/>
      <c r="AO16" s="233"/>
    </row>
    <row r="17" spans="2:42" ht="12" customHeight="1" x14ac:dyDescent="0.15">
      <c r="B17" s="129">
        <v>44142</v>
      </c>
      <c r="C17" s="128" t="s">
        <v>2014</v>
      </c>
      <c r="D17" s="128">
        <v>95.93</v>
      </c>
      <c r="E17" s="128">
        <v>4000</v>
      </c>
      <c r="F17" s="133">
        <f t="shared" si="0"/>
        <v>41.697070780777651</v>
      </c>
      <c r="G17" s="345"/>
      <c r="H17" s="346"/>
      <c r="J17" s="129">
        <v>44165</v>
      </c>
      <c r="K17" s="128" t="s">
        <v>2014</v>
      </c>
      <c r="L17" s="128">
        <v>68.66</v>
      </c>
      <c r="M17" s="128">
        <v>3750</v>
      </c>
      <c r="N17" s="133">
        <f t="shared" si="1"/>
        <v>54.616953102242938</v>
      </c>
      <c r="O17" s="133">
        <f>AVERAGE(N17:N19)</f>
        <v>45.903444230573221</v>
      </c>
      <c r="P17" s="346">
        <v>44136</v>
      </c>
      <c r="R17" s="129">
        <v>44385</v>
      </c>
      <c r="S17" s="128" t="s">
        <v>2136</v>
      </c>
      <c r="T17" s="128">
        <v>35</v>
      </c>
      <c r="U17" s="128">
        <v>2600</v>
      </c>
      <c r="V17" s="133">
        <f t="shared" si="2"/>
        <v>74.285714285714292</v>
      </c>
      <c r="W17" s="345"/>
      <c r="X17" s="346"/>
      <c r="Z17" s="134"/>
      <c r="AA17" s="135" t="s">
        <v>187</v>
      </c>
      <c r="AB17" s="135">
        <v>26</v>
      </c>
      <c r="AC17" s="135">
        <v>2900</v>
      </c>
      <c r="AD17" s="136"/>
      <c r="AE17" s="342"/>
      <c r="AF17" s="343"/>
      <c r="AH17" s="138">
        <v>44317</v>
      </c>
      <c r="AI17" s="128" t="s">
        <v>185</v>
      </c>
      <c r="AJ17" s="128">
        <v>73.66</v>
      </c>
      <c r="AK17" s="128">
        <v>4200</v>
      </c>
      <c r="AL17" s="133">
        <f t="shared" si="3"/>
        <v>57.018734727124631</v>
      </c>
      <c r="AM17" s="139">
        <f>AVERAGE(AL17)</f>
        <v>57.018734727124631</v>
      </c>
      <c r="AN17" s="138">
        <v>44317</v>
      </c>
      <c r="AO17" s="233"/>
    </row>
    <row r="18" spans="2:42" ht="12" customHeight="1" x14ac:dyDescent="0.15">
      <c r="B18" s="129">
        <v>44112</v>
      </c>
      <c r="C18" s="128" t="s">
        <v>2148</v>
      </c>
      <c r="D18" s="128">
        <v>41.17</v>
      </c>
      <c r="E18" s="128">
        <v>2100</v>
      </c>
      <c r="F18" s="133">
        <f t="shared" si="0"/>
        <v>51.008015545299976</v>
      </c>
      <c r="G18" s="133">
        <f>AVERAGE(F18)</f>
        <v>51.008015545299976</v>
      </c>
      <c r="H18" s="129">
        <v>44105</v>
      </c>
      <c r="J18" s="129">
        <v>44157</v>
      </c>
      <c r="K18" s="128" t="s">
        <v>2149</v>
      </c>
      <c r="L18" s="128">
        <v>115.3</v>
      </c>
      <c r="M18" s="128">
        <v>4200</v>
      </c>
      <c r="N18" s="133">
        <f t="shared" si="1"/>
        <v>36.426712922810061</v>
      </c>
      <c r="P18" s="346"/>
      <c r="R18" s="129">
        <v>44384</v>
      </c>
      <c r="S18" s="128" t="s">
        <v>2150</v>
      </c>
      <c r="T18" s="128">
        <v>32</v>
      </c>
      <c r="U18" s="128">
        <v>2400</v>
      </c>
      <c r="V18" s="133">
        <f t="shared" si="2"/>
        <v>75</v>
      </c>
      <c r="W18" s="345"/>
      <c r="X18" s="346"/>
      <c r="Z18" s="134"/>
      <c r="AA18" s="135" t="s">
        <v>187</v>
      </c>
      <c r="AB18" s="135">
        <v>29</v>
      </c>
      <c r="AC18" s="135">
        <v>2400</v>
      </c>
      <c r="AD18" s="136"/>
      <c r="AE18" s="342"/>
      <c r="AF18" s="343"/>
      <c r="AH18" s="343">
        <v>44287</v>
      </c>
      <c r="AI18" s="128" t="s">
        <v>185</v>
      </c>
      <c r="AJ18" s="128">
        <v>72</v>
      </c>
      <c r="AK18" s="128">
        <v>3900</v>
      </c>
      <c r="AL18" s="133">
        <f t="shared" si="3"/>
        <v>54.166666666666664</v>
      </c>
      <c r="AM18" s="342">
        <f>AVERAGE(AL18:AL23)</f>
        <v>51.236645356387577</v>
      </c>
      <c r="AN18" s="343">
        <v>44287</v>
      </c>
      <c r="AO18" s="233"/>
    </row>
    <row r="19" spans="2:42" ht="12" customHeight="1" x14ac:dyDescent="0.15">
      <c r="B19" s="129">
        <v>44099</v>
      </c>
      <c r="C19" s="128" t="s">
        <v>2151</v>
      </c>
      <c r="D19" s="128">
        <v>45</v>
      </c>
      <c r="E19" s="128">
        <v>1800</v>
      </c>
      <c r="F19" s="133">
        <f t="shared" si="0"/>
        <v>40</v>
      </c>
      <c r="G19" s="344">
        <f>AVERAGE(F19:F21)</f>
        <v>44.716703458425314</v>
      </c>
      <c r="H19" s="346">
        <v>44075</v>
      </c>
      <c r="J19" s="129">
        <v>44150</v>
      </c>
      <c r="K19" s="128" t="s">
        <v>2152</v>
      </c>
      <c r="L19" s="128">
        <v>75</v>
      </c>
      <c r="M19" s="128">
        <v>3500</v>
      </c>
      <c r="N19" s="133">
        <f t="shared" si="1"/>
        <v>46.666666666666664</v>
      </c>
      <c r="P19" s="346"/>
      <c r="R19" s="129">
        <v>44382</v>
      </c>
      <c r="S19" s="128" t="s">
        <v>2150</v>
      </c>
      <c r="T19" s="128">
        <v>33.76</v>
      </c>
      <c r="U19" s="128">
        <v>2800</v>
      </c>
      <c r="V19" s="133">
        <f t="shared" si="2"/>
        <v>82.938388625592424</v>
      </c>
      <c r="W19" s="345"/>
      <c r="X19" s="346"/>
      <c r="Z19" s="134"/>
      <c r="AA19" s="135" t="s">
        <v>187</v>
      </c>
      <c r="AB19" s="135">
        <v>26</v>
      </c>
      <c r="AC19" s="135">
        <v>2500</v>
      </c>
      <c r="AD19" s="136"/>
      <c r="AE19" s="342"/>
      <c r="AF19" s="343"/>
      <c r="AH19" s="343"/>
      <c r="AI19" s="128" t="s">
        <v>553</v>
      </c>
      <c r="AJ19" s="128">
        <v>89</v>
      </c>
      <c r="AK19" s="128">
        <v>4200</v>
      </c>
      <c r="AL19" s="133">
        <f t="shared" si="3"/>
        <v>47.19101123595506</v>
      </c>
      <c r="AM19" s="342"/>
      <c r="AN19" s="343"/>
      <c r="AO19" s="233"/>
    </row>
    <row r="20" spans="2:42" ht="12" customHeight="1" x14ac:dyDescent="0.15">
      <c r="B20" s="129">
        <v>44089</v>
      </c>
      <c r="C20" s="128" t="s">
        <v>2153</v>
      </c>
      <c r="D20" s="128">
        <v>40</v>
      </c>
      <c r="E20" s="128">
        <v>2000</v>
      </c>
      <c r="F20" s="133">
        <f t="shared" si="0"/>
        <v>50</v>
      </c>
      <c r="G20" s="345"/>
      <c r="H20" s="346"/>
      <c r="J20" s="129">
        <v>44135</v>
      </c>
      <c r="K20" s="128" t="s">
        <v>2149</v>
      </c>
      <c r="L20" s="128">
        <v>74</v>
      </c>
      <c r="M20" s="128">
        <v>3200</v>
      </c>
      <c r="N20" s="133">
        <f t="shared" si="1"/>
        <v>43.243243243243242</v>
      </c>
      <c r="O20" s="133">
        <f>AVERAGE(N20:N21)</f>
        <v>38.863000931966454</v>
      </c>
      <c r="P20" s="346">
        <v>44105</v>
      </c>
      <c r="R20" s="129">
        <v>44382</v>
      </c>
      <c r="S20" s="128" t="s">
        <v>2150</v>
      </c>
      <c r="T20" s="128">
        <v>35</v>
      </c>
      <c r="U20" s="128">
        <v>2450</v>
      </c>
      <c r="V20" s="133">
        <f t="shared" si="2"/>
        <v>70</v>
      </c>
      <c r="W20" s="345"/>
      <c r="X20" s="346"/>
      <c r="Z20" s="134">
        <v>44348</v>
      </c>
      <c r="AA20" s="135" t="s">
        <v>187</v>
      </c>
      <c r="AB20" s="135">
        <v>26</v>
      </c>
      <c r="AC20" s="135">
        <v>2650</v>
      </c>
      <c r="AD20" s="136"/>
      <c r="AE20" s="342">
        <f>AVERAGE(AD20:AD42)</f>
        <v>61.590299911619013</v>
      </c>
      <c r="AF20" s="343">
        <v>44348</v>
      </c>
      <c r="AH20" s="343"/>
      <c r="AI20" s="128" t="s">
        <v>185</v>
      </c>
      <c r="AJ20" s="128">
        <v>73</v>
      </c>
      <c r="AK20" s="128">
        <v>4200</v>
      </c>
      <c r="AL20" s="133">
        <f t="shared" si="3"/>
        <v>57.534246575342465</v>
      </c>
      <c r="AM20" s="342"/>
      <c r="AN20" s="343"/>
      <c r="AO20" s="233"/>
      <c r="AP20" s="142"/>
    </row>
    <row r="21" spans="2:42" ht="12" customHeight="1" x14ac:dyDescent="0.15">
      <c r="B21" s="129">
        <v>44083</v>
      </c>
      <c r="C21" s="128" t="s">
        <v>2151</v>
      </c>
      <c r="D21" s="128">
        <v>45.3</v>
      </c>
      <c r="E21" s="128">
        <v>2000</v>
      </c>
      <c r="F21" s="133">
        <f t="shared" si="0"/>
        <v>44.150110375275943</v>
      </c>
      <c r="G21" s="345"/>
      <c r="H21" s="346"/>
      <c r="J21" s="129">
        <v>44126</v>
      </c>
      <c r="K21" s="128" t="s">
        <v>2149</v>
      </c>
      <c r="L21" s="128">
        <v>116</v>
      </c>
      <c r="M21" s="128">
        <v>4000</v>
      </c>
      <c r="N21" s="133">
        <f t="shared" si="1"/>
        <v>34.482758620689658</v>
      </c>
      <c r="P21" s="346"/>
      <c r="R21" s="129">
        <v>44381</v>
      </c>
      <c r="S21" s="128" t="s">
        <v>2150</v>
      </c>
      <c r="T21" s="128">
        <v>35.409999999999997</v>
      </c>
      <c r="U21" s="128">
        <v>2600</v>
      </c>
      <c r="V21" s="133">
        <f t="shared" si="2"/>
        <v>73.425585992657446</v>
      </c>
      <c r="W21" s="345"/>
      <c r="X21" s="346"/>
      <c r="Z21" s="134"/>
      <c r="AA21" s="128" t="s">
        <v>207</v>
      </c>
      <c r="AB21" s="128">
        <v>78</v>
      </c>
      <c r="AC21" s="128">
        <v>5000</v>
      </c>
      <c r="AD21" s="133">
        <f>AC21/AB21</f>
        <v>64.102564102564102</v>
      </c>
      <c r="AE21" s="342"/>
      <c r="AF21" s="343"/>
      <c r="AH21" s="343"/>
      <c r="AI21" s="128" t="s">
        <v>553</v>
      </c>
      <c r="AJ21" s="128">
        <v>79</v>
      </c>
      <c r="AK21" s="128">
        <v>4100</v>
      </c>
      <c r="AL21" s="133">
        <f t="shared" si="3"/>
        <v>51.898734177215189</v>
      </c>
      <c r="AM21" s="342"/>
      <c r="AN21" s="343"/>
      <c r="AO21" s="233"/>
    </row>
    <row r="22" spans="2:42" ht="12" customHeight="1" x14ac:dyDescent="0.15">
      <c r="B22" s="129"/>
      <c r="F22" s="133">
        <f>AVERAGE(F2:F21)</f>
        <v>44.218273622011004</v>
      </c>
      <c r="J22" s="129"/>
      <c r="L22" s="133"/>
      <c r="N22" s="133">
        <f>AVERAGE(N2:N21)</f>
        <v>41.105878661993515</v>
      </c>
      <c r="R22" s="129">
        <v>44381</v>
      </c>
      <c r="S22" s="128" t="s">
        <v>2154</v>
      </c>
      <c r="T22" s="128">
        <v>89</v>
      </c>
      <c r="U22" s="128">
        <v>4200</v>
      </c>
      <c r="V22" s="133">
        <f t="shared" si="2"/>
        <v>47.19101123595506</v>
      </c>
      <c r="W22" s="345"/>
      <c r="X22" s="346"/>
      <c r="Z22" s="134"/>
      <c r="AA22" s="135" t="s">
        <v>187</v>
      </c>
      <c r="AB22" s="135">
        <v>26</v>
      </c>
      <c r="AC22" s="135">
        <v>2500</v>
      </c>
      <c r="AD22" s="136"/>
      <c r="AE22" s="342"/>
      <c r="AF22" s="343"/>
      <c r="AH22" s="343"/>
      <c r="AI22" s="128" t="s">
        <v>553</v>
      </c>
      <c r="AJ22" s="128">
        <v>89</v>
      </c>
      <c r="AK22" s="128">
        <v>4300</v>
      </c>
      <c r="AL22" s="133">
        <f t="shared" si="3"/>
        <v>48.314606741573037</v>
      </c>
      <c r="AM22" s="342"/>
      <c r="AN22" s="343"/>
      <c r="AO22" s="233"/>
    </row>
    <row r="23" spans="2:42" ht="12" customHeight="1" x14ac:dyDescent="0.15">
      <c r="R23" s="129">
        <v>44376</v>
      </c>
      <c r="S23" s="128" t="s">
        <v>2155</v>
      </c>
      <c r="T23" s="128">
        <v>37</v>
      </c>
      <c r="U23" s="128">
        <v>2200</v>
      </c>
      <c r="V23" s="133">
        <f t="shared" si="2"/>
        <v>59.45945945945946</v>
      </c>
      <c r="W23" s="344">
        <f>AVERAGE(V23:V44)</f>
        <v>68.356268518918029</v>
      </c>
      <c r="X23" s="346">
        <v>44348</v>
      </c>
      <c r="Z23" s="134"/>
      <c r="AA23" s="135" t="s">
        <v>187</v>
      </c>
      <c r="AB23" s="135">
        <v>26</v>
      </c>
      <c r="AC23" s="135">
        <v>2400</v>
      </c>
      <c r="AD23" s="136"/>
      <c r="AE23" s="342"/>
      <c r="AF23" s="343"/>
      <c r="AH23" s="343"/>
      <c r="AI23" s="128" t="s">
        <v>553</v>
      </c>
      <c r="AJ23" s="128">
        <v>89</v>
      </c>
      <c r="AK23" s="128">
        <v>4300</v>
      </c>
      <c r="AL23" s="133">
        <f t="shared" si="3"/>
        <v>48.314606741573037</v>
      </c>
      <c r="AM23" s="342"/>
      <c r="AN23" s="343"/>
      <c r="AO23" s="233"/>
      <c r="AP23" s="142"/>
    </row>
    <row r="24" spans="2:42" ht="12" customHeight="1" x14ac:dyDescent="0.15">
      <c r="R24" s="129">
        <v>44376</v>
      </c>
      <c r="S24" s="128" t="s">
        <v>2155</v>
      </c>
      <c r="T24" s="128">
        <v>35</v>
      </c>
      <c r="U24" s="128">
        <v>2600</v>
      </c>
      <c r="V24" s="133">
        <f t="shared" si="2"/>
        <v>74.285714285714292</v>
      </c>
      <c r="W24" s="345"/>
      <c r="X24" s="346"/>
      <c r="Z24" s="134"/>
      <c r="AA24" s="128" t="s">
        <v>2142</v>
      </c>
      <c r="AB24" s="128">
        <v>63</v>
      </c>
      <c r="AC24" s="128">
        <v>4000</v>
      </c>
      <c r="AD24" s="133">
        <f>AC24/AB24</f>
        <v>63.492063492063494</v>
      </c>
      <c r="AE24" s="342"/>
      <c r="AF24" s="343"/>
      <c r="AH24" s="343">
        <v>44256</v>
      </c>
      <c r="AI24" s="128" t="s">
        <v>185</v>
      </c>
      <c r="AJ24" s="128">
        <v>52.73</v>
      </c>
      <c r="AK24" s="128">
        <v>2000</v>
      </c>
      <c r="AL24" s="133">
        <f t="shared" si="3"/>
        <v>37.929072634174098</v>
      </c>
      <c r="AM24" s="342">
        <f>AVERAGE(AL24:AL26)</f>
        <v>49.184348371187546</v>
      </c>
      <c r="AN24" s="343">
        <v>44256</v>
      </c>
      <c r="AO24" s="233"/>
      <c r="AP24" s="233"/>
    </row>
    <row r="25" spans="2:42" x14ac:dyDescent="0.15">
      <c r="R25" s="129">
        <v>44375</v>
      </c>
      <c r="S25" s="128" t="s">
        <v>2150</v>
      </c>
      <c r="T25" s="128">
        <v>65</v>
      </c>
      <c r="U25" s="128">
        <v>2650</v>
      </c>
      <c r="V25" s="133">
        <f t="shared" si="2"/>
        <v>40.769230769230766</v>
      </c>
      <c r="W25" s="345"/>
      <c r="X25" s="346"/>
      <c r="Z25" s="134"/>
      <c r="AA25" s="135" t="s">
        <v>187</v>
      </c>
      <c r="AB25" s="135">
        <v>29</v>
      </c>
      <c r="AC25" s="135">
        <v>2300</v>
      </c>
      <c r="AD25" s="136"/>
      <c r="AE25" s="342"/>
      <c r="AF25" s="343"/>
      <c r="AH25" s="343"/>
      <c r="AI25" s="128" t="s">
        <v>553</v>
      </c>
      <c r="AJ25" s="128">
        <v>89</v>
      </c>
      <c r="AK25" s="128">
        <v>4800</v>
      </c>
      <c r="AL25" s="133">
        <f t="shared" si="3"/>
        <v>53.932584269662918</v>
      </c>
      <c r="AM25" s="342"/>
      <c r="AN25" s="343"/>
      <c r="AO25" s="233"/>
      <c r="AP25" s="233"/>
    </row>
    <row r="26" spans="2:42" x14ac:dyDescent="0.15">
      <c r="R26" s="137">
        <v>44375</v>
      </c>
      <c r="S26" s="123" t="s">
        <v>2155</v>
      </c>
      <c r="T26" s="123">
        <v>29</v>
      </c>
      <c r="U26" s="123">
        <v>2450</v>
      </c>
      <c r="V26" s="136"/>
      <c r="W26" s="347"/>
      <c r="X26" s="348"/>
      <c r="Z26" s="134"/>
      <c r="AA26" s="128" t="s">
        <v>187</v>
      </c>
      <c r="AB26" s="128">
        <v>61.69</v>
      </c>
      <c r="AC26" s="128">
        <v>4000</v>
      </c>
      <c r="AD26" s="133">
        <f>AC26/AB26</f>
        <v>64.840330685686496</v>
      </c>
      <c r="AE26" s="342"/>
      <c r="AF26" s="343"/>
      <c r="AH26" s="343"/>
      <c r="AI26" s="128" t="s">
        <v>185</v>
      </c>
      <c r="AJ26" s="128">
        <v>73.62</v>
      </c>
      <c r="AK26" s="128">
        <v>4100</v>
      </c>
      <c r="AL26" s="133">
        <f t="shared" si="3"/>
        <v>55.691388209725616</v>
      </c>
      <c r="AM26" s="342"/>
      <c r="AN26" s="343"/>
      <c r="AO26" s="233"/>
    </row>
    <row r="27" spans="2:42" x14ac:dyDescent="0.15">
      <c r="J27" s="129"/>
      <c r="R27" s="129">
        <v>44375</v>
      </c>
      <c r="S27" s="128" t="s">
        <v>2154</v>
      </c>
      <c r="T27" s="128">
        <v>89</v>
      </c>
      <c r="U27" s="128">
        <v>4900</v>
      </c>
      <c r="V27" s="133">
        <f t="shared" si="2"/>
        <v>55.056179775280896</v>
      </c>
      <c r="W27" s="345"/>
      <c r="X27" s="346"/>
      <c r="Z27" s="134"/>
      <c r="AA27" s="128" t="s">
        <v>187</v>
      </c>
      <c r="AB27" s="128">
        <v>63</v>
      </c>
      <c r="AC27" s="128">
        <v>3900</v>
      </c>
      <c r="AD27" s="133">
        <f>AC27/AB27</f>
        <v>61.904761904761905</v>
      </c>
      <c r="AE27" s="342"/>
      <c r="AF27" s="343"/>
      <c r="AH27" s="343">
        <v>44228</v>
      </c>
      <c r="AI27" s="128" t="s">
        <v>553</v>
      </c>
      <c r="AJ27" s="128">
        <v>86.87</v>
      </c>
      <c r="AK27" s="128">
        <v>4200</v>
      </c>
      <c r="AL27" s="133">
        <f t="shared" si="3"/>
        <v>48.348106365833999</v>
      </c>
      <c r="AM27" s="342">
        <f>AVERAGE(AL27:AL29)</f>
        <v>49.859574338361824</v>
      </c>
      <c r="AN27" s="343">
        <v>44228</v>
      </c>
      <c r="AO27" s="233"/>
    </row>
    <row r="28" spans="2:42" x14ac:dyDescent="0.15">
      <c r="J28" s="129"/>
      <c r="R28" s="129">
        <v>44374</v>
      </c>
      <c r="S28" s="128" t="s">
        <v>2155</v>
      </c>
      <c r="T28" s="128">
        <v>58.41</v>
      </c>
      <c r="U28" s="128">
        <v>3500</v>
      </c>
      <c r="V28" s="133">
        <f t="shared" si="2"/>
        <v>59.921246361924332</v>
      </c>
      <c r="W28" s="345"/>
      <c r="X28" s="346"/>
      <c r="Z28" s="134"/>
      <c r="AA28" s="128" t="s">
        <v>553</v>
      </c>
      <c r="AB28" s="128">
        <v>77</v>
      </c>
      <c r="AC28" s="128">
        <v>4700</v>
      </c>
      <c r="AD28" s="133">
        <f>AC28/AB28</f>
        <v>61.038961038961041</v>
      </c>
      <c r="AE28" s="342"/>
      <c r="AF28" s="343"/>
      <c r="AH28" s="343"/>
      <c r="AI28" s="128" t="s">
        <v>553</v>
      </c>
      <c r="AJ28" s="128">
        <v>89</v>
      </c>
      <c r="AK28" s="128">
        <v>4300</v>
      </c>
      <c r="AL28" s="133">
        <f t="shared" si="3"/>
        <v>48.314606741573037</v>
      </c>
      <c r="AM28" s="342"/>
      <c r="AN28" s="343"/>
      <c r="AO28" s="233"/>
    </row>
    <row r="29" spans="2:42" x14ac:dyDescent="0.15">
      <c r="J29" s="129"/>
      <c r="R29" s="129">
        <v>44373</v>
      </c>
      <c r="S29" s="128" t="s">
        <v>2155</v>
      </c>
      <c r="T29" s="128">
        <v>35</v>
      </c>
      <c r="U29" s="128">
        <v>2700</v>
      </c>
      <c r="V29" s="133">
        <f t="shared" si="2"/>
        <v>77.142857142857139</v>
      </c>
      <c r="W29" s="345"/>
      <c r="X29" s="346"/>
      <c r="Z29" s="134"/>
      <c r="AA29" s="135" t="s">
        <v>187</v>
      </c>
      <c r="AB29" s="135">
        <v>26</v>
      </c>
      <c r="AC29" s="135">
        <v>2400</v>
      </c>
      <c r="AD29" s="136"/>
      <c r="AE29" s="342"/>
      <c r="AF29" s="343"/>
      <c r="AH29" s="343"/>
      <c r="AI29" s="128" t="s">
        <v>553</v>
      </c>
      <c r="AJ29" s="128">
        <v>88.82</v>
      </c>
      <c r="AK29" s="128">
        <v>4700</v>
      </c>
      <c r="AL29" s="133">
        <f t="shared" si="3"/>
        <v>52.916009907678458</v>
      </c>
      <c r="AM29" s="342"/>
      <c r="AN29" s="343"/>
      <c r="AO29" s="233"/>
    </row>
    <row r="30" spans="2:42" x14ac:dyDescent="0.15">
      <c r="J30" s="129"/>
      <c r="R30" s="129">
        <v>44373</v>
      </c>
      <c r="S30" s="128" t="s">
        <v>2155</v>
      </c>
      <c r="T30" s="128">
        <v>35</v>
      </c>
      <c r="U30" s="128">
        <v>2800</v>
      </c>
      <c r="V30" s="133">
        <f t="shared" si="2"/>
        <v>80</v>
      </c>
      <c r="W30" s="345"/>
      <c r="X30" s="346"/>
      <c r="Z30" s="134"/>
      <c r="AA30" s="128" t="s">
        <v>207</v>
      </c>
      <c r="AB30" s="128">
        <v>77.45</v>
      </c>
      <c r="AC30" s="128">
        <v>4500</v>
      </c>
      <c r="AD30" s="133">
        <f>AC30/AB30</f>
        <v>58.102001291155581</v>
      </c>
      <c r="AE30" s="342"/>
      <c r="AF30" s="343"/>
      <c r="AH30" s="343">
        <v>44197</v>
      </c>
      <c r="AI30" s="128" t="s">
        <v>2147</v>
      </c>
      <c r="AJ30" s="128">
        <v>73</v>
      </c>
      <c r="AK30" s="128">
        <v>4200</v>
      </c>
      <c r="AL30" s="133">
        <f t="shared" si="3"/>
        <v>57.534246575342465</v>
      </c>
      <c r="AM30" s="342">
        <f>AVERAGE(AL30:AL36)</f>
        <v>51.566684604831075</v>
      </c>
      <c r="AN30" s="343">
        <v>44197</v>
      </c>
      <c r="AO30" s="233"/>
    </row>
    <row r="31" spans="2:42" x14ac:dyDescent="0.15">
      <c r="J31" s="129"/>
      <c r="R31" s="129">
        <v>44369</v>
      </c>
      <c r="S31" s="128" t="s">
        <v>2155</v>
      </c>
      <c r="T31" s="128">
        <v>35</v>
      </c>
      <c r="U31" s="128">
        <v>2600</v>
      </c>
      <c r="V31" s="133">
        <f t="shared" si="2"/>
        <v>74.285714285714292</v>
      </c>
      <c r="W31" s="345"/>
      <c r="X31" s="346"/>
      <c r="Z31" s="134"/>
      <c r="AA31" s="135" t="s">
        <v>187</v>
      </c>
      <c r="AB31" s="135">
        <v>26</v>
      </c>
      <c r="AC31" s="135">
        <v>2400</v>
      </c>
      <c r="AD31" s="136"/>
      <c r="AE31" s="342"/>
      <c r="AF31" s="343"/>
      <c r="AH31" s="343"/>
      <c r="AI31" s="128" t="s">
        <v>185</v>
      </c>
      <c r="AJ31" s="128">
        <v>74</v>
      </c>
      <c r="AK31" s="128">
        <v>3800</v>
      </c>
      <c r="AL31" s="133">
        <f t="shared" si="3"/>
        <v>51.351351351351354</v>
      </c>
      <c r="AM31" s="342"/>
      <c r="AN31" s="343"/>
      <c r="AO31" s="233"/>
    </row>
    <row r="32" spans="2:42" x14ac:dyDescent="0.15">
      <c r="J32" s="129"/>
      <c r="R32" s="129">
        <v>44367</v>
      </c>
      <c r="S32" s="128" t="s">
        <v>2150</v>
      </c>
      <c r="T32" s="128">
        <v>35</v>
      </c>
      <c r="U32" s="128">
        <v>2550</v>
      </c>
      <c r="V32" s="133">
        <f t="shared" si="2"/>
        <v>72.857142857142861</v>
      </c>
      <c r="W32" s="345"/>
      <c r="X32" s="346"/>
      <c r="Z32" s="134"/>
      <c r="AA32" s="135" t="s">
        <v>187</v>
      </c>
      <c r="AB32" s="135">
        <v>26.16</v>
      </c>
      <c r="AC32" s="135">
        <v>2400</v>
      </c>
      <c r="AD32" s="136"/>
      <c r="AE32" s="342"/>
      <c r="AF32" s="343"/>
      <c r="AH32" s="343"/>
      <c r="AI32" s="128" t="s">
        <v>185</v>
      </c>
      <c r="AJ32" s="128">
        <v>73.28</v>
      </c>
      <c r="AK32" s="128">
        <v>3800</v>
      </c>
      <c r="AL32" s="133">
        <f t="shared" si="3"/>
        <v>51.855895196506552</v>
      </c>
      <c r="AM32" s="342"/>
      <c r="AN32" s="343"/>
      <c r="AO32" s="233"/>
    </row>
    <row r="33" spans="10:41" x14ac:dyDescent="0.15">
      <c r="J33" s="129"/>
      <c r="R33" s="129">
        <v>44366</v>
      </c>
      <c r="S33" s="128" t="s">
        <v>2150</v>
      </c>
      <c r="T33" s="128">
        <v>33</v>
      </c>
      <c r="U33" s="128">
        <v>2300</v>
      </c>
      <c r="V33" s="133">
        <f t="shared" si="2"/>
        <v>69.696969696969703</v>
      </c>
      <c r="W33" s="345"/>
      <c r="X33" s="346"/>
      <c r="Z33" s="134"/>
      <c r="AA33" s="135" t="s">
        <v>187</v>
      </c>
      <c r="AB33" s="135">
        <v>26.05</v>
      </c>
      <c r="AC33" s="135">
        <v>2400</v>
      </c>
      <c r="AD33" s="136"/>
      <c r="AE33" s="342"/>
      <c r="AF33" s="343"/>
      <c r="AH33" s="343"/>
      <c r="AI33" s="128" t="s">
        <v>553</v>
      </c>
      <c r="AJ33" s="128">
        <v>86</v>
      </c>
      <c r="AK33" s="128">
        <v>4000</v>
      </c>
      <c r="AL33" s="133">
        <f t="shared" si="3"/>
        <v>46.511627906976742</v>
      </c>
      <c r="AM33" s="342"/>
      <c r="AN33" s="343"/>
      <c r="AO33" s="233"/>
    </row>
    <row r="34" spans="10:41" x14ac:dyDescent="0.15">
      <c r="J34" s="129"/>
      <c r="R34" s="129">
        <v>44366</v>
      </c>
      <c r="S34" s="128" t="s">
        <v>2155</v>
      </c>
      <c r="T34" s="128">
        <v>33.270000000000003</v>
      </c>
      <c r="U34" s="128">
        <v>2600</v>
      </c>
      <c r="V34" s="133">
        <f t="shared" si="2"/>
        <v>78.148482116020432</v>
      </c>
      <c r="W34" s="345"/>
      <c r="X34" s="346"/>
      <c r="Z34" s="134"/>
      <c r="AA34" s="128" t="s">
        <v>207</v>
      </c>
      <c r="AB34" s="128">
        <v>88</v>
      </c>
      <c r="AC34" s="128">
        <v>4500</v>
      </c>
      <c r="AD34" s="133">
        <f>AC34/AB34</f>
        <v>51.136363636363633</v>
      </c>
      <c r="AE34" s="342"/>
      <c r="AF34" s="343"/>
      <c r="AH34" s="343"/>
      <c r="AI34" s="128" t="s">
        <v>185</v>
      </c>
      <c r="AJ34" s="128">
        <v>73</v>
      </c>
      <c r="AK34" s="128">
        <v>3900</v>
      </c>
      <c r="AL34" s="133">
        <f t="shared" si="3"/>
        <v>53.424657534246577</v>
      </c>
      <c r="AM34" s="342"/>
      <c r="AN34" s="343"/>
      <c r="AO34" s="233"/>
    </row>
    <row r="35" spans="10:41" x14ac:dyDescent="0.15">
      <c r="J35" s="140"/>
      <c r="R35" s="129">
        <v>44365</v>
      </c>
      <c r="S35" s="128" t="s">
        <v>2150</v>
      </c>
      <c r="T35" s="128">
        <v>35.409999999999997</v>
      </c>
      <c r="U35" s="128">
        <v>2500</v>
      </c>
      <c r="V35" s="133">
        <f t="shared" si="2"/>
        <v>70.601524992939858</v>
      </c>
      <c r="W35" s="345"/>
      <c r="X35" s="346"/>
      <c r="Z35" s="134"/>
      <c r="AA35" s="128" t="s">
        <v>207</v>
      </c>
      <c r="AB35" s="128">
        <v>74</v>
      </c>
      <c r="AC35" s="128">
        <v>5600</v>
      </c>
      <c r="AD35" s="133">
        <f>AC35/AB35</f>
        <v>75.675675675675677</v>
      </c>
      <c r="AE35" s="342"/>
      <c r="AF35" s="343"/>
      <c r="AH35" s="343"/>
      <c r="AI35" s="128" t="s">
        <v>553</v>
      </c>
      <c r="AJ35" s="128">
        <v>88</v>
      </c>
      <c r="AK35" s="128">
        <v>4300</v>
      </c>
      <c r="AL35" s="133">
        <f t="shared" si="3"/>
        <v>48.863636363636367</v>
      </c>
      <c r="AM35" s="342"/>
      <c r="AN35" s="343"/>
      <c r="AO35" s="233"/>
    </row>
    <row r="36" spans="10:41" x14ac:dyDescent="0.15">
      <c r="J36" s="140"/>
      <c r="R36" s="129">
        <v>44365</v>
      </c>
      <c r="S36" s="128" t="s">
        <v>2156</v>
      </c>
      <c r="T36" s="128">
        <v>64</v>
      </c>
      <c r="U36" s="128">
        <v>4200</v>
      </c>
      <c r="V36" s="133">
        <f t="shared" si="2"/>
        <v>65.625</v>
      </c>
      <c r="W36" s="345"/>
      <c r="X36" s="346"/>
      <c r="Z36" s="134"/>
      <c r="AA36" s="128" t="s">
        <v>207</v>
      </c>
      <c r="AB36" s="128">
        <v>88</v>
      </c>
      <c r="AC36" s="128">
        <v>4000</v>
      </c>
      <c r="AD36" s="133">
        <f>AC36/AB36</f>
        <v>45.454545454545453</v>
      </c>
      <c r="AE36" s="342"/>
      <c r="AF36" s="343"/>
      <c r="AH36" s="343"/>
      <c r="AI36" s="128" t="s">
        <v>553</v>
      </c>
      <c r="AJ36" s="128">
        <v>89.45</v>
      </c>
      <c r="AK36" s="128">
        <v>4600</v>
      </c>
      <c r="AL36" s="133">
        <f t="shared" si="3"/>
        <v>51.425377305757408</v>
      </c>
      <c r="AM36" s="342"/>
      <c r="AN36" s="343"/>
      <c r="AO36" s="233"/>
    </row>
    <row r="37" spans="10:41" x14ac:dyDescent="0.15">
      <c r="J37" s="140"/>
      <c r="R37" s="129">
        <v>44364</v>
      </c>
      <c r="S37" s="128" t="s">
        <v>2157</v>
      </c>
      <c r="T37" s="128">
        <v>42</v>
      </c>
      <c r="U37" s="128">
        <v>4000</v>
      </c>
      <c r="V37" s="133">
        <f t="shared" si="2"/>
        <v>95.238095238095241</v>
      </c>
      <c r="W37" s="345"/>
      <c r="X37" s="346"/>
      <c r="Z37" s="134"/>
      <c r="AA37" s="135" t="s">
        <v>187</v>
      </c>
      <c r="AB37" s="135">
        <v>26</v>
      </c>
      <c r="AC37" s="135">
        <v>2400</v>
      </c>
      <c r="AD37" s="136"/>
      <c r="AE37" s="342"/>
      <c r="AF37" s="343"/>
      <c r="AH37" s="343">
        <v>44166</v>
      </c>
      <c r="AI37" s="128" t="s">
        <v>185</v>
      </c>
      <c r="AJ37" s="128">
        <v>74</v>
      </c>
      <c r="AK37" s="128">
        <v>3900</v>
      </c>
      <c r="AL37" s="133">
        <f t="shared" si="3"/>
        <v>52.702702702702702</v>
      </c>
      <c r="AM37" s="342">
        <f>AVERAGE(AL37:AL39)</f>
        <v>50.207086017915394</v>
      </c>
      <c r="AN37" s="343">
        <v>44166</v>
      </c>
      <c r="AO37" s="233"/>
    </row>
    <row r="38" spans="10:41" x14ac:dyDescent="0.15">
      <c r="J38" s="140"/>
      <c r="R38" s="137">
        <v>44364</v>
      </c>
      <c r="S38" s="123" t="s">
        <v>2155</v>
      </c>
      <c r="T38" s="123">
        <v>29</v>
      </c>
      <c r="U38" s="123">
        <v>2400</v>
      </c>
      <c r="V38" s="136"/>
      <c r="W38" s="347"/>
      <c r="X38" s="348"/>
      <c r="Z38" s="134"/>
      <c r="AA38" s="128" t="s">
        <v>2142</v>
      </c>
      <c r="AB38" s="128">
        <v>63</v>
      </c>
      <c r="AC38" s="128">
        <v>4100</v>
      </c>
      <c r="AD38" s="133">
        <f>AC38/AB38</f>
        <v>65.079365079365076</v>
      </c>
      <c r="AE38" s="342"/>
      <c r="AF38" s="343"/>
      <c r="AH38" s="343"/>
      <c r="AI38" s="128" t="s">
        <v>185</v>
      </c>
      <c r="AJ38" s="128">
        <v>73.62</v>
      </c>
      <c r="AK38" s="128">
        <v>3900</v>
      </c>
      <c r="AL38" s="133">
        <f t="shared" si="3"/>
        <v>52.974735126324369</v>
      </c>
      <c r="AM38" s="342"/>
      <c r="AN38" s="343"/>
      <c r="AO38" s="233"/>
    </row>
    <row r="39" spans="10:41" x14ac:dyDescent="0.15">
      <c r="J39" s="129"/>
      <c r="R39" s="129">
        <v>44362</v>
      </c>
      <c r="S39" s="128" t="s">
        <v>2155</v>
      </c>
      <c r="T39" s="128">
        <v>37</v>
      </c>
      <c r="U39" s="128">
        <v>2500</v>
      </c>
      <c r="V39" s="133">
        <f t="shared" si="2"/>
        <v>67.567567567567565</v>
      </c>
      <c r="W39" s="345"/>
      <c r="X39" s="346"/>
      <c r="Z39" s="134"/>
      <c r="AA39" s="128" t="s">
        <v>187</v>
      </c>
      <c r="AB39" s="128">
        <v>60</v>
      </c>
      <c r="AC39" s="128">
        <v>4000</v>
      </c>
      <c r="AD39" s="133">
        <f>AC39/AB39</f>
        <v>66.666666666666671</v>
      </c>
      <c r="AE39" s="342"/>
      <c r="AF39" s="343"/>
      <c r="AH39" s="343"/>
      <c r="AI39" s="128" t="s">
        <v>553</v>
      </c>
      <c r="AJ39" s="128">
        <v>89</v>
      </c>
      <c r="AK39" s="128">
        <v>4000</v>
      </c>
      <c r="AL39" s="133">
        <f t="shared" si="3"/>
        <v>44.943820224719104</v>
      </c>
      <c r="AM39" s="342"/>
      <c r="AN39" s="343"/>
      <c r="AO39" s="233"/>
    </row>
    <row r="40" spans="10:41" x14ac:dyDescent="0.15">
      <c r="J40" s="129"/>
      <c r="R40" s="129">
        <v>44360</v>
      </c>
      <c r="S40" s="128" t="s">
        <v>2156</v>
      </c>
      <c r="T40" s="128">
        <v>89</v>
      </c>
      <c r="U40" s="128">
        <v>4500</v>
      </c>
      <c r="V40" s="133">
        <f t="shared" si="2"/>
        <v>50.561797752808985</v>
      </c>
      <c r="W40" s="345"/>
      <c r="X40" s="346"/>
      <c r="Z40" s="134"/>
      <c r="AA40" s="135" t="s">
        <v>187</v>
      </c>
      <c r="AB40" s="135">
        <v>29</v>
      </c>
      <c r="AC40" s="135">
        <v>2600</v>
      </c>
      <c r="AD40" s="136"/>
      <c r="AE40" s="342"/>
      <c r="AF40" s="343"/>
      <c r="AH40" s="343">
        <v>44136</v>
      </c>
      <c r="AI40" s="128" t="s">
        <v>185</v>
      </c>
      <c r="AJ40" s="128">
        <v>74</v>
      </c>
      <c r="AK40" s="128">
        <v>3700</v>
      </c>
      <c r="AL40" s="133">
        <f t="shared" si="3"/>
        <v>50</v>
      </c>
      <c r="AM40" s="342">
        <f>AVERAGE(AL40:AL44)</f>
        <v>50.418283721724251</v>
      </c>
      <c r="AN40" s="343">
        <v>44136</v>
      </c>
      <c r="AO40" s="233"/>
    </row>
    <row r="41" spans="10:41" x14ac:dyDescent="0.15">
      <c r="R41" s="129">
        <v>44358</v>
      </c>
      <c r="S41" s="128" t="s">
        <v>2150</v>
      </c>
      <c r="T41" s="128">
        <v>35</v>
      </c>
      <c r="U41" s="128">
        <v>2700</v>
      </c>
      <c r="V41" s="133">
        <f t="shared" si="2"/>
        <v>77.142857142857139</v>
      </c>
      <c r="W41" s="345"/>
      <c r="X41" s="346"/>
      <c r="Z41" s="134"/>
      <c r="AA41" s="135" t="s">
        <v>187</v>
      </c>
      <c r="AB41" s="135">
        <v>26</v>
      </c>
      <c r="AC41" s="135">
        <v>2500</v>
      </c>
      <c r="AD41" s="136"/>
      <c r="AE41" s="342"/>
      <c r="AF41" s="343"/>
      <c r="AH41" s="343"/>
      <c r="AI41" s="128" t="s">
        <v>553</v>
      </c>
      <c r="AJ41" s="128">
        <v>89</v>
      </c>
      <c r="AK41" s="128">
        <v>4400</v>
      </c>
      <c r="AL41" s="133">
        <f t="shared" si="3"/>
        <v>49.438202247191015</v>
      </c>
      <c r="AM41" s="342"/>
      <c r="AN41" s="343"/>
      <c r="AO41" s="233"/>
    </row>
    <row r="42" spans="10:41" x14ac:dyDescent="0.15">
      <c r="R42" s="129">
        <v>44354</v>
      </c>
      <c r="S42" s="128" t="s">
        <v>2154</v>
      </c>
      <c r="T42" s="128">
        <v>86</v>
      </c>
      <c r="U42" s="128">
        <v>4300</v>
      </c>
      <c r="V42" s="133">
        <f t="shared" si="2"/>
        <v>50</v>
      </c>
      <c r="W42" s="345"/>
      <c r="X42" s="346"/>
      <c r="Z42" s="134"/>
      <c r="AA42" s="135" t="s">
        <v>187</v>
      </c>
      <c r="AB42" s="135">
        <v>29</v>
      </c>
      <c r="AC42" s="135">
        <v>2500</v>
      </c>
      <c r="AD42" s="136"/>
      <c r="AE42" s="342"/>
      <c r="AF42" s="343"/>
      <c r="AH42" s="343"/>
      <c r="AI42" s="128" t="s">
        <v>553</v>
      </c>
      <c r="AJ42" s="128">
        <v>87</v>
      </c>
      <c r="AK42" s="128">
        <v>4900</v>
      </c>
      <c r="AL42" s="133">
        <f t="shared" si="3"/>
        <v>56.321839080459768</v>
      </c>
      <c r="AM42" s="342"/>
      <c r="AN42" s="343"/>
      <c r="AO42" s="233"/>
    </row>
    <row r="43" spans="10:41" x14ac:dyDescent="0.15">
      <c r="R43" s="129">
        <v>44352</v>
      </c>
      <c r="S43" s="128" t="s">
        <v>2155</v>
      </c>
      <c r="T43" s="128">
        <v>37</v>
      </c>
      <c r="U43" s="128">
        <v>2600</v>
      </c>
      <c r="V43" s="133">
        <f t="shared" si="2"/>
        <v>70.270270270270274</v>
      </c>
      <c r="W43" s="345"/>
      <c r="X43" s="346"/>
      <c r="Z43" s="134">
        <v>44317</v>
      </c>
      <c r="AA43" s="128" t="s">
        <v>553</v>
      </c>
      <c r="AB43" s="128">
        <v>69</v>
      </c>
      <c r="AC43" s="128">
        <v>4000</v>
      </c>
      <c r="AD43" s="133">
        <f>AC43/AB43</f>
        <v>57.971014492753625</v>
      </c>
      <c r="AE43" s="342">
        <f>AVERAGE(AD43:AD54)</f>
        <v>56.453195627524579</v>
      </c>
      <c r="AF43" s="343">
        <v>44317</v>
      </c>
      <c r="AH43" s="343"/>
      <c r="AI43" s="128" t="s">
        <v>553</v>
      </c>
      <c r="AJ43" s="128">
        <v>89.96</v>
      </c>
      <c r="AK43" s="128">
        <v>4100</v>
      </c>
      <c r="AL43" s="133">
        <f t="shared" si="3"/>
        <v>45.575811471765235</v>
      </c>
      <c r="AM43" s="342"/>
      <c r="AN43" s="343"/>
      <c r="AO43" s="233"/>
    </row>
    <row r="44" spans="10:41" x14ac:dyDescent="0.15">
      <c r="R44" s="129">
        <v>44350</v>
      </c>
      <c r="S44" s="128" t="s">
        <v>2155</v>
      </c>
      <c r="T44" s="128">
        <v>33.76</v>
      </c>
      <c r="U44" s="128">
        <v>2650</v>
      </c>
      <c r="V44" s="133">
        <f t="shared" si="2"/>
        <v>78.495260663507111</v>
      </c>
      <c r="W44" s="345"/>
      <c r="X44" s="346"/>
      <c r="Z44" s="134"/>
      <c r="AA44" s="128" t="s">
        <v>553</v>
      </c>
      <c r="AB44" s="128">
        <v>77</v>
      </c>
      <c r="AC44" s="128">
        <v>4500</v>
      </c>
      <c r="AD44" s="133">
        <f>AC44/AB44</f>
        <v>58.441558441558442</v>
      </c>
      <c r="AE44" s="342"/>
      <c r="AF44" s="343"/>
      <c r="AH44" s="343"/>
      <c r="AI44" s="128" t="s">
        <v>553</v>
      </c>
      <c r="AJ44" s="128">
        <v>86.69</v>
      </c>
      <c r="AK44" s="128">
        <v>4400</v>
      </c>
      <c r="AL44" s="133">
        <f t="shared" si="3"/>
        <v>50.755565809205216</v>
      </c>
      <c r="AM44" s="342"/>
      <c r="AN44" s="343"/>
      <c r="AO44" s="233"/>
    </row>
    <row r="45" spans="10:41" x14ac:dyDescent="0.15">
      <c r="R45" s="129">
        <v>44346</v>
      </c>
      <c r="S45" s="128" t="s">
        <v>2155</v>
      </c>
      <c r="T45" s="128">
        <v>58.67</v>
      </c>
      <c r="U45" s="128">
        <v>3500</v>
      </c>
      <c r="V45" s="133">
        <f t="shared" si="2"/>
        <v>59.655701380603375</v>
      </c>
      <c r="W45" s="344">
        <f>AVERAGE(V45:V64)</f>
        <v>69.245601795759711</v>
      </c>
      <c r="X45" s="346">
        <v>44317</v>
      </c>
      <c r="Z45" s="134"/>
      <c r="AA45" s="135" t="s">
        <v>187</v>
      </c>
      <c r="AB45" s="135">
        <v>26.05</v>
      </c>
      <c r="AC45" s="135">
        <v>2400</v>
      </c>
      <c r="AD45" s="136"/>
      <c r="AE45" s="342"/>
      <c r="AF45" s="343"/>
      <c r="AH45" s="343">
        <v>44105</v>
      </c>
      <c r="AI45" s="128" t="s">
        <v>185</v>
      </c>
      <c r="AJ45" s="128">
        <v>74</v>
      </c>
      <c r="AK45" s="128">
        <v>3700</v>
      </c>
      <c r="AL45" s="133">
        <f t="shared" si="3"/>
        <v>50</v>
      </c>
      <c r="AM45" s="342">
        <f>AVERAGE(AL45:AL51)</f>
        <v>50.937814585300238</v>
      </c>
      <c r="AN45" s="343">
        <v>44105</v>
      </c>
      <c r="AO45" s="233"/>
    </row>
    <row r="46" spans="10:41" x14ac:dyDescent="0.15">
      <c r="R46" s="129">
        <v>44343</v>
      </c>
      <c r="S46" s="128" t="s">
        <v>2150</v>
      </c>
      <c r="T46" s="128">
        <v>35</v>
      </c>
      <c r="U46" s="128">
        <v>2500</v>
      </c>
      <c r="V46" s="133">
        <f t="shared" si="2"/>
        <v>71.428571428571431</v>
      </c>
      <c r="W46" s="345"/>
      <c r="X46" s="346"/>
      <c r="Z46" s="134"/>
      <c r="AA46" s="135" t="s">
        <v>187</v>
      </c>
      <c r="AB46" s="135">
        <v>26</v>
      </c>
      <c r="AC46" s="135">
        <v>2400</v>
      </c>
      <c r="AD46" s="136"/>
      <c r="AE46" s="342"/>
      <c r="AF46" s="343"/>
      <c r="AH46" s="343"/>
      <c r="AI46" s="128" t="s">
        <v>553</v>
      </c>
      <c r="AJ46" s="128">
        <v>89</v>
      </c>
      <c r="AK46" s="128">
        <v>4700</v>
      </c>
      <c r="AL46" s="133">
        <f t="shared" si="3"/>
        <v>52.80898876404494</v>
      </c>
      <c r="AM46" s="342"/>
      <c r="AN46" s="343"/>
      <c r="AO46" s="233"/>
    </row>
    <row r="47" spans="10:41" x14ac:dyDescent="0.15">
      <c r="R47" s="129">
        <v>44340</v>
      </c>
      <c r="S47" s="128" t="s">
        <v>2150</v>
      </c>
      <c r="T47" s="128">
        <v>35</v>
      </c>
      <c r="U47" s="128">
        <v>2500</v>
      </c>
      <c r="V47" s="133">
        <f t="shared" si="2"/>
        <v>71.428571428571431</v>
      </c>
      <c r="W47" s="345"/>
      <c r="X47" s="346"/>
      <c r="Z47" s="134"/>
      <c r="AA47" s="135" t="s">
        <v>187</v>
      </c>
      <c r="AB47" s="135">
        <v>26</v>
      </c>
      <c r="AC47" s="135">
        <v>2500</v>
      </c>
      <c r="AD47" s="136"/>
      <c r="AE47" s="342"/>
      <c r="AF47" s="343"/>
      <c r="AH47" s="343"/>
      <c r="AI47" s="128" t="s">
        <v>185</v>
      </c>
      <c r="AJ47" s="128">
        <v>77</v>
      </c>
      <c r="AK47" s="128">
        <v>4000</v>
      </c>
      <c r="AL47" s="133">
        <f t="shared" si="3"/>
        <v>51.948051948051948</v>
      </c>
      <c r="AM47" s="342"/>
      <c r="AN47" s="343"/>
      <c r="AO47" s="233"/>
    </row>
    <row r="48" spans="10:41" x14ac:dyDescent="0.15">
      <c r="R48" s="129">
        <v>44338</v>
      </c>
      <c r="S48" s="128" t="s">
        <v>2154</v>
      </c>
      <c r="T48" s="128">
        <v>61.89</v>
      </c>
      <c r="U48" s="128">
        <v>4000</v>
      </c>
      <c r="V48" s="133">
        <f t="shared" si="2"/>
        <v>64.630796574567782</v>
      </c>
      <c r="W48" s="345"/>
      <c r="X48" s="346"/>
      <c r="Z48" s="134"/>
      <c r="AA48" s="128" t="s">
        <v>207</v>
      </c>
      <c r="AB48" s="128">
        <v>77.400000000000006</v>
      </c>
      <c r="AC48" s="128">
        <v>4000</v>
      </c>
      <c r="AD48" s="133">
        <f>AC48/AB48</f>
        <v>51.679586563307488</v>
      </c>
      <c r="AE48" s="342"/>
      <c r="AF48" s="343"/>
      <c r="AH48" s="343"/>
      <c r="AI48" s="128" t="s">
        <v>553</v>
      </c>
      <c r="AJ48" s="128">
        <v>89.04</v>
      </c>
      <c r="AK48" s="128">
        <v>4800</v>
      </c>
      <c r="AL48" s="133">
        <f t="shared" si="3"/>
        <v>53.908355795148246</v>
      </c>
      <c r="AM48" s="342"/>
      <c r="AN48" s="343"/>
      <c r="AO48" s="233"/>
    </row>
    <row r="49" spans="18:41" x14ac:dyDescent="0.15">
      <c r="R49" s="129">
        <v>44338</v>
      </c>
      <c r="S49" s="128" t="s">
        <v>2150</v>
      </c>
      <c r="T49" s="128">
        <v>35</v>
      </c>
      <c r="U49" s="128">
        <v>2400</v>
      </c>
      <c r="V49" s="133">
        <f t="shared" si="2"/>
        <v>68.571428571428569</v>
      </c>
      <c r="W49" s="345"/>
      <c r="X49" s="346"/>
      <c r="Z49" s="134"/>
      <c r="AA49" s="128" t="s">
        <v>187</v>
      </c>
      <c r="AB49" s="128">
        <v>72</v>
      </c>
      <c r="AC49" s="128">
        <v>3900</v>
      </c>
      <c r="AD49" s="133">
        <f>AC49/AB49</f>
        <v>54.166666666666664</v>
      </c>
      <c r="AE49" s="342"/>
      <c r="AF49" s="343"/>
      <c r="AH49" s="343"/>
      <c r="AI49" s="128" t="s">
        <v>553</v>
      </c>
      <c r="AJ49" s="128">
        <v>89.03</v>
      </c>
      <c r="AK49" s="128">
        <v>4200</v>
      </c>
      <c r="AL49" s="133">
        <f t="shared" si="3"/>
        <v>47.175109513647087</v>
      </c>
      <c r="AM49" s="342"/>
      <c r="AN49" s="343"/>
      <c r="AO49" s="233"/>
    </row>
    <row r="50" spans="18:41" x14ac:dyDescent="0.15">
      <c r="R50" s="129">
        <v>44338</v>
      </c>
      <c r="S50" s="128" t="s">
        <v>2150</v>
      </c>
      <c r="T50" s="128">
        <v>35</v>
      </c>
      <c r="U50" s="128">
        <v>2700</v>
      </c>
      <c r="V50" s="133">
        <f t="shared" si="2"/>
        <v>77.142857142857139</v>
      </c>
      <c r="W50" s="345"/>
      <c r="X50" s="346"/>
      <c r="Z50" s="134"/>
      <c r="AA50" s="128" t="s">
        <v>553</v>
      </c>
      <c r="AB50" s="128">
        <v>69</v>
      </c>
      <c r="AC50" s="128">
        <v>4000</v>
      </c>
      <c r="AD50" s="133">
        <f>AC50/AB50</f>
        <v>57.971014492753625</v>
      </c>
      <c r="AE50" s="342"/>
      <c r="AF50" s="343"/>
      <c r="AH50" s="343"/>
      <c r="AI50" s="128" t="s">
        <v>553</v>
      </c>
      <c r="AJ50" s="128">
        <v>89.8</v>
      </c>
      <c r="AK50" s="128">
        <v>4600</v>
      </c>
      <c r="AL50" s="133">
        <f t="shared" si="3"/>
        <v>51.224944320712694</v>
      </c>
      <c r="AM50" s="342"/>
      <c r="AN50" s="343"/>
      <c r="AO50" s="233"/>
    </row>
    <row r="51" spans="18:41" x14ac:dyDescent="0.15">
      <c r="R51" s="129">
        <v>44333</v>
      </c>
      <c r="S51" s="128" t="s">
        <v>2155</v>
      </c>
      <c r="T51" s="128">
        <v>35</v>
      </c>
      <c r="U51" s="128">
        <v>2450</v>
      </c>
      <c r="V51" s="133">
        <f t="shared" si="2"/>
        <v>70</v>
      </c>
      <c r="W51" s="345"/>
      <c r="X51" s="346"/>
      <c r="Z51" s="134"/>
      <c r="AA51" s="128" t="s">
        <v>207</v>
      </c>
      <c r="AB51" s="128">
        <v>87</v>
      </c>
      <c r="AC51" s="128">
        <v>4200</v>
      </c>
      <c r="AD51" s="133">
        <f>AC51/AB51</f>
        <v>48.275862068965516</v>
      </c>
      <c r="AE51" s="342"/>
      <c r="AF51" s="343"/>
      <c r="AH51" s="343"/>
      <c r="AI51" s="128" t="s">
        <v>553</v>
      </c>
      <c r="AJ51" s="128">
        <v>86.87</v>
      </c>
      <c r="AK51" s="128">
        <v>4300</v>
      </c>
      <c r="AL51" s="133">
        <f t="shared" si="3"/>
        <v>49.499251755496715</v>
      </c>
      <c r="AM51" s="342"/>
      <c r="AN51" s="343"/>
      <c r="AO51" s="233"/>
    </row>
    <row r="52" spans="18:41" x14ac:dyDescent="0.15">
      <c r="R52" s="129">
        <v>44332</v>
      </c>
      <c r="S52" s="128" t="s">
        <v>2156</v>
      </c>
      <c r="T52" s="128">
        <v>33.270000000000003</v>
      </c>
      <c r="U52" s="128">
        <v>2400</v>
      </c>
      <c r="V52" s="133">
        <f t="shared" si="2"/>
        <v>72.137060414788095</v>
      </c>
      <c r="W52" s="345"/>
      <c r="X52" s="346"/>
      <c r="Z52" s="134"/>
      <c r="AA52" s="128" t="s">
        <v>2147</v>
      </c>
      <c r="AB52" s="128">
        <v>60</v>
      </c>
      <c r="AC52" s="128">
        <v>4000</v>
      </c>
      <c r="AD52" s="133">
        <f>AC52/AB52</f>
        <v>66.666666666666671</v>
      </c>
      <c r="AE52" s="342"/>
      <c r="AF52" s="343"/>
      <c r="AH52" s="138">
        <v>44075</v>
      </c>
      <c r="AI52" s="128" t="s">
        <v>553</v>
      </c>
      <c r="AJ52" s="128">
        <v>89.29</v>
      </c>
      <c r="AK52" s="128">
        <v>4500</v>
      </c>
      <c r="AL52" s="133">
        <f t="shared" si="3"/>
        <v>50.39758091611602</v>
      </c>
      <c r="AM52" s="139">
        <f>AVERAGE(AL52)</f>
        <v>50.39758091611602</v>
      </c>
      <c r="AN52" s="138">
        <v>44075</v>
      </c>
      <c r="AO52" s="233"/>
    </row>
    <row r="53" spans="18:41" x14ac:dyDescent="0.15">
      <c r="R53" s="129">
        <v>44330</v>
      </c>
      <c r="S53" s="128" t="s">
        <v>2150</v>
      </c>
      <c r="T53" s="128">
        <v>35</v>
      </c>
      <c r="U53" s="128">
        <v>2600</v>
      </c>
      <c r="V53" s="133">
        <f t="shared" si="2"/>
        <v>74.285714285714292</v>
      </c>
      <c r="W53" s="345"/>
      <c r="X53" s="346"/>
      <c r="Z53" s="134"/>
      <c r="AA53" s="135" t="s">
        <v>207</v>
      </c>
      <c r="AB53" s="135">
        <v>25.44</v>
      </c>
      <c r="AC53" s="135">
        <v>2500</v>
      </c>
      <c r="AD53" s="136"/>
      <c r="AE53" s="342"/>
      <c r="AF53" s="343"/>
      <c r="AH53" s="343">
        <v>44044</v>
      </c>
      <c r="AI53" s="128" t="s">
        <v>553</v>
      </c>
      <c r="AJ53" s="128">
        <v>89</v>
      </c>
      <c r="AK53" s="128">
        <v>4300</v>
      </c>
      <c r="AL53" s="133">
        <f t="shared" si="3"/>
        <v>48.314606741573037</v>
      </c>
      <c r="AM53" s="342">
        <f>AVERAGE(AL53:AL59)</f>
        <v>48.756228960119778</v>
      </c>
      <c r="AN53" s="343">
        <v>44044</v>
      </c>
      <c r="AO53" s="233"/>
    </row>
    <row r="54" spans="18:41" x14ac:dyDescent="0.15">
      <c r="R54" s="129">
        <v>44329</v>
      </c>
      <c r="S54" s="128" t="s">
        <v>2150</v>
      </c>
      <c r="T54" s="128">
        <v>33.76</v>
      </c>
      <c r="U54" s="128">
        <v>2900</v>
      </c>
      <c r="V54" s="133">
        <f t="shared" si="2"/>
        <v>85.900473933649295</v>
      </c>
      <c r="W54" s="345"/>
      <c r="X54" s="346"/>
      <c r="Z54" s="134"/>
      <c r="AA54" s="135" t="s">
        <v>187</v>
      </c>
      <c r="AB54" s="135">
        <v>26</v>
      </c>
      <c r="AC54" s="135">
        <v>2400</v>
      </c>
      <c r="AD54" s="136"/>
      <c r="AE54" s="342"/>
      <c r="AF54" s="343"/>
      <c r="AH54" s="349"/>
      <c r="AI54" s="123" t="s">
        <v>185</v>
      </c>
      <c r="AJ54" s="123">
        <v>18.989999999999998</v>
      </c>
      <c r="AK54" s="123">
        <v>1100</v>
      </c>
      <c r="AL54" s="136"/>
      <c r="AM54" s="350"/>
      <c r="AN54" s="349"/>
      <c r="AO54" s="233"/>
    </row>
    <row r="55" spans="18:41" x14ac:dyDescent="0.15">
      <c r="R55" s="129">
        <v>44328</v>
      </c>
      <c r="S55" s="128" t="s">
        <v>2154</v>
      </c>
      <c r="T55" s="128">
        <v>124</v>
      </c>
      <c r="U55" s="128">
        <v>6000</v>
      </c>
      <c r="V55" s="133">
        <f t="shared" si="2"/>
        <v>48.387096774193552</v>
      </c>
      <c r="W55" s="345"/>
      <c r="X55" s="346"/>
      <c r="Z55" s="134">
        <v>44287</v>
      </c>
      <c r="AA55" s="135" t="s">
        <v>187</v>
      </c>
      <c r="AB55" s="135">
        <v>26</v>
      </c>
      <c r="AC55" s="135">
        <v>2500</v>
      </c>
      <c r="AD55" s="136"/>
      <c r="AE55" s="342">
        <f>AVERAGE(AD55:AD74)</f>
        <v>56.653756262494518</v>
      </c>
      <c r="AF55" s="343">
        <v>44287</v>
      </c>
      <c r="AH55" s="343"/>
      <c r="AI55" s="128" t="s">
        <v>553</v>
      </c>
      <c r="AJ55" s="128">
        <v>89</v>
      </c>
      <c r="AK55" s="128">
        <v>4200</v>
      </c>
      <c r="AL55" s="133">
        <f t="shared" si="3"/>
        <v>47.19101123595506</v>
      </c>
      <c r="AM55" s="342"/>
      <c r="AN55" s="343"/>
      <c r="AO55" s="233"/>
    </row>
    <row r="56" spans="18:41" x14ac:dyDescent="0.15">
      <c r="R56" s="129">
        <v>44328</v>
      </c>
      <c r="S56" s="128" t="s">
        <v>2154</v>
      </c>
      <c r="T56" s="128">
        <v>89</v>
      </c>
      <c r="U56" s="128">
        <v>4300</v>
      </c>
      <c r="V56" s="133">
        <f t="shared" si="2"/>
        <v>48.314606741573037</v>
      </c>
      <c r="W56" s="345"/>
      <c r="X56" s="346"/>
      <c r="Z56" s="134"/>
      <c r="AA56" s="128" t="s">
        <v>207</v>
      </c>
      <c r="AB56" s="128">
        <v>77</v>
      </c>
      <c r="AC56" s="128">
        <v>4600</v>
      </c>
      <c r="AD56" s="133">
        <f>AC56/AB56</f>
        <v>59.740259740259738</v>
      </c>
      <c r="AE56" s="342"/>
      <c r="AF56" s="343"/>
      <c r="AH56" s="343"/>
      <c r="AI56" s="128" t="s">
        <v>553</v>
      </c>
      <c r="AJ56" s="128">
        <v>89.28</v>
      </c>
      <c r="AK56" s="128">
        <v>4600</v>
      </c>
      <c r="AL56" s="133">
        <f t="shared" si="3"/>
        <v>51.523297491039429</v>
      </c>
      <c r="AM56" s="342"/>
      <c r="AN56" s="343"/>
      <c r="AO56" s="233"/>
    </row>
    <row r="57" spans="18:41" x14ac:dyDescent="0.15">
      <c r="R57" s="137">
        <v>44327</v>
      </c>
      <c r="S57" s="123" t="s">
        <v>2157</v>
      </c>
      <c r="T57" s="123">
        <v>21</v>
      </c>
      <c r="U57" s="123">
        <v>2300</v>
      </c>
      <c r="V57" s="136"/>
      <c r="W57" s="347"/>
      <c r="X57" s="348"/>
      <c r="Z57" s="134"/>
      <c r="AA57" s="135" t="s">
        <v>187</v>
      </c>
      <c r="AB57" s="135">
        <v>29</v>
      </c>
      <c r="AC57" s="135">
        <v>2400</v>
      </c>
      <c r="AD57" s="136"/>
      <c r="AE57" s="342"/>
      <c r="AF57" s="343"/>
      <c r="AH57" s="343"/>
      <c r="AI57" s="128" t="s">
        <v>553</v>
      </c>
      <c r="AJ57" s="128">
        <v>89.78</v>
      </c>
      <c r="AK57" s="128">
        <v>4500</v>
      </c>
      <c r="AL57" s="133">
        <f t="shared" si="3"/>
        <v>50.122521719759412</v>
      </c>
      <c r="AM57" s="342"/>
      <c r="AN57" s="343"/>
      <c r="AO57" s="233"/>
    </row>
    <row r="58" spans="18:41" x14ac:dyDescent="0.15">
      <c r="R58" s="129">
        <v>44327</v>
      </c>
      <c r="S58" s="128" t="s">
        <v>2155</v>
      </c>
      <c r="T58" s="128">
        <v>35.6</v>
      </c>
      <c r="U58" s="128">
        <v>2700</v>
      </c>
      <c r="V58" s="133">
        <f t="shared" si="2"/>
        <v>75.842696629213478</v>
      </c>
      <c r="W58" s="345"/>
      <c r="X58" s="346"/>
      <c r="Z58" s="134"/>
      <c r="AA58" s="128" t="s">
        <v>187</v>
      </c>
      <c r="AB58" s="128">
        <v>72</v>
      </c>
      <c r="AC58" s="128">
        <v>3950</v>
      </c>
      <c r="AD58" s="133">
        <f>AC58/AB58</f>
        <v>54.861111111111114</v>
      </c>
      <c r="AE58" s="342"/>
      <c r="AF58" s="343"/>
      <c r="AH58" s="343"/>
      <c r="AI58" s="128" t="s">
        <v>553</v>
      </c>
      <c r="AJ58" s="128">
        <v>86.87</v>
      </c>
      <c r="AK58" s="128">
        <v>3900</v>
      </c>
      <c r="AL58" s="133">
        <f t="shared" si="3"/>
        <v>44.894670196845858</v>
      </c>
      <c r="AM58" s="342"/>
      <c r="AN58" s="343"/>
      <c r="AO58" s="233"/>
    </row>
    <row r="59" spans="18:41" x14ac:dyDescent="0.15">
      <c r="R59" s="129">
        <v>44325</v>
      </c>
      <c r="S59" s="128" t="s">
        <v>2155</v>
      </c>
      <c r="T59" s="128">
        <v>35.74</v>
      </c>
      <c r="U59" s="128">
        <v>2400</v>
      </c>
      <c r="V59" s="133">
        <f t="shared" si="2"/>
        <v>67.151650811415777</v>
      </c>
      <c r="W59" s="345"/>
      <c r="X59" s="346"/>
      <c r="Z59" s="134"/>
      <c r="AA59" s="135" t="s">
        <v>187</v>
      </c>
      <c r="AB59" s="135">
        <v>29</v>
      </c>
      <c r="AC59" s="135">
        <v>2600</v>
      </c>
      <c r="AD59" s="136"/>
      <c r="AE59" s="342"/>
      <c r="AF59" s="343"/>
      <c r="AH59" s="343"/>
      <c r="AI59" s="128" t="s">
        <v>185</v>
      </c>
      <c r="AJ59" s="128">
        <v>73.28</v>
      </c>
      <c r="AK59" s="128">
        <v>3700</v>
      </c>
      <c r="AL59" s="133">
        <f t="shared" si="3"/>
        <v>50.491266375545848</v>
      </c>
      <c r="AM59" s="342"/>
      <c r="AN59" s="343"/>
    </row>
    <row r="60" spans="18:41" x14ac:dyDescent="0.15">
      <c r="R60" s="129">
        <v>44325</v>
      </c>
      <c r="S60" s="128" t="s">
        <v>2154</v>
      </c>
      <c r="T60" s="128">
        <v>89</v>
      </c>
      <c r="U60" s="128">
        <v>4100</v>
      </c>
      <c r="V60" s="133">
        <f t="shared" si="2"/>
        <v>46.067415730337082</v>
      </c>
      <c r="W60" s="345"/>
      <c r="X60" s="346"/>
      <c r="Z60" s="134"/>
      <c r="AA60" s="128" t="s">
        <v>207</v>
      </c>
      <c r="AB60" s="128">
        <v>77</v>
      </c>
      <c r="AC60" s="128">
        <v>4200</v>
      </c>
      <c r="AD60" s="133">
        <f>AC60/AB60</f>
        <v>54.545454545454547</v>
      </c>
      <c r="AE60" s="342"/>
      <c r="AF60" s="343"/>
      <c r="AH60" s="343">
        <v>44013</v>
      </c>
      <c r="AI60" s="128" t="s">
        <v>553</v>
      </c>
      <c r="AJ60" s="128">
        <v>89</v>
      </c>
      <c r="AK60" s="128">
        <v>4500</v>
      </c>
      <c r="AL60" s="133">
        <f t="shared" si="3"/>
        <v>50.561797752808985</v>
      </c>
      <c r="AM60" s="342">
        <f>AVERAGE(AL60:AL61)</f>
        <v>51.260792697708006</v>
      </c>
      <c r="AN60" s="343">
        <v>44013</v>
      </c>
    </row>
    <row r="61" spans="18:41" x14ac:dyDescent="0.15">
      <c r="R61" s="129">
        <v>44324</v>
      </c>
      <c r="S61" s="128" t="s">
        <v>2155</v>
      </c>
      <c r="T61" s="128">
        <v>35</v>
      </c>
      <c r="U61" s="128">
        <v>2700</v>
      </c>
      <c r="V61" s="133">
        <f t="shared" si="2"/>
        <v>77.142857142857139</v>
      </c>
      <c r="W61" s="345"/>
      <c r="X61" s="346"/>
      <c r="Z61" s="134"/>
      <c r="AA61" s="135" t="s">
        <v>187</v>
      </c>
      <c r="AB61" s="135">
        <v>29</v>
      </c>
      <c r="AC61" s="135">
        <v>2500</v>
      </c>
      <c r="AD61" s="136"/>
      <c r="AE61" s="342"/>
      <c r="AF61" s="343"/>
      <c r="AH61" s="343"/>
      <c r="AI61" s="128" t="s">
        <v>553</v>
      </c>
      <c r="AJ61" s="128">
        <v>88.53</v>
      </c>
      <c r="AK61" s="128">
        <v>4600</v>
      </c>
      <c r="AL61" s="133">
        <f t="shared" si="3"/>
        <v>51.959787642607026</v>
      </c>
      <c r="AM61" s="342"/>
      <c r="AN61" s="343"/>
    </row>
    <row r="62" spans="18:41" x14ac:dyDescent="0.15">
      <c r="R62" s="137">
        <v>44321</v>
      </c>
      <c r="S62" s="123" t="s">
        <v>2155</v>
      </c>
      <c r="T62" s="123">
        <v>23</v>
      </c>
      <c r="U62" s="123">
        <v>2100</v>
      </c>
      <c r="V62" s="136"/>
      <c r="W62" s="347"/>
      <c r="X62" s="348"/>
      <c r="Z62" s="134"/>
      <c r="AA62" s="135" t="s">
        <v>187</v>
      </c>
      <c r="AB62" s="135">
        <v>26</v>
      </c>
      <c r="AC62" s="135">
        <v>2500</v>
      </c>
      <c r="AD62" s="136"/>
      <c r="AE62" s="342"/>
      <c r="AF62" s="343"/>
    </row>
    <row r="63" spans="18:41" x14ac:dyDescent="0.15">
      <c r="R63" s="129">
        <v>44320</v>
      </c>
      <c r="S63" s="128" t="s">
        <v>2150</v>
      </c>
      <c r="T63" s="128">
        <v>30</v>
      </c>
      <c r="U63" s="128">
        <v>2550</v>
      </c>
      <c r="V63" s="133">
        <f t="shared" si="2"/>
        <v>85</v>
      </c>
      <c r="W63" s="345"/>
      <c r="X63" s="346"/>
      <c r="Z63" s="134"/>
      <c r="AA63" s="128" t="s">
        <v>553</v>
      </c>
      <c r="AB63" s="128">
        <v>69</v>
      </c>
      <c r="AC63" s="128">
        <v>4100</v>
      </c>
      <c r="AD63" s="133">
        <f t="shared" ref="AD63:AD123" si="6">AC63/AB63</f>
        <v>59.420289855072461</v>
      </c>
      <c r="AE63" s="342"/>
      <c r="AF63" s="343"/>
    </row>
    <row r="64" spans="18:41" x14ac:dyDescent="0.15">
      <c r="R64" s="129">
        <v>44319</v>
      </c>
      <c r="S64" s="128" t="s">
        <v>2155</v>
      </c>
      <c r="T64" s="128">
        <v>30</v>
      </c>
      <c r="U64" s="128">
        <v>2500</v>
      </c>
      <c r="V64" s="133">
        <f t="shared" si="2"/>
        <v>83.333333333333329</v>
      </c>
      <c r="W64" s="345"/>
      <c r="X64" s="346"/>
      <c r="Z64" s="134"/>
      <c r="AA64" s="135" t="s">
        <v>187</v>
      </c>
      <c r="AB64" s="135">
        <v>26</v>
      </c>
      <c r="AC64" s="135">
        <v>2500</v>
      </c>
      <c r="AD64" s="136"/>
      <c r="AE64" s="342"/>
      <c r="AF64" s="343"/>
    </row>
    <row r="65" spans="18:38" x14ac:dyDescent="0.15">
      <c r="R65" s="129">
        <v>44315</v>
      </c>
      <c r="S65" s="128" t="s">
        <v>2150</v>
      </c>
      <c r="T65" s="128">
        <v>33</v>
      </c>
      <c r="U65" s="128">
        <v>2500</v>
      </c>
      <c r="V65" s="133">
        <f t="shared" si="2"/>
        <v>75.757575757575751</v>
      </c>
      <c r="W65" s="344">
        <f>AVERAGE(V65:V84)</f>
        <v>68.523981281508284</v>
      </c>
      <c r="X65" s="346">
        <v>44287</v>
      </c>
      <c r="Z65" s="134"/>
      <c r="AA65" s="128" t="s">
        <v>207</v>
      </c>
      <c r="AB65" s="128">
        <v>77</v>
      </c>
      <c r="AC65" s="128">
        <v>3800</v>
      </c>
      <c r="AD65" s="133">
        <f t="shared" si="6"/>
        <v>49.350649350649348</v>
      </c>
      <c r="AE65" s="342"/>
      <c r="AF65" s="343"/>
    </row>
    <row r="66" spans="18:38" x14ac:dyDescent="0.15">
      <c r="R66" s="129">
        <v>44312</v>
      </c>
      <c r="S66" s="128" t="s">
        <v>2150</v>
      </c>
      <c r="T66" s="128">
        <v>34</v>
      </c>
      <c r="U66" s="128">
        <v>2500</v>
      </c>
      <c r="V66" s="133">
        <f t="shared" si="2"/>
        <v>73.529411764705884</v>
      </c>
      <c r="W66" s="345"/>
      <c r="X66" s="346"/>
      <c r="Z66" s="134"/>
      <c r="AA66" s="135" t="s">
        <v>187</v>
      </c>
      <c r="AB66" s="135">
        <v>25.44</v>
      </c>
      <c r="AC66" s="135">
        <v>2400</v>
      </c>
      <c r="AD66" s="136"/>
      <c r="AE66" s="342"/>
      <c r="AF66" s="343"/>
    </row>
    <row r="67" spans="18:38" x14ac:dyDescent="0.15">
      <c r="R67" s="129">
        <v>44311</v>
      </c>
      <c r="S67" s="128" t="s">
        <v>2150</v>
      </c>
      <c r="T67" s="128">
        <v>35</v>
      </c>
      <c r="U67" s="128">
        <v>2800</v>
      </c>
      <c r="V67" s="133">
        <f t="shared" ref="V67:V130" si="7">U67/T67</f>
        <v>80</v>
      </c>
      <c r="W67" s="345"/>
      <c r="X67" s="346"/>
      <c r="Z67" s="134"/>
      <c r="AA67" s="128" t="s">
        <v>553</v>
      </c>
      <c r="AB67" s="128">
        <v>69</v>
      </c>
      <c r="AC67" s="128">
        <v>3700</v>
      </c>
      <c r="AD67" s="133">
        <f t="shared" si="6"/>
        <v>53.623188405797102</v>
      </c>
      <c r="AE67" s="342"/>
      <c r="AF67" s="343"/>
      <c r="AL67" s="233"/>
    </row>
    <row r="68" spans="18:38" x14ac:dyDescent="0.15">
      <c r="R68" s="129">
        <v>44310</v>
      </c>
      <c r="S68" s="128" t="s">
        <v>2150</v>
      </c>
      <c r="T68" s="128">
        <v>35</v>
      </c>
      <c r="U68" s="128">
        <v>2750</v>
      </c>
      <c r="V68" s="133">
        <f t="shared" si="7"/>
        <v>78.571428571428569</v>
      </c>
      <c r="W68" s="345"/>
      <c r="X68" s="346"/>
      <c r="Z68" s="134"/>
      <c r="AA68" s="135" t="s">
        <v>187</v>
      </c>
      <c r="AB68" s="135">
        <v>26</v>
      </c>
      <c r="AC68" s="135">
        <v>2500</v>
      </c>
      <c r="AD68" s="136"/>
      <c r="AE68" s="342"/>
      <c r="AF68" s="343"/>
      <c r="AL68" s="233"/>
    </row>
    <row r="69" spans="18:38" x14ac:dyDescent="0.15">
      <c r="R69" s="129">
        <v>44310</v>
      </c>
      <c r="S69" s="128" t="s">
        <v>2150</v>
      </c>
      <c r="T69" s="128">
        <v>35</v>
      </c>
      <c r="U69" s="128">
        <v>2500</v>
      </c>
      <c r="V69" s="133">
        <f t="shared" si="7"/>
        <v>71.428571428571431</v>
      </c>
      <c r="W69" s="345"/>
      <c r="X69" s="346"/>
      <c r="Z69" s="134"/>
      <c r="AA69" s="135" t="s">
        <v>187</v>
      </c>
      <c r="AB69" s="135">
        <v>29</v>
      </c>
      <c r="AC69" s="135">
        <v>2400</v>
      </c>
      <c r="AD69" s="136"/>
      <c r="AE69" s="342"/>
      <c r="AF69" s="343"/>
      <c r="AL69" s="233"/>
    </row>
    <row r="70" spans="18:38" x14ac:dyDescent="0.15">
      <c r="R70" s="129">
        <v>44305</v>
      </c>
      <c r="S70" s="128" t="s">
        <v>2154</v>
      </c>
      <c r="T70" s="128">
        <v>89</v>
      </c>
      <c r="U70" s="128">
        <v>4300</v>
      </c>
      <c r="V70" s="133">
        <f t="shared" si="7"/>
        <v>48.314606741573037</v>
      </c>
      <c r="W70" s="345"/>
      <c r="X70" s="346"/>
      <c r="Z70" s="134"/>
      <c r="AA70" s="135" t="s">
        <v>187</v>
      </c>
      <c r="AB70" s="135">
        <v>26</v>
      </c>
      <c r="AC70" s="135">
        <v>2200</v>
      </c>
      <c r="AD70" s="136"/>
      <c r="AE70" s="342"/>
      <c r="AF70" s="343"/>
      <c r="AL70" s="233"/>
    </row>
    <row r="71" spans="18:38" x14ac:dyDescent="0.15">
      <c r="R71" s="129">
        <v>44304</v>
      </c>
      <c r="S71" s="128" t="s">
        <v>2155</v>
      </c>
      <c r="T71" s="128">
        <v>37.14</v>
      </c>
      <c r="U71" s="128">
        <v>2800</v>
      </c>
      <c r="V71" s="133">
        <f t="shared" si="7"/>
        <v>75.390414647280565</v>
      </c>
      <c r="W71" s="345"/>
      <c r="X71" s="346"/>
      <c r="Z71" s="134"/>
      <c r="AA71" s="135" t="s">
        <v>187</v>
      </c>
      <c r="AB71" s="135">
        <v>29.55</v>
      </c>
      <c r="AC71" s="135">
        <v>2650</v>
      </c>
      <c r="AD71" s="136"/>
      <c r="AE71" s="342"/>
      <c r="AF71" s="343"/>
      <c r="AL71" s="233"/>
    </row>
    <row r="72" spans="18:38" x14ac:dyDescent="0.15">
      <c r="R72" s="129">
        <v>44303</v>
      </c>
      <c r="S72" s="128" t="s">
        <v>2155</v>
      </c>
      <c r="T72" s="128">
        <v>36</v>
      </c>
      <c r="U72" s="128">
        <v>2600</v>
      </c>
      <c r="V72" s="133">
        <f t="shared" si="7"/>
        <v>72.222222222222229</v>
      </c>
      <c r="W72" s="345"/>
      <c r="X72" s="346"/>
      <c r="Z72" s="134"/>
      <c r="AA72" s="128" t="s">
        <v>207</v>
      </c>
      <c r="AB72" s="128">
        <v>63.37</v>
      </c>
      <c r="AC72" s="128">
        <v>4000</v>
      </c>
      <c r="AD72" s="133">
        <f t="shared" si="6"/>
        <v>63.121350796907059</v>
      </c>
      <c r="AE72" s="342"/>
      <c r="AF72" s="343"/>
      <c r="AL72" s="233"/>
    </row>
    <row r="73" spans="18:38" x14ac:dyDescent="0.15">
      <c r="R73" s="129">
        <v>44303</v>
      </c>
      <c r="S73" s="128" t="s">
        <v>2158</v>
      </c>
      <c r="T73" s="128">
        <v>35</v>
      </c>
      <c r="U73" s="128">
        <v>2500</v>
      </c>
      <c r="V73" s="133">
        <f t="shared" si="7"/>
        <v>71.428571428571431</v>
      </c>
      <c r="W73" s="345"/>
      <c r="X73" s="346"/>
      <c r="Z73" s="134"/>
      <c r="AA73" s="128" t="s">
        <v>553</v>
      </c>
      <c r="AB73" s="128">
        <v>69</v>
      </c>
      <c r="AC73" s="128">
        <v>3700</v>
      </c>
      <c r="AD73" s="133">
        <f t="shared" si="6"/>
        <v>53.623188405797102</v>
      </c>
      <c r="AE73" s="342"/>
      <c r="AF73" s="343"/>
      <c r="AL73" s="233"/>
    </row>
    <row r="74" spans="18:38" x14ac:dyDescent="0.15">
      <c r="R74" s="129">
        <v>44302</v>
      </c>
      <c r="S74" s="128" t="s">
        <v>2155</v>
      </c>
      <c r="T74" s="128">
        <v>37</v>
      </c>
      <c r="U74" s="128">
        <v>2800</v>
      </c>
      <c r="V74" s="133">
        <f t="shared" si="7"/>
        <v>75.675675675675677</v>
      </c>
      <c r="W74" s="345"/>
      <c r="X74" s="346"/>
      <c r="Z74" s="134"/>
      <c r="AA74" s="128" t="s">
        <v>2142</v>
      </c>
      <c r="AB74" s="128">
        <v>61.69</v>
      </c>
      <c r="AC74" s="128">
        <v>3800</v>
      </c>
      <c r="AD74" s="133">
        <f t="shared" si="6"/>
        <v>61.598314151402171</v>
      </c>
      <c r="AE74" s="342"/>
      <c r="AF74" s="343"/>
      <c r="AL74" s="233"/>
    </row>
    <row r="75" spans="18:38" x14ac:dyDescent="0.15">
      <c r="R75" s="129">
        <v>44298</v>
      </c>
      <c r="S75" s="128" t="s">
        <v>2155</v>
      </c>
      <c r="T75" s="128">
        <v>37</v>
      </c>
      <c r="U75" s="128">
        <v>2500</v>
      </c>
      <c r="V75" s="133">
        <f t="shared" si="7"/>
        <v>67.567567567567565</v>
      </c>
      <c r="W75" s="345"/>
      <c r="X75" s="346"/>
      <c r="Z75" s="134">
        <v>44256</v>
      </c>
      <c r="AA75" s="128" t="s">
        <v>207</v>
      </c>
      <c r="AB75" s="128">
        <v>77</v>
      </c>
      <c r="AC75" s="128">
        <v>4000</v>
      </c>
      <c r="AD75" s="133">
        <f t="shared" si="6"/>
        <v>51.948051948051948</v>
      </c>
      <c r="AE75" s="342">
        <f>AVERAGE(AD75:AD99)</f>
        <v>54.976437192209318</v>
      </c>
      <c r="AF75" s="343">
        <v>44256</v>
      </c>
      <c r="AL75" s="233"/>
    </row>
    <row r="76" spans="18:38" x14ac:dyDescent="0.15">
      <c r="R76" s="129">
        <v>44297</v>
      </c>
      <c r="S76" s="128" t="s">
        <v>2155</v>
      </c>
      <c r="T76" s="128">
        <v>36.770000000000003</v>
      </c>
      <c r="U76" s="128">
        <v>2500</v>
      </c>
      <c r="V76" s="133">
        <f t="shared" si="7"/>
        <v>67.990209409844979</v>
      </c>
      <c r="W76" s="345"/>
      <c r="X76" s="346"/>
      <c r="Z76" s="134"/>
      <c r="AA76" s="135" t="s">
        <v>187</v>
      </c>
      <c r="AB76" s="135">
        <v>29.43</v>
      </c>
      <c r="AC76" s="135">
        <v>2500</v>
      </c>
      <c r="AD76" s="136"/>
      <c r="AE76" s="342"/>
      <c r="AF76" s="343"/>
    </row>
    <row r="77" spans="18:38" x14ac:dyDescent="0.15">
      <c r="R77" s="129">
        <v>44296</v>
      </c>
      <c r="S77" s="128" t="s">
        <v>2150</v>
      </c>
      <c r="T77" s="128">
        <v>35</v>
      </c>
      <c r="U77" s="128">
        <v>2500</v>
      </c>
      <c r="V77" s="133">
        <f t="shared" si="7"/>
        <v>71.428571428571431</v>
      </c>
      <c r="W77" s="345"/>
      <c r="X77" s="346"/>
      <c r="Z77" s="134"/>
      <c r="AA77" s="128" t="s">
        <v>207</v>
      </c>
      <c r="AB77" s="128">
        <v>77</v>
      </c>
      <c r="AC77" s="128">
        <v>3600</v>
      </c>
      <c r="AD77" s="133">
        <f t="shared" si="6"/>
        <v>46.753246753246756</v>
      </c>
      <c r="AE77" s="342"/>
      <c r="AF77" s="343"/>
    </row>
    <row r="78" spans="18:38" x14ac:dyDescent="0.15">
      <c r="R78" s="129">
        <v>44296</v>
      </c>
      <c r="S78" s="128" t="s">
        <v>2150</v>
      </c>
      <c r="T78" s="128">
        <v>35.51</v>
      </c>
      <c r="U78" s="128">
        <v>2500</v>
      </c>
      <c r="V78" s="133">
        <f t="shared" si="7"/>
        <v>70.402703463813012</v>
      </c>
      <c r="W78" s="345"/>
      <c r="X78" s="346"/>
      <c r="Z78" s="134"/>
      <c r="AA78" s="135" t="s">
        <v>187</v>
      </c>
      <c r="AB78" s="135">
        <v>25</v>
      </c>
      <c r="AC78" s="135">
        <v>2300</v>
      </c>
      <c r="AD78" s="136"/>
      <c r="AE78" s="342"/>
      <c r="AF78" s="343"/>
    </row>
    <row r="79" spans="18:38" x14ac:dyDescent="0.15">
      <c r="R79" s="129">
        <v>44296</v>
      </c>
      <c r="S79" s="128" t="s">
        <v>2150</v>
      </c>
      <c r="T79" s="128">
        <v>35</v>
      </c>
      <c r="U79" s="128">
        <v>2500</v>
      </c>
      <c r="V79" s="133">
        <f t="shared" si="7"/>
        <v>71.428571428571431</v>
      </c>
      <c r="W79" s="345"/>
      <c r="X79" s="346"/>
      <c r="Z79" s="134"/>
      <c r="AA79" s="135" t="s">
        <v>187</v>
      </c>
      <c r="AB79" s="135">
        <v>26</v>
      </c>
      <c r="AC79" s="135">
        <v>2400</v>
      </c>
      <c r="AD79" s="136"/>
      <c r="AE79" s="342"/>
      <c r="AF79" s="343"/>
    </row>
    <row r="80" spans="18:38" x14ac:dyDescent="0.15">
      <c r="R80" s="129">
        <v>44295</v>
      </c>
      <c r="S80" s="128" t="s">
        <v>2150</v>
      </c>
      <c r="T80" s="128">
        <v>34.17</v>
      </c>
      <c r="U80" s="128">
        <v>2400</v>
      </c>
      <c r="V80" s="133">
        <f t="shared" si="7"/>
        <v>70.237050043898151</v>
      </c>
      <c r="W80" s="345"/>
      <c r="X80" s="346"/>
      <c r="Z80" s="134"/>
      <c r="AA80" s="128" t="s">
        <v>187</v>
      </c>
      <c r="AB80" s="128">
        <v>60</v>
      </c>
      <c r="AC80" s="128">
        <v>3900</v>
      </c>
      <c r="AD80" s="133">
        <f t="shared" si="6"/>
        <v>65</v>
      </c>
      <c r="AE80" s="342"/>
      <c r="AF80" s="343"/>
    </row>
    <row r="81" spans="18:32" x14ac:dyDescent="0.15">
      <c r="R81" s="129">
        <v>44291</v>
      </c>
      <c r="S81" s="128" t="s">
        <v>2156</v>
      </c>
      <c r="T81" s="128">
        <v>63</v>
      </c>
      <c r="U81" s="128">
        <v>4200</v>
      </c>
      <c r="V81" s="133">
        <f t="shared" si="7"/>
        <v>66.666666666666671</v>
      </c>
      <c r="W81" s="345"/>
      <c r="X81" s="346"/>
      <c r="Z81" s="134"/>
      <c r="AA81" s="135" t="s">
        <v>187</v>
      </c>
      <c r="AB81" s="135">
        <v>29</v>
      </c>
      <c r="AC81" s="135">
        <v>2333</v>
      </c>
      <c r="AD81" s="136"/>
      <c r="AE81" s="342"/>
      <c r="AF81" s="343"/>
    </row>
    <row r="82" spans="18:32" x14ac:dyDescent="0.15">
      <c r="R82" s="129">
        <v>44291</v>
      </c>
      <c r="S82" s="128" t="s">
        <v>2154</v>
      </c>
      <c r="T82" s="128">
        <v>89</v>
      </c>
      <c r="U82" s="128">
        <v>3800</v>
      </c>
      <c r="V82" s="133">
        <f t="shared" si="7"/>
        <v>42.696629213483149</v>
      </c>
      <c r="W82" s="345"/>
      <c r="X82" s="346"/>
      <c r="Z82" s="134"/>
      <c r="AA82" s="128" t="s">
        <v>553</v>
      </c>
      <c r="AB82" s="128">
        <v>69</v>
      </c>
      <c r="AC82" s="128">
        <v>4100</v>
      </c>
      <c r="AD82" s="133">
        <f t="shared" si="6"/>
        <v>59.420289855072461</v>
      </c>
      <c r="AE82" s="342"/>
      <c r="AF82" s="343"/>
    </row>
    <row r="83" spans="18:32" x14ac:dyDescent="0.15">
      <c r="R83" s="129">
        <v>44289</v>
      </c>
      <c r="S83" s="128" t="s">
        <v>2154</v>
      </c>
      <c r="T83" s="128">
        <v>89</v>
      </c>
      <c r="U83" s="128">
        <v>4300</v>
      </c>
      <c r="V83" s="133">
        <f t="shared" si="7"/>
        <v>48.314606741573037</v>
      </c>
      <c r="W83" s="345"/>
      <c r="X83" s="346"/>
      <c r="Z83" s="134"/>
      <c r="AA83" s="128" t="s">
        <v>207</v>
      </c>
      <c r="AB83" s="128">
        <v>76</v>
      </c>
      <c r="AC83" s="128">
        <v>4300</v>
      </c>
      <c r="AD83" s="133">
        <f t="shared" si="6"/>
        <v>56.578947368421055</v>
      </c>
      <c r="AE83" s="342"/>
      <c r="AF83" s="343"/>
    </row>
    <row r="84" spans="18:32" x14ac:dyDescent="0.15">
      <c r="R84" s="129">
        <v>44289</v>
      </c>
      <c r="S84" s="128" t="s">
        <v>2150</v>
      </c>
      <c r="T84" s="128">
        <v>35</v>
      </c>
      <c r="U84" s="128">
        <v>2500</v>
      </c>
      <c r="V84" s="133">
        <f t="shared" si="7"/>
        <v>71.428571428571431</v>
      </c>
      <c r="W84" s="345"/>
      <c r="X84" s="346"/>
      <c r="Z84" s="134"/>
      <c r="AA84" s="128" t="s">
        <v>553</v>
      </c>
      <c r="AB84" s="128">
        <v>69</v>
      </c>
      <c r="AC84" s="128">
        <v>4200</v>
      </c>
      <c r="AD84" s="133">
        <f t="shared" si="6"/>
        <v>60.869565217391305</v>
      </c>
      <c r="AE84" s="342"/>
      <c r="AF84" s="343"/>
    </row>
    <row r="85" spans="18:32" x14ac:dyDescent="0.15">
      <c r="R85" s="129">
        <v>44285</v>
      </c>
      <c r="S85" s="128" t="s">
        <v>2150</v>
      </c>
      <c r="T85" s="128">
        <v>33</v>
      </c>
      <c r="U85" s="128">
        <v>2600</v>
      </c>
      <c r="V85" s="133">
        <f t="shared" si="7"/>
        <v>78.787878787878782</v>
      </c>
      <c r="W85" s="344">
        <f>AVERAGE(V85:V105)</f>
        <v>71.613536425254168</v>
      </c>
      <c r="X85" s="346">
        <v>44256</v>
      </c>
      <c r="Z85" s="134"/>
      <c r="AA85" s="128" t="s">
        <v>187</v>
      </c>
      <c r="AB85" s="128">
        <v>76.680000000000007</v>
      </c>
      <c r="AC85" s="128">
        <v>4000</v>
      </c>
      <c r="AD85" s="133">
        <f t="shared" si="6"/>
        <v>52.164840897235258</v>
      </c>
      <c r="AE85" s="342"/>
      <c r="AF85" s="343"/>
    </row>
    <row r="86" spans="18:32" x14ac:dyDescent="0.15">
      <c r="R86" s="129">
        <v>44283</v>
      </c>
      <c r="S86" s="128" t="s">
        <v>2158</v>
      </c>
      <c r="T86" s="128">
        <v>35</v>
      </c>
      <c r="U86" s="128">
        <v>2500</v>
      </c>
      <c r="V86" s="133">
        <f t="shared" si="7"/>
        <v>71.428571428571431</v>
      </c>
      <c r="W86" s="345"/>
      <c r="X86" s="346"/>
      <c r="Z86" s="134"/>
      <c r="AA86" s="128" t="s">
        <v>2147</v>
      </c>
      <c r="AB86" s="128">
        <v>60</v>
      </c>
      <c r="AC86" s="128">
        <v>3700</v>
      </c>
      <c r="AD86" s="133">
        <f t="shared" si="6"/>
        <v>61.666666666666664</v>
      </c>
      <c r="AE86" s="342"/>
      <c r="AF86" s="343"/>
    </row>
    <row r="87" spans="18:32" x14ac:dyDescent="0.15">
      <c r="R87" s="129">
        <v>44282</v>
      </c>
      <c r="S87" s="128" t="s">
        <v>2150</v>
      </c>
      <c r="T87" s="128">
        <v>35</v>
      </c>
      <c r="U87" s="128">
        <v>2500</v>
      </c>
      <c r="V87" s="133">
        <f t="shared" si="7"/>
        <v>71.428571428571431</v>
      </c>
      <c r="W87" s="345"/>
      <c r="X87" s="346"/>
      <c r="Z87" s="134"/>
      <c r="AA87" s="135" t="s">
        <v>187</v>
      </c>
      <c r="AB87" s="135">
        <v>26</v>
      </c>
      <c r="AC87" s="135">
        <v>2300</v>
      </c>
      <c r="AD87" s="136"/>
      <c r="AE87" s="342"/>
      <c r="AF87" s="343"/>
    </row>
    <row r="88" spans="18:32" x14ac:dyDescent="0.15">
      <c r="R88" s="129">
        <v>44281</v>
      </c>
      <c r="S88" s="128" t="s">
        <v>2150</v>
      </c>
      <c r="T88" s="128">
        <v>35</v>
      </c>
      <c r="U88" s="128">
        <v>2500</v>
      </c>
      <c r="V88" s="133">
        <f t="shared" si="7"/>
        <v>71.428571428571431</v>
      </c>
      <c r="W88" s="345"/>
      <c r="X88" s="346"/>
      <c r="Z88" s="134"/>
      <c r="AA88" s="135" t="s">
        <v>187</v>
      </c>
      <c r="AB88" s="135">
        <v>26</v>
      </c>
      <c r="AC88" s="135">
        <v>2300</v>
      </c>
      <c r="AD88" s="136"/>
      <c r="AE88" s="342"/>
      <c r="AF88" s="343"/>
    </row>
    <row r="89" spans="18:32" x14ac:dyDescent="0.15">
      <c r="R89" s="129">
        <v>44281</v>
      </c>
      <c r="S89" s="128" t="s">
        <v>2150</v>
      </c>
      <c r="T89" s="128">
        <v>35.49</v>
      </c>
      <c r="U89" s="128">
        <v>2500</v>
      </c>
      <c r="V89" s="133">
        <f t="shared" si="7"/>
        <v>70.442378134685825</v>
      </c>
      <c r="W89" s="345"/>
      <c r="X89" s="346"/>
      <c r="Z89" s="134"/>
      <c r="AA89" s="128" t="s">
        <v>553</v>
      </c>
      <c r="AB89" s="128">
        <v>129.66</v>
      </c>
      <c r="AC89" s="128">
        <v>4800</v>
      </c>
      <c r="AD89" s="133">
        <f t="shared" si="6"/>
        <v>37.019898195279964</v>
      </c>
      <c r="AE89" s="342"/>
      <c r="AF89" s="343"/>
    </row>
    <row r="90" spans="18:32" x14ac:dyDescent="0.15">
      <c r="R90" s="129">
        <v>44280</v>
      </c>
      <c r="S90" s="128" t="s">
        <v>2150</v>
      </c>
      <c r="T90" s="128">
        <v>35</v>
      </c>
      <c r="U90" s="128">
        <v>2500</v>
      </c>
      <c r="V90" s="133">
        <f t="shared" si="7"/>
        <v>71.428571428571431</v>
      </c>
      <c r="W90" s="345"/>
      <c r="X90" s="346"/>
      <c r="Z90" s="134"/>
      <c r="AA90" s="128" t="s">
        <v>207</v>
      </c>
      <c r="AB90" s="128">
        <v>77.599999999999994</v>
      </c>
      <c r="AC90" s="128">
        <v>4500</v>
      </c>
      <c r="AD90" s="133">
        <f t="shared" si="6"/>
        <v>57.989690721649488</v>
      </c>
      <c r="AE90" s="342"/>
      <c r="AF90" s="343"/>
    </row>
    <row r="91" spans="18:32" x14ac:dyDescent="0.15">
      <c r="R91" s="129">
        <v>44279</v>
      </c>
      <c r="S91" s="128" t="s">
        <v>2155</v>
      </c>
      <c r="T91" s="128">
        <v>41</v>
      </c>
      <c r="U91" s="128">
        <v>2500</v>
      </c>
      <c r="V91" s="133">
        <f t="shared" si="7"/>
        <v>60.975609756097562</v>
      </c>
      <c r="W91" s="345"/>
      <c r="X91" s="346"/>
      <c r="Z91" s="134"/>
      <c r="AA91" s="128" t="s">
        <v>553</v>
      </c>
      <c r="AB91" s="128">
        <v>120</v>
      </c>
      <c r="AC91" s="128">
        <v>5800</v>
      </c>
      <c r="AD91" s="133">
        <f t="shared" si="6"/>
        <v>48.333333333333336</v>
      </c>
      <c r="AE91" s="342"/>
      <c r="AF91" s="343"/>
    </row>
    <row r="92" spans="18:32" x14ac:dyDescent="0.15">
      <c r="R92" s="129">
        <v>44274</v>
      </c>
      <c r="S92" s="128" t="s">
        <v>2150</v>
      </c>
      <c r="T92" s="128">
        <v>34.39</v>
      </c>
      <c r="U92" s="128">
        <v>2300</v>
      </c>
      <c r="V92" s="133">
        <f t="shared" si="7"/>
        <v>66.879906949694671</v>
      </c>
      <c r="W92" s="345"/>
      <c r="X92" s="346"/>
      <c r="Z92" s="134"/>
      <c r="AA92" s="128" t="s">
        <v>187</v>
      </c>
      <c r="AB92" s="128">
        <v>59</v>
      </c>
      <c r="AC92" s="128">
        <v>3500</v>
      </c>
      <c r="AD92" s="133">
        <f t="shared" si="6"/>
        <v>59.322033898305087</v>
      </c>
      <c r="AE92" s="342"/>
      <c r="AF92" s="343"/>
    </row>
    <row r="93" spans="18:32" x14ac:dyDescent="0.15">
      <c r="R93" s="129">
        <v>44269</v>
      </c>
      <c r="S93" s="128" t="s">
        <v>2155</v>
      </c>
      <c r="T93" s="128">
        <v>35</v>
      </c>
      <c r="U93" s="128">
        <v>2600</v>
      </c>
      <c r="V93" s="133">
        <f t="shared" si="7"/>
        <v>74.285714285714292</v>
      </c>
      <c r="W93" s="345"/>
      <c r="X93" s="346"/>
      <c r="Z93" s="134"/>
      <c r="AA93" s="135" t="s">
        <v>187</v>
      </c>
      <c r="AB93" s="135">
        <v>26</v>
      </c>
      <c r="AC93" s="135">
        <v>2400</v>
      </c>
      <c r="AD93" s="136"/>
      <c r="AE93" s="342"/>
      <c r="AF93" s="343"/>
    </row>
    <row r="94" spans="18:32" x14ac:dyDescent="0.15">
      <c r="R94" s="129">
        <v>44268</v>
      </c>
      <c r="S94" s="128" t="s">
        <v>2155</v>
      </c>
      <c r="T94" s="128">
        <v>34</v>
      </c>
      <c r="U94" s="128">
        <v>2400</v>
      </c>
      <c r="V94" s="133">
        <f t="shared" si="7"/>
        <v>70.588235294117652</v>
      </c>
      <c r="W94" s="345"/>
      <c r="X94" s="346"/>
      <c r="Z94" s="134"/>
      <c r="AA94" s="128" t="s">
        <v>187</v>
      </c>
      <c r="AB94" s="128">
        <v>59</v>
      </c>
      <c r="AC94" s="128">
        <v>3400</v>
      </c>
      <c r="AD94" s="133">
        <f t="shared" si="6"/>
        <v>57.627118644067799</v>
      </c>
      <c r="AE94" s="342"/>
      <c r="AF94" s="343"/>
    </row>
    <row r="95" spans="18:32" x14ac:dyDescent="0.15">
      <c r="R95" s="129">
        <v>44268</v>
      </c>
      <c r="S95" s="128" t="s">
        <v>2150</v>
      </c>
      <c r="T95" s="128">
        <v>35</v>
      </c>
      <c r="U95" s="128">
        <v>2450</v>
      </c>
      <c r="V95" s="133">
        <f t="shared" si="7"/>
        <v>70</v>
      </c>
      <c r="W95" s="345"/>
      <c r="X95" s="346"/>
      <c r="Z95" s="134"/>
      <c r="AA95" s="135" t="s">
        <v>187</v>
      </c>
      <c r="AB95" s="135">
        <v>26</v>
      </c>
      <c r="AC95" s="135">
        <v>2300</v>
      </c>
      <c r="AD95" s="136"/>
      <c r="AE95" s="342"/>
      <c r="AF95" s="343"/>
    </row>
    <row r="96" spans="18:32" x14ac:dyDescent="0.15">
      <c r="R96" s="129">
        <v>44268</v>
      </c>
      <c r="S96" s="128" t="s">
        <v>2150</v>
      </c>
      <c r="T96" s="128">
        <v>35.409999999999997</v>
      </c>
      <c r="U96" s="128">
        <v>2700</v>
      </c>
      <c r="V96" s="133">
        <f t="shared" si="7"/>
        <v>76.249646992375048</v>
      </c>
      <c r="W96" s="345"/>
      <c r="X96" s="346"/>
      <c r="Z96" s="134"/>
      <c r="AA96" s="135" t="s">
        <v>187</v>
      </c>
      <c r="AB96" s="135">
        <v>26.05</v>
      </c>
      <c r="AC96" s="135">
        <v>2400</v>
      </c>
      <c r="AD96" s="136"/>
      <c r="AE96" s="342"/>
      <c r="AF96" s="343"/>
    </row>
    <row r="97" spans="18:32" x14ac:dyDescent="0.15">
      <c r="R97" s="129">
        <v>44268</v>
      </c>
      <c r="S97" s="128" t="s">
        <v>2155</v>
      </c>
      <c r="T97" s="128">
        <v>34.39</v>
      </c>
      <c r="U97" s="128">
        <v>2600</v>
      </c>
      <c r="V97" s="133">
        <f t="shared" si="7"/>
        <v>75.603373073567894</v>
      </c>
      <c r="W97" s="345"/>
      <c r="X97" s="346"/>
      <c r="Z97" s="134"/>
      <c r="AA97" s="135" t="s">
        <v>187</v>
      </c>
      <c r="AB97" s="135">
        <v>26</v>
      </c>
      <c r="AC97" s="135">
        <v>2250</v>
      </c>
      <c r="AD97" s="136"/>
      <c r="AE97" s="342"/>
      <c r="AF97" s="343"/>
    </row>
    <row r="98" spans="18:32" x14ac:dyDescent="0.15">
      <c r="R98" s="129">
        <v>44267</v>
      </c>
      <c r="S98" s="128" t="s">
        <v>2150</v>
      </c>
      <c r="T98" s="128">
        <v>35</v>
      </c>
      <c r="U98" s="128">
        <v>2600</v>
      </c>
      <c r="V98" s="133">
        <f t="shared" si="7"/>
        <v>74.285714285714292</v>
      </c>
      <c r="W98" s="345"/>
      <c r="X98" s="346"/>
      <c r="Z98" s="134"/>
      <c r="AA98" s="135" t="s">
        <v>187</v>
      </c>
      <c r="AB98" s="135">
        <v>29</v>
      </c>
      <c r="AC98" s="135">
        <v>2300</v>
      </c>
      <c r="AD98" s="136"/>
      <c r="AE98" s="342"/>
      <c r="AF98" s="343"/>
    </row>
    <row r="99" spans="18:32" x14ac:dyDescent="0.15">
      <c r="R99" s="129">
        <v>44262</v>
      </c>
      <c r="S99" s="128" t="s">
        <v>2150</v>
      </c>
      <c r="T99" s="128">
        <v>35</v>
      </c>
      <c r="U99" s="128">
        <v>3000</v>
      </c>
      <c r="V99" s="133">
        <f t="shared" si="7"/>
        <v>85.714285714285708</v>
      </c>
      <c r="W99" s="345"/>
      <c r="X99" s="346"/>
      <c r="Z99" s="134"/>
      <c r="AA99" s="135" t="s">
        <v>187</v>
      </c>
      <c r="AB99" s="135">
        <v>29</v>
      </c>
      <c r="AC99" s="135">
        <v>2400</v>
      </c>
      <c r="AD99" s="136"/>
      <c r="AE99" s="342"/>
      <c r="AF99" s="343"/>
    </row>
    <row r="100" spans="18:32" x14ac:dyDescent="0.15">
      <c r="R100" s="129">
        <v>44261</v>
      </c>
      <c r="S100" s="128" t="s">
        <v>2154</v>
      </c>
      <c r="T100" s="128">
        <v>88.98</v>
      </c>
      <c r="U100" s="128">
        <v>4200</v>
      </c>
      <c r="V100" s="133">
        <f t="shared" si="7"/>
        <v>47.201618341200266</v>
      </c>
      <c r="W100" s="345"/>
      <c r="X100" s="346"/>
      <c r="Z100" s="134">
        <v>44228</v>
      </c>
      <c r="AA100" s="135" t="s">
        <v>187</v>
      </c>
      <c r="AB100" s="135">
        <v>29</v>
      </c>
      <c r="AC100" s="135">
        <v>2400</v>
      </c>
      <c r="AD100" s="136"/>
      <c r="AE100" s="342">
        <f>AVERAGE(AD100:AD112)</f>
        <v>50.747603364882629</v>
      </c>
      <c r="AF100" s="343">
        <v>44228</v>
      </c>
    </row>
    <row r="101" spans="18:32" x14ac:dyDescent="0.15">
      <c r="R101" s="129">
        <v>44259</v>
      </c>
      <c r="S101" s="128" t="s">
        <v>2150</v>
      </c>
      <c r="T101" s="128">
        <v>35.409999999999997</v>
      </c>
      <c r="U101" s="128">
        <v>2800</v>
      </c>
      <c r="V101" s="133">
        <f t="shared" si="7"/>
        <v>79.073707992092636</v>
      </c>
      <c r="W101" s="345"/>
      <c r="X101" s="346"/>
      <c r="Z101" s="134"/>
      <c r="AA101" s="135" t="s">
        <v>187</v>
      </c>
      <c r="AB101" s="135">
        <v>29</v>
      </c>
      <c r="AC101" s="135">
        <v>2350</v>
      </c>
      <c r="AD101" s="136"/>
      <c r="AE101" s="342"/>
      <c r="AF101" s="343"/>
    </row>
    <row r="102" spans="18:32" x14ac:dyDescent="0.15">
      <c r="R102" s="129">
        <v>44259</v>
      </c>
      <c r="S102" s="128" t="s">
        <v>2156</v>
      </c>
      <c r="T102" s="128">
        <v>63</v>
      </c>
      <c r="U102" s="128">
        <v>3800</v>
      </c>
      <c r="V102" s="133">
        <f t="shared" si="7"/>
        <v>60.317460317460316</v>
      </c>
      <c r="W102" s="345"/>
      <c r="X102" s="346"/>
      <c r="Z102" s="134"/>
      <c r="AA102" s="128" t="s">
        <v>2142</v>
      </c>
      <c r="AB102" s="128">
        <v>76.92</v>
      </c>
      <c r="AC102" s="128">
        <v>4000</v>
      </c>
      <c r="AD102" s="133">
        <f t="shared" si="6"/>
        <v>52.002080083203325</v>
      </c>
      <c r="AE102" s="342"/>
      <c r="AF102" s="343"/>
    </row>
    <row r="103" spans="18:32" x14ac:dyDescent="0.15">
      <c r="R103" s="129">
        <v>44258</v>
      </c>
      <c r="S103" s="128" t="s">
        <v>2155</v>
      </c>
      <c r="T103" s="128">
        <v>35</v>
      </c>
      <c r="U103" s="128">
        <v>2300</v>
      </c>
      <c r="V103" s="133">
        <f t="shared" si="7"/>
        <v>65.714285714285708</v>
      </c>
      <c r="W103" s="345"/>
      <c r="X103" s="346"/>
      <c r="Z103" s="134"/>
      <c r="AA103" s="128" t="s">
        <v>553</v>
      </c>
      <c r="AB103" s="128">
        <v>69</v>
      </c>
      <c r="AC103" s="128">
        <v>3500</v>
      </c>
      <c r="AD103" s="133">
        <f t="shared" si="6"/>
        <v>50.724637681159422</v>
      </c>
      <c r="AE103" s="342"/>
      <c r="AF103" s="343"/>
    </row>
    <row r="104" spans="18:32" x14ac:dyDescent="0.15">
      <c r="R104" s="129">
        <v>44257</v>
      </c>
      <c r="S104" s="128" t="s">
        <v>2150</v>
      </c>
      <c r="T104" s="128">
        <v>35</v>
      </c>
      <c r="U104" s="128">
        <v>3000</v>
      </c>
      <c r="V104" s="133">
        <f t="shared" si="7"/>
        <v>85.714285714285708</v>
      </c>
      <c r="W104" s="345"/>
      <c r="X104" s="346"/>
      <c r="Z104" s="134"/>
      <c r="AA104" s="128" t="s">
        <v>553</v>
      </c>
      <c r="AB104" s="128">
        <v>68.95</v>
      </c>
      <c r="AC104" s="128">
        <v>3600</v>
      </c>
      <c r="AD104" s="133">
        <f t="shared" si="6"/>
        <v>52.211747643219724</v>
      </c>
      <c r="AE104" s="342"/>
      <c r="AF104" s="343"/>
    </row>
    <row r="105" spans="18:32" x14ac:dyDescent="0.15">
      <c r="R105" s="129">
        <v>44257</v>
      </c>
      <c r="S105" s="128" t="s">
        <v>2155</v>
      </c>
      <c r="T105" s="128">
        <v>34.06</v>
      </c>
      <c r="U105" s="128">
        <v>2600</v>
      </c>
      <c r="V105" s="133">
        <f t="shared" si="7"/>
        <v>76.33587786259541</v>
      </c>
      <c r="W105" s="345"/>
      <c r="X105" s="346"/>
      <c r="Z105" s="134"/>
      <c r="AA105" s="135" t="s">
        <v>187</v>
      </c>
      <c r="AB105" s="135">
        <v>26</v>
      </c>
      <c r="AC105" s="135">
        <v>2300</v>
      </c>
      <c r="AD105" s="136"/>
      <c r="AE105" s="342"/>
      <c r="AF105" s="343"/>
    </row>
    <row r="106" spans="18:32" x14ac:dyDescent="0.15">
      <c r="R106" s="129">
        <v>44254</v>
      </c>
      <c r="S106" s="128" t="s">
        <v>2155</v>
      </c>
      <c r="T106" s="128">
        <v>35.74</v>
      </c>
      <c r="U106" s="128">
        <v>2600</v>
      </c>
      <c r="V106" s="133">
        <f t="shared" si="7"/>
        <v>72.747621712367092</v>
      </c>
      <c r="W106" s="344">
        <f>AVERAGE(V106:V117)</f>
        <v>68.786694605486943</v>
      </c>
      <c r="X106" s="346">
        <v>44228</v>
      </c>
      <c r="Z106" s="134"/>
      <c r="AA106" s="135" t="s">
        <v>187</v>
      </c>
      <c r="AB106" s="135">
        <v>29</v>
      </c>
      <c r="AC106" s="135">
        <v>2400</v>
      </c>
      <c r="AD106" s="136"/>
      <c r="AE106" s="342"/>
      <c r="AF106" s="343"/>
    </row>
    <row r="107" spans="18:32" x14ac:dyDescent="0.15">
      <c r="R107" s="129">
        <v>44254</v>
      </c>
      <c r="S107" s="128" t="s">
        <v>2155</v>
      </c>
      <c r="T107" s="128">
        <v>41.64</v>
      </c>
      <c r="U107" s="128">
        <v>3300</v>
      </c>
      <c r="V107" s="133">
        <f t="shared" si="7"/>
        <v>79.250720461095099</v>
      </c>
      <c r="W107" s="345"/>
      <c r="X107" s="346"/>
      <c r="Z107" s="134"/>
      <c r="AA107" s="135" t="s">
        <v>187</v>
      </c>
      <c r="AB107" s="135">
        <v>29</v>
      </c>
      <c r="AC107" s="135">
        <v>2400</v>
      </c>
      <c r="AD107" s="136"/>
      <c r="AE107" s="342"/>
      <c r="AF107" s="343"/>
    </row>
    <row r="108" spans="18:32" x14ac:dyDescent="0.15">
      <c r="R108" s="129">
        <v>44254</v>
      </c>
      <c r="S108" s="128" t="s">
        <v>2150</v>
      </c>
      <c r="T108" s="128">
        <v>33</v>
      </c>
      <c r="U108" s="128">
        <v>2600</v>
      </c>
      <c r="V108" s="133">
        <f t="shared" si="7"/>
        <v>78.787878787878782</v>
      </c>
      <c r="W108" s="345"/>
      <c r="X108" s="346"/>
      <c r="Z108" s="134"/>
      <c r="AA108" s="135" t="s">
        <v>207</v>
      </c>
      <c r="AB108" s="135">
        <v>26.05</v>
      </c>
      <c r="AC108" s="135">
        <v>2200</v>
      </c>
      <c r="AD108" s="136"/>
      <c r="AE108" s="342"/>
      <c r="AF108" s="343"/>
    </row>
    <row r="109" spans="18:32" x14ac:dyDescent="0.15">
      <c r="R109" s="129">
        <v>44250</v>
      </c>
      <c r="S109" s="128" t="s">
        <v>2150</v>
      </c>
      <c r="T109" s="128">
        <v>35</v>
      </c>
      <c r="U109" s="128">
        <v>2700</v>
      </c>
      <c r="V109" s="133">
        <f t="shared" si="7"/>
        <v>77.142857142857139</v>
      </c>
      <c r="W109" s="345"/>
      <c r="X109" s="346"/>
      <c r="Z109" s="134"/>
      <c r="AA109" s="135" t="s">
        <v>187</v>
      </c>
      <c r="AB109" s="135">
        <v>26</v>
      </c>
      <c r="AC109" s="135">
        <v>2300</v>
      </c>
      <c r="AD109" s="136"/>
      <c r="AE109" s="342"/>
      <c r="AF109" s="343"/>
    </row>
    <row r="110" spans="18:32" x14ac:dyDescent="0.15">
      <c r="R110" s="129">
        <v>44250</v>
      </c>
      <c r="S110" s="128" t="s">
        <v>2154</v>
      </c>
      <c r="T110" s="128">
        <v>89</v>
      </c>
      <c r="U110" s="128">
        <v>4300</v>
      </c>
      <c r="V110" s="133">
        <f t="shared" si="7"/>
        <v>48.314606741573037</v>
      </c>
      <c r="W110" s="345"/>
      <c r="X110" s="346"/>
      <c r="Z110" s="134"/>
      <c r="AA110" s="128" t="s">
        <v>553</v>
      </c>
      <c r="AB110" s="128">
        <v>77</v>
      </c>
      <c r="AC110" s="128">
        <v>3700</v>
      </c>
      <c r="AD110" s="133">
        <f t="shared" si="6"/>
        <v>48.051948051948052</v>
      </c>
      <c r="AE110" s="342"/>
      <c r="AF110" s="343"/>
    </row>
    <row r="111" spans="18:32" x14ac:dyDescent="0.15">
      <c r="R111" s="129">
        <v>44249</v>
      </c>
      <c r="S111" s="128" t="s">
        <v>2154</v>
      </c>
      <c r="T111" s="128">
        <v>89</v>
      </c>
      <c r="U111" s="128">
        <v>4200</v>
      </c>
      <c r="V111" s="133">
        <f t="shared" si="7"/>
        <v>47.19101123595506</v>
      </c>
      <c r="W111" s="345"/>
      <c r="X111" s="346"/>
      <c r="Z111" s="134"/>
      <c r="AA111" s="135" t="s">
        <v>187</v>
      </c>
      <c r="AB111" s="135">
        <v>29</v>
      </c>
      <c r="AC111" s="135">
        <v>2300</v>
      </c>
      <c r="AD111" s="136"/>
      <c r="AE111" s="342"/>
      <c r="AF111" s="343"/>
    </row>
    <row r="112" spans="18:32" x14ac:dyDescent="0.15">
      <c r="R112" s="129">
        <v>44249</v>
      </c>
      <c r="S112" s="128" t="s">
        <v>2150</v>
      </c>
      <c r="T112" s="128">
        <v>30</v>
      </c>
      <c r="U112" s="128">
        <v>2260</v>
      </c>
      <c r="V112" s="133">
        <f t="shared" si="7"/>
        <v>75.333333333333329</v>
      </c>
      <c r="W112" s="345"/>
      <c r="X112" s="346"/>
      <c r="Z112" s="134"/>
      <c r="AA112" s="135" t="s">
        <v>187</v>
      </c>
      <c r="AB112" s="135">
        <v>26</v>
      </c>
      <c r="AC112" s="135">
        <v>2300</v>
      </c>
      <c r="AD112" s="136"/>
      <c r="AE112" s="342"/>
      <c r="AF112" s="343"/>
    </row>
    <row r="113" spans="18:32" x14ac:dyDescent="0.15">
      <c r="R113" s="129">
        <v>44248</v>
      </c>
      <c r="S113" s="128" t="s">
        <v>2154</v>
      </c>
      <c r="T113" s="128">
        <v>89</v>
      </c>
      <c r="U113" s="128">
        <v>4400</v>
      </c>
      <c r="V113" s="133">
        <f t="shared" si="7"/>
        <v>49.438202247191015</v>
      </c>
      <c r="W113" s="345"/>
      <c r="X113" s="346"/>
      <c r="Z113" s="134">
        <v>44197</v>
      </c>
      <c r="AA113" s="135" t="s">
        <v>187</v>
      </c>
      <c r="AB113" s="135">
        <v>26.16</v>
      </c>
      <c r="AC113" s="135">
        <v>2350</v>
      </c>
      <c r="AD113" s="136"/>
      <c r="AE113" s="342">
        <f>AVERAGE(AD113:AD121)</f>
        <v>54.197277455393348</v>
      </c>
      <c r="AF113" s="343">
        <v>44197</v>
      </c>
    </row>
    <row r="114" spans="18:32" x14ac:dyDescent="0.15">
      <c r="R114" s="129">
        <v>44248</v>
      </c>
      <c r="S114" s="128" t="s">
        <v>2150</v>
      </c>
      <c r="T114" s="128">
        <v>32.9</v>
      </c>
      <c r="U114" s="128">
        <v>2700</v>
      </c>
      <c r="V114" s="133">
        <f t="shared" si="7"/>
        <v>82.066869300911861</v>
      </c>
      <c r="W114" s="345"/>
      <c r="X114" s="346"/>
      <c r="Z114" s="134"/>
      <c r="AA114" s="128" t="s">
        <v>553</v>
      </c>
      <c r="AB114" s="128">
        <v>69</v>
      </c>
      <c r="AC114" s="128">
        <v>3600</v>
      </c>
      <c r="AD114" s="133">
        <f t="shared" si="6"/>
        <v>52.173913043478258</v>
      </c>
      <c r="AE114" s="342"/>
      <c r="AF114" s="343"/>
    </row>
    <row r="115" spans="18:32" x14ac:dyDescent="0.15">
      <c r="R115" s="129">
        <v>44247</v>
      </c>
      <c r="S115" s="128" t="s">
        <v>2155</v>
      </c>
      <c r="T115" s="128">
        <v>33</v>
      </c>
      <c r="U115" s="128">
        <v>2400</v>
      </c>
      <c r="V115" s="133">
        <f t="shared" si="7"/>
        <v>72.727272727272734</v>
      </c>
      <c r="W115" s="345"/>
      <c r="X115" s="346"/>
      <c r="Z115" s="134"/>
      <c r="AA115" s="128" t="s">
        <v>553</v>
      </c>
      <c r="AB115" s="128">
        <v>69.13</v>
      </c>
      <c r="AC115" s="128">
        <v>4000</v>
      </c>
      <c r="AD115" s="133">
        <f t="shared" si="6"/>
        <v>57.861999132070018</v>
      </c>
      <c r="AE115" s="342"/>
      <c r="AF115" s="343"/>
    </row>
    <row r="116" spans="18:32" x14ac:dyDescent="0.15">
      <c r="R116" s="129">
        <v>44233</v>
      </c>
      <c r="S116" s="128" t="s">
        <v>2155</v>
      </c>
      <c r="T116" s="128">
        <v>41.64</v>
      </c>
      <c r="U116" s="128">
        <v>2600</v>
      </c>
      <c r="V116" s="133">
        <f t="shared" si="7"/>
        <v>62.439961575408262</v>
      </c>
      <c r="W116" s="345"/>
      <c r="X116" s="346"/>
      <c r="Z116" s="134"/>
      <c r="AA116" s="128" t="s">
        <v>553</v>
      </c>
      <c r="AB116" s="128">
        <v>106</v>
      </c>
      <c r="AC116" s="128">
        <v>5000</v>
      </c>
      <c r="AD116" s="133">
        <f t="shared" si="6"/>
        <v>47.169811320754718</v>
      </c>
      <c r="AE116" s="342"/>
      <c r="AF116" s="343"/>
    </row>
    <row r="117" spans="18:32" x14ac:dyDescent="0.15">
      <c r="R117" s="129">
        <v>44231</v>
      </c>
      <c r="S117" s="128" t="s">
        <v>2150</v>
      </c>
      <c r="T117" s="128">
        <v>35</v>
      </c>
      <c r="U117" s="128">
        <v>2800</v>
      </c>
      <c r="V117" s="133">
        <f t="shared" si="7"/>
        <v>80</v>
      </c>
      <c r="W117" s="345"/>
      <c r="X117" s="346"/>
      <c r="Z117" s="134"/>
      <c r="AA117" s="128" t="s">
        <v>553</v>
      </c>
      <c r="AB117" s="128">
        <v>77</v>
      </c>
      <c r="AC117" s="128">
        <v>4300</v>
      </c>
      <c r="AD117" s="133">
        <f t="shared" si="6"/>
        <v>55.844155844155843</v>
      </c>
      <c r="AE117" s="342"/>
      <c r="AF117" s="343"/>
    </row>
    <row r="118" spans="18:32" x14ac:dyDescent="0.15">
      <c r="R118" s="129">
        <v>44227</v>
      </c>
      <c r="S118" s="128" t="s">
        <v>2154</v>
      </c>
      <c r="T118" s="128">
        <v>89</v>
      </c>
      <c r="U118" s="128">
        <v>4100</v>
      </c>
      <c r="V118" s="133">
        <f t="shared" si="7"/>
        <v>46.067415730337082</v>
      </c>
      <c r="W118" s="344">
        <f>AVERAGE(V118:V129)</f>
        <v>64.530733405880142</v>
      </c>
      <c r="X118" s="346">
        <v>44197</v>
      </c>
      <c r="Z118" s="134"/>
      <c r="AA118" s="135" t="s">
        <v>187</v>
      </c>
      <c r="AB118" s="135">
        <v>29</v>
      </c>
      <c r="AC118" s="135">
        <v>2100</v>
      </c>
      <c r="AD118" s="136"/>
      <c r="AE118" s="342"/>
      <c r="AF118" s="343"/>
    </row>
    <row r="119" spans="18:32" x14ac:dyDescent="0.15">
      <c r="R119" s="129">
        <v>44227</v>
      </c>
      <c r="S119" s="128" t="s">
        <v>2155</v>
      </c>
      <c r="T119" s="128">
        <v>35.51</v>
      </c>
      <c r="U119" s="128">
        <v>2500</v>
      </c>
      <c r="V119" s="133">
        <f t="shared" si="7"/>
        <v>70.402703463813012</v>
      </c>
      <c r="W119" s="345"/>
      <c r="X119" s="346"/>
      <c r="Z119" s="134"/>
      <c r="AA119" s="128" t="s">
        <v>2142</v>
      </c>
      <c r="AB119" s="128">
        <v>63</v>
      </c>
      <c r="AC119" s="128">
        <v>3650</v>
      </c>
      <c r="AD119" s="133">
        <f t="shared" si="6"/>
        <v>57.936507936507937</v>
      </c>
      <c r="AE119" s="342"/>
      <c r="AF119" s="343"/>
    </row>
    <row r="120" spans="18:32" x14ac:dyDescent="0.15">
      <c r="R120" s="129">
        <v>44220</v>
      </c>
      <c r="S120" s="128" t="s">
        <v>2150</v>
      </c>
      <c r="T120" s="128">
        <v>35</v>
      </c>
      <c r="U120" s="128">
        <v>2550</v>
      </c>
      <c r="V120" s="133">
        <f t="shared" si="7"/>
        <v>72.857142857142861</v>
      </c>
      <c r="W120" s="345"/>
      <c r="X120" s="346"/>
      <c r="Z120" s="134"/>
      <c r="AA120" s="135" t="s">
        <v>187</v>
      </c>
      <c r="AB120" s="135">
        <v>26</v>
      </c>
      <c r="AC120" s="135">
        <v>2300</v>
      </c>
      <c r="AD120" s="136"/>
      <c r="AE120" s="342"/>
      <c r="AF120" s="343"/>
    </row>
    <row r="121" spans="18:32" x14ac:dyDescent="0.15">
      <c r="R121" s="129">
        <v>44220</v>
      </c>
      <c r="S121" s="128" t="s">
        <v>2155</v>
      </c>
      <c r="T121" s="128">
        <v>41</v>
      </c>
      <c r="U121" s="128">
        <v>2800</v>
      </c>
      <c r="V121" s="133">
        <f t="shared" si="7"/>
        <v>68.292682926829272</v>
      </c>
      <c r="W121" s="345"/>
      <c r="X121" s="346"/>
      <c r="Z121" s="134"/>
      <c r="AA121" s="135" t="s">
        <v>187</v>
      </c>
      <c r="AB121" s="135">
        <v>29.3</v>
      </c>
      <c r="AC121" s="135">
        <v>2100</v>
      </c>
      <c r="AD121" s="136"/>
      <c r="AE121" s="342"/>
      <c r="AF121" s="343"/>
    </row>
    <row r="122" spans="18:32" x14ac:dyDescent="0.15">
      <c r="R122" s="129">
        <v>44219</v>
      </c>
      <c r="S122" s="128" t="s">
        <v>2150</v>
      </c>
      <c r="T122" s="128">
        <v>30</v>
      </c>
      <c r="U122" s="128">
        <v>2200</v>
      </c>
      <c r="V122" s="133">
        <f t="shared" si="7"/>
        <v>73.333333333333329</v>
      </c>
      <c r="W122" s="345"/>
      <c r="X122" s="346"/>
      <c r="Z122" s="134">
        <v>44166</v>
      </c>
      <c r="AA122" s="128" t="s">
        <v>207</v>
      </c>
      <c r="AB122" s="128">
        <v>77.34</v>
      </c>
      <c r="AC122" s="128">
        <v>3900</v>
      </c>
      <c r="AD122" s="133">
        <f t="shared" si="6"/>
        <v>50.426687354538402</v>
      </c>
      <c r="AE122" s="342">
        <f>AVERAGE(AD122:AD143)</f>
        <v>56.61146478760822</v>
      </c>
      <c r="AF122" s="343">
        <v>44166</v>
      </c>
    </row>
    <row r="123" spans="18:32" x14ac:dyDescent="0.15">
      <c r="R123" s="129">
        <v>44213</v>
      </c>
      <c r="S123" s="128" t="s">
        <v>2155</v>
      </c>
      <c r="T123" s="128">
        <v>35.74</v>
      </c>
      <c r="U123" s="128">
        <v>2500</v>
      </c>
      <c r="V123" s="133">
        <f t="shared" si="7"/>
        <v>69.949636261891428</v>
      </c>
      <c r="W123" s="345"/>
      <c r="X123" s="346"/>
      <c r="Z123" s="134"/>
      <c r="AA123" s="128" t="s">
        <v>553</v>
      </c>
      <c r="AB123" s="128">
        <v>74.59</v>
      </c>
      <c r="AC123" s="128">
        <v>5000</v>
      </c>
      <c r="AD123" s="133">
        <f t="shared" si="6"/>
        <v>67.033114358493094</v>
      </c>
      <c r="AE123" s="342"/>
      <c r="AF123" s="343"/>
    </row>
    <row r="124" spans="18:32" x14ac:dyDescent="0.15">
      <c r="R124" s="129">
        <v>44206</v>
      </c>
      <c r="S124" s="128" t="s">
        <v>2156</v>
      </c>
      <c r="T124" s="128">
        <v>63</v>
      </c>
      <c r="U124" s="128">
        <v>4000</v>
      </c>
      <c r="V124" s="133">
        <f t="shared" si="7"/>
        <v>63.492063492063494</v>
      </c>
      <c r="W124" s="345"/>
      <c r="X124" s="346"/>
      <c r="Z124" s="134"/>
      <c r="AA124" s="135" t="s">
        <v>187</v>
      </c>
      <c r="AB124" s="135">
        <v>29.43</v>
      </c>
      <c r="AC124" s="135">
        <v>2300</v>
      </c>
      <c r="AD124" s="136"/>
      <c r="AE124" s="342"/>
      <c r="AF124" s="343"/>
    </row>
    <row r="125" spans="18:32" x14ac:dyDescent="0.15">
      <c r="R125" s="129">
        <v>44206</v>
      </c>
      <c r="S125" s="128" t="s">
        <v>2155</v>
      </c>
      <c r="T125" s="128">
        <v>37.14</v>
      </c>
      <c r="U125" s="128">
        <v>2300</v>
      </c>
      <c r="V125" s="133">
        <f t="shared" si="7"/>
        <v>61.927840603123315</v>
      </c>
      <c r="W125" s="345"/>
      <c r="X125" s="346"/>
      <c r="Z125" s="134"/>
      <c r="AA125" s="135" t="s">
        <v>187</v>
      </c>
      <c r="AB125" s="135">
        <v>26</v>
      </c>
      <c r="AC125" s="135">
        <v>2300</v>
      </c>
      <c r="AD125" s="136"/>
      <c r="AE125" s="342"/>
      <c r="AF125" s="343"/>
    </row>
    <row r="126" spans="18:32" x14ac:dyDescent="0.15">
      <c r="R126" s="129">
        <v>44205</v>
      </c>
      <c r="S126" s="128" t="s">
        <v>2154</v>
      </c>
      <c r="T126" s="128">
        <v>89</v>
      </c>
      <c r="U126" s="128">
        <v>4000</v>
      </c>
      <c r="V126" s="133">
        <f t="shared" si="7"/>
        <v>44.943820224719104</v>
      </c>
      <c r="W126" s="345"/>
      <c r="X126" s="346"/>
      <c r="Z126" s="134"/>
      <c r="AA126" s="128" t="s">
        <v>2159</v>
      </c>
      <c r="AB126" s="128">
        <v>60.36</v>
      </c>
      <c r="AC126" s="128">
        <v>3400</v>
      </c>
      <c r="AD126" s="133">
        <f t="shared" ref="AD126:AD187" si="8">AC126/AB126</f>
        <v>56.328694499668657</v>
      </c>
      <c r="AE126" s="342"/>
      <c r="AF126" s="343"/>
    </row>
    <row r="127" spans="18:32" x14ac:dyDescent="0.15">
      <c r="R127" s="129">
        <v>44205</v>
      </c>
      <c r="S127" s="128" t="s">
        <v>2150</v>
      </c>
      <c r="T127" s="128">
        <v>35</v>
      </c>
      <c r="U127" s="128">
        <v>2500</v>
      </c>
      <c r="V127" s="133">
        <f t="shared" si="7"/>
        <v>71.428571428571431</v>
      </c>
      <c r="W127" s="345"/>
      <c r="X127" s="346"/>
      <c r="Z127" s="134"/>
      <c r="AA127" s="135" t="s">
        <v>187</v>
      </c>
      <c r="AB127" s="135">
        <v>26</v>
      </c>
      <c r="AC127" s="135">
        <v>2400</v>
      </c>
      <c r="AD127" s="136"/>
      <c r="AE127" s="342"/>
      <c r="AF127" s="343"/>
    </row>
    <row r="128" spans="18:32" x14ac:dyDescent="0.15">
      <c r="R128" s="137">
        <v>44200</v>
      </c>
      <c r="S128" s="123" t="s">
        <v>2150</v>
      </c>
      <c r="T128" s="123">
        <v>29.22</v>
      </c>
      <c r="U128" s="123">
        <v>2700</v>
      </c>
      <c r="V128" s="136"/>
      <c r="W128" s="347"/>
      <c r="X128" s="348"/>
      <c r="Z128" s="134"/>
      <c r="AA128" s="135" t="s">
        <v>187</v>
      </c>
      <c r="AB128" s="135">
        <v>26</v>
      </c>
      <c r="AC128" s="135">
        <v>2000</v>
      </c>
      <c r="AD128" s="136"/>
      <c r="AE128" s="342"/>
      <c r="AF128" s="343"/>
    </row>
    <row r="129" spans="18:32" x14ac:dyDescent="0.15">
      <c r="R129" s="129">
        <v>44198</v>
      </c>
      <c r="S129" s="128" t="s">
        <v>2150</v>
      </c>
      <c r="T129" s="128">
        <v>35</v>
      </c>
      <c r="U129" s="128">
        <v>2350</v>
      </c>
      <c r="V129" s="133">
        <f t="shared" si="7"/>
        <v>67.142857142857139</v>
      </c>
      <c r="W129" s="345"/>
      <c r="X129" s="346"/>
      <c r="Z129" s="134"/>
      <c r="AA129" s="135" t="s">
        <v>187</v>
      </c>
      <c r="AB129" s="135">
        <v>26</v>
      </c>
      <c r="AC129" s="135">
        <v>2600</v>
      </c>
      <c r="AD129" s="136"/>
      <c r="AE129" s="342"/>
      <c r="AF129" s="343"/>
    </row>
    <row r="130" spans="18:32" x14ac:dyDescent="0.15">
      <c r="R130" s="129">
        <v>44195</v>
      </c>
      <c r="S130" s="128" t="s">
        <v>2150</v>
      </c>
      <c r="T130" s="128">
        <v>34</v>
      </c>
      <c r="U130" s="128">
        <v>2600</v>
      </c>
      <c r="V130" s="133">
        <f t="shared" si="7"/>
        <v>76.470588235294116</v>
      </c>
      <c r="W130" s="344">
        <f>AVERAGE(V130:V149)</f>
        <v>62.732985093496062</v>
      </c>
      <c r="X130" s="346">
        <v>44166</v>
      </c>
      <c r="Z130" s="134"/>
      <c r="AA130" s="135" t="s">
        <v>187</v>
      </c>
      <c r="AB130" s="135">
        <v>25.55</v>
      </c>
      <c r="AC130" s="135">
        <v>2200</v>
      </c>
      <c r="AD130" s="136"/>
      <c r="AE130" s="342"/>
      <c r="AF130" s="343"/>
    </row>
    <row r="131" spans="18:32" x14ac:dyDescent="0.15">
      <c r="R131" s="129">
        <v>44194</v>
      </c>
      <c r="S131" s="128" t="s">
        <v>2154</v>
      </c>
      <c r="T131" s="128">
        <v>89</v>
      </c>
      <c r="U131" s="128">
        <v>4300</v>
      </c>
      <c r="V131" s="133">
        <f t="shared" ref="V131:V194" si="9">U131/T131</f>
        <v>48.314606741573037</v>
      </c>
      <c r="W131" s="345"/>
      <c r="X131" s="346"/>
      <c r="Z131" s="134"/>
      <c r="AA131" s="128" t="s">
        <v>2160</v>
      </c>
      <c r="AB131" s="128">
        <v>89</v>
      </c>
      <c r="AC131" s="128">
        <v>5000</v>
      </c>
      <c r="AD131" s="133">
        <f t="shared" si="8"/>
        <v>56.179775280898873</v>
      </c>
      <c r="AE131" s="342"/>
      <c r="AF131" s="343"/>
    </row>
    <row r="132" spans="18:32" x14ac:dyDescent="0.15">
      <c r="R132" s="129">
        <v>44194</v>
      </c>
      <c r="S132" s="128" t="s">
        <v>2154</v>
      </c>
      <c r="T132" s="128">
        <v>89</v>
      </c>
      <c r="U132" s="128">
        <v>4700</v>
      </c>
      <c r="V132" s="133">
        <f t="shared" si="9"/>
        <v>52.80898876404494</v>
      </c>
      <c r="W132" s="345"/>
      <c r="X132" s="346"/>
      <c r="Z132" s="134"/>
      <c r="AA132" s="135" t="s">
        <v>187</v>
      </c>
      <c r="AB132" s="135">
        <v>29</v>
      </c>
      <c r="AC132" s="135">
        <v>2300</v>
      </c>
      <c r="AD132" s="136"/>
      <c r="AE132" s="342"/>
      <c r="AF132" s="343"/>
    </row>
    <row r="133" spans="18:32" x14ac:dyDescent="0.15">
      <c r="R133" s="129">
        <v>44191</v>
      </c>
      <c r="S133" s="128" t="s">
        <v>2155</v>
      </c>
      <c r="T133" s="128">
        <v>37</v>
      </c>
      <c r="U133" s="128">
        <v>2700</v>
      </c>
      <c r="V133" s="133">
        <f t="shared" si="9"/>
        <v>72.972972972972968</v>
      </c>
      <c r="W133" s="345"/>
      <c r="X133" s="346"/>
      <c r="Z133" s="134"/>
      <c r="AA133" s="128" t="s">
        <v>2142</v>
      </c>
      <c r="AB133" s="128">
        <v>61</v>
      </c>
      <c r="AC133" s="128">
        <v>3600</v>
      </c>
      <c r="AD133" s="133">
        <f t="shared" si="8"/>
        <v>59.016393442622949</v>
      </c>
      <c r="AE133" s="342"/>
      <c r="AF133" s="343"/>
    </row>
    <row r="134" spans="18:32" x14ac:dyDescent="0.15">
      <c r="R134" s="129">
        <v>44190</v>
      </c>
      <c r="S134" s="128" t="s">
        <v>2150</v>
      </c>
      <c r="T134" s="128">
        <v>35</v>
      </c>
      <c r="U134" s="128">
        <v>2500</v>
      </c>
      <c r="V134" s="133">
        <f t="shared" si="9"/>
        <v>71.428571428571431</v>
      </c>
      <c r="W134" s="345"/>
      <c r="X134" s="346"/>
      <c r="Z134" s="134"/>
      <c r="AA134" s="128" t="s">
        <v>207</v>
      </c>
      <c r="AB134" s="128">
        <v>88</v>
      </c>
      <c r="AC134" s="128">
        <v>4200</v>
      </c>
      <c r="AD134" s="133">
        <f t="shared" si="8"/>
        <v>47.727272727272727</v>
      </c>
      <c r="AE134" s="342"/>
      <c r="AF134" s="343"/>
    </row>
    <row r="135" spans="18:32" x14ac:dyDescent="0.15">
      <c r="R135" s="129">
        <v>44189</v>
      </c>
      <c r="S135" s="128" t="s">
        <v>2154</v>
      </c>
      <c r="T135" s="128">
        <v>115</v>
      </c>
      <c r="U135" s="128">
        <v>4600</v>
      </c>
      <c r="V135" s="133">
        <f t="shared" si="9"/>
        <v>40</v>
      </c>
      <c r="W135" s="345"/>
      <c r="X135" s="346"/>
      <c r="Z135" s="134"/>
      <c r="AA135" s="128" t="s">
        <v>2161</v>
      </c>
      <c r="AB135" s="128">
        <v>64.19</v>
      </c>
      <c r="AC135" s="128">
        <v>3800</v>
      </c>
      <c r="AD135" s="133">
        <f t="shared" si="8"/>
        <v>59.19925221997196</v>
      </c>
      <c r="AE135" s="342"/>
      <c r="AF135" s="343"/>
    </row>
    <row r="136" spans="18:32" x14ac:dyDescent="0.15">
      <c r="R136" s="129">
        <v>44189</v>
      </c>
      <c r="S136" s="128" t="s">
        <v>2154</v>
      </c>
      <c r="T136" s="128">
        <v>89</v>
      </c>
      <c r="U136" s="128">
        <v>4300</v>
      </c>
      <c r="V136" s="133">
        <f t="shared" si="9"/>
        <v>48.314606741573037</v>
      </c>
      <c r="W136" s="345"/>
      <c r="X136" s="346"/>
      <c r="Z136" s="134"/>
      <c r="AA136" s="128" t="s">
        <v>2142</v>
      </c>
      <c r="AB136" s="128">
        <v>61.67</v>
      </c>
      <c r="AC136" s="128">
        <v>3800</v>
      </c>
      <c r="AD136" s="133">
        <f t="shared" si="8"/>
        <v>61.618290903194421</v>
      </c>
      <c r="AE136" s="342"/>
      <c r="AF136" s="343"/>
    </row>
    <row r="137" spans="18:32" x14ac:dyDescent="0.15">
      <c r="R137" s="129">
        <v>44185</v>
      </c>
      <c r="S137" s="128" t="s">
        <v>2162</v>
      </c>
      <c r="T137" s="128">
        <v>32.799999999999997</v>
      </c>
      <c r="U137" s="128">
        <v>2600</v>
      </c>
      <c r="V137" s="133">
        <f t="shared" si="9"/>
        <v>79.268292682926841</v>
      </c>
      <c r="W137" s="345"/>
      <c r="X137" s="346"/>
      <c r="Z137" s="134"/>
      <c r="AA137" s="135" t="s">
        <v>187</v>
      </c>
      <c r="AB137" s="135">
        <v>29.55</v>
      </c>
      <c r="AC137" s="135">
        <v>2000</v>
      </c>
      <c r="AD137" s="136"/>
      <c r="AE137" s="342"/>
      <c r="AF137" s="343"/>
    </row>
    <row r="138" spans="18:32" x14ac:dyDescent="0.15">
      <c r="R138" s="129">
        <v>44184</v>
      </c>
      <c r="S138" s="128" t="s">
        <v>2150</v>
      </c>
      <c r="T138" s="128">
        <v>35</v>
      </c>
      <c r="U138" s="128">
        <v>2500</v>
      </c>
      <c r="V138" s="133">
        <f t="shared" si="9"/>
        <v>71.428571428571431</v>
      </c>
      <c r="W138" s="345"/>
      <c r="X138" s="346"/>
      <c r="Z138" s="134"/>
      <c r="AA138" s="128" t="s">
        <v>185</v>
      </c>
      <c r="AB138" s="128">
        <v>84.85</v>
      </c>
      <c r="AC138" s="128">
        <v>3800</v>
      </c>
      <c r="AD138" s="133">
        <f t="shared" si="8"/>
        <v>44.784914555097231</v>
      </c>
      <c r="AE138" s="342"/>
      <c r="AF138" s="343"/>
    </row>
    <row r="139" spans="18:32" x14ac:dyDescent="0.15">
      <c r="R139" s="129">
        <v>44184</v>
      </c>
      <c r="S139" s="128" t="s">
        <v>2155</v>
      </c>
      <c r="T139" s="128">
        <v>35.49</v>
      </c>
      <c r="U139" s="128">
        <v>2500</v>
      </c>
      <c r="V139" s="133">
        <f t="shared" si="9"/>
        <v>70.442378134685825</v>
      </c>
      <c r="W139" s="345"/>
      <c r="X139" s="346"/>
      <c r="Z139" s="134"/>
      <c r="AA139" s="135" t="s">
        <v>187</v>
      </c>
      <c r="AB139" s="135">
        <v>29</v>
      </c>
      <c r="AC139" s="135">
        <v>2200</v>
      </c>
      <c r="AD139" s="136"/>
      <c r="AE139" s="342"/>
      <c r="AF139" s="343"/>
    </row>
    <row r="140" spans="18:32" x14ac:dyDescent="0.15">
      <c r="R140" s="129">
        <v>44184</v>
      </c>
      <c r="S140" s="128" t="s">
        <v>2154</v>
      </c>
      <c r="T140" s="128">
        <v>89</v>
      </c>
      <c r="U140" s="128">
        <v>4000</v>
      </c>
      <c r="V140" s="133">
        <f t="shared" si="9"/>
        <v>44.943820224719104</v>
      </c>
      <c r="W140" s="345"/>
      <c r="X140" s="346"/>
      <c r="Z140" s="134"/>
      <c r="AA140" s="128" t="s">
        <v>553</v>
      </c>
      <c r="AB140" s="128">
        <v>76.849999999999994</v>
      </c>
      <c r="AC140" s="128">
        <v>4800</v>
      </c>
      <c r="AD140" s="133">
        <f t="shared" si="8"/>
        <v>62.459336369551075</v>
      </c>
      <c r="AE140" s="342"/>
      <c r="AF140" s="343"/>
    </row>
    <row r="141" spans="18:32" x14ac:dyDescent="0.15">
      <c r="R141" s="129">
        <v>44182</v>
      </c>
      <c r="S141" s="128" t="s">
        <v>2154</v>
      </c>
      <c r="T141" s="128">
        <v>115</v>
      </c>
      <c r="U141" s="128">
        <v>5000</v>
      </c>
      <c r="V141" s="133">
        <f t="shared" si="9"/>
        <v>43.478260869565219</v>
      </c>
      <c r="W141" s="345"/>
      <c r="X141" s="346"/>
      <c r="Z141" s="134"/>
      <c r="AA141" s="135" t="s">
        <v>187</v>
      </c>
      <c r="AB141" s="135">
        <v>26.16</v>
      </c>
      <c r="AC141" s="135">
        <v>2300</v>
      </c>
      <c r="AD141" s="136"/>
      <c r="AE141" s="342"/>
      <c r="AF141" s="343"/>
    </row>
    <row r="142" spans="18:32" x14ac:dyDescent="0.15">
      <c r="R142" s="129">
        <v>44182</v>
      </c>
      <c r="S142" s="128" t="s">
        <v>2156</v>
      </c>
      <c r="T142" s="128">
        <v>64.290000000000006</v>
      </c>
      <c r="U142" s="128">
        <v>4100</v>
      </c>
      <c r="V142" s="133">
        <f t="shared" si="9"/>
        <v>63.773526209363816</v>
      </c>
      <c r="W142" s="345"/>
      <c r="X142" s="346"/>
      <c r="Z142" s="134"/>
      <c r="AA142" s="135" t="s">
        <v>187</v>
      </c>
      <c r="AB142" s="135">
        <v>29</v>
      </c>
      <c r="AC142" s="135">
        <v>2300</v>
      </c>
      <c r="AD142" s="136"/>
      <c r="AE142" s="342"/>
      <c r="AF142" s="343"/>
    </row>
    <row r="143" spans="18:32" x14ac:dyDescent="0.15">
      <c r="R143" s="129">
        <v>44180</v>
      </c>
      <c r="S143" s="128" t="s">
        <v>2155</v>
      </c>
      <c r="T143" s="128">
        <v>35.61</v>
      </c>
      <c r="U143" s="128">
        <v>2600</v>
      </c>
      <c r="V143" s="133">
        <f t="shared" si="9"/>
        <v>73.013198539736024</v>
      </c>
      <c r="W143" s="345"/>
      <c r="X143" s="346"/>
      <c r="Z143" s="134"/>
      <c r="AA143" s="128" t="s">
        <v>2142</v>
      </c>
      <c r="AB143" s="128">
        <v>63</v>
      </c>
      <c r="AC143" s="128">
        <v>3651</v>
      </c>
      <c r="AD143" s="133">
        <f t="shared" si="8"/>
        <v>57.952380952380949</v>
      </c>
      <c r="AE143" s="342"/>
      <c r="AF143" s="343"/>
    </row>
    <row r="144" spans="18:32" x14ac:dyDescent="0.15">
      <c r="R144" s="129">
        <v>44179</v>
      </c>
      <c r="S144" s="128" t="s">
        <v>2155</v>
      </c>
      <c r="T144" s="128">
        <v>36.74</v>
      </c>
      <c r="U144" s="128">
        <v>2500</v>
      </c>
      <c r="V144" s="133">
        <f t="shared" si="9"/>
        <v>68.045726728361458</v>
      </c>
      <c r="W144" s="345"/>
      <c r="X144" s="346"/>
      <c r="Z144" s="134">
        <v>44136</v>
      </c>
      <c r="AA144" s="135" t="s">
        <v>187</v>
      </c>
      <c r="AB144" s="135">
        <v>29</v>
      </c>
      <c r="AC144" s="135">
        <v>2400</v>
      </c>
      <c r="AD144" s="136"/>
      <c r="AE144" s="342">
        <f>AVERAGE(AD144:AD159)</f>
        <v>52.088676595652672</v>
      </c>
      <c r="AF144" s="343">
        <v>44136</v>
      </c>
    </row>
    <row r="145" spans="18:32" x14ac:dyDescent="0.15">
      <c r="R145" s="129">
        <v>44179</v>
      </c>
      <c r="S145" s="128" t="s">
        <v>2150</v>
      </c>
      <c r="T145" s="128">
        <v>35</v>
      </c>
      <c r="U145" s="128">
        <v>2850</v>
      </c>
      <c r="V145" s="133">
        <f t="shared" si="9"/>
        <v>81.428571428571431</v>
      </c>
      <c r="W145" s="345"/>
      <c r="X145" s="346"/>
      <c r="Z145" s="134"/>
      <c r="AA145" s="135" t="s">
        <v>187</v>
      </c>
      <c r="AB145" s="135">
        <v>29</v>
      </c>
      <c r="AC145" s="135">
        <v>2300</v>
      </c>
      <c r="AD145" s="136"/>
      <c r="AE145" s="342"/>
      <c r="AF145" s="343"/>
    </row>
    <row r="146" spans="18:32" x14ac:dyDescent="0.15">
      <c r="R146" s="129">
        <v>44178</v>
      </c>
      <c r="S146" s="128" t="s">
        <v>2155</v>
      </c>
      <c r="T146" s="128">
        <v>41.64</v>
      </c>
      <c r="U146" s="128">
        <v>2600</v>
      </c>
      <c r="V146" s="133">
        <f t="shared" si="9"/>
        <v>62.439961575408262</v>
      </c>
      <c r="W146" s="345"/>
      <c r="X146" s="346"/>
      <c r="Z146" s="134"/>
      <c r="AA146" s="135" t="s">
        <v>187</v>
      </c>
      <c r="AB146" s="135">
        <v>26</v>
      </c>
      <c r="AC146" s="135">
        <v>2130</v>
      </c>
      <c r="AD146" s="136"/>
      <c r="AE146" s="342"/>
      <c r="AF146" s="343"/>
    </row>
    <row r="147" spans="18:32" x14ac:dyDescent="0.15">
      <c r="R147" s="129">
        <v>44178</v>
      </c>
      <c r="S147" s="128" t="s">
        <v>2150</v>
      </c>
      <c r="T147" s="128">
        <v>33.67</v>
      </c>
      <c r="U147" s="128">
        <v>2400</v>
      </c>
      <c r="V147" s="133">
        <f t="shared" si="9"/>
        <v>71.280071280071283</v>
      </c>
      <c r="W147" s="345"/>
      <c r="X147" s="346"/>
      <c r="Z147" s="134"/>
      <c r="AA147" s="135" t="s">
        <v>187</v>
      </c>
      <c r="AB147" s="135">
        <v>26.05</v>
      </c>
      <c r="AC147" s="135">
        <v>2300</v>
      </c>
      <c r="AD147" s="136"/>
      <c r="AE147" s="342"/>
      <c r="AF147" s="343"/>
    </row>
    <row r="148" spans="18:32" x14ac:dyDescent="0.15">
      <c r="R148" s="129">
        <v>44167</v>
      </c>
      <c r="S148" s="128" t="s">
        <v>2150</v>
      </c>
      <c r="T148" s="128">
        <v>34</v>
      </c>
      <c r="U148" s="128">
        <v>1700</v>
      </c>
      <c r="V148" s="133">
        <f t="shared" si="9"/>
        <v>50</v>
      </c>
      <c r="W148" s="345"/>
      <c r="X148" s="346"/>
      <c r="Z148" s="134"/>
      <c r="AA148" s="128" t="s">
        <v>2142</v>
      </c>
      <c r="AB148" s="128">
        <v>62</v>
      </c>
      <c r="AC148" s="128">
        <v>3400</v>
      </c>
      <c r="AD148" s="133">
        <f t="shared" si="8"/>
        <v>54.838709677419352</v>
      </c>
      <c r="AE148" s="342"/>
      <c r="AF148" s="343"/>
    </row>
    <row r="149" spans="18:32" x14ac:dyDescent="0.15">
      <c r="R149" s="129">
        <v>44166</v>
      </c>
      <c r="S149" s="128" t="s">
        <v>2155</v>
      </c>
      <c r="T149" s="128">
        <v>35.49</v>
      </c>
      <c r="U149" s="128">
        <v>2300</v>
      </c>
      <c r="V149" s="133">
        <f t="shared" si="9"/>
        <v>64.806987883910963</v>
      </c>
      <c r="W149" s="345"/>
      <c r="X149" s="346"/>
      <c r="Z149" s="134"/>
      <c r="AA149" s="135" t="s">
        <v>187</v>
      </c>
      <c r="AB149" s="135">
        <v>26</v>
      </c>
      <c r="AC149" s="135">
        <v>2300</v>
      </c>
      <c r="AD149" s="136"/>
      <c r="AE149" s="342"/>
      <c r="AF149" s="343"/>
    </row>
    <row r="150" spans="18:32" x14ac:dyDescent="0.15">
      <c r="R150" s="129">
        <v>44164</v>
      </c>
      <c r="S150" s="128" t="s">
        <v>2156</v>
      </c>
      <c r="T150" s="128">
        <v>64.290000000000006</v>
      </c>
      <c r="U150" s="128">
        <v>4000</v>
      </c>
      <c r="V150" s="133">
        <f t="shared" si="9"/>
        <v>62.21807435059884</v>
      </c>
      <c r="W150" s="344">
        <f>AVERAGE(V150:V169)</f>
        <v>66.774652137724857</v>
      </c>
      <c r="X150" s="346">
        <v>44136</v>
      </c>
      <c r="Z150" s="134"/>
      <c r="AA150" s="128" t="s">
        <v>2147</v>
      </c>
      <c r="AB150" s="128">
        <v>85.18</v>
      </c>
      <c r="AC150" s="128">
        <v>3900</v>
      </c>
      <c r="AD150" s="133">
        <f t="shared" si="8"/>
        <v>45.785395632777643</v>
      </c>
      <c r="AE150" s="342"/>
      <c r="AF150" s="343"/>
    </row>
    <row r="151" spans="18:32" x14ac:dyDescent="0.15">
      <c r="R151" s="129">
        <v>44164</v>
      </c>
      <c r="S151" s="128" t="s">
        <v>2150</v>
      </c>
      <c r="T151" s="128">
        <v>35.409999999999997</v>
      </c>
      <c r="U151" s="128">
        <v>2700</v>
      </c>
      <c r="V151" s="133">
        <f t="shared" si="9"/>
        <v>76.249646992375048</v>
      </c>
      <c r="W151" s="345"/>
      <c r="X151" s="346"/>
      <c r="Z151" s="134"/>
      <c r="AA151" s="128" t="s">
        <v>553</v>
      </c>
      <c r="AB151" s="128">
        <v>69</v>
      </c>
      <c r="AC151" s="128">
        <v>3700</v>
      </c>
      <c r="AD151" s="133">
        <f t="shared" si="8"/>
        <v>53.623188405797102</v>
      </c>
      <c r="AE151" s="342"/>
      <c r="AF151" s="343"/>
    </row>
    <row r="152" spans="18:32" x14ac:dyDescent="0.15">
      <c r="R152" s="137">
        <v>44163</v>
      </c>
      <c r="S152" s="123" t="s">
        <v>2150</v>
      </c>
      <c r="T152" s="123">
        <v>29</v>
      </c>
      <c r="U152" s="123">
        <v>2000</v>
      </c>
      <c r="V152" s="136"/>
      <c r="W152" s="347"/>
      <c r="X152" s="348"/>
      <c r="Z152" s="134"/>
      <c r="AA152" s="135" t="s">
        <v>187</v>
      </c>
      <c r="AB152" s="135">
        <v>26</v>
      </c>
      <c r="AC152" s="135">
        <v>2000</v>
      </c>
      <c r="AD152" s="136"/>
      <c r="AE152" s="342"/>
      <c r="AF152" s="343"/>
    </row>
    <row r="153" spans="18:32" x14ac:dyDescent="0.15">
      <c r="R153" s="129">
        <v>44162</v>
      </c>
      <c r="S153" s="128" t="s">
        <v>2150</v>
      </c>
      <c r="T153" s="128">
        <v>35</v>
      </c>
      <c r="U153" s="128">
        <v>2400</v>
      </c>
      <c r="V153" s="133">
        <f t="shared" si="9"/>
        <v>68.571428571428569</v>
      </c>
      <c r="W153" s="345"/>
      <c r="X153" s="346"/>
      <c r="Z153" s="134"/>
      <c r="AA153" s="135" t="s">
        <v>187</v>
      </c>
      <c r="AB153" s="135">
        <v>29</v>
      </c>
      <c r="AC153" s="135">
        <v>2300</v>
      </c>
      <c r="AD153" s="136"/>
      <c r="AE153" s="342"/>
      <c r="AF153" s="343"/>
    </row>
    <row r="154" spans="18:32" x14ac:dyDescent="0.15">
      <c r="R154" s="129">
        <v>44161</v>
      </c>
      <c r="S154" s="128" t="s">
        <v>2150</v>
      </c>
      <c r="T154" s="128">
        <v>33.270000000000003</v>
      </c>
      <c r="U154" s="128">
        <v>2400</v>
      </c>
      <c r="V154" s="133">
        <f t="shared" si="9"/>
        <v>72.137060414788095</v>
      </c>
      <c r="W154" s="345"/>
      <c r="X154" s="346"/>
      <c r="Z154" s="134"/>
      <c r="AA154" s="135" t="s">
        <v>187</v>
      </c>
      <c r="AB154" s="135">
        <v>26</v>
      </c>
      <c r="AC154" s="135">
        <v>2400</v>
      </c>
      <c r="AD154" s="136"/>
      <c r="AE154" s="342"/>
      <c r="AF154" s="343"/>
    </row>
    <row r="155" spans="18:32" x14ac:dyDescent="0.15">
      <c r="R155" s="129">
        <v>44160</v>
      </c>
      <c r="S155" s="128" t="s">
        <v>2150</v>
      </c>
      <c r="T155" s="128">
        <v>35.409999999999997</v>
      </c>
      <c r="U155" s="128">
        <v>2700</v>
      </c>
      <c r="V155" s="133">
        <f t="shared" si="9"/>
        <v>76.249646992375048</v>
      </c>
      <c r="W155" s="345"/>
      <c r="X155" s="346"/>
      <c r="Z155" s="134"/>
      <c r="AA155" s="128" t="s">
        <v>553</v>
      </c>
      <c r="AB155" s="128">
        <v>77</v>
      </c>
      <c r="AC155" s="128">
        <v>3900</v>
      </c>
      <c r="AD155" s="133">
        <f t="shared" si="8"/>
        <v>50.649350649350652</v>
      </c>
      <c r="AE155" s="342"/>
      <c r="AF155" s="343"/>
    </row>
    <row r="156" spans="18:32" x14ac:dyDescent="0.15">
      <c r="R156" s="129">
        <v>44157</v>
      </c>
      <c r="S156" s="128" t="s">
        <v>2150</v>
      </c>
      <c r="T156" s="128">
        <v>34</v>
      </c>
      <c r="U156" s="128">
        <v>2300</v>
      </c>
      <c r="V156" s="133">
        <f t="shared" si="9"/>
        <v>67.647058823529406</v>
      </c>
      <c r="W156" s="345"/>
      <c r="X156" s="346"/>
      <c r="Z156" s="134"/>
      <c r="AA156" s="135" t="s">
        <v>187</v>
      </c>
      <c r="AB156" s="135">
        <v>26</v>
      </c>
      <c r="AC156" s="135">
        <v>2300</v>
      </c>
      <c r="AD156" s="136"/>
      <c r="AE156" s="342"/>
      <c r="AF156" s="343"/>
    </row>
    <row r="157" spans="18:32" x14ac:dyDescent="0.15">
      <c r="R157" s="129">
        <v>44153</v>
      </c>
      <c r="S157" s="128" t="s">
        <v>2154</v>
      </c>
      <c r="T157" s="128">
        <v>87.77</v>
      </c>
      <c r="U157" s="128">
        <v>4900</v>
      </c>
      <c r="V157" s="133">
        <f t="shared" si="9"/>
        <v>55.82773157115188</v>
      </c>
      <c r="W157" s="345"/>
      <c r="X157" s="346"/>
      <c r="Z157" s="134"/>
      <c r="AA157" s="135" t="s">
        <v>187</v>
      </c>
      <c r="AB157" s="135">
        <v>29.55</v>
      </c>
      <c r="AC157" s="135">
        <v>2300</v>
      </c>
      <c r="AD157" s="136"/>
      <c r="AE157" s="342"/>
      <c r="AF157" s="343"/>
    </row>
    <row r="158" spans="18:32" x14ac:dyDescent="0.15">
      <c r="R158" s="129">
        <v>44151</v>
      </c>
      <c r="S158" s="128" t="s">
        <v>2155</v>
      </c>
      <c r="T158" s="128">
        <v>34</v>
      </c>
      <c r="U158" s="128">
        <v>2600</v>
      </c>
      <c r="V158" s="133">
        <f t="shared" si="9"/>
        <v>76.470588235294116</v>
      </c>
      <c r="W158" s="345"/>
      <c r="X158" s="346"/>
      <c r="Z158" s="134"/>
      <c r="AA158" s="135" t="s">
        <v>187</v>
      </c>
      <c r="AB158" s="135">
        <v>23</v>
      </c>
      <c r="AC158" s="135">
        <v>2400</v>
      </c>
      <c r="AD158" s="136"/>
      <c r="AE158" s="342"/>
      <c r="AF158" s="343"/>
    </row>
    <row r="159" spans="18:32" x14ac:dyDescent="0.15">
      <c r="R159" s="129">
        <v>44151</v>
      </c>
      <c r="S159" s="128" t="s">
        <v>2150</v>
      </c>
      <c r="T159" s="128">
        <v>35.409999999999997</v>
      </c>
      <c r="U159" s="128">
        <v>2600</v>
      </c>
      <c r="V159" s="133">
        <f t="shared" si="9"/>
        <v>73.425585992657446</v>
      </c>
      <c r="W159" s="345"/>
      <c r="X159" s="346"/>
      <c r="Z159" s="134"/>
      <c r="AA159" s="128" t="s">
        <v>2142</v>
      </c>
      <c r="AB159" s="128">
        <v>63.01</v>
      </c>
      <c r="AC159" s="128">
        <v>3500</v>
      </c>
      <c r="AD159" s="133">
        <f t="shared" si="8"/>
        <v>55.546738612918588</v>
      </c>
      <c r="AE159" s="342"/>
      <c r="AF159" s="343"/>
    </row>
    <row r="160" spans="18:32" x14ac:dyDescent="0.15">
      <c r="R160" s="129">
        <v>44149</v>
      </c>
      <c r="S160" s="128" t="s">
        <v>2150</v>
      </c>
      <c r="T160" s="128">
        <v>35</v>
      </c>
      <c r="U160" s="128">
        <v>2600</v>
      </c>
      <c r="V160" s="133">
        <f t="shared" si="9"/>
        <v>74.285714285714292</v>
      </c>
      <c r="W160" s="345"/>
      <c r="X160" s="346"/>
      <c r="Z160" s="134">
        <v>44105</v>
      </c>
      <c r="AA160" s="128" t="s">
        <v>553</v>
      </c>
      <c r="AB160" s="128">
        <v>89</v>
      </c>
      <c r="AC160" s="128">
        <v>4300</v>
      </c>
      <c r="AD160" s="133">
        <f t="shared" si="8"/>
        <v>48.314606741573037</v>
      </c>
      <c r="AE160" s="342">
        <f>AVERAGE(AD160:AD175)</f>
        <v>52.47121456770855</v>
      </c>
      <c r="AF160" s="343">
        <v>44105</v>
      </c>
    </row>
    <row r="161" spans="18:32" x14ac:dyDescent="0.15">
      <c r="R161" s="129">
        <v>44149</v>
      </c>
      <c r="S161" s="128" t="s">
        <v>2155</v>
      </c>
      <c r="T161" s="128">
        <v>35.51</v>
      </c>
      <c r="U161" s="128">
        <v>2600</v>
      </c>
      <c r="V161" s="133">
        <f t="shared" si="9"/>
        <v>73.218811602365534</v>
      </c>
      <c r="W161" s="345"/>
      <c r="X161" s="346"/>
      <c r="Z161" s="134"/>
      <c r="AA161" s="128" t="s">
        <v>2142</v>
      </c>
      <c r="AB161" s="128">
        <v>63</v>
      </c>
      <c r="AC161" s="128">
        <v>3700</v>
      </c>
      <c r="AD161" s="133">
        <f t="shared" si="8"/>
        <v>58.730158730158728</v>
      </c>
      <c r="AE161" s="342"/>
      <c r="AF161" s="343"/>
    </row>
    <row r="162" spans="18:32" x14ac:dyDescent="0.15">
      <c r="R162" s="129">
        <v>44148</v>
      </c>
      <c r="S162" s="128" t="s">
        <v>2150</v>
      </c>
      <c r="T162" s="128">
        <v>32.9</v>
      </c>
      <c r="U162" s="128">
        <v>2400</v>
      </c>
      <c r="V162" s="133">
        <f t="shared" si="9"/>
        <v>72.948328267477208</v>
      </c>
      <c r="W162" s="345"/>
      <c r="X162" s="346"/>
      <c r="Z162" s="134"/>
      <c r="AA162" s="128" t="s">
        <v>2142</v>
      </c>
      <c r="AB162" s="128">
        <v>61</v>
      </c>
      <c r="AC162" s="128">
        <v>3600</v>
      </c>
      <c r="AD162" s="133">
        <f t="shared" si="8"/>
        <v>59.016393442622949</v>
      </c>
      <c r="AE162" s="342"/>
      <c r="AF162" s="343"/>
    </row>
    <row r="163" spans="18:32" x14ac:dyDescent="0.15">
      <c r="R163" s="129">
        <v>44143</v>
      </c>
      <c r="S163" s="128" t="s">
        <v>2155</v>
      </c>
      <c r="T163" s="128">
        <v>34</v>
      </c>
      <c r="U163" s="128">
        <v>2550</v>
      </c>
      <c r="V163" s="133">
        <f t="shared" si="9"/>
        <v>75</v>
      </c>
      <c r="W163" s="345"/>
      <c r="X163" s="346"/>
      <c r="Z163" s="134"/>
      <c r="AA163" s="128" t="s">
        <v>553</v>
      </c>
      <c r="AB163" s="128">
        <v>69</v>
      </c>
      <c r="AC163" s="128">
        <v>3700</v>
      </c>
      <c r="AD163" s="133">
        <f t="shared" si="8"/>
        <v>53.623188405797102</v>
      </c>
      <c r="AE163" s="342"/>
      <c r="AF163" s="343"/>
    </row>
    <row r="164" spans="18:32" x14ac:dyDescent="0.15">
      <c r="R164" s="129">
        <v>44143</v>
      </c>
      <c r="S164" s="128" t="s">
        <v>2154</v>
      </c>
      <c r="T164" s="128">
        <v>89</v>
      </c>
      <c r="U164" s="128">
        <v>4100</v>
      </c>
      <c r="V164" s="133">
        <f t="shared" si="9"/>
        <v>46.067415730337082</v>
      </c>
      <c r="W164" s="345"/>
      <c r="X164" s="346"/>
      <c r="Z164" s="134"/>
      <c r="AA164" s="128" t="s">
        <v>2142</v>
      </c>
      <c r="AB164" s="128">
        <v>61.9</v>
      </c>
      <c r="AC164" s="128">
        <v>3600</v>
      </c>
      <c r="AD164" s="133">
        <f t="shared" si="8"/>
        <v>58.158319870759293</v>
      </c>
      <c r="AE164" s="342"/>
      <c r="AF164" s="343"/>
    </row>
    <row r="165" spans="18:32" x14ac:dyDescent="0.15">
      <c r="R165" s="129">
        <v>44142</v>
      </c>
      <c r="S165" s="128" t="s">
        <v>2156</v>
      </c>
      <c r="T165" s="128">
        <v>61.89</v>
      </c>
      <c r="U165" s="128">
        <v>3500</v>
      </c>
      <c r="V165" s="133">
        <f t="shared" si="9"/>
        <v>56.551947002746807</v>
      </c>
      <c r="W165" s="345"/>
      <c r="X165" s="346"/>
      <c r="Z165" s="134"/>
      <c r="AA165" s="135" t="s">
        <v>187</v>
      </c>
      <c r="AB165" s="135">
        <v>29.43</v>
      </c>
      <c r="AC165" s="135">
        <v>2200</v>
      </c>
      <c r="AD165" s="136"/>
      <c r="AE165" s="342"/>
      <c r="AF165" s="343"/>
    </row>
    <row r="166" spans="18:32" x14ac:dyDescent="0.15">
      <c r="R166" s="129">
        <v>44140</v>
      </c>
      <c r="S166" s="128" t="s">
        <v>2154</v>
      </c>
      <c r="T166" s="128">
        <v>89</v>
      </c>
      <c r="U166" s="128">
        <v>3900</v>
      </c>
      <c r="V166" s="133">
        <f t="shared" si="9"/>
        <v>43.820224719101127</v>
      </c>
      <c r="W166" s="345"/>
      <c r="X166" s="346"/>
      <c r="Z166" s="134"/>
      <c r="AA166" s="128" t="s">
        <v>2145</v>
      </c>
      <c r="AB166" s="128">
        <v>60</v>
      </c>
      <c r="AC166" s="128">
        <v>2000</v>
      </c>
      <c r="AD166" s="133">
        <f t="shared" si="8"/>
        <v>33.333333333333336</v>
      </c>
      <c r="AE166" s="342"/>
      <c r="AF166" s="343"/>
    </row>
    <row r="167" spans="18:32" x14ac:dyDescent="0.15">
      <c r="R167" s="129">
        <v>44136</v>
      </c>
      <c r="S167" s="128" t="s">
        <v>2150</v>
      </c>
      <c r="T167" s="128">
        <v>33.880000000000003</v>
      </c>
      <c r="U167" s="128">
        <v>2800</v>
      </c>
      <c r="V167" s="133">
        <f t="shared" si="9"/>
        <v>82.644628099173545</v>
      </c>
      <c r="W167" s="345"/>
      <c r="X167" s="346"/>
      <c r="Z167" s="134"/>
      <c r="AA167" s="135" t="s">
        <v>2142</v>
      </c>
      <c r="AB167" s="135">
        <v>26</v>
      </c>
      <c r="AC167" s="135">
        <v>2200</v>
      </c>
      <c r="AD167" s="136"/>
      <c r="AE167" s="342"/>
      <c r="AF167" s="343"/>
    </row>
    <row r="168" spans="18:32" x14ac:dyDescent="0.15">
      <c r="R168" s="129">
        <v>44136</v>
      </c>
      <c r="S168" s="128" t="s">
        <v>2150</v>
      </c>
      <c r="T168" s="128">
        <v>34.22</v>
      </c>
      <c r="U168" s="128">
        <v>2600</v>
      </c>
      <c r="V168" s="133">
        <f t="shared" si="9"/>
        <v>75.978959672706026</v>
      </c>
      <c r="W168" s="345"/>
      <c r="X168" s="346"/>
      <c r="Z168" s="134"/>
      <c r="AA168" s="135" t="s">
        <v>187</v>
      </c>
      <c r="AB168" s="135">
        <v>26</v>
      </c>
      <c r="AC168" s="135">
        <v>2300</v>
      </c>
      <c r="AD168" s="136"/>
      <c r="AE168" s="342"/>
      <c r="AF168" s="343"/>
    </row>
    <row r="169" spans="18:32" x14ac:dyDescent="0.15">
      <c r="R169" s="129">
        <v>44136</v>
      </c>
      <c r="S169" s="128" t="s">
        <v>2154</v>
      </c>
      <c r="T169" s="128">
        <v>88.82</v>
      </c>
      <c r="U169" s="128">
        <v>3500</v>
      </c>
      <c r="V169" s="133">
        <f t="shared" si="9"/>
        <v>39.405539292952042</v>
      </c>
      <c r="W169" s="345"/>
      <c r="X169" s="346"/>
      <c r="Z169" s="134"/>
      <c r="AA169" s="135" t="s">
        <v>187</v>
      </c>
      <c r="AB169" s="135">
        <v>26</v>
      </c>
      <c r="AC169" s="135">
        <v>2350</v>
      </c>
      <c r="AD169" s="136"/>
      <c r="AE169" s="342"/>
      <c r="AF169" s="343"/>
    </row>
    <row r="170" spans="18:32" x14ac:dyDescent="0.15">
      <c r="R170" s="129">
        <v>44135</v>
      </c>
      <c r="S170" s="128" t="s">
        <v>2154</v>
      </c>
      <c r="T170" s="128">
        <v>88</v>
      </c>
      <c r="U170" s="128">
        <v>4000</v>
      </c>
      <c r="V170" s="133">
        <f t="shared" si="9"/>
        <v>45.454545454545453</v>
      </c>
      <c r="W170" s="344">
        <f>AVERAGE(V170:V188)</f>
        <v>59.937351430314997</v>
      </c>
      <c r="X170" s="346">
        <v>44105</v>
      </c>
      <c r="Z170" s="134"/>
      <c r="AA170" s="128" t="s">
        <v>553</v>
      </c>
      <c r="AB170" s="128">
        <v>77</v>
      </c>
      <c r="AC170" s="128">
        <v>3700</v>
      </c>
      <c r="AD170" s="133">
        <f t="shared" si="8"/>
        <v>48.051948051948052</v>
      </c>
      <c r="AE170" s="342"/>
      <c r="AF170" s="343"/>
    </row>
    <row r="171" spans="18:32" x14ac:dyDescent="0.15">
      <c r="R171" s="129">
        <v>44134</v>
      </c>
      <c r="S171" s="128" t="s">
        <v>2154</v>
      </c>
      <c r="T171" s="128">
        <v>89</v>
      </c>
      <c r="U171" s="128">
        <v>4300</v>
      </c>
      <c r="V171" s="133">
        <f t="shared" si="9"/>
        <v>48.314606741573037</v>
      </c>
      <c r="W171" s="345"/>
      <c r="X171" s="346"/>
      <c r="Z171" s="134"/>
      <c r="AA171" s="128" t="s">
        <v>207</v>
      </c>
      <c r="AB171" s="128">
        <v>77.45</v>
      </c>
      <c r="AC171" s="128">
        <v>4100</v>
      </c>
      <c r="AD171" s="133">
        <f t="shared" si="8"/>
        <v>52.937378954163975</v>
      </c>
      <c r="AE171" s="342"/>
      <c r="AF171" s="343"/>
    </row>
    <row r="172" spans="18:32" x14ac:dyDescent="0.15">
      <c r="R172" s="129">
        <v>44130</v>
      </c>
      <c r="S172" s="128" t="s">
        <v>2150</v>
      </c>
      <c r="T172" s="128">
        <v>34</v>
      </c>
      <c r="U172" s="128">
        <v>2300</v>
      </c>
      <c r="V172" s="133">
        <f t="shared" si="9"/>
        <v>67.647058823529406</v>
      </c>
      <c r="W172" s="345"/>
      <c r="X172" s="346"/>
      <c r="Z172" s="134"/>
      <c r="AA172" s="128" t="s">
        <v>187</v>
      </c>
      <c r="AB172" s="128">
        <v>63</v>
      </c>
      <c r="AC172" s="128">
        <v>3800</v>
      </c>
      <c r="AD172" s="133">
        <f t="shared" si="8"/>
        <v>60.317460317460316</v>
      </c>
      <c r="AE172" s="342"/>
      <c r="AF172" s="343"/>
    </row>
    <row r="173" spans="18:32" x14ac:dyDescent="0.15">
      <c r="R173" s="129">
        <v>44129</v>
      </c>
      <c r="S173" s="128" t="s">
        <v>2150</v>
      </c>
      <c r="T173" s="128">
        <v>35.46</v>
      </c>
      <c r="U173" s="128">
        <v>2600</v>
      </c>
      <c r="V173" s="133">
        <f t="shared" si="9"/>
        <v>73.322053017484492</v>
      </c>
      <c r="W173" s="345"/>
      <c r="X173" s="346"/>
      <c r="Z173" s="134"/>
      <c r="AA173" s="128" t="s">
        <v>553</v>
      </c>
      <c r="AB173" s="128">
        <v>77</v>
      </c>
      <c r="AC173" s="128">
        <v>4520</v>
      </c>
      <c r="AD173" s="133">
        <f t="shared" si="8"/>
        <v>58.701298701298704</v>
      </c>
      <c r="AE173" s="342"/>
      <c r="AF173" s="343"/>
    </row>
    <row r="174" spans="18:32" x14ac:dyDescent="0.15">
      <c r="R174" s="129">
        <v>44129</v>
      </c>
      <c r="S174" s="128" t="s">
        <v>2150</v>
      </c>
      <c r="T174" s="128">
        <v>37</v>
      </c>
      <c r="U174" s="128">
        <v>2700</v>
      </c>
      <c r="V174" s="133">
        <f t="shared" si="9"/>
        <v>72.972972972972968</v>
      </c>
      <c r="W174" s="345"/>
      <c r="X174" s="346"/>
      <c r="Z174" s="134"/>
      <c r="AA174" s="128" t="s">
        <v>207</v>
      </c>
      <c r="AB174" s="128">
        <v>82.61</v>
      </c>
      <c r="AC174" s="128">
        <v>3800</v>
      </c>
      <c r="AD174" s="133">
        <f t="shared" si="8"/>
        <v>45.99927369567849</v>
      </c>
      <c r="AE174" s="342"/>
      <c r="AF174" s="343"/>
    </row>
    <row r="175" spans="18:32" x14ac:dyDescent="0.15">
      <c r="R175" s="129">
        <v>44128</v>
      </c>
      <c r="S175" s="128" t="s">
        <v>2155</v>
      </c>
      <c r="T175" s="128">
        <v>36</v>
      </c>
      <c r="U175" s="128">
        <v>2600</v>
      </c>
      <c r="V175" s="133">
        <f t="shared" si="9"/>
        <v>72.222222222222229</v>
      </c>
      <c r="W175" s="345"/>
      <c r="X175" s="346"/>
      <c r="Z175" s="134"/>
      <c r="AA175" s="135" t="s">
        <v>187</v>
      </c>
      <c r="AB175" s="135">
        <v>29.43</v>
      </c>
      <c r="AC175" s="135">
        <v>2200</v>
      </c>
      <c r="AD175" s="136"/>
      <c r="AE175" s="342"/>
      <c r="AF175" s="343"/>
    </row>
    <row r="176" spans="18:32" x14ac:dyDescent="0.15">
      <c r="R176" s="129">
        <v>44128</v>
      </c>
      <c r="S176" s="128" t="s">
        <v>2155</v>
      </c>
      <c r="T176" s="128">
        <v>33</v>
      </c>
      <c r="U176" s="128">
        <v>2400</v>
      </c>
      <c r="V176" s="133">
        <f t="shared" si="9"/>
        <v>72.727272727272734</v>
      </c>
      <c r="W176" s="345"/>
      <c r="X176" s="346"/>
      <c r="Z176" s="134">
        <v>44075</v>
      </c>
      <c r="AA176" s="128" t="s">
        <v>207</v>
      </c>
      <c r="AB176" s="128">
        <v>78</v>
      </c>
      <c r="AC176" s="128">
        <v>4100</v>
      </c>
      <c r="AD176" s="133">
        <f t="shared" si="8"/>
        <v>52.564102564102562</v>
      </c>
      <c r="AE176" s="342">
        <f>AVERAGE(AD176:AD200)</f>
        <v>54.610255625716064</v>
      </c>
      <c r="AF176" s="343">
        <v>44075</v>
      </c>
    </row>
    <row r="177" spans="18:32" x14ac:dyDescent="0.15">
      <c r="R177" s="129">
        <v>44126</v>
      </c>
      <c r="S177" s="128" t="s">
        <v>2154</v>
      </c>
      <c r="T177" s="128">
        <v>89</v>
      </c>
      <c r="U177" s="128">
        <v>3800</v>
      </c>
      <c r="V177" s="133">
        <f t="shared" si="9"/>
        <v>42.696629213483149</v>
      </c>
      <c r="W177" s="345"/>
      <c r="X177" s="346"/>
      <c r="Z177" s="134"/>
      <c r="AA177" s="128" t="s">
        <v>553</v>
      </c>
      <c r="AB177" s="128">
        <v>69</v>
      </c>
      <c r="AC177" s="128">
        <v>3700</v>
      </c>
      <c r="AD177" s="133">
        <f t="shared" si="8"/>
        <v>53.623188405797102</v>
      </c>
      <c r="AE177" s="342"/>
      <c r="AF177" s="343"/>
    </row>
    <row r="178" spans="18:32" x14ac:dyDescent="0.15">
      <c r="R178" s="129">
        <v>44125</v>
      </c>
      <c r="S178" s="128" t="s">
        <v>2155</v>
      </c>
      <c r="T178" s="128">
        <v>35.74</v>
      </c>
      <c r="U178" s="128">
        <v>2600</v>
      </c>
      <c r="V178" s="133">
        <f t="shared" si="9"/>
        <v>72.747621712367092</v>
      </c>
      <c r="W178" s="345"/>
      <c r="X178" s="346"/>
      <c r="Z178" s="134"/>
      <c r="AA178" s="128" t="s">
        <v>207</v>
      </c>
      <c r="AB178" s="128">
        <v>77.459999999999994</v>
      </c>
      <c r="AC178" s="128">
        <v>4200</v>
      </c>
      <c r="AD178" s="133">
        <f t="shared" si="8"/>
        <v>54.221533694810226</v>
      </c>
      <c r="AE178" s="342"/>
      <c r="AF178" s="343"/>
    </row>
    <row r="179" spans="18:32" x14ac:dyDescent="0.15">
      <c r="R179" s="129">
        <v>44124</v>
      </c>
      <c r="S179" s="128" t="s">
        <v>2150</v>
      </c>
      <c r="T179" s="128">
        <v>35</v>
      </c>
      <c r="U179" s="128">
        <v>2500</v>
      </c>
      <c r="V179" s="133">
        <f t="shared" si="9"/>
        <v>71.428571428571431</v>
      </c>
      <c r="W179" s="345"/>
      <c r="X179" s="346"/>
      <c r="Z179" s="134"/>
      <c r="AA179" s="135" t="s">
        <v>187</v>
      </c>
      <c r="AB179" s="135">
        <v>25</v>
      </c>
      <c r="AC179" s="135">
        <v>2200</v>
      </c>
      <c r="AD179" s="136"/>
      <c r="AE179" s="342"/>
      <c r="AF179" s="343"/>
    </row>
    <row r="180" spans="18:32" x14ac:dyDescent="0.15">
      <c r="R180" s="129">
        <v>44122</v>
      </c>
      <c r="S180" s="128" t="s">
        <v>2150</v>
      </c>
      <c r="T180" s="128">
        <v>34.44</v>
      </c>
      <c r="U180" s="128">
        <v>2500</v>
      </c>
      <c r="V180" s="133">
        <f t="shared" si="9"/>
        <v>72.59001161440186</v>
      </c>
      <c r="W180" s="345"/>
      <c r="X180" s="346"/>
      <c r="Z180" s="134"/>
      <c r="AA180" s="128" t="s">
        <v>2142</v>
      </c>
      <c r="AB180" s="128">
        <v>62.67</v>
      </c>
      <c r="AC180" s="128">
        <v>3800</v>
      </c>
      <c r="AD180" s="133">
        <f t="shared" si="8"/>
        <v>60.635072602521142</v>
      </c>
      <c r="AE180" s="342"/>
      <c r="AF180" s="343"/>
    </row>
    <row r="181" spans="18:32" x14ac:dyDescent="0.15">
      <c r="R181" s="129">
        <v>44121</v>
      </c>
      <c r="S181" s="128" t="s">
        <v>2150</v>
      </c>
      <c r="T181" s="128">
        <v>65.81</v>
      </c>
      <c r="U181" s="128">
        <v>2400</v>
      </c>
      <c r="V181" s="133">
        <f t="shared" si="9"/>
        <v>36.468621790001521</v>
      </c>
      <c r="W181" s="345"/>
      <c r="X181" s="346"/>
      <c r="Z181" s="134"/>
      <c r="AA181" s="135" t="s">
        <v>187</v>
      </c>
      <c r="AB181" s="135">
        <v>26.16</v>
      </c>
      <c r="AC181" s="135">
        <v>2100</v>
      </c>
      <c r="AD181" s="136"/>
      <c r="AE181" s="342"/>
      <c r="AF181" s="343"/>
    </row>
    <row r="182" spans="18:32" x14ac:dyDescent="0.15">
      <c r="R182" s="129">
        <v>44121</v>
      </c>
      <c r="S182" s="128" t="s">
        <v>2150</v>
      </c>
      <c r="T182" s="128">
        <v>65.569999999999993</v>
      </c>
      <c r="U182" s="128">
        <v>2500</v>
      </c>
      <c r="V182" s="133">
        <f t="shared" si="9"/>
        <v>38.127192313558034</v>
      </c>
      <c r="W182" s="345"/>
      <c r="X182" s="346"/>
      <c r="Z182" s="134"/>
      <c r="AA182" s="135" t="s">
        <v>187</v>
      </c>
      <c r="AB182" s="135">
        <v>25.55</v>
      </c>
      <c r="AC182" s="135">
        <v>2250</v>
      </c>
      <c r="AD182" s="136"/>
      <c r="AE182" s="342"/>
      <c r="AF182" s="343"/>
    </row>
    <row r="183" spans="18:32" x14ac:dyDescent="0.15">
      <c r="R183" s="129">
        <v>44120</v>
      </c>
      <c r="S183" s="128" t="s">
        <v>2155</v>
      </c>
      <c r="T183" s="128">
        <v>35.51</v>
      </c>
      <c r="U183" s="128">
        <v>2200</v>
      </c>
      <c r="V183" s="133">
        <f t="shared" si="9"/>
        <v>61.954379048155452</v>
      </c>
      <c r="W183" s="345"/>
      <c r="X183" s="346"/>
      <c r="Z183" s="134"/>
      <c r="AA183" s="135" t="s">
        <v>187</v>
      </c>
      <c r="AB183" s="135">
        <v>25.55</v>
      </c>
      <c r="AC183" s="135">
        <v>2300</v>
      </c>
      <c r="AD183" s="136"/>
      <c r="AE183" s="342"/>
      <c r="AF183" s="343"/>
    </row>
    <row r="184" spans="18:32" x14ac:dyDescent="0.15">
      <c r="R184" s="129">
        <v>44119</v>
      </c>
      <c r="S184" s="128" t="s">
        <v>2154</v>
      </c>
      <c r="T184" s="128">
        <v>89</v>
      </c>
      <c r="U184" s="128">
        <v>4200</v>
      </c>
      <c r="V184" s="133">
        <f t="shared" si="9"/>
        <v>47.19101123595506</v>
      </c>
      <c r="W184" s="345"/>
      <c r="X184" s="346"/>
      <c r="Z184" s="134"/>
      <c r="AA184" s="128" t="s">
        <v>2133</v>
      </c>
      <c r="AB184" s="128">
        <v>54</v>
      </c>
      <c r="AC184" s="128">
        <v>3600</v>
      </c>
      <c r="AD184" s="133">
        <f t="shared" si="8"/>
        <v>66.666666666666671</v>
      </c>
      <c r="AE184" s="342"/>
      <c r="AF184" s="343"/>
    </row>
    <row r="185" spans="18:32" x14ac:dyDescent="0.15">
      <c r="R185" s="129">
        <v>44118</v>
      </c>
      <c r="S185" s="128" t="s">
        <v>2156</v>
      </c>
      <c r="T185" s="128">
        <v>63</v>
      </c>
      <c r="U185" s="128">
        <v>3750</v>
      </c>
      <c r="V185" s="133">
        <f t="shared" si="9"/>
        <v>59.523809523809526</v>
      </c>
      <c r="W185" s="345"/>
      <c r="X185" s="346"/>
      <c r="Z185" s="134"/>
      <c r="AA185" s="128" t="s">
        <v>553</v>
      </c>
      <c r="AB185" s="128">
        <v>69.83</v>
      </c>
      <c r="AC185" s="128">
        <v>3600</v>
      </c>
      <c r="AD185" s="133">
        <f t="shared" si="8"/>
        <v>51.553773449806677</v>
      </c>
      <c r="AE185" s="342"/>
      <c r="AF185" s="343"/>
    </row>
    <row r="186" spans="18:32" x14ac:dyDescent="0.15">
      <c r="R186" s="129">
        <v>44116</v>
      </c>
      <c r="S186" s="128" t="s">
        <v>2150</v>
      </c>
      <c r="T186" s="128">
        <v>35</v>
      </c>
      <c r="U186" s="128">
        <v>2400</v>
      </c>
      <c r="V186" s="133">
        <f t="shared" si="9"/>
        <v>68.571428571428569</v>
      </c>
      <c r="W186" s="345"/>
      <c r="X186" s="346"/>
      <c r="Z186" s="134"/>
      <c r="AA186" s="128" t="s">
        <v>207</v>
      </c>
      <c r="AB186" s="128">
        <v>77</v>
      </c>
      <c r="AC186" s="128">
        <v>4000</v>
      </c>
      <c r="AD186" s="133">
        <f t="shared" si="8"/>
        <v>51.948051948051948</v>
      </c>
      <c r="AE186" s="342"/>
      <c r="AF186" s="343"/>
    </row>
    <row r="187" spans="18:32" x14ac:dyDescent="0.15">
      <c r="R187" s="129">
        <v>44111</v>
      </c>
      <c r="S187" s="128" t="s">
        <v>2154</v>
      </c>
      <c r="T187" s="128">
        <v>87.77</v>
      </c>
      <c r="U187" s="128">
        <v>4600</v>
      </c>
      <c r="V187" s="133">
        <f t="shared" si="9"/>
        <v>52.409707189244621</v>
      </c>
      <c r="W187" s="345"/>
      <c r="X187" s="346"/>
      <c r="Z187" s="134"/>
      <c r="AA187" s="128" t="s">
        <v>553</v>
      </c>
      <c r="AB187" s="128">
        <v>77</v>
      </c>
      <c r="AC187" s="128">
        <v>4000</v>
      </c>
      <c r="AD187" s="133">
        <f t="shared" si="8"/>
        <v>51.948051948051948</v>
      </c>
      <c r="AE187" s="342"/>
      <c r="AF187" s="343"/>
    </row>
    <row r="188" spans="18:32" x14ac:dyDescent="0.15">
      <c r="R188" s="129">
        <v>44109</v>
      </c>
      <c r="S188" s="128" t="s">
        <v>2155</v>
      </c>
      <c r="T188" s="128">
        <v>41.64</v>
      </c>
      <c r="U188" s="128">
        <v>2600</v>
      </c>
      <c r="V188" s="133">
        <f t="shared" si="9"/>
        <v>62.439961575408262</v>
      </c>
      <c r="W188" s="345"/>
      <c r="X188" s="346"/>
      <c r="Z188" s="134"/>
      <c r="AA188" s="135" t="s">
        <v>187</v>
      </c>
      <c r="AB188" s="135">
        <v>26.16</v>
      </c>
      <c r="AC188" s="135">
        <v>2300</v>
      </c>
      <c r="AD188" s="136"/>
      <c r="AE188" s="342"/>
      <c r="AF188" s="343"/>
    </row>
    <row r="189" spans="18:32" x14ac:dyDescent="0.15">
      <c r="R189" s="129">
        <v>44104</v>
      </c>
      <c r="S189" s="128" t="s">
        <v>2155</v>
      </c>
      <c r="T189" s="128">
        <v>37</v>
      </c>
      <c r="U189" s="128">
        <v>2450</v>
      </c>
      <c r="V189" s="133">
        <f t="shared" si="9"/>
        <v>66.21621621621621</v>
      </c>
      <c r="W189" s="344">
        <f>AVERAGE(V189:V211)</f>
        <v>66.306193467877577</v>
      </c>
      <c r="X189" s="346">
        <v>44075</v>
      </c>
      <c r="Z189" s="134"/>
      <c r="AA189" s="135" t="s">
        <v>187</v>
      </c>
      <c r="AB189" s="135">
        <v>26</v>
      </c>
      <c r="AC189" s="135">
        <v>2200</v>
      </c>
      <c r="AD189" s="136"/>
      <c r="AE189" s="342"/>
      <c r="AF189" s="343"/>
    </row>
    <row r="190" spans="18:32" x14ac:dyDescent="0.15">
      <c r="R190" s="129">
        <v>44103</v>
      </c>
      <c r="S190" s="128" t="s">
        <v>2155</v>
      </c>
      <c r="T190" s="128">
        <v>33.270000000000003</v>
      </c>
      <c r="U190" s="128">
        <v>2300</v>
      </c>
      <c r="V190" s="133">
        <f t="shared" si="9"/>
        <v>69.131349564171927</v>
      </c>
      <c r="W190" s="345"/>
      <c r="X190" s="346"/>
      <c r="Z190" s="134"/>
      <c r="AA190" s="128" t="s">
        <v>185</v>
      </c>
      <c r="AB190" s="128">
        <v>89</v>
      </c>
      <c r="AC190" s="128">
        <v>5300</v>
      </c>
      <c r="AD190" s="133">
        <f t="shared" ref="AD190:AD197" si="10">AC190/AB190</f>
        <v>59.550561797752806</v>
      </c>
      <c r="AE190" s="342"/>
      <c r="AF190" s="343"/>
    </row>
    <row r="191" spans="18:32" x14ac:dyDescent="0.15">
      <c r="R191" s="129">
        <v>44102</v>
      </c>
      <c r="S191" s="128" t="s">
        <v>2155</v>
      </c>
      <c r="T191" s="128">
        <v>32</v>
      </c>
      <c r="U191" s="128">
        <v>2250</v>
      </c>
      <c r="V191" s="133">
        <f t="shared" si="9"/>
        <v>70.3125</v>
      </c>
      <c r="W191" s="345"/>
      <c r="X191" s="346"/>
      <c r="Z191" s="134"/>
      <c r="AA191" s="128" t="s">
        <v>2147</v>
      </c>
      <c r="AB191" s="128">
        <v>60</v>
      </c>
      <c r="AC191" s="128">
        <v>3500</v>
      </c>
      <c r="AD191" s="133">
        <f t="shared" si="10"/>
        <v>58.333333333333336</v>
      </c>
      <c r="AE191" s="342"/>
      <c r="AF191" s="343"/>
    </row>
    <row r="192" spans="18:32" x14ac:dyDescent="0.15">
      <c r="R192" s="129">
        <v>44102</v>
      </c>
      <c r="S192" s="128" t="s">
        <v>2155</v>
      </c>
      <c r="T192" s="128">
        <v>34</v>
      </c>
      <c r="U192" s="128">
        <v>2500</v>
      </c>
      <c r="V192" s="133">
        <f t="shared" si="9"/>
        <v>73.529411764705884</v>
      </c>
      <c r="W192" s="345"/>
      <c r="X192" s="346"/>
      <c r="Z192" s="134"/>
      <c r="AA192" s="128" t="s">
        <v>553</v>
      </c>
      <c r="AB192" s="128">
        <v>68.95</v>
      </c>
      <c r="AC192" s="128">
        <v>3700</v>
      </c>
      <c r="AD192" s="133">
        <f t="shared" si="10"/>
        <v>53.662073966642495</v>
      </c>
      <c r="AE192" s="342"/>
      <c r="AF192" s="343"/>
    </row>
    <row r="193" spans="18:32" x14ac:dyDescent="0.15">
      <c r="R193" s="129">
        <v>44102</v>
      </c>
      <c r="S193" s="128" t="s">
        <v>2154</v>
      </c>
      <c r="T193" s="128">
        <v>124.59</v>
      </c>
      <c r="U193" s="128">
        <v>5300</v>
      </c>
      <c r="V193" s="133">
        <f t="shared" si="9"/>
        <v>42.539529657275864</v>
      </c>
      <c r="W193" s="345"/>
      <c r="X193" s="346"/>
      <c r="Z193" s="134"/>
      <c r="AA193" s="128" t="s">
        <v>2163</v>
      </c>
      <c r="AB193" s="128">
        <v>85.18</v>
      </c>
      <c r="AC193" s="128">
        <v>4400</v>
      </c>
      <c r="AD193" s="133">
        <f t="shared" si="10"/>
        <v>51.655318149800415</v>
      </c>
      <c r="AE193" s="342"/>
      <c r="AF193" s="343"/>
    </row>
    <row r="194" spans="18:32" x14ac:dyDescent="0.15">
      <c r="R194" s="129">
        <v>44101</v>
      </c>
      <c r="S194" s="128" t="s">
        <v>2150</v>
      </c>
      <c r="T194" s="128">
        <v>34.06</v>
      </c>
      <c r="U194" s="128">
        <v>3000</v>
      </c>
      <c r="V194" s="133">
        <f t="shared" si="9"/>
        <v>88.079859072225474</v>
      </c>
      <c r="W194" s="345"/>
      <c r="X194" s="346"/>
      <c r="Z194" s="134"/>
      <c r="AA194" s="128" t="s">
        <v>207</v>
      </c>
      <c r="AB194" s="128">
        <v>77</v>
      </c>
      <c r="AC194" s="128">
        <v>4300</v>
      </c>
      <c r="AD194" s="133">
        <f t="shared" si="10"/>
        <v>55.844155844155843</v>
      </c>
      <c r="AE194" s="342"/>
      <c r="AF194" s="343"/>
    </row>
    <row r="195" spans="18:32" x14ac:dyDescent="0.15">
      <c r="R195" s="129">
        <v>44100</v>
      </c>
      <c r="S195" s="128" t="s">
        <v>2150</v>
      </c>
      <c r="T195" s="128">
        <v>34.44</v>
      </c>
      <c r="U195" s="128">
        <v>2400</v>
      </c>
      <c r="V195" s="133">
        <f t="shared" ref="V195:V234" si="11">U195/T195</f>
        <v>69.686411149825787</v>
      </c>
      <c r="W195" s="345"/>
      <c r="X195" s="346"/>
      <c r="Z195" s="134"/>
      <c r="AA195" s="128" t="s">
        <v>207</v>
      </c>
      <c r="AB195" s="128">
        <v>121.24</v>
      </c>
      <c r="AC195" s="128">
        <v>4500</v>
      </c>
      <c r="AD195" s="133">
        <f t="shared" si="10"/>
        <v>37.116463213460904</v>
      </c>
      <c r="AE195" s="342"/>
      <c r="AF195" s="343"/>
    </row>
    <row r="196" spans="18:32" x14ac:dyDescent="0.15">
      <c r="R196" s="129">
        <v>44099</v>
      </c>
      <c r="S196" s="128" t="s">
        <v>2155</v>
      </c>
      <c r="T196" s="128">
        <v>35</v>
      </c>
      <c r="U196" s="128">
        <v>2400</v>
      </c>
      <c r="V196" s="133">
        <f t="shared" si="11"/>
        <v>68.571428571428569</v>
      </c>
      <c r="W196" s="345"/>
      <c r="X196" s="346"/>
      <c r="Z196" s="134"/>
      <c r="AA196" s="128" t="s">
        <v>553</v>
      </c>
      <c r="AB196" s="128">
        <v>69</v>
      </c>
      <c r="AC196" s="128">
        <v>3800</v>
      </c>
      <c r="AD196" s="133">
        <f t="shared" si="10"/>
        <v>55.072463768115945</v>
      </c>
      <c r="AE196" s="342"/>
      <c r="AF196" s="343"/>
    </row>
    <row r="197" spans="18:32" x14ac:dyDescent="0.15">
      <c r="R197" s="129">
        <v>44099</v>
      </c>
      <c r="S197" s="128" t="s">
        <v>2155</v>
      </c>
      <c r="T197" s="128">
        <v>35</v>
      </c>
      <c r="U197" s="128">
        <v>2400</v>
      </c>
      <c r="V197" s="133">
        <f t="shared" si="11"/>
        <v>68.571428571428569</v>
      </c>
      <c r="W197" s="345"/>
      <c r="X197" s="346"/>
      <c r="Z197" s="134"/>
      <c r="AA197" s="128" t="s">
        <v>553</v>
      </c>
      <c r="AB197" s="128">
        <v>68.95</v>
      </c>
      <c r="AC197" s="128">
        <v>3700</v>
      </c>
      <c r="AD197" s="133">
        <f t="shared" si="10"/>
        <v>53.662073966642495</v>
      </c>
      <c r="AE197" s="342"/>
      <c r="AF197" s="343"/>
    </row>
    <row r="198" spans="18:32" x14ac:dyDescent="0.15">
      <c r="R198" s="129">
        <v>44097</v>
      </c>
      <c r="S198" s="128" t="s">
        <v>2150</v>
      </c>
      <c r="T198" s="128">
        <v>35</v>
      </c>
      <c r="U198" s="128">
        <v>2000</v>
      </c>
      <c r="V198" s="133">
        <f t="shared" si="11"/>
        <v>57.142857142857146</v>
      </c>
      <c r="W198" s="345"/>
      <c r="X198" s="346"/>
      <c r="Z198" s="134"/>
      <c r="AA198" s="135" t="s">
        <v>187</v>
      </c>
      <c r="AB198" s="135">
        <v>26</v>
      </c>
      <c r="AC198" s="135">
        <v>2300</v>
      </c>
      <c r="AD198" s="136"/>
      <c r="AE198" s="342"/>
      <c r="AF198" s="343"/>
    </row>
    <row r="199" spans="18:32" x14ac:dyDescent="0.15">
      <c r="R199" s="129">
        <v>44094</v>
      </c>
      <c r="S199" s="128" t="s">
        <v>2155</v>
      </c>
      <c r="T199" s="128">
        <v>37.130000000000003</v>
      </c>
      <c r="U199" s="128">
        <v>2500</v>
      </c>
      <c r="V199" s="133">
        <f t="shared" si="11"/>
        <v>67.330999192028003</v>
      </c>
      <c r="W199" s="345"/>
      <c r="X199" s="346"/>
      <c r="Z199" s="134"/>
      <c r="AA199" s="128" t="s">
        <v>2142</v>
      </c>
      <c r="AB199" s="128">
        <v>63</v>
      </c>
      <c r="AC199" s="128">
        <v>3800</v>
      </c>
      <c r="AD199" s="133">
        <f>AC199/AB199</f>
        <v>60.317460317460316</v>
      </c>
      <c r="AE199" s="342"/>
      <c r="AF199" s="343"/>
    </row>
    <row r="200" spans="18:32" x14ac:dyDescent="0.15">
      <c r="R200" s="129">
        <v>44090</v>
      </c>
      <c r="S200" s="128" t="s">
        <v>2155</v>
      </c>
      <c r="T200" s="128">
        <v>35.51</v>
      </c>
      <c r="U200" s="128">
        <v>2550</v>
      </c>
      <c r="V200" s="133">
        <f t="shared" si="11"/>
        <v>71.810757533089273</v>
      </c>
      <c r="W200" s="345"/>
      <c r="X200" s="346"/>
      <c r="Z200" s="134"/>
      <c r="AA200" s="135" t="s">
        <v>187</v>
      </c>
      <c r="AB200" s="135">
        <v>26</v>
      </c>
      <c r="AC200" s="135">
        <v>2100</v>
      </c>
      <c r="AD200" s="136"/>
      <c r="AE200" s="342"/>
      <c r="AF200" s="343"/>
    </row>
    <row r="201" spans="18:32" x14ac:dyDescent="0.15">
      <c r="R201" s="129">
        <v>44089</v>
      </c>
      <c r="S201" s="128" t="s">
        <v>2150</v>
      </c>
      <c r="T201" s="128">
        <v>32.840000000000003</v>
      </c>
      <c r="U201" s="128">
        <v>2000</v>
      </c>
      <c r="V201" s="133">
        <f t="shared" si="11"/>
        <v>60.901339829476242</v>
      </c>
      <c r="W201" s="345"/>
      <c r="X201" s="346"/>
      <c r="Z201" s="134">
        <v>44044</v>
      </c>
      <c r="AA201" s="128" t="s">
        <v>207</v>
      </c>
      <c r="AB201" s="128">
        <v>78</v>
      </c>
      <c r="AC201" s="128">
        <v>4200</v>
      </c>
      <c r="AD201" s="133">
        <f>AC201/AB201</f>
        <v>53.846153846153847</v>
      </c>
      <c r="AE201" s="342">
        <f>AVERAGE(AD201:AD220)</f>
        <v>52.395387393461711</v>
      </c>
      <c r="AF201" s="343">
        <v>44044</v>
      </c>
    </row>
    <row r="202" spans="18:32" x14ac:dyDescent="0.15">
      <c r="R202" s="129">
        <v>44088</v>
      </c>
      <c r="S202" s="128" t="s">
        <v>2150</v>
      </c>
      <c r="T202" s="128">
        <v>34.44</v>
      </c>
      <c r="U202" s="128">
        <v>2300</v>
      </c>
      <c r="V202" s="133">
        <f t="shared" si="11"/>
        <v>66.782810685249714</v>
      </c>
      <c r="W202" s="345"/>
      <c r="X202" s="346"/>
      <c r="Z202" s="134"/>
      <c r="AA202" s="135" t="s">
        <v>187</v>
      </c>
      <c r="AB202" s="135">
        <v>29</v>
      </c>
      <c r="AC202" s="135">
        <v>2500</v>
      </c>
      <c r="AD202" s="136"/>
      <c r="AE202" s="342"/>
      <c r="AF202" s="343"/>
    </row>
    <row r="203" spans="18:32" x14ac:dyDescent="0.15">
      <c r="R203" s="129">
        <v>44088</v>
      </c>
      <c r="S203" s="128" t="s">
        <v>2156</v>
      </c>
      <c r="T203" s="128">
        <v>64.290000000000006</v>
      </c>
      <c r="U203" s="128">
        <v>3300</v>
      </c>
      <c r="V203" s="133">
        <f t="shared" si="11"/>
        <v>51.329911339244049</v>
      </c>
      <c r="W203" s="345"/>
      <c r="X203" s="346"/>
      <c r="Z203" s="134"/>
      <c r="AA203" s="128" t="s">
        <v>187</v>
      </c>
      <c r="AB203" s="128">
        <v>72.11</v>
      </c>
      <c r="AC203" s="128">
        <v>3700</v>
      </c>
      <c r="AD203" s="133">
        <f t="shared" ref="AD203:AD209" si="12">AC203/AB203</f>
        <v>51.310497850506174</v>
      </c>
      <c r="AE203" s="342"/>
      <c r="AF203" s="343"/>
    </row>
    <row r="204" spans="18:32" x14ac:dyDescent="0.15">
      <c r="R204" s="129">
        <v>44086</v>
      </c>
      <c r="S204" s="128" t="s">
        <v>2150</v>
      </c>
      <c r="T204" s="128">
        <v>33.770000000000003</v>
      </c>
      <c r="U204" s="128">
        <v>2500</v>
      </c>
      <c r="V204" s="133">
        <f t="shared" si="11"/>
        <v>74.030204323363932</v>
      </c>
      <c r="W204" s="345"/>
      <c r="X204" s="346"/>
      <c r="Z204" s="134"/>
      <c r="AA204" s="128" t="s">
        <v>187</v>
      </c>
      <c r="AB204" s="128">
        <v>72</v>
      </c>
      <c r="AC204" s="128">
        <v>3600</v>
      </c>
      <c r="AD204" s="133">
        <f t="shared" si="12"/>
        <v>50</v>
      </c>
      <c r="AE204" s="342"/>
      <c r="AF204" s="343"/>
    </row>
    <row r="205" spans="18:32" x14ac:dyDescent="0.15">
      <c r="R205" s="129">
        <v>44084</v>
      </c>
      <c r="S205" s="128" t="s">
        <v>2154</v>
      </c>
      <c r="T205" s="128">
        <v>86.65</v>
      </c>
      <c r="U205" s="128">
        <v>3800</v>
      </c>
      <c r="V205" s="133">
        <f t="shared" si="11"/>
        <v>43.854587420657815</v>
      </c>
      <c r="W205" s="345"/>
      <c r="X205" s="346"/>
      <c r="Z205" s="134"/>
      <c r="AA205" s="128" t="s">
        <v>185</v>
      </c>
      <c r="AB205" s="128">
        <v>88</v>
      </c>
      <c r="AC205" s="128">
        <v>3800</v>
      </c>
      <c r="AD205" s="133">
        <f t="shared" si="12"/>
        <v>43.18181818181818</v>
      </c>
      <c r="AE205" s="342"/>
      <c r="AF205" s="343"/>
    </row>
    <row r="206" spans="18:32" x14ac:dyDescent="0.15">
      <c r="R206" s="129">
        <v>44083</v>
      </c>
      <c r="S206" s="128" t="s">
        <v>2155</v>
      </c>
      <c r="T206" s="128">
        <v>41</v>
      </c>
      <c r="U206" s="128">
        <v>2650</v>
      </c>
      <c r="V206" s="133">
        <f t="shared" si="11"/>
        <v>64.634146341463421</v>
      </c>
      <c r="W206" s="345"/>
      <c r="X206" s="346"/>
      <c r="Z206" s="134"/>
      <c r="AA206" s="128" t="s">
        <v>2142</v>
      </c>
      <c r="AB206" s="128">
        <v>63</v>
      </c>
      <c r="AC206" s="128">
        <v>3800</v>
      </c>
      <c r="AD206" s="133">
        <f t="shared" si="12"/>
        <v>60.317460317460316</v>
      </c>
      <c r="AE206" s="342"/>
      <c r="AF206" s="343"/>
    </row>
    <row r="207" spans="18:32" x14ac:dyDescent="0.15">
      <c r="R207" s="129">
        <v>44082</v>
      </c>
      <c r="S207" s="128" t="s">
        <v>2155</v>
      </c>
      <c r="T207" s="128">
        <v>35</v>
      </c>
      <c r="U207" s="128">
        <v>2350</v>
      </c>
      <c r="V207" s="133">
        <f t="shared" si="11"/>
        <v>67.142857142857139</v>
      </c>
      <c r="W207" s="345"/>
      <c r="X207" s="346"/>
      <c r="Z207" s="134"/>
      <c r="AA207" s="128" t="s">
        <v>2142</v>
      </c>
      <c r="AB207" s="128">
        <v>64.19</v>
      </c>
      <c r="AC207" s="128">
        <v>3200</v>
      </c>
      <c r="AD207" s="133">
        <f t="shared" si="12"/>
        <v>49.852001869450071</v>
      </c>
      <c r="AE207" s="342"/>
      <c r="AF207" s="343"/>
    </row>
    <row r="208" spans="18:32" x14ac:dyDescent="0.15">
      <c r="R208" s="129">
        <v>44078</v>
      </c>
      <c r="S208" s="128" t="s">
        <v>2150</v>
      </c>
      <c r="T208" s="128">
        <v>33</v>
      </c>
      <c r="U208" s="128">
        <v>2500</v>
      </c>
      <c r="V208" s="133">
        <f t="shared" si="11"/>
        <v>75.757575757575751</v>
      </c>
      <c r="W208" s="345"/>
      <c r="X208" s="346"/>
      <c r="Z208" s="134"/>
      <c r="AA208" s="128" t="s">
        <v>187</v>
      </c>
      <c r="AB208" s="128">
        <v>72.400000000000006</v>
      </c>
      <c r="AC208" s="128">
        <v>3950</v>
      </c>
      <c r="AD208" s="133">
        <f t="shared" si="12"/>
        <v>54.558011049723753</v>
      </c>
      <c r="AE208" s="342"/>
      <c r="AF208" s="343"/>
    </row>
    <row r="209" spans="18:32" x14ac:dyDescent="0.15">
      <c r="R209" s="129">
        <v>44078</v>
      </c>
      <c r="S209" s="128" t="s">
        <v>2155</v>
      </c>
      <c r="T209" s="128">
        <v>35.51</v>
      </c>
      <c r="U209" s="128">
        <v>2500</v>
      </c>
      <c r="V209" s="133">
        <f t="shared" si="11"/>
        <v>70.402703463813012</v>
      </c>
      <c r="W209" s="345"/>
      <c r="X209" s="346"/>
      <c r="Z209" s="134"/>
      <c r="AA209" s="128" t="s">
        <v>207</v>
      </c>
      <c r="AB209" s="128">
        <v>77.430000000000007</v>
      </c>
      <c r="AC209" s="128">
        <v>4400</v>
      </c>
      <c r="AD209" s="133">
        <f t="shared" si="12"/>
        <v>56.825519824357478</v>
      </c>
      <c r="AE209" s="342"/>
      <c r="AF209" s="343"/>
    </row>
    <row r="210" spans="18:32" x14ac:dyDescent="0.15">
      <c r="R210" s="129">
        <v>44077</v>
      </c>
      <c r="S210" s="128" t="s">
        <v>2150</v>
      </c>
      <c r="T210" s="128">
        <v>35.51</v>
      </c>
      <c r="U210" s="128">
        <v>2400</v>
      </c>
      <c r="V210" s="133">
        <f t="shared" si="11"/>
        <v>67.58659532526049</v>
      </c>
      <c r="W210" s="345"/>
      <c r="X210" s="346"/>
      <c r="Z210" s="134"/>
      <c r="AA210" s="135" t="s">
        <v>187</v>
      </c>
      <c r="AB210" s="135">
        <v>26.05</v>
      </c>
      <c r="AC210" s="135">
        <v>2300</v>
      </c>
      <c r="AD210" s="136"/>
      <c r="AE210" s="342"/>
      <c r="AF210" s="343"/>
    </row>
    <row r="211" spans="18:32" x14ac:dyDescent="0.15">
      <c r="R211" s="129">
        <v>44075</v>
      </c>
      <c r="S211" s="128" t="s">
        <v>2150</v>
      </c>
      <c r="T211" s="128">
        <v>33</v>
      </c>
      <c r="U211" s="128">
        <v>2300</v>
      </c>
      <c r="V211" s="133">
        <f t="shared" si="11"/>
        <v>69.696969696969703</v>
      </c>
      <c r="W211" s="345"/>
      <c r="X211" s="346"/>
      <c r="Z211" s="134"/>
      <c r="AA211" s="135" t="s">
        <v>187</v>
      </c>
      <c r="AB211" s="135">
        <v>26.14</v>
      </c>
      <c r="AC211" s="135">
        <v>2200</v>
      </c>
      <c r="AD211" s="136"/>
      <c r="AE211" s="342"/>
      <c r="AF211" s="343"/>
    </row>
    <row r="212" spans="18:32" x14ac:dyDescent="0.15">
      <c r="R212" s="129">
        <v>44074</v>
      </c>
      <c r="S212" s="128" t="s">
        <v>2150</v>
      </c>
      <c r="T212" s="128">
        <v>35</v>
      </c>
      <c r="U212" s="128">
        <v>2400</v>
      </c>
      <c r="V212" s="133">
        <f t="shared" si="11"/>
        <v>68.571428571428569</v>
      </c>
      <c r="W212" s="344">
        <f>AVERAGE(V212:V234)</f>
        <v>62.395394812354823</v>
      </c>
      <c r="X212" s="346">
        <v>44044</v>
      </c>
      <c r="Z212" s="134"/>
      <c r="AA212" s="135" t="s">
        <v>187</v>
      </c>
      <c r="AB212" s="135">
        <v>26.16</v>
      </c>
      <c r="AC212" s="135">
        <v>2200</v>
      </c>
      <c r="AD212" s="136"/>
      <c r="AE212" s="342"/>
      <c r="AF212" s="343"/>
    </row>
    <row r="213" spans="18:32" x14ac:dyDescent="0.15">
      <c r="R213" s="129">
        <v>44073</v>
      </c>
      <c r="S213" s="128" t="s">
        <v>2154</v>
      </c>
      <c r="T213" s="128">
        <v>87</v>
      </c>
      <c r="U213" s="128">
        <v>3900</v>
      </c>
      <c r="V213" s="133">
        <f t="shared" si="11"/>
        <v>44.827586206896555</v>
      </c>
      <c r="W213" s="345"/>
      <c r="X213" s="346"/>
      <c r="Z213" s="134"/>
      <c r="AA213" s="135" t="s">
        <v>187</v>
      </c>
      <c r="AB213" s="135">
        <v>26.14</v>
      </c>
      <c r="AC213" s="135">
        <v>2250</v>
      </c>
      <c r="AD213" s="136"/>
      <c r="AE213" s="342"/>
      <c r="AF213" s="343"/>
    </row>
    <row r="214" spans="18:32" x14ac:dyDescent="0.15">
      <c r="R214" s="129">
        <v>44073</v>
      </c>
      <c r="S214" s="128" t="s">
        <v>2150</v>
      </c>
      <c r="T214" s="128">
        <v>32.9</v>
      </c>
      <c r="U214" s="128">
        <v>2500</v>
      </c>
      <c r="V214" s="133">
        <f t="shared" si="11"/>
        <v>75.987841945288764</v>
      </c>
      <c r="W214" s="345"/>
      <c r="X214" s="346"/>
      <c r="Z214" s="134"/>
      <c r="AA214" s="128" t="s">
        <v>2142</v>
      </c>
      <c r="AB214" s="128">
        <v>61.67</v>
      </c>
      <c r="AC214" s="128">
        <v>3400</v>
      </c>
      <c r="AD214" s="133">
        <f>AC214/AB214</f>
        <v>55.132155018647637</v>
      </c>
      <c r="AE214" s="342"/>
      <c r="AF214" s="343"/>
    </row>
    <row r="215" spans="18:32" x14ac:dyDescent="0.15">
      <c r="R215" s="129">
        <v>44072</v>
      </c>
      <c r="S215" s="128" t="s">
        <v>2150</v>
      </c>
      <c r="T215" s="128">
        <v>65.8</v>
      </c>
      <c r="U215" s="128">
        <v>2400</v>
      </c>
      <c r="V215" s="133">
        <f t="shared" si="11"/>
        <v>36.474164133738604</v>
      </c>
      <c r="W215" s="345"/>
      <c r="X215" s="346"/>
      <c r="Z215" s="134"/>
      <c r="AA215" s="128" t="s">
        <v>553</v>
      </c>
      <c r="AB215" s="128">
        <v>68.97</v>
      </c>
      <c r="AC215" s="128">
        <v>3600</v>
      </c>
      <c r="AD215" s="133">
        <f>AC215/AB215</f>
        <v>52.196607220530666</v>
      </c>
      <c r="AE215" s="342"/>
      <c r="AF215" s="343"/>
    </row>
    <row r="216" spans="18:32" x14ac:dyDescent="0.15">
      <c r="R216" s="129">
        <v>44072</v>
      </c>
      <c r="S216" s="128" t="s">
        <v>2154</v>
      </c>
      <c r="T216" s="128">
        <v>124</v>
      </c>
      <c r="U216" s="128">
        <v>5500</v>
      </c>
      <c r="V216" s="133">
        <f t="shared" si="11"/>
        <v>44.354838709677416</v>
      </c>
      <c r="W216" s="345"/>
      <c r="X216" s="346"/>
      <c r="Z216" s="134"/>
      <c r="AA216" s="128" t="s">
        <v>2142</v>
      </c>
      <c r="AB216" s="128">
        <v>63</v>
      </c>
      <c r="AC216" s="128">
        <v>3600</v>
      </c>
      <c r="AD216" s="133">
        <f>AC216/AB216</f>
        <v>57.142857142857146</v>
      </c>
      <c r="AE216" s="342"/>
      <c r="AF216" s="343"/>
    </row>
    <row r="217" spans="18:32" x14ac:dyDescent="0.15">
      <c r="R217" s="129">
        <v>44070</v>
      </c>
      <c r="S217" s="128" t="s">
        <v>2150</v>
      </c>
      <c r="T217" s="128">
        <v>33</v>
      </c>
      <c r="U217" s="128">
        <v>2300</v>
      </c>
      <c r="V217" s="133">
        <f t="shared" si="11"/>
        <v>69.696969696969703</v>
      </c>
      <c r="W217" s="345"/>
      <c r="X217" s="346"/>
      <c r="Z217" s="134"/>
      <c r="AA217" s="128" t="s">
        <v>207</v>
      </c>
      <c r="AB217" s="128">
        <v>87.65</v>
      </c>
      <c r="AC217" s="128">
        <v>4100</v>
      </c>
      <c r="AD217" s="133">
        <f>AC217/AB217</f>
        <v>46.776953793496858</v>
      </c>
      <c r="AE217" s="342"/>
      <c r="AF217" s="343"/>
    </row>
    <row r="218" spans="18:32" x14ac:dyDescent="0.15">
      <c r="R218" s="129">
        <v>44068</v>
      </c>
      <c r="S218" s="128" t="s">
        <v>2150</v>
      </c>
      <c r="T218" s="128">
        <v>32.9</v>
      </c>
      <c r="U218" s="128">
        <v>2500</v>
      </c>
      <c r="V218" s="133">
        <f t="shared" si="11"/>
        <v>75.987841945288764</v>
      </c>
      <c r="W218" s="345"/>
      <c r="X218" s="346"/>
      <c r="Z218" s="134"/>
      <c r="AA218" s="135" t="s">
        <v>187</v>
      </c>
      <c r="AB218" s="135">
        <v>26</v>
      </c>
      <c r="AC218" s="135">
        <v>2200</v>
      </c>
      <c r="AD218" s="136"/>
      <c r="AE218" s="342"/>
      <c r="AF218" s="343"/>
    </row>
    <row r="219" spans="18:32" x14ac:dyDescent="0.15">
      <c r="R219" s="129">
        <v>44066</v>
      </c>
      <c r="S219" s="128" t="s">
        <v>2150</v>
      </c>
      <c r="T219" s="128">
        <v>35</v>
      </c>
      <c r="U219" s="128">
        <v>2400</v>
      </c>
      <c r="V219" s="133">
        <f t="shared" si="11"/>
        <v>68.571428571428569</v>
      </c>
      <c r="W219" s="345"/>
      <c r="X219" s="346"/>
      <c r="Z219" s="134"/>
      <c r="AA219" s="135" t="s">
        <v>187</v>
      </c>
      <c r="AB219" s="135">
        <v>26.44</v>
      </c>
      <c r="AC219" s="135">
        <v>2200</v>
      </c>
      <c r="AD219" s="136"/>
      <c r="AE219" s="342"/>
      <c r="AF219" s="343"/>
    </row>
    <row r="220" spans="18:32" x14ac:dyDescent="0.15">
      <c r="R220" s="129">
        <v>44066</v>
      </c>
      <c r="S220" s="128" t="s">
        <v>2150</v>
      </c>
      <c r="T220" s="128">
        <v>35.51</v>
      </c>
      <c r="U220" s="128">
        <v>2350</v>
      </c>
      <c r="V220" s="133">
        <f t="shared" si="11"/>
        <v>66.178541255984229</v>
      </c>
      <c r="W220" s="345"/>
      <c r="X220" s="346"/>
      <c r="Z220" s="134"/>
      <c r="AA220" s="128" t="s">
        <v>187</v>
      </c>
      <c r="AB220" s="128">
        <v>72</v>
      </c>
      <c r="AC220" s="128">
        <v>3600</v>
      </c>
      <c r="AD220" s="133">
        <f>AC220/AB220</f>
        <v>50</v>
      </c>
      <c r="AE220" s="342"/>
      <c r="AF220" s="343"/>
    </row>
    <row r="221" spans="18:32" x14ac:dyDescent="0.15">
      <c r="R221" s="129">
        <v>44065</v>
      </c>
      <c r="S221" s="128" t="s">
        <v>2164</v>
      </c>
      <c r="T221" s="128">
        <v>32.9</v>
      </c>
      <c r="U221" s="128">
        <v>2400</v>
      </c>
      <c r="V221" s="133">
        <f t="shared" si="11"/>
        <v>72.948328267477208</v>
      </c>
      <c r="W221" s="345"/>
      <c r="X221" s="346"/>
      <c r="Z221" s="128"/>
    </row>
    <row r="222" spans="18:32" x14ac:dyDescent="0.15">
      <c r="R222" s="129">
        <v>44427</v>
      </c>
      <c r="S222" s="128" t="s">
        <v>2150</v>
      </c>
      <c r="T222" s="128">
        <v>34.44</v>
      </c>
      <c r="U222" s="128">
        <v>2500</v>
      </c>
      <c r="V222" s="133">
        <f t="shared" si="11"/>
        <v>72.59001161440186</v>
      </c>
      <c r="W222" s="345"/>
      <c r="X222" s="346"/>
      <c r="Z222" s="128"/>
      <c r="AE222" s="142"/>
      <c r="AF222" s="128"/>
    </row>
    <row r="223" spans="18:32" x14ac:dyDescent="0.15">
      <c r="R223" s="129">
        <v>44056</v>
      </c>
      <c r="S223" s="128" t="s">
        <v>2154</v>
      </c>
      <c r="T223" s="128">
        <v>124.59</v>
      </c>
      <c r="U223" s="128">
        <v>5500</v>
      </c>
      <c r="V223" s="133">
        <f t="shared" si="11"/>
        <v>44.144794927361744</v>
      </c>
      <c r="W223" s="345"/>
      <c r="X223" s="346"/>
      <c r="Z223" s="128"/>
      <c r="AE223" s="142"/>
      <c r="AF223" s="128"/>
    </row>
    <row r="224" spans="18:32" x14ac:dyDescent="0.15">
      <c r="R224" s="129">
        <v>44056</v>
      </c>
      <c r="S224" s="128" t="s">
        <v>2150</v>
      </c>
      <c r="T224" s="128">
        <v>65.8</v>
      </c>
      <c r="U224" s="128">
        <v>2300</v>
      </c>
      <c r="V224" s="133">
        <f t="shared" si="11"/>
        <v>34.954407294832826</v>
      </c>
      <c r="W224" s="345"/>
      <c r="X224" s="346"/>
      <c r="Z224" s="128"/>
      <c r="AE224" s="142"/>
      <c r="AF224" s="128"/>
    </row>
    <row r="225" spans="18:32" x14ac:dyDescent="0.15">
      <c r="R225" s="129">
        <v>44056</v>
      </c>
      <c r="S225" s="128" t="s">
        <v>2155</v>
      </c>
      <c r="T225" s="128">
        <v>35.51</v>
      </c>
      <c r="U225" s="128">
        <v>2500</v>
      </c>
      <c r="V225" s="133">
        <f t="shared" si="11"/>
        <v>70.402703463813012</v>
      </c>
      <c r="W225" s="345"/>
      <c r="X225" s="346"/>
      <c r="Z225" s="128"/>
      <c r="AE225" s="142"/>
      <c r="AF225" s="128"/>
    </row>
    <row r="226" spans="18:32" x14ac:dyDescent="0.15">
      <c r="R226" s="129">
        <v>44054</v>
      </c>
      <c r="S226" s="128" t="s">
        <v>2156</v>
      </c>
      <c r="T226" s="128">
        <v>81.680000000000007</v>
      </c>
      <c r="U226" s="128">
        <v>5500</v>
      </c>
      <c r="V226" s="133">
        <f t="shared" si="11"/>
        <v>67.335945151811941</v>
      </c>
      <c r="W226" s="345"/>
      <c r="X226" s="346"/>
      <c r="AD226" s="133"/>
      <c r="AE226" s="142"/>
      <c r="AF226" s="128"/>
    </row>
    <row r="227" spans="18:32" x14ac:dyDescent="0.15">
      <c r="R227" s="129">
        <v>44053</v>
      </c>
      <c r="S227" s="128" t="s">
        <v>2155</v>
      </c>
      <c r="T227" s="128">
        <v>58.71</v>
      </c>
      <c r="U227" s="128">
        <v>3300</v>
      </c>
      <c r="V227" s="133">
        <f t="shared" si="11"/>
        <v>56.208482370975986</v>
      </c>
      <c r="W227" s="345"/>
      <c r="X227" s="346"/>
      <c r="AD227" s="133"/>
    </row>
    <row r="228" spans="18:32" x14ac:dyDescent="0.15">
      <c r="R228" s="129">
        <v>44052</v>
      </c>
      <c r="S228" s="128" t="s">
        <v>2155</v>
      </c>
      <c r="T228" s="128">
        <v>35</v>
      </c>
      <c r="U228" s="128">
        <v>2600</v>
      </c>
      <c r="V228" s="133">
        <f t="shared" si="11"/>
        <v>74.285714285714292</v>
      </c>
      <c r="W228" s="345"/>
      <c r="X228" s="346"/>
      <c r="AD228" s="133"/>
    </row>
    <row r="229" spans="18:32" x14ac:dyDescent="0.15">
      <c r="R229" s="129">
        <v>44051</v>
      </c>
      <c r="S229" s="128" t="s">
        <v>2155</v>
      </c>
      <c r="T229" s="128">
        <v>71.23</v>
      </c>
      <c r="U229" s="128">
        <v>2400</v>
      </c>
      <c r="V229" s="133">
        <f t="shared" si="11"/>
        <v>33.693668398146848</v>
      </c>
      <c r="W229" s="345"/>
      <c r="X229" s="346"/>
      <c r="AD229" s="133"/>
    </row>
    <row r="230" spans="18:32" x14ac:dyDescent="0.15">
      <c r="R230" s="129">
        <v>44051</v>
      </c>
      <c r="S230" s="128" t="s">
        <v>2150</v>
      </c>
      <c r="T230" s="128">
        <v>35</v>
      </c>
      <c r="U230" s="128">
        <v>2600</v>
      </c>
      <c r="V230" s="133">
        <f t="shared" si="11"/>
        <v>74.285714285714292</v>
      </c>
      <c r="W230" s="345"/>
      <c r="X230" s="346"/>
      <c r="AD230" s="133"/>
    </row>
    <row r="231" spans="18:32" x14ac:dyDescent="0.15">
      <c r="R231" s="129">
        <v>44050</v>
      </c>
      <c r="S231" s="128" t="s">
        <v>2155</v>
      </c>
      <c r="T231" s="128">
        <v>37.14</v>
      </c>
      <c r="U231" s="128">
        <v>2400</v>
      </c>
      <c r="V231" s="133">
        <f t="shared" si="11"/>
        <v>64.620355411954762</v>
      </c>
      <c r="W231" s="345"/>
      <c r="X231" s="346"/>
      <c r="AD231" s="133"/>
    </row>
    <row r="232" spans="18:32" x14ac:dyDescent="0.15">
      <c r="R232" s="129">
        <v>44049</v>
      </c>
      <c r="S232" s="128" t="s">
        <v>2150</v>
      </c>
      <c r="T232" s="128">
        <v>32.9</v>
      </c>
      <c r="U232" s="128">
        <v>2500</v>
      </c>
      <c r="V232" s="133">
        <f t="shared" si="11"/>
        <v>75.987841945288764</v>
      </c>
      <c r="W232" s="345"/>
      <c r="X232" s="346"/>
      <c r="AD232" s="133"/>
    </row>
    <row r="233" spans="18:32" x14ac:dyDescent="0.15">
      <c r="R233" s="129">
        <v>44046</v>
      </c>
      <c r="S233" s="128" t="s">
        <v>2150</v>
      </c>
      <c r="T233" s="128">
        <v>30.6</v>
      </c>
      <c r="U233" s="128">
        <v>2200</v>
      </c>
      <c r="V233" s="133">
        <f t="shared" si="11"/>
        <v>71.895424836601308</v>
      </c>
      <c r="W233" s="345"/>
      <c r="X233" s="346"/>
      <c r="AD233" s="133"/>
    </row>
    <row r="234" spans="18:32" x14ac:dyDescent="0.15">
      <c r="R234" s="129">
        <v>44044</v>
      </c>
      <c r="S234" s="128" t="s">
        <v>2150</v>
      </c>
      <c r="T234" s="128">
        <v>33.76</v>
      </c>
      <c r="U234" s="128">
        <v>2400</v>
      </c>
      <c r="V234" s="133">
        <f t="shared" si="11"/>
        <v>71.090047393364927</v>
      </c>
      <c r="W234" s="345"/>
      <c r="X234" s="346"/>
      <c r="AD234" s="133"/>
    </row>
  </sheetData>
  <autoFilter ref="A1:AV234"/>
  <mergeCells count="101">
    <mergeCell ref="AE201:AE220"/>
    <mergeCell ref="AF201:AF220"/>
    <mergeCell ref="W212:W234"/>
    <mergeCell ref="X212:X234"/>
    <mergeCell ref="W150:W169"/>
    <mergeCell ref="X150:X169"/>
    <mergeCell ref="AE160:AE175"/>
    <mergeCell ref="AF160:AF175"/>
    <mergeCell ref="W170:W188"/>
    <mergeCell ref="X170:X188"/>
    <mergeCell ref="AE176:AE200"/>
    <mergeCell ref="AF176:AF200"/>
    <mergeCell ref="W189:W211"/>
    <mergeCell ref="X189:X211"/>
    <mergeCell ref="AF75:AF99"/>
    <mergeCell ref="W85:W105"/>
    <mergeCell ref="X85:X105"/>
    <mergeCell ref="AE100:AE112"/>
    <mergeCell ref="AF100:AF112"/>
    <mergeCell ref="W106:W117"/>
    <mergeCell ref="X106:X117"/>
    <mergeCell ref="AE113:AE121"/>
    <mergeCell ref="AF113:AF121"/>
    <mergeCell ref="W118:W129"/>
    <mergeCell ref="X118:X129"/>
    <mergeCell ref="AE122:AE143"/>
    <mergeCell ref="AF122:AF143"/>
    <mergeCell ref="W130:W149"/>
    <mergeCell ref="X130:X149"/>
    <mergeCell ref="AE144:AE159"/>
    <mergeCell ref="AF144:AF159"/>
    <mergeCell ref="W45:W64"/>
    <mergeCell ref="X45:X64"/>
    <mergeCell ref="AH45:AH51"/>
    <mergeCell ref="AM45:AM51"/>
    <mergeCell ref="AH37:AH39"/>
    <mergeCell ref="AM37:AM39"/>
    <mergeCell ref="AN37:AN39"/>
    <mergeCell ref="AH40:AH44"/>
    <mergeCell ref="AM40:AM44"/>
    <mergeCell ref="AN40:AN44"/>
    <mergeCell ref="AN45:AN51"/>
    <mergeCell ref="AH53:AH59"/>
    <mergeCell ref="AM53:AM59"/>
    <mergeCell ref="AN53:AN59"/>
    <mergeCell ref="AE55:AE74"/>
    <mergeCell ref="AF55:AF74"/>
    <mergeCell ref="AH60:AH61"/>
    <mergeCell ref="AM60:AM61"/>
    <mergeCell ref="AN60:AN61"/>
    <mergeCell ref="AE43:AE54"/>
    <mergeCell ref="AF43:AF54"/>
    <mergeCell ref="W65:W84"/>
    <mergeCell ref="X65:X84"/>
    <mergeCell ref="AE75:AE99"/>
    <mergeCell ref="AM24:AM26"/>
    <mergeCell ref="AN24:AN26"/>
    <mergeCell ref="AH27:AH29"/>
    <mergeCell ref="AM27:AM29"/>
    <mergeCell ref="AN27:AN29"/>
    <mergeCell ref="AH30:AH36"/>
    <mergeCell ref="AM30:AM36"/>
    <mergeCell ref="AN30:AN36"/>
    <mergeCell ref="AM18:AM23"/>
    <mergeCell ref="AN18:AN23"/>
    <mergeCell ref="G19:G21"/>
    <mergeCell ref="H19:H21"/>
    <mergeCell ref="P20:P21"/>
    <mergeCell ref="AE20:AE42"/>
    <mergeCell ref="AF20:AF42"/>
    <mergeCell ref="W23:W44"/>
    <mergeCell ref="X23:X44"/>
    <mergeCell ref="AH24:AH26"/>
    <mergeCell ref="G11:G13"/>
    <mergeCell ref="H11:H13"/>
    <mergeCell ref="P11:P14"/>
    <mergeCell ref="AH12:AH16"/>
    <mergeCell ref="AM12:AM16"/>
    <mergeCell ref="AN12:AN16"/>
    <mergeCell ref="G14:G15"/>
    <mergeCell ref="H14:H15"/>
    <mergeCell ref="G16:G17"/>
    <mergeCell ref="H16:H17"/>
    <mergeCell ref="AM2:AM6"/>
    <mergeCell ref="AN2:AN6"/>
    <mergeCell ref="G3:G6"/>
    <mergeCell ref="H3:H6"/>
    <mergeCell ref="P7:P10"/>
    <mergeCell ref="AH7:AH11"/>
    <mergeCell ref="AM7:AM11"/>
    <mergeCell ref="AN7:AN11"/>
    <mergeCell ref="G9:G10"/>
    <mergeCell ref="H9:H10"/>
    <mergeCell ref="P2:P4"/>
    <mergeCell ref="W2:W22"/>
    <mergeCell ref="X2:X22"/>
    <mergeCell ref="AE2:AE19"/>
    <mergeCell ref="AF2:AF19"/>
    <mergeCell ref="AH2:AH6"/>
    <mergeCell ref="P17:P19"/>
    <mergeCell ref="AH18:AH23"/>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selection activeCell="G22" sqref="G22"/>
    </sheetView>
  </sheetViews>
  <sheetFormatPr defaultRowHeight="12" x14ac:dyDescent="0.15"/>
  <cols>
    <col min="1" max="1" width="7.125" style="187" bestFit="1" customWidth="1"/>
    <col min="2" max="2" width="13" style="187" bestFit="1" customWidth="1"/>
    <col min="3" max="3" width="12.75" style="187" bestFit="1" customWidth="1"/>
    <col min="4" max="4" width="5.5" style="187" bestFit="1" customWidth="1"/>
    <col min="5" max="5" width="10.5" style="187" bestFit="1" customWidth="1"/>
    <col min="6" max="10" width="9" style="187"/>
    <col min="11" max="11" width="10.5" style="187" bestFit="1" customWidth="1"/>
    <col min="12" max="16" width="9" style="187"/>
    <col min="17" max="17" width="10.5" style="187" bestFit="1" customWidth="1"/>
    <col min="18" max="16384" width="9" style="187"/>
  </cols>
  <sheetData>
    <row r="1" spans="1:17" x14ac:dyDescent="0.15">
      <c r="A1" s="187" t="s">
        <v>94</v>
      </c>
      <c r="B1" s="187" t="s">
        <v>105</v>
      </c>
      <c r="C1" s="187" t="s">
        <v>108</v>
      </c>
      <c r="D1" s="187" t="s">
        <v>106</v>
      </c>
      <c r="E1" s="187" t="s">
        <v>107</v>
      </c>
      <c r="G1" s="189" t="s">
        <v>94</v>
      </c>
      <c r="H1" s="189" t="s">
        <v>105</v>
      </c>
      <c r="I1" s="189" t="s">
        <v>108</v>
      </c>
      <c r="J1" s="189" t="s">
        <v>106</v>
      </c>
      <c r="K1" s="189" t="s">
        <v>107</v>
      </c>
      <c r="M1" s="189" t="s">
        <v>94</v>
      </c>
      <c r="N1" s="189" t="s">
        <v>105</v>
      </c>
      <c r="O1" s="189" t="s">
        <v>108</v>
      </c>
      <c r="P1" s="189" t="s">
        <v>106</v>
      </c>
      <c r="Q1" s="189" t="s">
        <v>107</v>
      </c>
    </row>
    <row r="2" spans="1:17" x14ac:dyDescent="0.15">
      <c r="A2" s="187" t="s">
        <v>122</v>
      </c>
      <c r="B2" s="187" t="s">
        <v>2302</v>
      </c>
      <c r="C2" s="212">
        <v>52.450500125316097</v>
      </c>
      <c r="D2" s="187">
        <v>2020</v>
      </c>
      <c r="E2" s="191">
        <v>44044</v>
      </c>
      <c r="G2" s="211" t="s">
        <v>122</v>
      </c>
      <c r="H2" s="211" t="s">
        <v>2249</v>
      </c>
      <c r="I2" s="213">
        <v>47.6036188719686</v>
      </c>
      <c r="J2" s="211">
        <v>2020</v>
      </c>
      <c r="K2" s="191">
        <v>44044</v>
      </c>
      <c r="M2" s="211" t="s">
        <v>122</v>
      </c>
      <c r="N2" s="211" t="s">
        <v>2261</v>
      </c>
      <c r="O2" s="213">
        <v>49.295699894912197</v>
      </c>
      <c r="P2" s="211">
        <v>2020</v>
      </c>
      <c r="Q2" s="191">
        <v>44044</v>
      </c>
    </row>
    <row r="3" spans="1:17" x14ac:dyDescent="0.15">
      <c r="A3" s="187" t="s">
        <v>122</v>
      </c>
      <c r="B3" s="187" t="s">
        <v>2302</v>
      </c>
      <c r="C3" s="212">
        <v>49.883995420461197</v>
      </c>
      <c r="D3" s="187">
        <v>2020</v>
      </c>
      <c r="E3" s="191">
        <v>44075</v>
      </c>
      <c r="G3" s="211" t="s">
        <v>122</v>
      </c>
      <c r="H3" s="211" t="s">
        <v>2249</v>
      </c>
      <c r="I3" s="213">
        <v>43.4812380169816</v>
      </c>
      <c r="J3" s="211">
        <v>2020</v>
      </c>
      <c r="K3" s="191">
        <v>44075</v>
      </c>
      <c r="M3" s="211" t="s">
        <v>122</v>
      </c>
      <c r="N3" s="211" t="s">
        <v>2261</v>
      </c>
      <c r="O3" s="213">
        <v>58.468851974700101</v>
      </c>
      <c r="P3" s="211">
        <v>2020</v>
      </c>
      <c r="Q3" s="191">
        <v>44075</v>
      </c>
    </row>
    <row r="4" spans="1:17" x14ac:dyDescent="0.15">
      <c r="A4" s="187" t="s">
        <v>122</v>
      </c>
      <c r="B4" s="187" t="s">
        <v>2302</v>
      </c>
      <c r="C4" s="212">
        <v>50.055333214024202</v>
      </c>
      <c r="D4" s="187">
        <v>2020</v>
      </c>
      <c r="E4" s="191">
        <v>44105</v>
      </c>
      <c r="G4" s="211" t="s">
        <v>122</v>
      </c>
      <c r="H4" s="211" t="s">
        <v>2249</v>
      </c>
      <c r="I4" s="213">
        <v>68.134171907756794</v>
      </c>
      <c r="J4" s="211">
        <v>2020</v>
      </c>
      <c r="K4" s="191">
        <v>44136</v>
      </c>
      <c r="M4" s="211" t="s">
        <v>122</v>
      </c>
      <c r="N4" s="211" t="s">
        <v>2261</v>
      </c>
      <c r="O4" s="213">
        <v>64.381852612505796</v>
      </c>
      <c r="P4" s="211">
        <v>2020</v>
      </c>
      <c r="Q4" s="191">
        <v>44105</v>
      </c>
    </row>
    <row r="5" spans="1:17" x14ac:dyDescent="0.15">
      <c r="A5" s="187" t="s">
        <v>122</v>
      </c>
      <c r="B5" s="187" t="s">
        <v>2302</v>
      </c>
      <c r="C5" s="212">
        <v>52.731479629255702</v>
      </c>
      <c r="D5" s="187">
        <v>2020</v>
      </c>
      <c r="E5" s="191">
        <v>44136</v>
      </c>
      <c r="G5" s="211" t="s">
        <v>122</v>
      </c>
      <c r="H5" s="211" t="s">
        <v>2249</v>
      </c>
      <c r="I5" s="213">
        <v>49.2691687230136</v>
      </c>
      <c r="J5" s="211">
        <v>2020</v>
      </c>
      <c r="K5" s="191">
        <v>44166</v>
      </c>
      <c r="M5" s="211" t="s">
        <v>122</v>
      </c>
      <c r="N5" s="211" t="s">
        <v>2261</v>
      </c>
      <c r="O5" s="213">
        <v>51.0195031092627</v>
      </c>
      <c r="P5" s="211">
        <v>2020</v>
      </c>
      <c r="Q5" s="191">
        <v>44136</v>
      </c>
    </row>
    <row r="6" spans="1:17" x14ac:dyDescent="0.15">
      <c r="A6" s="187" t="s">
        <v>122</v>
      </c>
      <c r="B6" s="187" t="s">
        <v>2302</v>
      </c>
      <c r="C6" s="212">
        <v>53.674981875895902</v>
      </c>
      <c r="D6" s="187">
        <v>2020</v>
      </c>
      <c r="E6" s="191">
        <v>44166</v>
      </c>
      <c r="G6" s="211" t="s">
        <v>122</v>
      </c>
      <c r="H6" s="211" t="s">
        <v>2249</v>
      </c>
      <c r="I6" s="213">
        <v>35.727372663979402</v>
      </c>
      <c r="J6" s="211">
        <v>2021</v>
      </c>
      <c r="K6" s="191">
        <v>44197</v>
      </c>
      <c r="M6" s="211" t="s">
        <v>122</v>
      </c>
      <c r="N6" s="211" t="s">
        <v>2261</v>
      </c>
      <c r="O6" s="213">
        <v>47.176603890310197</v>
      </c>
      <c r="P6" s="211">
        <v>2020</v>
      </c>
      <c r="Q6" s="191">
        <v>44166</v>
      </c>
    </row>
    <row r="7" spans="1:17" x14ac:dyDescent="0.15">
      <c r="A7" s="187" t="s">
        <v>122</v>
      </c>
      <c r="B7" s="187" t="s">
        <v>2302</v>
      </c>
      <c r="C7" s="212">
        <v>48.590994921257199</v>
      </c>
      <c r="D7" s="187">
        <v>2021</v>
      </c>
      <c r="E7" s="191">
        <v>44197</v>
      </c>
      <c r="G7" s="211" t="s">
        <v>122</v>
      </c>
      <c r="H7" s="211" t="s">
        <v>2249</v>
      </c>
      <c r="I7" s="213">
        <v>47.979797979797901</v>
      </c>
      <c r="J7" s="211">
        <v>2021</v>
      </c>
      <c r="K7" s="191">
        <v>44256</v>
      </c>
      <c r="M7" s="211" t="s">
        <v>122</v>
      </c>
      <c r="N7" s="211" t="s">
        <v>2261</v>
      </c>
      <c r="O7" s="213">
        <v>51.521551516221599</v>
      </c>
      <c r="P7" s="211">
        <v>2021</v>
      </c>
      <c r="Q7" s="191">
        <v>44197</v>
      </c>
    </row>
    <row r="8" spans="1:17" x14ac:dyDescent="0.15">
      <c r="A8" s="187" t="s">
        <v>122</v>
      </c>
      <c r="B8" s="187" t="s">
        <v>2302</v>
      </c>
      <c r="C8" s="212">
        <v>56.592368902792401</v>
      </c>
      <c r="D8" s="187">
        <v>2021</v>
      </c>
      <c r="E8" s="191">
        <v>44228</v>
      </c>
      <c r="G8" s="211" t="s">
        <v>122</v>
      </c>
      <c r="H8" s="211" t="s">
        <v>2249</v>
      </c>
      <c r="I8" s="213">
        <v>40.965456155890102</v>
      </c>
      <c r="J8" s="211">
        <v>2021</v>
      </c>
      <c r="K8" s="191">
        <v>44287</v>
      </c>
      <c r="M8" s="211" t="s">
        <v>122</v>
      </c>
      <c r="N8" s="211" t="s">
        <v>2261</v>
      </c>
      <c r="O8" s="213">
        <v>43.360962500414601</v>
      </c>
      <c r="P8" s="211">
        <v>2021</v>
      </c>
      <c r="Q8" s="191">
        <v>44228</v>
      </c>
    </row>
    <row r="9" spans="1:17" x14ac:dyDescent="0.15">
      <c r="A9" s="187" t="s">
        <v>122</v>
      </c>
      <c r="B9" s="187" t="s">
        <v>2302</v>
      </c>
      <c r="C9" s="212">
        <v>51.535328277603703</v>
      </c>
      <c r="D9" s="187">
        <v>2021</v>
      </c>
      <c r="E9" s="191">
        <v>44256</v>
      </c>
      <c r="G9" s="211" t="s">
        <v>122</v>
      </c>
      <c r="H9" s="211" t="s">
        <v>2249</v>
      </c>
      <c r="I9" s="213">
        <v>53.813679709895098</v>
      </c>
      <c r="J9" s="211">
        <v>2021</v>
      </c>
      <c r="K9" s="191">
        <v>44317</v>
      </c>
      <c r="M9" s="211" t="s">
        <v>122</v>
      </c>
      <c r="N9" s="211" t="s">
        <v>2261</v>
      </c>
      <c r="O9" s="213">
        <v>55.4230354073106</v>
      </c>
      <c r="P9" s="211">
        <v>2021</v>
      </c>
      <c r="Q9" s="191">
        <v>44256</v>
      </c>
    </row>
    <row r="10" spans="1:17" x14ac:dyDescent="0.15">
      <c r="A10" s="187" t="s">
        <v>122</v>
      </c>
      <c r="B10" s="187" t="s">
        <v>2302</v>
      </c>
      <c r="C10" s="212">
        <v>52.798157876802598</v>
      </c>
      <c r="D10" s="187">
        <v>2021</v>
      </c>
      <c r="E10" s="191">
        <v>44287</v>
      </c>
      <c r="M10" s="211" t="s">
        <v>122</v>
      </c>
      <c r="N10" s="211" t="s">
        <v>2261</v>
      </c>
      <c r="O10" s="213">
        <v>52.907391910393201</v>
      </c>
      <c r="P10" s="211">
        <v>2021</v>
      </c>
      <c r="Q10" s="191">
        <v>44287</v>
      </c>
    </row>
    <row r="11" spans="1:17" x14ac:dyDescent="0.15">
      <c r="A11" s="187" t="s">
        <v>122</v>
      </c>
      <c r="B11" s="187" t="s">
        <v>2302</v>
      </c>
      <c r="C11" s="212">
        <v>57.2963227356747</v>
      </c>
      <c r="D11" s="187">
        <v>2021</v>
      </c>
      <c r="E11" s="191">
        <v>44317</v>
      </c>
      <c r="M11" s="211" t="s">
        <v>122</v>
      </c>
      <c r="N11" s="211" t="s">
        <v>2261</v>
      </c>
      <c r="O11" s="213">
        <v>60.268394651618799</v>
      </c>
      <c r="P11" s="211">
        <v>2021</v>
      </c>
      <c r="Q11" s="191">
        <v>44317</v>
      </c>
    </row>
    <row r="12" spans="1:17" x14ac:dyDescent="0.15">
      <c r="A12" s="187" t="s">
        <v>122</v>
      </c>
      <c r="B12" s="187" t="s">
        <v>2302</v>
      </c>
      <c r="C12" s="212">
        <v>58.086845372941497</v>
      </c>
      <c r="D12" s="187">
        <v>2021</v>
      </c>
      <c r="E12" s="191">
        <v>44348</v>
      </c>
      <c r="M12" s="211" t="s">
        <v>122</v>
      </c>
      <c r="N12" s="211" t="s">
        <v>2261</v>
      </c>
      <c r="O12" s="213">
        <v>52.2108690815854</v>
      </c>
      <c r="P12" s="211">
        <v>2021</v>
      </c>
      <c r="Q12" s="191">
        <v>44348</v>
      </c>
    </row>
    <row r="13" spans="1:17" x14ac:dyDescent="0.15">
      <c r="A13" s="187" t="s">
        <v>122</v>
      </c>
      <c r="B13" s="187" t="s">
        <v>2302</v>
      </c>
      <c r="C13" s="212">
        <v>57.6670596755391</v>
      </c>
      <c r="D13" s="187">
        <v>2021</v>
      </c>
      <c r="E13" s="191">
        <v>44378</v>
      </c>
      <c r="M13" s="211" t="s">
        <v>122</v>
      </c>
      <c r="N13" s="211" t="s">
        <v>2261</v>
      </c>
      <c r="O13" s="213">
        <v>55.532107325896803</v>
      </c>
      <c r="P13" s="211">
        <v>2021</v>
      </c>
      <c r="Q13" s="191">
        <v>44378</v>
      </c>
    </row>
  </sheetData>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4:N106"/>
  <sheetViews>
    <sheetView workbookViewId="0">
      <selection activeCell="K166" sqref="K166"/>
    </sheetView>
  </sheetViews>
  <sheetFormatPr defaultRowHeight="14.25" x14ac:dyDescent="0.15"/>
  <cols>
    <col min="1" max="16384" width="9" style="126"/>
  </cols>
  <sheetData>
    <row r="24" spans="1:14" x14ac:dyDescent="0.15">
      <c r="A24" s="127"/>
      <c r="B24" s="127"/>
      <c r="C24" s="127"/>
      <c r="D24" s="127"/>
      <c r="E24" s="127"/>
      <c r="F24" s="127"/>
      <c r="G24" s="127"/>
      <c r="H24" s="127"/>
      <c r="I24" s="127"/>
      <c r="J24" s="127"/>
      <c r="K24" s="127"/>
      <c r="L24" s="127"/>
      <c r="M24" s="127"/>
      <c r="N24" s="127"/>
    </row>
    <row r="49" spans="1:14" x14ac:dyDescent="0.15">
      <c r="A49" s="127"/>
      <c r="B49" s="127"/>
      <c r="C49" s="127"/>
      <c r="D49" s="127"/>
      <c r="E49" s="127"/>
      <c r="F49" s="127"/>
      <c r="G49" s="127"/>
      <c r="H49" s="127"/>
      <c r="I49" s="127"/>
      <c r="J49" s="127"/>
      <c r="K49" s="127"/>
      <c r="L49" s="127"/>
      <c r="M49" s="127"/>
      <c r="N49" s="127"/>
    </row>
    <row r="74" spans="1:14" x14ac:dyDescent="0.15">
      <c r="A74" s="127"/>
      <c r="B74" s="127"/>
      <c r="C74" s="127"/>
      <c r="D74" s="127"/>
      <c r="E74" s="127"/>
      <c r="F74" s="127"/>
      <c r="G74" s="127"/>
      <c r="H74" s="127"/>
      <c r="I74" s="127"/>
      <c r="J74" s="127"/>
      <c r="K74" s="127"/>
      <c r="L74" s="127"/>
      <c r="M74" s="127"/>
      <c r="N74" s="127"/>
    </row>
    <row r="106" spans="1:14" x14ac:dyDescent="0.15">
      <c r="A106" s="127"/>
      <c r="B106" s="127"/>
      <c r="C106" s="127"/>
      <c r="D106" s="127"/>
      <c r="E106" s="127"/>
      <c r="F106" s="127"/>
      <c r="G106" s="127"/>
      <c r="H106" s="127"/>
      <c r="I106" s="127"/>
      <c r="J106" s="127"/>
      <c r="K106" s="127"/>
      <c r="L106" s="127"/>
      <c r="M106" s="127"/>
      <c r="N106" s="127"/>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X327"/>
  <sheetViews>
    <sheetView topLeftCell="A311" workbookViewId="0">
      <selection activeCell="AN194" sqref="AN194"/>
    </sheetView>
  </sheetViews>
  <sheetFormatPr defaultColWidth="9" defaultRowHeight="13.5" x14ac:dyDescent="0.15"/>
  <cols>
    <col min="1" max="4" width="6.375" style="143" customWidth="1"/>
    <col min="5" max="6" width="8.75" style="143" hidden="1" customWidth="1"/>
    <col min="7" max="7" width="10.375" style="143" hidden="1" customWidth="1"/>
    <col min="8" max="8" width="14.125" style="164" bestFit="1" customWidth="1"/>
    <col min="9" max="9" width="5.75" style="143" customWidth="1"/>
    <col min="10" max="10" width="8" style="143" bestFit="1" customWidth="1"/>
    <col min="11" max="11" width="5.75" style="143" customWidth="1"/>
    <col min="12" max="12" width="9.625" style="143" bestFit="1" customWidth="1"/>
    <col min="13" max="13" width="14" style="143" customWidth="1"/>
    <col min="14" max="14" width="11.25" style="143" hidden="1" customWidth="1"/>
    <col min="15" max="15" width="15.375" style="143" hidden="1" customWidth="1"/>
    <col min="16" max="16" width="9" style="143" hidden="1" customWidth="1"/>
    <col min="17" max="17" width="11.25" style="143" hidden="1" customWidth="1"/>
    <col min="18" max="21" width="9" style="143" hidden="1" customWidth="1"/>
    <col min="22" max="22" width="15.375" style="143" hidden="1" customWidth="1"/>
    <col min="23" max="36" width="9" style="143" hidden="1" customWidth="1"/>
    <col min="37" max="16248" width="9" style="143"/>
    <col min="16249" max="16384" width="9" style="5"/>
  </cols>
  <sheetData>
    <row r="1" spans="1:39" ht="33" customHeight="1" x14ac:dyDescent="0.15">
      <c r="A1" s="351" t="s">
        <v>2313</v>
      </c>
      <c r="B1" s="351"/>
      <c r="C1" s="351"/>
      <c r="D1" s="351"/>
      <c r="E1" s="351"/>
      <c r="F1" s="351"/>
      <c r="G1" s="351"/>
      <c r="H1" s="352"/>
      <c r="I1" s="351"/>
      <c r="J1" s="351"/>
      <c r="K1" s="351"/>
      <c r="L1" s="351"/>
      <c r="M1" s="351"/>
      <c r="N1" s="351"/>
      <c r="O1" s="351"/>
      <c r="P1" s="351"/>
    </row>
    <row r="2" spans="1:39" ht="11.25" customHeight="1" x14ac:dyDescent="0.15">
      <c r="A2" s="144"/>
      <c r="B2" s="144"/>
      <c r="C2" s="144"/>
      <c r="D2" s="144"/>
      <c r="E2" s="144"/>
      <c r="F2" s="144"/>
      <c r="G2" s="144"/>
      <c r="H2" s="145"/>
      <c r="I2" s="144"/>
      <c r="J2" s="144"/>
      <c r="K2" s="144"/>
      <c r="L2" s="144"/>
      <c r="M2" s="230"/>
      <c r="O2" s="229"/>
      <c r="P2" s="229"/>
    </row>
    <row r="3" spans="1:39" ht="21" customHeight="1" x14ac:dyDescent="0.15">
      <c r="A3" s="146" t="s">
        <v>41</v>
      </c>
      <c r="B3" s="146" t="s">
        <v>2165</v>
      </c>
      <c r="C3" s="146" t="s">
        <v>2166</v>
      </c>
      <c r="D3" s="146" t="s">
        <v>2167</v>
      </c>
      <c r="E3" s="146" t="s">
        <v>2168</v>
      </c>
      <c r="F3" s="146" t="s">
        <v>180</v>
      </c>
      <c r="G3" s="146" t="s">
        <v>2169</v>
      </c>
      <c r="H3" s="147" t="s">
        <v>2170</v>
      </c>
      <c r="I3" s="146" t="s">
        <v>179</v>
      </c>
      <c r="J3" s="146" t="s">
        <v>2171</v>
      </c>
      <c r="K3" s="146" t="s">
        <v>181</v>
      </c>
      <c r="L3" s="146" t="s">
        <v>2316</v>
      </c>
      <c r="M3" s="148" t="s">
        <v>2315</v>
      </c>
      <c r="N3" s="148" t="s">
        <v>2172</v>
      </c>
      <c r="O3" s="146" t="s">
        <v>2173</v>
      </c>
      <c r="P3" s="146" t="s">
        <v>2174</v>
      </c>
      <c r="Q3" s="143" t="s">
        <v>2175</v>
      </c>
      <c r="R3" s="149" t="s">
        <v>2176</v>
      </c>
      <c r="V3" s="143" t="s">
        <v>2177</v>
      </c>
    </row>
    <row r="4" spans="1:39" ht="14.25" x14ac:dyDescent="0.15">
      <c r="A4" s="150">
        <v>1</v>
      </c>
      <c r="B4" s="151">
        <v>1</v>
      </c>
      <c r="C4" s="151">
        <v>1</v>
      </c>
      <c r="D4" s="151">
        <v>202</v>
      </c>
      <c r="E4" s="151" t="str">
        <f t="shared" ref="E4:E18" si="0">LEFT(D4,1)</f>
        <v>2</v>
      </c>
      <c r="F4" s="151" t="str">
        <f>RIGHT(D4,1)</f>
        <v>2</v>
      </c>
      <c r="G4" s="151">
        <v>10</v>
      </c>
      <c r="H4" s="152" t="s">
        <v>2178</v>
      </c>
      <c r="I4" s="153" t="s">
        <v>2179</v>
      </c>
      <c r="J4" s="154" t="s">
        <v>196</v>
      </c>
      <c r="K4" s="151" t="s">
        <v>2180</v>
      </c>
      <c r="L4" s="155">
        <v>62.31</v>
      </c>
      <c r="M4" s="155">
        <v>51.68</v>
      </c>
      <c r="N4" s="156">
        <v>18000</v>
      </c>
      <c r="O4" s="157">
        <f>ROUND(N4*L4,0)</f>
        <v>1121580</v>
      </c>
      <c r="P4" s="156">
        <f>ROUND(O4/M4,2)</f>
        <v>21702.400000000001</v>
      </c>
      <c r="Q4" s="143">
        <f t="shared" ref="Q4:Q67" si="1">P4*M4</f>
        <v>1121580.0320000001</v>
      </c>
      <c r="R4" s="158">
        <v>10656</v>
      </c>
      <c r="S4" s="143">
        <f>ROUND(P4*M4,0)</f>
        <v>1121580</v>
      </c>
      <c r="T4" s="143">
        <f>S4-O4</f>
        <v>0</v>
      </c>
      <c r="U4" s="143">
        <f>N4-R4</f>
        <v>7344</v>
      </c>
    </row>
    <row r="5" spans="1:39" ht="14.25" x14ac:dyDescent="0.15">
      <c r="A5" s="150">
        <v>2</v>
      </c>
      <c r="B5" s="151">
        <v>1</v>
      </c>
      <c r="C5" s="151">
        <v>1</v>
      </c>
      <c r="D5" s="151">
        <v>203</v>
      </c>
      <c r="E5" s="151" t="str">
        <f t="shared" si="0"/>
        <v>2</v>
      </c>
      <c r="F5" s="151" t="str">
        <f t="shared" ref="F5:F68" si="2">RIGHT(D5,1)</f>
        <v>3</v>
      </c>
      <c r="G5" s="151">
        <v>10</v>
      </c>
      <c r="H5" s="152" t="s">
        <v>2178</v>
      </c>
      <c r="I5" s="153" t="s">
        <v>2179</v>
      </c>
      <c r="J5" s="154" t="s">
        <v>1515</v>
      </c>
      <c r="K5" s="151" t="s">
        <v>2180</v>
      </c>
      <c r="L5" s="155">
        <v>62.31</v>
      </c>
      <c r="M5" s="155">
        <v>51.68</v>
      </c>
      <c r="N5" s="156">
        <v>18000</v>
      </c>
      <c r="O5" s="157">
        <f>ROUND(N5*L5,0)</f>
        <v>1121580</v>
      </c>
      <c r="P5" s="156">
        <f t="shared" ref="P5:P68" si="3">ROUND(O5/M5,2)</f>
        <v>21702.400000000001</v>
      </c>
      <c r="Q5" s="143">
        <f t="shared" si="1"/>
        <v>1121580.0320000001</v>
      </c>
      <c r="R5" s="158">
        <v>10656</v>
      </c>
      <c r="S5" s="143">
        <f t="shared" ref="S5:S68" si="4">ROUND(P5*M5,0)</f>
        <v>1121580</v>
      </c>
      <c r="T5" s="143">
        <f t="shared" ref="T5:T68" si="5">S5-O5</f>
        <v>0</v>
      </c>
      <c r="U5" s="143">
        <f t="shared" ref="U5:U68" si="6">N5-R5</f>
        <v>7344</v>
      </c>
    </row>
    <row r="6" spans="1:39" ht="14.25" x14ac:dyDescent="0.15">
      <c r="A6" s="150">
        <v>3</v>
      </c>
      <c r="B6" s="151">
        <v>1</v>
      </c>
      <c r="C6" s="151">
        <v>1</v>
      </c>
      <c r="D6" s="151">
        <v>303</v>
      </c>
      <c r="E6" s="151" t="str">
        <f t="shared" si="0"/>
        <v>3</v>
      </c>
      <c r="F6" s="151" t="str">
        <f t="shared" si="2"/>
        <v>3</v>
      </c>
      <c r="G6" s="151">
        <v>10</v>
      </c>
      <c r="H6" s="152" t="s">
        <v>2181</v>
      </c>
      <c r="I6" s="153" t="s">
        <v>2179</v>
      </c>
      <c r="J6" s="154" t="s">
        <v>1515</v>
      </c>
      <c r="K6" s="151" t="s">
        <v>2180</v>
      </c>
      <c r="L6" s="155">
        <v>62.31</v>
      </c>
      <c r="M6" s="155">
        <v>51.68</v>
      </c>
      <c r="N6" s="156">
        <v>18000</v>
      </c>
      <c r="O6" s="157">
        <f t="shared" ref="O6:O69" si="7">ROUND(N6*L6,0)</f>
        <v>1121580</v>
      </c>
      <c r="P6" s="156">
        <f t="shared" si="3"/>
        <v>21702.400000000001</v>
      </c>
      <c r="Q6" s="143">
        <f t="shared" si="1"/>
        <v>1121580.0320000001</v>
      </c>
      <c r="R6" s="158">
        <v>11090</v>
      </c>
      <c r="S6" s="143">
        <f t="shared" si="4"/>
        <v>1121580</v>
      </c>
      <c r="T6" s="143">
        <f t="shared" si="5"/>
        <v>0</v>
      </c>
      <c r="U6" s="143">
        <f t="shared" si="6"/>
        <v>6910</v>
      </c>
    </row>
    <row r="7" spans="1:39" ht="14.25" x14ac:dyDescent="0.15">
      <c r="A7" s="150">
        <v>4</v>
      </c>
      <c r="B7" s="151">
        <v>1</v>
      </c>
      <c r="C7" s="151">
        <v>1</v>
      </c>
      <c r="D7" s="151">
        <v>402</v>
      </c>
      <c r="E7" s="151" t="str">
        <f t="shared" si="0"/>
        <v>4</v>
      </c>
      <c r="F7" s="151" t="str">
        <f t="shared" si="2"/>
        <v>2</v>
      </c>
      <c r="G7" s="151">
        <v>10</v>
      </c>
      <c r="H7" s="152" t="s">
        <v>2182</v>
      </c>
      <c r="I7" s="153" t="s">
        <v>2179</v>
      </c>
      <c r="J7" s="154" t="s">
        <v>196</v>
      </c>
      <c r="K7" s="151" t="s">
        <v>2180</v>
      </c>
      <c r="L7" s="155">
        <v>62.31</v>
      </c>
      <c r="M7" s="155">
        <v>51.68</v>
      </c>
      <c r="N7" s="156">
        <v>18000</v>
      </c>
      <c r="O7" s="157">
        <f t="shared" si="7"/>
        <v>1121580</v>
      </c>
      <c r="P7" s="156">
        <f t="shared" si="3"/>
        <v>21702.400000000001</v>
      </c>
      <c r="Q7" s="143">
        <f t="shared" si="1"/>
        <v>1121580.0320000001</v>
      </c>
      <c r="R7" s="158">
        <v>11130</v>
      </c>
      <c r="S7" s="143">
        <f t="shared" si="4"/>
        <v>1121580</v>
      </c>
      <c r="T7" s="143">
        <f t="shared" si="5"/>
        <v>0</v>
      </c>
      <c r="U7" s="143">
        <f t="shared" si="6"/>
        <v>6870</v>
      </c>
    </row>
    <row r="8" spans="1:39" ht="14.25" x14ac:dyDescent="0.15">
      <c r="A8" s="150">
        <v>5</v>
      </c>
      <c r="B8" s="151">
        <v>1</v>
      </c>
      <c r="C8" s="151">
        <v>1</v>
      </c>
      <c r="D8" s="151">
        <v>403</v>
      </c>
      <c r="E8" s="151" t="str">
        <f t="shared" si="0"/>
        <v>4</v>
      </c>
      <c r="F8" s="151" t="str">
        <f t="shared" si="2"/>
        <v>3</v>
      </c>
      <c r="G8" s="151">
        <v>10</v>
      </c>
      <c r="H8" s="152" t="s">
        <v>2182</v>
      </c>
      <c r="I8" s="153" t="s">
        <v>2179</v>
      </c>
      <c r="J8" s="154" t="s">
        <v>1515</v>
      </c>
      <c r="K8" s="151" t="s">
        <v>2180</v>
      </c>
      <c r="L8" s="155">
        <v>62.31</v>
      </c>
      <c r="M8" s="155">
        <v>51.68</v>
      </c>
      <c r="N8" s="156">
        <v>18000</v>
      </c>
      <c r="O8" s="157">
        <f t="shared" si="7"/>
        <v>1121580</v>
      </c>
      <c r="P8" s="156">
        <f t="shared" si="3"/>
        <v>21702.400000000001</v>
      </c>
      <c r="Q8" s="143">
        <f t="shared" si="1"/>
        <v>1121580.0320000001</v>
      </c>
      <c r="R8" s="158">
        <v>11130</v>
      </c>
      <c r="S8" s="143">
        <f t="shared" si="4"/>
        <v>1121580</v>
      </c>
      <c r="T8" s="143">
        <f t="shared" si="5"/>
        <v>0</v>
      </c>
      <c r="U8" s="143">
        <f t="shared" si="6"/>
        <v>6870</v>
      </c>
    </row>
    <row r="9" spans="1:39" ht="14.25" x14ac:dyDescent="0.15">
      <c r="A9" s="150">
        <v>6</v>
      </c>
      <c r="B9" s="151">
        <v>1</v>
      </c>
      <c r="C9" s="151">
        <v>1</v>
      </c>
      <c r="D9" s="151">
        <v>502</v>
      </c>
      <c r="E9" s="151" t="str">
        <f t="shared" si="0"/>
        <v>5</v>
      </c>
      <c r="F9" s="151" t="str">
        <f t="shared" si="2"/>
        <v>2</v>
      </c>
      <c r="G9" s="151">
        <v>10</v>
      </c>
      <c r="H9" s="152" t="s">
        <v>2183</v>
      </c>
      <c r="I9" s="153" t="s">
        <v>2179</v>
      </c>
      <c r="J9" s="154" t="s">
        <v>196</v>
      </c>
      <c r="K9" s="151" t="s">
        <v>2180</v>
      </c>
      <c r="L9" s="155">
        <v>62.31</v>
      </c>
      <c r="M9" s="155">
        <v>51.68</v>
      </c>
      <c r="N9" s="156">
        <v>18000</v>
      </c>
      <c r="O9" s="157">
        <f t="shared" si="7"/>
        <v>1121580</v>
      </c>
      <c r="P9" s="156">
        <f t="shared" si="3"/>
        <v>21702.400000000001</v>
      </c>
      <c r="Q9" s="143">
        <f t="shared" si="1"/>
        <v>1121580.0320000001</v>
      </c>
      <c r="R9" s="158">
        <v>11170</v>
      </c>
      <c r="S9" s="143">
        <f t="shared" si="4"/>
        <v>1121580</v>
      </c>
      <c r="T9" s="143">
        <f t="shared" si="5"/>
        <v>0</v>
      </c>
      <c r="U9" s="143">
        <f t="shared" si="6"/>
        <v>6830</v>
      </c>
    </row>
    <row r="10" spans="1:39" ht="14.25" x14ac:dyDescent="0.15">
      <c r="A10" s="150">
        <v>7</v>
      </c>
      <c r="B10" s="151">
        <v>1</v>
      </c>
      <c r="C10" s="151">
        <v>1</v>
      </c>
      <c r="D10" s="151">
        <v>503</v>
      </c>
      <c r="E10" s="151" t="str">
        <f t="shared" si="0"/>
        <v>5</v>
      </c>
      <c r="F10" s="151" t="str">
        <f t="shared" si="2"/>
        <v>3</v>
      </c>
      <c r="G10" s="151">
        <v>10</v>
      </c>
      <c r="H10" s="152" t="s">
        <v>2183</v>
      </c>
      <c r="I10" s="153" t="s">
        <v>2179</v>
      </c>
      <c r="J10" s="154" t="s">
        <v>1515</v>
      </c>
      <c r="K10" s="151" t="s">
        <v>2180</v>
      </c>
      <c r="L10" s="155">
        <v>62.31</v>
      </c>
      <c r="M10" s="155">
        <v>51.68</v>
      </c>
      <c r="N10" s="156">
        <v>18000</v>
      </c>
      <c r="O10" s="157">
        <f t="shared" si="7"/>
        <v>1121580</v>
      </c>
      <c r="P10" s="156">
        <f t="shared" si="3"/>
        <v>21702.400000000001</v>
      </c>
      <c r="Q10" s="143">
        <f t="shared" si="1"/>
        <v>1121580.0320000001</v>
      </c>
      <c r="R10" s="158">
        <v>11170</v>
      </c>
      <c r="S10" s="143">
        <f t="shared" si="4"/>
        <v>1121580</v>
      </c>
      <c r="T10" s="143">
        <f t="shared" si="5"/>
        <v>0</v>
      </c>
      <c r="U10" s="143">
        <f t="shared" si="6"/>
        <v>6830</v>
      </c>
    </row>
    <row r="11" spans="1:39" ht="14.25" x14ac:dyDescent="0.15">
      <c r="A11" s="150">
        <v>8</v>
      </c>
      <c r="B11" s="151">
        <v>1</v>
      </c>
      <c r="C11" s="151">
        <v>1</v>
      </c>
      <c r="D11" s="151">
        <v>602</v>
      </c>
      <c r="E11" s="151" t="str">
        <f t="shared" si="0"/>
        <v>6</v>
      </c>
      <c r="F11" s="151" t="str">
        <f t="shared" si="2"/>
        <v>2</v>
      </c>
      <c r="G11" s="151">
        <v>10</v>
      </c>
      <c r="H11" s="152" t="s">
        <v>2184</v>
      </c>
      <c r="I11" s="153" t="s">
        <v>2179</v>
      </c>
      <c r="J11" s="154" t="s">
        <v>196</v>
      </c>
      <c r="K11" s="151" t="s">
        <v>2180</v>
      </c>
      <c r="L11" s="155">
        <v>62.31</v>
      </c>
      <c r="M11" s="155">
        <v>51.68</v>
      </c>
      <c r="N11" s="156">
        <v>18000</v>
      </c>
      <c r="O11" s="157">
        <f t="shared" si="7"/>
        <v>1121580</v>
      </c>
      <c r="P11" s="156">
        <f t="shared" si="3"/>
        <v>21702.400000000001</v>
      </c>
      <c r="Q11" s="143">
        <f t="shared" si="1"/>
        <v>1121580.0320000001</v>
      </c>
      <c r="R11" s="158">
        <v>11210</v>
      </c>
      <c r="S11" s="143">
        <f t="shared" si="4"/>
        <v>1121580</v>
      </c>
      <c r="T11" s="143">
        <f t="shared" si="5"/>
        <v>0</v>
      </c>
      <c r="U11" s="143">
        <f t="shared" si="6"/>
        <v>6790</v>
      </c>
    </row>
    <row r="12" spans="1:39" ht="14.25" x14ac:dyDescent="0.15">
      <c r="A12" s="150">
        <v>9</v>
      </c>
      <c r="B12" s="151">
        <v>1</v>
      </c>
      <c r="C12" s="151">
        <v>1</v>
      </c>
      <c r="D12" s="151">
        <v>603</v>
      </c>
      <c r="E12" s="151" t="str">
        <f t="shared" si="0"/>
        <v>6</v>
      </c>
      <c r="F12" s="151" t="str">
        <f t="shared" si="2"/>
        <v>3</v>
      </c>
      <c r="G12" s="151">
        <v>10</v>
      </c>
      <c r="H12" s="152" t="s">
        <v>2184</v>
      </c>
      <c r="I12" s="153" t="s">
        <v>2179</v>
      </c>
      <c r="J12" s="154" t="s">
        <v>1515</v>
      </c>
      <c r="K12" s="151" t="s">
        <v>2180</v>
      </c>
      <c r="L12" s="155">
        <v>62.31</v>
      </c>
      <c r="M12" s="155">
        <v>51.68</v>
      </c>
      <c r="N12" s="156">
        <v>18000</v>
      </c>
      <c r="O12" s="157">
        <f t="shared" si="7"/>
        <v>1121580</v>
      </c>
      <c r="P12" s="156">
        <f t="shared" si="3"/>
        <v>21702.400000000001</v>
      </c>
      <c r="Q12" s="143">
        <f t="shared" si="1"/>
        <v>1121580.0320000001</v>
      </c>
      <c r="R12" s="158">
        <v>11210</v>
      </c>
      <c r="S12" s="143">
        <f t="shared" si="4"/>
        <v>1121580</v>
      </c>
      <c r="T12" s="143">
        <f t="shared" si="5"/>
        <v>0</v>
      </c>
      <c r="U12" s="143">
        <f t="shared" si="6"/>
        <v>6790</v>
      </c>
    </row>
    <row r="13" spans="1:39" ht="14.25" x14ac:dyDescent="0.15">
      <c r="A13" s="150">
        <v>10</v>
      </c>
      <c r="B13" s="151">
        <v>1</v>
      </c>
      <c r="C13" s="151">
        <v>1</v>
      </c>
      <c r="D13" s="151">
        <v>604</v>
      </c>
      <c r="E13" s="151" t="str">
        <f t="shared" si="0"/>
        <v>6</v>
      </c>
      <c r="F13" s="151" t="str">
        <f t="shared" si="2"/>
        <v>4</v>
      </c>
      <c r="G13" s="151">
        <v>10</v>
      </c>
      <c r="H13" s="152" t="s">
        <v>2184</v>
      </c>
      <c r="I13" s="153" t="s">
        <v>2185</v>
      </c>
      <c r="J13" s="154" t="s">
        <v>189</v>
      </c>
      <c r="K13" s="151" t="s">
        <v>553</v>
      </c>
      <c r="L13" s="155">
        <v>76.27</v>
      </c>
      <c r="M13" s="155">
        <v>63.26</v>
      </c>
      <c r="N13" s="156">
        <v>18000</v>
      </c>
      <c r="O13" s="157">
        <f t="shared" si="7"/>
        <v>1372860</v>
      </c>
      <c r="P13" s="156">
        <f t="shared" si="3"/>
        <v>21701.87</v>
      </c>
      <c r="Q13" s="143">
        <f t="shared" si="1"/>
        <v>1372860.2962</v>
      </c>
      <c r="R13" s="158">
        <v>11154</v>
      </c>
      <c r="S13" s="143">
        <f t="shared" si="4"/>
        <v>1372860</v>
      </c>
      <c r="T13" s="143">
        <f t="shared" si="5"/>
        <v>0</v>
      </c>
      <c r="U13" s="143">
        <f t="shared" si="6"/>
        <v>6846</v>
      </c>
    </row>
    <row r="14" spans="1:39" ht="14.25" x14ac:dyDescent="0.15">
      <c r="A14" s="150">
        <v>11</v>
      </c>
      <c r="B14" s="151">
        <v>1</v>
      </c>
      <c r="C14" s="151">
        <v>1</v>
      </c>
      <c r="D14" s="151">
        <v>702</v>
      </c>
      <c r="E14" s="151" t="str">
        <f t="shared" si="0"/>
        <v>7</v>
      </c>
      <c r="F14" s="151" t="str">
        <f t="shared" si="2"/>
        <v>2</v>
      </c>
      <c r="G14" s="151">
        <v>10</v>
      </c>
      <c r="H14" s="152" t="s">
        <v>2186</v>
      </c>
      <c r="I14" s="153" t="s">
        <v>2179</v>
      </c>
      <c r="J14" s="154" t="s">
        <v>196</v>
      </c>
      <c r="K14" s="151" t="s">
        <v>2180</v>
      </c>
      <c r="L14" s="155">
        <v>62.31</v>
      </c>
      <c r="M14" s="155">
        <v>51.68</v>
      </c>
      <c r="N14" s="156">
        <v>18000</v>
      </c>
      <c r="O14" s="157">
        <f t="shared" si="7"/>
        <v>1121580</v>
      </c>
      <c r="P14" s="156">
        <f t="shared" si="3"/>
        <v>21702.400000000001</v>
      </c>
      <c r="Q14" s="143">
        <f t="shared" si="1"/>
        <v>1121580.0320000001</v>
      </c>
      <c r="R14" s="158">
        <v>11250</v>
      </c>
      <c r="S14" s="143">
        <f t="shared" si="4"/>
        <v>1121580</v>
      </c>
      <c r="T14" s="143">
        <f t="shared" si="5"/>
        <v>0</v>
      </c>
      <c r="U14" s="143">
        <f t="shared" si="6"/>
        <v>6750</v>
      </c>
      <c r="AM14" s="159"/>
    </row>
    <row r="15" spans="1:39" ht="14.25" x14ac:dyDescent="0.15">
      <c r="A15" s="150">
        <v>12</v>
      </c>
      <c r="B15" s="151">
        <v>1</v>
      </c>
      <c r="C15" s="151">
        <v>1</v>
      </c>
      <c r="D15" s="151">
        <v>703</v>
      </c>
      <c r="E15" s="151" t="str">
        <f t="shared" si="0"/>
        <v>7</v>
      </c>
      <c r="F15" s="151" t="str">
        <f t="shared" si="2"/>
        <v>3</v>
      </c>
      <c r="G15" s="151">
        <v>10</v>
      </c>
      <c r="H15" s="152" t="s">
        <v>2186</v>
      </c>
      <c r="I15" s="153" t="s">
        <v>2179</v>
      </c>
      <c r="J15" s="154" t="s">
        <v>1515</v>
      </c>
      <c r="K15" s="151" t="s">
        <v>2180</v>
      </c>
      <c r="L15" s="155">
        <v>62.31</v>
      </c>
      <c r="M15" s="155">
        <v>51.68</v>
      </c>
      <c r="N15" s="156">
        <v>18000</v>
      </c>
      <c r="O15" s="157">
        <f t="shared" si="7"/>
        <v>1121580</v>
      </c>
      <c r="P15" s="156">
        <f t="shared" si="3"/>
        <v>21702.400000000001</v>
      </c>
      <c r="Q15" s="143">
        <f t="shared" si="1"/>
        <v>1121580.0320000001</v>
      </c>
      <c r="R15" s="158">
        <v>11250</v>
      </c>
      <c r="S15" s="143">
        <f t="shared" si="4"/>
        <v>1121580</v>
      </c>
      <c r="T15" s="143">
        <f t="shared" si="5"/>
        <v>0</v>
      </c>
      <c r="U15" s="143">
        <f t="shared" si="6"/>
        <v>6750</v>
      </c>
      <c r="AM15" s="159"/>
    </row>
    <row r="16" spans="1:39" ht="14.25" x14ac:dyDescent="0.15">
      <c r="A16" s="150">
        <v>13</v>
      </c>
      <c r="B16" s="151">
        <v>1</v>
      </c>
      <c r="C16" s="151">
        <v>1</v>
      </c>
      <c r="D16" s="151">
        <v>803</v>
      </c>
      <c r="E16" s="151" t="str">
        <f t="shared" si="0"/>
        <v>8</v>
      </c>
      <c r="F16" s="151" t="str">
        <f t="shared" si="2"/>
        <v>3</v>
      </c>
      <c r="G16" s="151">
        <v>10</v>
      </c>
      <c r="H16" s="152" t="s">
        <v>2187</v>
      </c>
      <c r="I16" s="153" t="s">
        <v>2179</v>
      </c>
      <c r="J16" s="154" t="s">
        <v>1515</v>
      </c>
      <c r="K16" s="151" t="s">
        <v>2180</v>
      </c>
      <c r="L16" s="155">
        <v>62.31</v>
      </c>
      <c r="M16" s="155">
        <v>51.68</v>
      </c>
      <c r="N16" s="156">
        <v>18000</v>
      </c>
      <c r="O16" s="157">
        <f t="shared" si="7"/>
        <v>1121580</v>
      </c>
      <c r="P16" s="156">
        <f t="shared" si="3"/>
        <v>21702.400000000001</v>
      </c>
      <c r="Q16" s="143">
        <f t="shared" si="1"/>
        <v>1121580.0320000001</v>
      </c>
      <c r="R16" s="158">
        <v>11210</v>
      </c>
      <c r="S16" s="143">
        <f t="shared" si="4"/>
        <v>1121580</v>
      </c>
      <c r="T16" s="143">
        <f t="shared" si="5"/>
        <v>0</v>
      </c>
      <c r="U16" s="143">
        <f t="shared" si="6"/>
        <v>6790</v>
      </c>
      <c r="AM16" s="159"/>
    </row>
    <row r="17" spans="1:16238" ht="14.25" x14ac:dyDescent="0.15">
      <c r="A17" s="150">
        <v>14</v>
      </c>
      <c r="B17" s="151">
        <v>1</v>
      </c>
      <c r="C17" s="151">
        <v>1</v>
      </c>
      <c r="D17" s="151">
        <v>902</v>
      </c>
      <c r="E17" s="151" t="str">
        <f t="shared" si="0"/>
        <v>9</v>
      </c>
      <c r="F17" s="151" t="str">
        <f t="shared" si="2"/>
        <v>2</v>
      </c>
      <c r="G17" s="151">
        <v>10</v>
      </c>
      <c r="H17" s="152" t="s">
        <v>2188</v>
      </c>
      <c r="I17" s="153" t="s">
        <v>2179</v>
      </c>
      <c r="J17" s="154" t="s">
        <v>196</v>
      </c>
      <c r="K17" s="151" t="s">
        <v>2180</v>
      </c>
      <c r="L17" s="155">
        <v>62.31</v>
      </c>
      <c r="M17" s="155">
        <v>51.68</v>
      </c>
      <c r="N17" s="156">
        <v>18000</v>
      </c>
      <c r="O17" s="157">
        <f t="shared" si="7"/>
        <v>1121580</v>
      </c>
      <c r="P17" s="156">
        <f t="shared" si="3"/>
        <v>21702.400000000001</v>
      </c>
      <c r="Q17" s="143">
        <f t="shared" si="1"/>
        <v>1121580.0320000001</v>
      </c>
      <c r="R17" s="158">
        <v>11170</v>
      </c>
      <c r="S17" s="143">
        <f t="shared" si="4"/>
        <v>1121580</v>
      </c>
      <c r="T17" s="143">
        <f t="shared" si="5"/>
        <v>0</v>
      </c>
      <c r="U17" s="143">
        <f t="shared" si="6"/>
        <v>6830</v>
      </c>
      <c r="AM17" s="159"/>
    </row>
    <row r="18" spans="1:16238" ht="14.25" x14ac:dyDescent="0.15">
      <c r="A18" s="150">
        <v>15</v>
      </c>
      <c r="B18" s="151">
        <v>1</v>
      </c>
      <c r="C18" s="151">
        <v>1</v>
      </c>
      <c r="D18" s="151">
        <v>903</v>
      </c>
      <c r="E18" s="151" t="str">
        <f t="shared" si="0"/>
        <v>9</v>
      </c>
      <c r="F18" s="151" t="str">
        <f t="shared" si="2"/>
        <v>3</v>
      </c>
      <c r="G18" s="151">
        <v>10</v>
      </c>
      <c r="H18" s="152" t="s">
        <v>2188</v>
      </c>
      <c r="I18" s="153" t="s">
        <v>2179</v>
      </c>
      <c r="J18" s="154" t="s">
        <v>1515</v>
      </c>
      <c r="K18" s="151" t="s">
        <v>2180</v>
      </c>
      <c r="L18" s="155">
        <v>62.31</v>
      </c>
      <c r="M18" s="155">
        <v>51.68</v>
      </c>
      <c r="N18" s="156">
        <v>18000</v>
      </c>
      <c r="O18" s="157">
        <f t="shared" si="7"/>
        <v>1121580</v>
      </c>
      <c r="P18" s="156">
        <f t="shared" si="3"/>
        <v>21702.400000000001</v>
      </c>
      <c r="Q18" s="143">
        <f t="shared" si="1"/>
        <v>1121580.0320000001</v>
      </c>
      <c r="R18" s="158">
        <v>11170</v>
      </c>
      <c r="S18" s="143">
        <f t="shared" si="4"/>
        <v>1121580</v>
      </c>
      <c r="T18" s="143">
        <f t="shared" si="5"/>
        <v>0</v>
      </c>
      <c r="U18" s="143">
        <f t="shared" si="6"/>
        <v>6830</v>
      </c>
      <c r="AM18" s="159"/>
    </row>
    <row r="19" spans="1:16238" ht="14.25" x14ac:dyDescent="0.15">
      <c r="A19" s="150">
        <v>16</v>
      </c>
      <c r="B19" s="151">
        <v>1</v>
      </c>
      <c r="C19" s="151">
        <v>1</v>
      </c>
      <c r="D19" s="151">
        <v>1002</v>
      </c>
      <c r="E19" s="151" t="str">
        <f>LEFT(D19,2)</f>
        <v>10</v>
      </c>
      <c r="F19" s="151" t="str">
        <f t="shared" si="2"/>
        <v>2</v>
      </c>
      <c r="G19" s="151">
        <v>10</v>
      </c>
      <c r="H19" s="152" t="s">
        <v>2189</v>
      </c>
      <c r="I19" s="153" t="s">
        <v>2179</v>
      </c>
      <c r="J19" s="154" t="s">
        <v>196</v>
      </c>
      <c r="K19" s="151" t="s">
        <v>2180</v>
      </c>
      <c r="L19" s="155">
        <v>62.6</v>
      </c>
      <c r="M19" s="155">
        <v>51.92</v>
      </c>
      <c r="N19" s="156">
        <v>18000</v>
      </c>
      <c r="O19" s="157">
        <f t="shared" si="7"/>
        <v>1126800</v>
      </c>
      <c r="P19" s="156">
        <f t="shared" si="3"/>
        <v>21702.62</v>
      </c>
      <c r="Q19" s="143">
        <f t="shared" si="1"/>
        <v>1126800.0304</v>
      </c>
      <c r="R19" s="158">
        <v>10557</v>
      </c>
      <c r="S19" s="143">
        <f t="shared" si="4"/>
        <v>1126800</v>
      </c>
      <c r="T19" s="143">
        <f t="shared" si="5"/>
        <v>0</v>
      </c>
      <c r="U19" s="143">
        <f t="shared" si="6"/>
        <v>7443</v>
      </c>
      <c r="AM19" s="159"/>
    </row>
    <row r="20" spans="1:16238" ht="14.25" x14ac:dyDescent="0.15">
      <c r="A20" s="150">
        <v>17</v>
      </c>
      <c r="B20" s="151">
        <v>1</v>
      </c>
      <c r="C20" s="151">
        <v>1</v>
      </c>
      <c r="D20" s="151">
        <v>1003</v>
      </c>
      <c r="E20" s="151" t="str">
        <f>LEFT(D20,2)</f>
        <v>10</v>
      </c>
      <c r="F20" s="151" t="str">
        <f t="shared" si="2"/>
        <v>3</v>
      </c>
      <c r="G20" s="151">
        <v>10</v>
      </c>
      <c r="H20" s="152" t="s">
        <v>2189</v>
      </c>
      <c r="I20" s="153" t="s">
        <v>2179</v>
      </c>
      <c r="J20" s="154" t="s">
        <v>1515</v>
      </c>
      <c r="K20" s="151" t="s">
        <v>2180</v>
      </c>
      <c r="L20" s="155">
        <v>62.6</v>
      </c>
      <c r="M20" s="155">
        <v>51.92</v>
      </c>
      <c r="N20" s="156">
        <v>18000</v>
      </c>
      <c r="O20" s="157">
        <f t="shared" si="7"/>
        <v>1126800</v>
      </c>
      <c r="P20" s="156">
        <f t="shared" si="3"/>
        <v>21702.62</v>
      </c>
      <c r="Q20" s="143">
        <f t="shared" si="1"/>
        <v>1126800.0304</v>
      </c>
      <c r="R20" s="158">
        <v>10557</v>
      </c>
      <c r="S20" s="143">
        <f t="shared" si="4"/>
        <v>1126800</v>
      </c>
      <c r="T20" s="143">
        <f t="shared" si="5"/>
        <v>0</v>
      </c>
      <c r="U20" s="143">
        <f t="shared" si="6"/>
        <v>7443</v>
      </c>
      <c r="AM20" s="159"/>
    </row>
    <row r="21" spans="1:16238" ht="14.25" x14ac:dyDescent="0.15">
      <c r="A21" s="150">
        <v>18</v>
      </c>
      <c r="B21" s="151">
        <v>1</v>
      </c>
      <c r="C21" s="151">
        <v>2</v>
      </c>
      <c r="D21" s="151">
        <v>102</v>
      </c>
      <c r="E21" s="151" t="str">
        <f t="shared" ref="E21:E38" si="8">LEFT(D21,1)</f>
        <v>1</v>
      </c>
      <c r="F21" s="151" t="str">
        <f t="shared" si="2"/>
        <v>2</v>
      </c>
      <c r="G21" s="151">
        <v>10</v>
      </c>
      <c r="H21" s="152" t="str">
        <f t="shared" ref="H21:H84" si="9">E21&amp;"/"&amp;G21</f>
        <v>1/10</v>
      </c>
      <c r="I21" s="153" t="s">
        <v>2179</v>
      </c>
      <c r="J21" s="154" t="s">
        <v>2190</v>
      </c>
      <c r="K21" s="151" t="s">
        <v>2180</v>
      </c>
      <c r="L21" s="155">
        <v>37.590000000000003</v>
      </c>
      <c r="M21" s="155">
        <v>31.18</v>
      </c>
      <c r="N21" s="156">
        <v>18000</v>
      </c>
      <c r="O21" s="157">
        <f t="shared" si="7"/>
        <v>676620</v>
      </c>
      <c r="P21" s="156">
        <f t="shared" si="3"/>
        <v>21700.45</v>
      </c>
      <c r="Q21" s="143">
        <f t="shared" si="1"/>
        <v>676620.03099999996</v>
      </c>
      <c r="R21" s="158">
        <v>10506</v>
      </c>
      <c r="S21" s="143">
        <f t="shared" si="4"/>
        <v>676620</v>
      </c>
      <c r="T21" s="143">
        <f t="shared" si="5"/>
        <v>0</v>
      </c>
      <c r="U21" s="143">
        <f t="shared" si="6"/>
        <v>7494</v>
      </c>
      <c r="AM21" s="159"/>
    </row>
    <row r="22" spans="1:16238" ht="14.25" x14ac:dyDescent="0.15">
      <c r="A22" s="150">
        <v>19</v>
      </c>
      <c r="B22" s="151">
        <v>1</v>
      </c>
      <c r="C22" s="151">
        <v>2</v>
      </c>
      <c r="D22" s="151">
        <v>103</v>
      </c>
      <c r="E22" s="151" t="str">
        <f t="shared" si="8"/>
        <v>1</v>
      </c>
      <c r="F22" s="151" t="str">
        <f t="shared" si="2"/>
        <v>3</v>
      </c>
      <c r="G22" s="151">
        <v>10</v>
      </c>
      <c r="H22" s="152" t="str">
        <f t="shared" si="9"/>
        <v>1/10</v>
      </c>
      <c r="I22" s="153" t="s">
        <v>2179</v>
      </c>
      <c r="J22" s="154" t="s">
        <v>1515</v>
      </c>
      <c r="K22" s="151" t="s">
        <v>2180</v>
      </c>
      <c r="L22" s="155">
        <v>62.31</v>
      </c>
      <c r="M22" s="155">
        <v>51.68</v>
      </c>
      <c r="N22" s="156">
        <v>18000</v>
      </c>
      <c r="O22" s="157">
        <f t="shared" si="7"/>
        <v>1121580</v>
      </c>
      <c r="P22" s="156">
        <f t="shared" si="3"/>
        <v>21702.400000000001</v>
      </c>
      <c r="Q22" s="143">
        <f t="shared" si="1"/>
        <v>1121580.0320000001</v>
      </c>
      <c r="R22" s="158">
        <v>10506</v>
      </c>
      <c r="S22" s="143">
        <f t="shared" si="4"/>
        <v>1121580</v>
      </c>
      <c r="T22" s="143">
        <f t="shared" si="5"/>
        <v>0</v>
      </c>
      <c r="U22" s="143">
        <f t="shared" si="6"/>
        <v>7494</v>
      </c>
      <c r="AM22" s="159"/>
    </row>
    <row r="23" spans="1:16238" s="161" customFormat="1" ht="14.25" x14ac:dyDescent="0.15">
      <c r="A23" s="150">
        <v>20</v>
      </c>
      <c r="B23" s="151">
        <v>1</v>
      </c>
      <c r="C23" s="151">
        <v>2</v>
      </c>
      <c r="D23" s="151">
        <v>201</v>
      </c>
      <c r="E23" s="151" t="str">
        <f t="shared" si="8"/>
        <v>2</v>
      </c>
      <c r="F23" s="151" t="str">
        <f t="shared" si="2"/>
        <v>1</v>
      </c>
      <c r="G23" s="151">
        <v>10</v>
      </c>
      <c r="H23" s="152" t="str">
        <f t="shared" si="9"/>
        <v>2/10</v>
      </c>
      <c r="I23" s="153" t="s">
        <v>2185</v>
      </c>
      <c r="J23" s="154" t="s">
        <v>196</v>
      </c>
      <c r="K23" s="151" t="s">
        <v>553</v>
      </c>
      <c r="L23" s="155">
        <v>76.27</v>
      </c>
      <c r="M23" s="155">
        <v>63.26</v>
      </c>
      <c r="N23" s="156">
        <v>18000</v>
      </c>
      <c r="O23" s="157">
        <f t="shared" si="7"/>
        <v>1372860</v>
      </c>
      <c r="P23" s="156">
        <f t="shared" si="3"/>
        <v>21701.87</v>
      </c>
      <c r="Q23" s="159">
        <f t="shared" si="1"/>
        <v>1372860.2962</v>
      </c>
      <c r="R23" s="160">
        <v>10600</v>
      </c>
      <c r="S23" s="159">
        <f t="shared" si="4"/>
        <v>1372860</v>
      </c>
      <c r="T23" s="159">
        <f t="shared" si="5"/>
        <v>0</v>
      </c>
      <c r="U23" s="159">
        <f t="shared" si="6"/>
        <v>7400</v>
      </c>
      <c r="V23" s="159" t="s">
        <v>191</v>
      </c>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c r="CB23" s="159"/>
      <c r="CC23" s="159"/>
      <c r="CD23" s="159"/>
      <c r="CE23" s="159"/>
      <c r="CF23" s="159"/>
      <c r="CG23" s="159"/>
      <c r="CH23" s="159"/>
      <c r="CI23" s="159"/>
      <c r="CJ23" s="159"/>
      <c r="CK23" s="159"/>
      <c r="CL23" s="159"/>
      <c r="CM23" s="159"/>
      <c r="CN23" s="159"/>
      <c r="CO23" s="159"/>
      <c r="CP23" s="159"/>
      <c r="CQ23" s="159"/>
      <c r="CR23" s="159"/>
      <c r="CS23" s="159"/>
      <c r="CT23" s="159"/>
      <c r="CU23" s="159"/>
      <c r="CV23" s="159"/>
      <c r="CW23" s="159"/>
      <c r="CX23" s="159"/>
      <c r="CY23" s="159"/>
      <c r="CZ23" s="159"/>
      <c r="DA23" s="159"/>
      <c r="DB23" s="159"/>
      <c r="DC23" s="159"/>
      <c r="DD23" s="159"/>
      <c r="DE23" s="159"/>
      <c r="DF23" s="159"/>
      <c r="DG23" s="159"/>
      <c r="DH23" s="159"/>
      <c r="DI23" s="159"/>
      <c r="DJ23" s="159"/>
      <c r="DK23" s="159"/>
      <c r="DL23" s="159"/>
      <c r="DM23" s="159"/>
      <c r="DN23" s="159"/>
      <c r="DO23" s="159"/>
      <c r="DP23" s="159"/>
      <c r="DQ23" s="159"/>
      <c r="DR23" s="159"/>
      <c r="DS23" s="159"/>
      <c r="DT23" s="159"/>
      <c r="DU23" s="159"/>
      <c r="DV23" s="159"/>
      <c r="DW23" s="159"/>
      <c r="DX23" s="159"/>
      <c r="DY23" s="159"/>
      <c r="DZ23" s="159"/>
      <c r="EA23" s="159"/>
      <c r="EB23" s="159"/>
      <c r="EC23" s="159"/>
      <c r="ED23" s="159"/>
      <c r="EE23" s="159"/>
      <c r="EF23" s="159"/>
      <c r="EG23" s="159"/>
      <c r="EH23" s="159"/>
      <c r="EI23" s="159"/>
      <c r="EJ23" s="159"/>
      <c r="EK23" s="159"/>
      <c r="EL23" s="159"/>
      <c r="EM23" s="159"/>
      <c r="EN23" s="159"/>
      <c r="EO23" s="159"/>
      <c r="EP23" s="159"/>
      <c r="EQ23" s="159"/>
      <c r="ER23" s="159"/>
      <c r="ES23" s="159"/>
      <c r="ET23" s="159"/>
      <c r="EU23" s="159"/>
      <c r="EV23" s="159"/>
      <c r="EW23" s="159"/>
      <c r="EX23" s="159"/>
      <c r="EY23" s="159"/>
      <c r="EZ23" s="159"/>
      <c r="FA23" s="159"/>
      <c r="FB23" s="159"/>
      <c r="FC23" s="159"/>
      <c r="FD23" s="159"/>
      <c r="FE23" s="159"/>
      <c r="FF23" s="159"/>
      <c r="FG23" s="159"/>
      <c r="FH23" s="159"/>
      <c r="FI23" s="159"/>
      <c r="FJ23" s="159"/>
      <c r="FK23" s="159"/>
      <c r="FL23" s="159"/>
      <c r="FM23" s="159"/>
      <c r="FN23" s="159"/>
      <c r="FO23" s="159"/>
      <c r="FP23" s="159"/>
      <c r="FQ23" s="159"/>
      <c r="FR23" s="159"/>
      <c r="FS23" s="159"/>
      <c r="FT23" s="159"/>
      <c r="FU23" s="159"/>
      <c r="FV23" s="159"/>
      <c r="FW23" s="159"/>
      <c r="FX23" s="159"/>
      <c r="FY23" s="159"/>
      <c r="FZ23" s="159"/>
      <c r="GA23" s="159"/>
      <c r="GB23" s="159"/>
      <c r="GC23" s="159"/>
      <c r="GD23" s="159"/>
      <c r="GE23" s="159"/>
      <c r="GF23" s="159"/>
      <c r="GG23" s="159"/>
      <c r="GH23" s="159"/>
      <c r="GI23" s="159"/>
      <c r="GJ23" s="159"/>
      <c r="GK23" s="159"/>
      <c r="GL23" s="159"/>
      <c r="GM23" s="159"/>
      <c r="GN23" s="159"/>
      <c r="GO23" s="159"/>
      <c r="GP23" s="159"/>
      <c r="GQ23" s="159"/>
      <c r="GR23" s="159"/>
      <c r="GS23" s="159"/>
      <c r="GT23" s="159"/>
      <c r="GU23" s="159"/>
      <c r="GV23" s="159"/>
      <c r="GW23" s="159"/>
      <c r="GX23" s="159"/>
      <c r="GY23" s="159"/>
      <c r="GZ23" s="159"/>
      <c r="HA23" s="159"/>
      <c r="HB23" s="159"/>
      <c r="HC23" s="159"/>
      <c r="HD23" s="159"/>
      <c r="HE23" s="159"/>
      <c r="HF23" s="159"/>
      <c r="HG23" s="159"/>
      <c r="HH23" s="159"/>
      <c r="HI23" s="159"/>
      <c r="HJ23" s="159"/>
      <c r="HK23" s="159"/>
      <c r="HL23" s="159"/>
      <c r="HM23" s="159"/>
      <c r="HN23" s="159"/>
      <c r="HO23" s="159"/>
      <c r="HP23" s="159"/>
      <c r="HQ23" s="159"/>
      <c r="HR23" s="159"/>
      <c r="HS23" s="159"/>
      <c r="HT23" s="159"/>
      <c r="HU23" s="159"/>
      <c r="HV23" s="159"/>
      <c r="HW23" s="159"/>
      <c r="HX23" s="159"/>
      <c r="HY23" s="159"/>
      <c r="HZ23" s="159"/>
      <c r="IA23" s="159"/>
      <c r="IB23" s="159"/>
      <c r="IC23" s="159"/>
      <c r="ID23" s="159"/>
      <c r="IE23" s="159"/>
      <c r="IF23" s="159"/>
      <c r="IG23" s="159"/>
      <c r="IH23" s="159"/>
      <c r="II23" s="159"/>
      <c r="IJ23" s="159"/>
      <c r="IK23" s="159"/>
      <c r="IL23" s="159"/>
      <c r="IM23" s="159"/>
      <c r="IN23" s="159"/>
      <c r="IO23" s="159"/>
      <c r="IP23" s="159"/>
      <c r="IQ23" s="159"/>
      <c r="IR23" s="159"/>
      <c r="IS23" s="159"/>
      <c r="IT23" s="159"/>
      <c r="IU23" s="159"/>
      <c r="IV23" s="159"/>
      <c r="IW23" s="159"/>
      <c r="IX23" s="159"/>
      <c r="IY23" s="159"/>
      <c r="IZ23" s="159"/>
      <c r="JA23" s="159"/>
      <c r="JB23" s="159"/>
      <c r="JC23" s="159"/>
      <c r="JD23" s="159"/>
      <c r="JE23" s="159"/>
      <c r="JF23" s="159"/>
      <c r="JG23" s="159"/>
      <c r="JH23" s="159"/>
      <c r="JI23" s="159"/>
      <c r="JJ23" s="159"/>
      <c r="JK23" s="159"/>
      <c r="JL23" s="159"/>
      <c r="JM23" s="159"/>
      <c r="JN23" s="159"/>
      <c r="JO23" s="159"/>
      <c r="JP23" s="159"/>
      <c r="JQ23" s="159"/>
      <c r="JR23" s="159"/>
      <c r="JS23" s="159"/>
      <c r="JT23" s="159"/>
      <c r="JU23" s="159"/>
      <c r="JV23" s="159"/>
      <c r="JW23" s="159"/>
      <c r="JX23" s="159"/>
      <c r="JY23" s="159"/>
      <c r="JZ23" s="159"/>
      <c r="KA23" s="159"/>
      <c r="KB23" s="159"/>
      <c r="KC23" s="159"/>
      <c r="KD23" s="159"/>
      <c r="KE23" s="159"/>
      <c r="KF23" s="159"/>
      <c r="KG23" s="159"/>
      <c r="KH23" s="159"/>
      <c r="KI23" s="159"/>
      <c r="KJ23" s="159"/>
      <c r="KK23" s="159"/>
      <c r="KL23" s="159"/>
      <c r="KM23" s="159"/>
      <c r="KN23" s="159"/>
      <c r="KO23" s="159"/>
      <c r="KP23" s="159"/>
      <c r="KQ23" s="159"/>
      <c r="KR23" s="159"/>
      <c r="KS23" s="159"/>
      <c r="KT23" s="159"/>
      <c r="KU23" s="159"/>
      <c r="KV23" s="159"/>
      <c r="KW23" s="159"/>
      <c r="KX23" s="159"/>
      <c r="KY23" s="159"/>
      <c r="KZ23" s="159"/>
      <c r="LA23" s="159"/>
      <c r="LB23" s="159"/>
      <c r="LC23" s="159"/>
      <c r="LD23" s="159"/>
      <c r="LE23" s="159"/>
      <c r="LF23" s="159"/>
      <c r="LG23" s="159"/>
      <c r="LH23" s="159"/>
      <c r="LI23" s="159"/>
      <c r="LJ23" s="159"/>
      <c r="LK23" s="159"/>
      <c r="LL23" s="159"/>
      <c r="LM23" s="159"/>
      <c r="LN23" s="159"/>
      <c r="LO23" s="159"/>
      <c r="LP23" s="159"/>
      <c r="LQ23" s="159"/>
      <c r="LR23" s="159"/>
      <c r="LS23" s="159"/>
      <c r="LT23" s="159"/>
      <c r="LU23" s="159"/>
      <c r="LV23" s="159"/>
      <c r="LW23" s="159"/>
      <c r="LX23" s="159"/>
      <c r="LY23" s="159"/>
      <c r="LZ23" s="159"/>
      <c r="MA23" s="159"/>
      <c r="MB23" s="159"/>
      <c r="MC23" s="159"/>
      <c r="MD23" s="159"/>
      <c r="ME23" s="159"/>
      <c r="MF23" s="159"/>
      <c r="MG23" s="159"/>
      <c r="MH23" s="159"/>
      <c r="MI23" s="159"/>
      <c r="MJ23" s="159"/>
      <c r="MK23" s="159"/>
      <c r="ML23" s="159"/>
      <c r="MM23" s="159"/>
      <c r="MN23" s="159"/>
      <c r="MO23" s="159"/>
      <c r="MP23" s="159"/>
      <c r="MQ23" s="159"/>
      <c r="MR23" s="159"/>
      <c r="MS23" s="159"/>
      <c r="MT23" s="159"/>
      <c r="MU23" s="159"/>
      <c r="MV23" s="159"/>
      <c r="MW23" s="159"/>
      <c r="MX23" s="159"/>
      <c r="MY23" s="159"/>
      <c r="MZ23" s="159"/>
      <c r="NA23" s="159"/>
      <c r="NB23" s="159"/>
      <c r="NC23" s="159"/>
      <c r="ND23" s="159"/>
      <c r="NE23" s="159"/>
      <c r="NF23" s="159"/>
      <c r="NG23" s="159"/>
      <c r="NH23" s="159"/>
      <c r="NI23" s="159"/>
      <c r="NJ23" s="159"/>
      <c r="NK23" s="159"/>
      <c r="NL23" s="159"/>
      <c r="NM23" s="159"/>
      <c r="NN23" s="159"/>
      <c r="NO23" s="159"/>
      <c r="NP23" s="159"/>
      <c r="NQ23" s="159"/>
      <c r="NR23" s="159"/>
      <c r="NS23" s="159"/>
      <c r="NT23" s="159"/>
      <c r="NU23" s="159"/>
      <c r="NV23" s="159"/>
      <c r="NW23" s="159"/>
      <c r="NX23" s="159"/>
      <c r="NY23" s="159"/>
      <c r="NZ23" s="159"/>
      <c r="OA23" s="159"/>
      <c r="OB23" s="159"/>
      <c r="OC23" s="159"/>
      <c r="OD23" s="159"/>
      <c r="OE23" s="159"/>
      <c r="OF23" s="159"/>
      <c r="OG23" s="159"/>
      <c r="OH23" s="159"/>
      <c r="OI23" s="159"/>
      <c r="OJ23" s="159"/>
      <c r="OK23" s="159"/>
      <c r="OL23" s="159"/>
      <c r="OM23" s="159"/>
      <c r="ON23" s="159"/>
      <c r="OO23" s="159"/>
      <c r="OP23" s="159"/>
      <c r="OQ23" s="159"/>
      <c r="OR23" s="159"/>
      <c r="OS23" s="159"/>
      <c r="OT23" s="159"/>
      <c r="OU23" s="159"/>
      <c r="OV23" s="159"/>
      <c r="OW23" s="159"/>
      <c r="OX23" s="159"/>
      <c r="OY23" s="159"/>
      <c r="OZ23" s="159"/>
      <c r="PA23" s="159"/>
      <c r="PB23" s="159"/>
      <c r="PC23" s="159"/>
      <c r="PD23" s="159"/>
      <c r="PE23" s="159"/>
      <c r="PF23" s="159"/>
      <c r="PG23" s="159"/>
      <c r="PH23" s="159"/>
      <c r="PI23" s="159"/>
      <c r="PJ23" s="159"/>
      <c r="PK23" s="159"/>
      <c r="PL23" s="159"/>
      <c r="PM23" s="159"/>
      <c r="PN23" s="159"/>
      <c r="PO23" s="159"/>
      <c r="PP23" s="159"/>
      <c r="PQ23" s="159"/>
      <c r="PR23" s="159"/>
      <c r="PS23" s="159"/>
      <c r="PT23" s="159"/>
      <c r="PU23" s="159"/>
      <c r="PV23" s="159"/>
      <c r="PW23" s="159"/>
      <c r="PX23" s="159"/>
      <c r="PY23" s="159"/>
      <c r="PZ23" s="159"/>
      <c r="QA23" s="159"/>
      <c r="QB23" s="159"/>
      <c r="QC23" s="159"/>
      <c r="QD23" s="159"/>
      <c r="QE23" s="159"/>
      <c r="QF23" s="159"/>
      <c r="QG23" s="159"/>
      <c r="QH23" s="159"/>
      <c r="QI23" s="159"/>
      <c r="QJ23" s="159"/>
      <c r="QK23" s="159"/>
      <c r="QL23" s="159"/>
      <c r="QM23" s="159"/>
      <c r="QN23" s="159"/>
      <c r="QO23" s="159"/>
      <c r="QP23" s="159"/>
      <c r="QQ23" s="159"/>
      <c r="QR23" s="159"/>
      <c r="QS23" s="159"/>
      <c r="QT23" s="159"/>
      <c r="QU23" s="159"/>
      <c r="QV23" s="159"/>
      <c r="QW23" s="159"/>
      <c r="QX23" s="159"/>
      <c r="QY23" s="159"/>
      <c r="QZ23" s="159"/>
      <c r="RA23" s="159"/>
      <c r="RB23" s="159"/>
      <c r="RC23" s="159"/>
      <c r="RD23" s="159"/>
      <c r="RE23" s="159"/>
      <c r="RF23" s="159"/>
      <c r="RG23" s="159"/>
      <c r="RH23" s="159"/>
      <c r="RI23" s="159"/>
      <c r="RJ23" s="159"/>
      <c r="RK23" s="159"/>
      <c r="RL23" s="159"/>
      <c r="RM23" s="159"/>
      <c r="RN23" s="159"/>
      <c r="RO23" s="159"/>
      <c r="RP23" s="159"/>
      <c r="RQ23" s="159"/>
      <c r="RR23" s="159"/>
      <c r="RS23" s="159"/>
      <c r="RT23" s="159"/>
      <c r="RU23" s="159"/>
      <c r="RV23" s="159"/>
      <c r="RW23" s="159"/>
      <c r="RX23" s="159"/>
      <c r="RY23" s="159"/>
      <c r="RZ23" s="159"/>
      <c r="SA23" s="159"/>
      <c r="SB23" s="159"/>
      <c r="SC23" s="159"/>
      <c r="SD23" s="159"/>
      <c r="SE23" s="159"/>
      <c r="SF23" s="159"/>
      <c r="SG23" s="159"/>
      <c r="SH23" s="159"/>
      <c r="SI23" s="159"/>
      <c r="SJ23" s="159"/>
      <c r="SK23" s="159"/>
      <c r="SL23" s="159"/>
      <c r="SM23" s="159"/>
      <c r="SN23" s="159"/>
      <c r="SO23" s="159"/>
      <c r="SP23" s="159"/>
      <c r="SQ23" s="159"/>
      <c r="SR23" s="159"/>
      <c r="SS23" s="159"/>
      <c r="ST23" s="159"/>
      <c r="SU23" s="159"/>
      <c r="SV23" s="159"/>
      <c r="SW23" s="159"/>
      <c r="SX23" s="159"/>
      <c r="SY23" s="159"/>
      <c r="SZ23" s="159"/>
      <c r="TA23" s="159"/>
      <c r="TB23" s="159"/>
      <c r="TC23" s="159"/>
      <c r="TD23" s="159"/>
      <c r="TE23" s="159"/>
      <c r="TF23" s="159"/>
      <c r="TG23" s="159"/>
      <c r="TH23" s="159"/>
      <c r="TI23" s="159"/>
      <c r="TJ23" s="159"/>
      <c r="TK23" s="159"/>
      <c r="TL23" s="159"/>
      <c r="TM23" s="159"/>
      <c r="TN23" s="159"/>
      <c r="TO23" s="159"/>
      <c r="TP23" s="159"/>
      <c r="TQ23" s="159"/>
      <c r="TR23" s="159"/>
      <c r="TS23" s="159"/>
      <c r="TT23" s="159"/>
      <c r="TU23" s="159"/>
      <c r="TV23" s="159"/>
      <c r="TW23" s="159"/>
      <c r="TX23" s="159"/>
      <c r="TY23" s="159"/>
      <c r="TZ23" s="159"/>
      <c r="UA23" s="159"/>
      <c r="UB23" s="159"/>
      <c r="UC23" s="159"/>
      <c r="UD23" s="159"/>
      <c r="UE23" s="159"/>
      <c r="UF23" s="159"/>
      <c r="UG23" s="159"/>
      <c r="UH23" s="159"/>
      <c r="UI23" s="159"/>
      <c r="UJ23" s="159"/>
      <c r="UK23" s="159"/>
      <c r="UL23" s="159"/>
      <c r="UM23" s="159"/>
      <c r="UN23" s="159"/>
      <c r="UO23" s="159"/>
      <c r="UP23" s="159"/>
      <c r="UQ23" s="159"/>
      <c r="UR23" s="159"/>
      <c r="US23" s="159"/>
      <c r="UT23" s="159"/>
      <c r="UU23" s="159"/>
      <c r="UV23" s="159"/>
      <c r="UW23" s="159"/>
      <c r="UX23" s="159"/>
      <c r="UY23" s="159"/>
      <c r="UZ23" s="159"/>
      <c r="VA23" s="159"/>
      <c r="VB23" s="159"/>
      <c r="VC23" s="159"/>
      <c r="VD23" s="159"/>
      <c r="VE23" s="159"/>
      <c r="VF23" s="159"/>
      <c r="VG23" s="159"/>
      <c r="VH23" s="159"/>
      <c r="VI23" s="159"/>
      <c r="VJ23" s="159"/>
      <c r="VK23" s="159"/>
      <c r="VL23" s="159"/>
      <c r="VM23" s="159"/>
      <c r="VN23" s="159"/>
      <c r="VO23" s="159"/>
      <c r="VP23" s="159"/>
      <c r="VQ23" s="159"/>
      <c r="VR23" s="159"/>
      <c r="VS23" s="159"/>
      <c r="VT23" s="159"/>
      <c r="VU23" s="159"/>
      <c r="VV23" s="159"/>
      <c r="VW23" s="159"/>
      <c r="VX23" s="159"/>
      <c r="VY23" s="159"/>
      <c r="VZ23" s="159"/>
      <c r="WA23" s="159"/>
      <c r="WB23" s="159"/>
      <c r="WC23" s="159"/>
      <c r="WD23" s="159"/>
      <c r="WE23" s="159"/>
      <c r="WF23" s="159"/>
      <c r="WG23" s="159"/>
      <c r="WH23" s="159"/>
      <c r="WI23" s="159"/>
      <c r="WJ23" s="159"/>
      <c r="WK23" s="159"/>
      <c r="WL23" s="159"/>
      <c r="WM23" s="159"/>
      <c r="WN23" s="159"/>
      <c r="WO23" s="159"/>
      <c r="WP23" s="159"/>
      <c r="WQ23" s="159"/>
      <c r="WR23" s="159"/>
      <c r="WS23" s="159"/>
      <c r="WT23" s="159"/>
      <c r="WU23" s="159"/>
      <c r="WV23" s="159"/>
      <c r="WW23" s="159"/>
      <c r="WX23" s="159"/>
      <c r="WY23" s="159"/>
      <c r="WZ23" s="159"/>
      <c r="XA23" s="159"/>
      <c r="XB23" s="159"/>
      <c r="XC23" s="159"/>
      <c r="XD23" s="159"/>
      <c r="XE23" s="159"/>
      <c r="XF23" s="159"/>
      <c r="XG23" s="159"/>
      <c r="XH23" s="159"/>
      <c r="XI23" s="159"/>
      <c r="XJ23" s="159"/>
      <c r="XK23" s="159"/>
      <c r="XL23" s="159"/>
      <c r="XM23" s="159"/>
      <c r="XN23" s="159"/>
      <c r="XO23" s="159"/>
      <c r="XP23" s="159"/>
      <c r="XQ23" s="159"/>
      <c r="XR23" s="159"/>
      <c r="XS23" s="159"/>
      <c r="XT23" s="159"/>
      <c r="XU23" s="159"/>
      <c r="XV23" s="159"/>
      <c r="XW23" s="159"/>
      <c r="XX23" s="159"/>
      <c r="XY23" s="159"/>
      <c r="XZ23" s="159"/>
      <c r="YA23" s="159"/>
      <c r="YB23" s="159"/>
      <c r="YC23" s="159"/>
      <c r="YD23" s="159"/>
      <c r="YE23" s="159"/>
      <c r="YF23" s="159"/>
      <c r="YG23" s="159"/>
      <c r="YH23" s="159"/>
      <c r="YI23" s="159"/>
      <c r="YJ23" s="159"/>
      <c r="YK23" s="159"/>
      <c r="YL23" s="159"/>
      <c r="YM23" s="159"/>
      <c r="YN23" s="159"/>
      <c r="YO23" s="159"/>
      <c r="YP23" s="159"/>
      <c r="YQ23" s="159"/>
      <c r="YR23" s="159"/>
      <c r="YS23" s="159"/>
      <c r="YT23" s="159"/>
      <c r="YU23" s="159"/>
      <c r="YV23" s="159"/>
      <c r="YW23" s="159"/>
      <c r="YX23" s="159"/>
      <c r="YY23" s="159"/>
      <c r="YZ23" s="159"/>
      <c r="ZA23" s="159"/>
      <c r="ZB23" s="159"/>
      <c r="ZC23" s="159"/>
      <c r="ZD23" s="159"/>
      <c r="ZE23" s="159"/>
      <c r="ZF23" s="159"/>
      <c r="ZG23" s="159"/>
      <c r="ZH23" s="159"/>
      <c r="ZI23" s="159"/>
      <c r="ZJ23" s="159"/>
      <c r="ZK23" s="159"/>
      <c r="ZL23" s="159"/>
      <c r="ZM23" s="159"/>
      <c r="ZN23" s="159"/>
      <c r="ZO23" s="159"/>
      <c r="ZP23" s="159"/>
      <c r="ZQ23" s="159"/>
      <c r="ZR23" s="159"/>
      <c r="ZS23" s="159"/>
      <c r="ZT23" s="159"/>
      <c r="ZU23" s="159"/>
      <c r="ZV23" s="159"/>
      <c r="ZW23" s="159"/>
      <c r="ZX23" s="159"/>
      <c r="ZY23" s="159"/>
      <c r="ZZ23" s="159"/>
      <c r="AAA23" s="159"/>
      <c r="AAB23" s="159"/>
      <c r="AAC23" s="159"/>
      <c r="AAD23" s="159"/>
      <c r="AAE23" s="159"/>
      <c r="AAF23" s="159"/>
      <c r="AAG23" s="159"/>
      <c r="AAH23" s="159"/>
      <c r="AAI23" s="159"/>
      <c r="AAJ23" s="159"/>
      <c r="AAK23" s="159"/>
      <c r="AAL23" s="159"/>
      <c r="AAM23" s="159"/>
      <c r="AAN23" s="159"/>
      <c r="AAO23" s="159"/>
      <c r="AAP23" s="159"/>
      <c r="AAQ23" s="159"/>
      <c r="AAR23" s="159"/>
      <c r="AAS23" s="159"/>
      <c r="AAT23" s="159"/>
      <c r="AAU23" s="159"/>
      <c r="AAV23" s="159"/>
      <c r="AAW23" s="159"/>
      <c r="AAX23" s="159"/>
      <c r="AAY23" s="159"/>
      <c r="AAZ23" s="159"/>
      <c r="ABA23" s="159"/>
      <c r="ABB23" s="159"/>
      <c r="ABC23" s="159"/>
      <c r="ABD23" s="159"/>
      <c r="ABE23" s="159"/>
      <c r="ABF23" s="159"/>
      <c r="ABG23" s="159"/>
      <c r="ABH23" s="159"/>
      <c r="ABI23" s="159"/>
      <c r="ABJ23" s="159"/>
      <c r="ABK23" s="159"/>
      <c r="ABL23" s="159"/>
      <c r="ABM23" s="159"/>
      <c r="ABN23" s="159"/>
      <c r="ABO23" s="159"/>
      <c r="ABP23" s="159"/>
      <c r="ABQ23" s="159"/>
      <c r="ABR23" s="159"/>
      <c r="ABS23" s="159"/>
      <c r="ABT23" s="159"/>
      <c r="ABU23" s="159"/>
      <c r="ABV23" s="159"/>
      <c r="ABW23" s="159"/>
      <c r="ABX23" s="159"/>
      <c r="ABY23" s="159"/>
      <c r="ABZ23" s="159"/>
      <c r="ACA23" s="159"/>
      <c r="ACB23" s="159"/>
      <c r="ACC23" s="159"/>
      <c r="ACD23" s="159"/>
      <c r="ACE23" s="159"/>
      <c r="ACF23" s="159"/>
      <c r="ACG23" s="159"/>
      <c r="ACH23" s="159"/>
      <c r="ACI23" s="159"/>
      <c r="ACJ23" s="159"/>
      <c r="ACK23" s="159"/>
      <c r="ACL23" s="159"/>
      <c r="ACM23" s="159"/>
      <c r="ACN23" s="159"/>
      <c r="ACO23" s="159"/>
      <c r="ACP23" s="159"/>
      <c r="ACQ23" s="159"/>
      <c r="ACR23" s="159"/>
      <c r="ACS23" s="159"/>
      <c r="ACT23" s="159"/>
      <c r="ACU23" s="159"/>
      <c r="ACV23" s="159"/>
      <c r="ACW23" s="159"/>
      <c r="ACX23" s="159"/>
      <c r="ACY23" s="159"/>
      <c r="ACZ23" s="159"/>
      <c r="ADA23" s="159"/>
      <c r="ADB23" s="159"/>
      <c r="ADC23" s="159"/>
      <c r="ADD23" s="159"/>
      <c r="ADE23" s="159"/>
      <c r="ADF23" s="159"/>
      <c r="ADG23" s="159"/>
      <c r="ADH23" s="159"/>
      <c r="ADI23" s="159"/>
      <c r="ADJ23" s="159"/>
      <c r="ADK23" s="159"/>
      <c r="ADL23" s="159"/>
      <c r="ADM23" s="159"/>
      <c r="ADN23" s="159"/>
      <c r="ADO23" s="159"/>
      <c r="ADP23" s="159"/>
      <c r="ADQ23" s="159"/>
      <c r="ADR23" s="159"/>
      <c r="ADS23" s="159"/>
      <c r="ADT23" s="159"/>
      <c r="ADU23" s="159"/>
      <c r="ADV23" s="159"/>
      <c r="ADW23" s="159"/>
      <c r="ADX23" s="159"/>
      <c r="ADY23" s="159"/>
      <c r="ADZ23" s="159"/>
      <c r="AEA23" s="159"/>
      <c r="AEB23" s="159"/>
      <c r="AEC23" s="159"/>
      <c r="AED23" s="159"/>
      <c r="AEE23" s="159"/>
      <c r="AEF23" s="159"/>
      <c r="AEG23" s="159"/>
      <c r="AEH23" s="159"/>
      <c r="AEI23" s="159"/>
      <c r="AEJ23" s="159"/>
      <c r="AEK23" s="159"/>
      <c r="AEL23" s="159"/>
      <c r="AEM23" s="159"/>
      <c r="AEN23" s="159"/>
      <c r="AEO23" s="159"/>
      <c r="AEP23" s="159"/>
      <c r="AEQ23" s="159"/>
      <c r="AER23" s="159"/>
      <c r="AES23" s="159"/>
      <c r="AET23" s="159"/>
      <c r="AEU23" s="159"/>
      <c r="AEV23" s="159"/>
      <c r="AEW23" s="159"/>
      <c r="AEX23" s="159"/>
      <c r="AEY23" s="159"/>
      <c r="AEZ23" s="159"/>
      <c r="AFA23" s="159"/>
      <c r="AFB23" s="159"/>
      <c r="AFC23" s="159"/>
      <c r="AFD23" s="159"/>
      <c r="AFE23" s="159"/>
      <c r="AFF23" s="159"/>
      <c r="AFG23" s="159"/>
      <c r="AFH23" s="159"/>
      <c r="AFI23" s="159"/>
      <c r="AFJ23" s="159"/>
      <c r="AFK23" s="159"/>
      <c r="AFL23" s="159"/>
      <c r="AFM23" s="159"/>
      <c r="AFN23" s="159"/>
      <c r="AFO23" s="159"/>
      <c r="AFP23" s="159"/>
      <c r="AFQ23" s="159"/>
      <c r="AFR23" s="159"/>
      <c r="AFS23" s="159"/>
      <c r="AFT23" s="159"/>
      <c r="AFU23" s="159"/>
      <c r="AFV23" s="159"/>
      <c r="AFW23" s="159"/>
      <c r="AFX23" s="159"/>
      <c r="AFY23" s="159"/>
      <c r="AFZ23" s="159"/>
      <c r="AGA23" s="159"/>
      <c r="AGB23" s="159"/>
      <c r="AGC23" s="159"/>
      <c r="AGD23" s="159"/>
      <c r="AGE23" s="159"/>
      <c r="AGF23" s="159"/>
      <c r="AGG23" s="159"/>
      <c r="AGH23" s="159"/>
      <c r="AGI23" s="159"/>
      <c r="AGJ23" s="159"/>
      <c r="AGK23" s="159"/>
      <c r="AGL23" s="159"/>
      <c r="AGM23" s="159"/>
      <c r="AGN23" s="159"/>
      <c r="AGO23" s="159"/>
      <c r="AGP23" s="159"/>
      <c r="AGQ23" s="159"/>
      <c r="AGR23" s="159"/>
      <c r="AGS23" s="159"/>
      <c r="AGT23" s="159"/>
      <c r="AGU23" s="159"/>
      <c r="AGV23" s="159"/>
      <c r="AGW23" s="159"/>
      <c r="AGX23" s="159"/>
      <c r="AGY23" s="159"/>
      <c r="AGZ23" s="159"/>
      <c r="AHA23" s="159"/>
      <c r="AHB23" s="159"/>
      <c r="AHC23" s="159"/>
      <c r="AHD23" s="159"/>
      <c r="AHE23" s="159"/>
      <c r="AHF23" s="159"/>
      <c r="AHG23" s="159"/>
      <c r="AHH23" s="159"/>
      <c r="AHI23" s="159"/>
      <c r="AHJ23" s="159"/>
      <c r="AHK23" s="159"/>
      <c r="AHL23" s="159"/>
      <c r="AHM23" s="159"/>
      <c r="AHN23" s="159"/>
      <c r="AHO23" s="159"/>
      <c r="AHP23" s="159"/>
      <c r="AHQ23" s="159"/>
      <c r="AHR23" s="159"/>
      <c r="AHS23" s="159"/>
      <c r="AHT23" s="159"/>
      <c r="AHU23" s="159"/>
      <c r="AHV23" s="159"/>
      <c r="AHW23" s="159"/>
      <c r="AHX23" s="159"/>
      <c r="AHY23" s="159"/>
      <c r="AHZ23" s="159"/>
      <c r="AIA23" s="159"/>
      <c r="AIB23" s="159"/>
      <c r="AIC23" s="159"/>
      <c r="AID23" s="159"/>
      <c r="AIE23" s="159"/>
      <c r="AIF23" s="159"/>
      <c r="AIG23" s="159"/>
      <c r="AIH23" s="159"/>
      <c r="AII23" s="159"/>
      <c r="AIJ23" s="159"/>
      <c r="AIK23" s="159"/>
      <c r="AIL23" s="159"/>
      <c r="AIM23" s="159"/>
      <c r="AIN23" s="159"/>
      <c r="AIO23" s="159"/>
      <c r="AIP23" s="159"/>
      <c r="AIQ23" s="159"/>
      <c r="AIR23" s="159"/>
      <c r="AIS23" s="159"/>
      <c r="AIT23" s="159"/>
      <c r="AIU23" s="159"/>
      <c r="AIV23" s="159"/>
      <c r="AIW23" s="159"/>
      <c r="AIX23" s="159"/>
      <c r="AIY23" s="159"/>
      <c r="AIZ23" s="159"/>
      <c r="AJA23" s="159"/>
      <c r="AJB23" s="159"/>
      <c r="AJC23" s="159"/>
      <c r="AJD23" s="159"/>
      <c r="AJE23" s="159"/>
      <c r="AJF23" s="159"/>
      <c r="AJG23" s="159"/>
      <c r="AJH23" s="159"/>
      <c r="AJI23" s="159"/>
      <c r="AJJ23" s="159"/>
      <c r="AJK23" s="159"/>
      <c r="AJL23" s="159"/>
      <c r="AJM23" s="159"/>
      <c r="AJN23" s="159"/>
      <c r="AJO23" s="159"/>
      <c r="AJP23" s="159"/>
      <c r="AJQ23" s="159"/>
      <c r="AJR23" s="159"/>
      <c r="AJS23" s="159"/>
      <c r="AJT23" s="159"/>
      <c r="AJU23" s="159"/>
      <c r="AJV23" s="159"/>
      <c r="AJW23" s="159"/>
      <c r="AJX23" s="159"/>
      <c r="AJY23" s="159"/>
      <c r="AJZ23" s="159"/>
      <c r="AKA23" s="159"/>
      <c r="AKB23" s="159"/>
      <c r="AKC23" s="159"/>
      <c r="AKD23" s="159"/>
      <c r="AKE23" s="159"/>
      <c r="AKF23" s="159"/>
      <c r="AKG23" s="159"/>
      <c r="AKH23" s="159"/>
      <c r="AKI23" s="159"/>
      <c r="AKJ23" s="159"/>
      <c r="AKK23" s="159"/>
      <c r="AKL23" s="159"/>
      <c r="AKM23" s="159"/>
      <c r="AKN23" s="159"/>
      <c r="AKO23" s="159"/>
      <c r="AKP23" s="159"/>
      <c r="AKQ23" s="159"/>
      <c r="AKR23" s="159"/>
      <c r="AKS23" s="159"/>
      <c r="AKT23" s="159"/>
      <c r="AKU23" s="159"/>
      <c r="AKV23" s="159"/>
      <c r="AKW23" s="159"/>
      <c r="AKX23" s="159"/>
      <c r="AKY23" s="159"/>
      <c r="AKZ23" s="159"/>
      <c r="ALA23" s="159"/>
      <c r="ALB23" s="159"/>
      <c r="ALC23" s="159"/>
      <c r="ALD23" s="159"/>
      <c r="ALE23" s="159"/>
      <c r="ALF23" s="159"/>
      <c r="ALG23" s="159"/>
      <c r="ALH23" s="159"/>
      <c r="ALI23" s="159"/>
      <c r="ALJ23" s="159"/>
      <c r="ALK23" s="159"/>
      <c r="ALL23" s="159"/>
      <c r="ALM23" s="159"/>
      <c r="ALN23" s="159"/>
      <c r="ALO23" s="159"/>
      <c r="ALP23" s="159"/>
      <c r="ALQ23" s="159"/>
      <c r="ALR23" s="159"/>
      <c r="ALS23" s="159"/>
      <c r="ALT23" s="159"/>
      <c r="ALU23" s="159"/>
      <c r="ALV23" s="159"/>
      <c r="ALW23" s="159"/>
      <c r="ALX23" s="159"/>
      <c r="ALY23" s="159"/>
      <c r="ALZ23" s="159"/>
      <c r="AMA23" s="159"/>
      <c r="AMB23" s="159"/>
      <c r="AMC23" s="159"/>
      <c r="AMD23" s="159"/>
      <c r="AME23" s="159"/>
      <c r="AMF23" s="159"/>
      <c r="AMG23" s="159"/>
      <c r="AMH23" s="159"/>
      <c r="AMI23" s="159"/>
      <c r="AMJ23" s="159"/>
      <c r="AMK23" s="159"/>
      <c r="AML23" s="159"/>
      <c r="AMM23" s="159"/>
      <c r="AMN23" s="159"/>
      <c r="AMO23" s="159"/>
      <c r="AMP23" s="159"/>
      <c r="AMQ23" s="159"/>
      <c r="AMR23" s="159"/>
      <c r="AMS23" s="159"/>
      <c r="AMT23" s="159"/>
      <c r="AMU23" s="159"/>
      <c r="AMV23" s="159"/>
      <c r="AMW23" s="159"/>
      <c r="AMX23" s="159"/>
      <c r="AMY23" s="159"/>
      <c r="AMZ23" s="159"/>
      <c r="ANA23" s="159"/>
      <c r="ANB23" s="159"/>
      <c r="ANC23" s="159"/>
      <c r="AND23" s="159"/>
      <c r="ANE23" s="159"/>
      <c r="ANF23" s="159"/>
      <c r="ANG23" s="159"/>
      <c r="ANH23" s="159"/>
      <c r="ANI23" s="159"/>
      <c r="ANJ23" s="159"/>
      <c r="ANK23" s="159"/>
      <c r="ANL23" s="159"/>
      <c r="ANM23" s="159"/>
      <c r="ANN23" s="159"/>
      <c r="ANO23" s="159"/>
      <c r="ANP23" s="159"/>
      <c r="ANQ23" s="159"/>
      <c r="ANR23" s="159"/>
      <c r="ANS23" s="159"/>
      <c r="ANT23" s="159"/>
      <c r="ANU23" s="159"/>
      <c r="ANV23" s="159"/>
      <c r="ANW23" s="159"/>
      <c r="ANX23" s="159"/>
      <c r="ANY23" s="159"/>
      <c r="ANZ23" s="159"/>
      <c r="AOA23" s="159"/>
      <c r="AOB23" s="159"/>
      <c r="AOC23" s="159"/>
      <c r="AOD23" s="159"/>
      <c r="AOE23" s="159"/>
      <c r="AOF23" s="159"/>
      <c r="AOG23" s="159"/>
      <c r="AOH23" s="159"/>
      <c r="AOI23" s="159"/>
      <c r="AOJ23" s="159"/>
      <c r="AOK23" s="159"/>
      <c r="AOL23" s="159"/>
      <c r="AOM23" s="159"/>
      <c r="AON23" s="159"/>
      <c r="AOO23" s="159"/>
      <c r="AOP23" s="159"/>
      <c r="AOQ23" s="159"/>
      <c r="AOR23" s="159"/>
      <c r="AOS23" s="159"/>
      <c r="AOT23" s="159"/>
      <c r="AOU23" s="159"/>
      <c r="AOV23" s="159"/>
      <c r="AOW23" s="159"/>
      <c r="AOX23" s="159"/>
      <c r="AOY23" s="159"/>
      <c r="AOZ23" s="159"/>
      <c r="APA23" s="159"/>
      <c r="APB23" s="159"/>
      <c r="APC23" s="159"/>
      <c r="APD23" s="159"/>
      <c r="APE23" s="159"/>
      <c r="APF23" s="159"/>
      <c r="APG23" s="159"/>
      <c r="APH23" s="159"/>
      <c r="API23" s="159"/>
      <c r="APJ23" s="159"/>
      <c r="APK23" s="159"/>
      <c r="APL23" s="159"/>
      <c r="APM23" s="159"/>
      <c r="APN23" s="159"/>
      <c r="APO23" s="159"/>
      <c r="APP23" s="159"/>
      <c r="APQ23" s="159"/>
      <c r="APR23" s="159"/>
      <c r="APS23" s="159"/>
      <c r="APT23" s="159"/>
      <c r="APU23" s="159"/>
      <c r="APV23" s="159"/>
      <c r="APW23" s="159"/>
      <c r="APX23" s="159"/>
      <c r="APY23" s="159"/>
      <c r="APZ23" s="159"/>
      <c r="AQA23" s="159"/>
      <c r="AQB23" s="159"/>
      <c r="AQC23" s="159"/>
      <c r="AQD23" s="159"/>
      <c r="AQE23" s="159"/>
      <c r="AQF23" s="159"/>
      <c r="AQG23" s="159"/>
      <c r="AQH23" s="159"/>
      <c r="AQI23" s="159"/>
      <c r="AQJ23" s="159"/>
      <c r="AQK23" s="159"/>
      <c r="AQL23" s="159"/>
      <c r="AQM23" s="159"/>
      <c r="AQN23" s="159"/>
      <c r="AQO23" s="159"/>
      <c r="AQP23" s="159"/>
      <c r="AQQ23" s="159"/>
      <c r="AQR23" s="159"/>
      <c r="AQS23" s="159"/>
      <c r="AQT23" s="159"/>
      <c r="AQU23" s="159"/>
      <c r="AQV23" s="159"/>
      <c r="AQW23" s="159"/>
      <c r="AQX23" s="159"/>
      <c r="AQY23" s="159"/>
      <c r="AQZ23" s="159"/>
      <c r="ARA23" s="159"/>
      <c r="ARB23" s="159"/>
      <c r="ARC23" s="159"/>
      <c r="ARD23" s="159"/>
      <c r="ARE23" s="159"/>
      <c r="ARF23" s="159"/>
      <c r="ARG23" s="159"/>
      <c r="ARH23" s="159"/>
      <c r="ARI23" s="159"/>
      <c r="ARJ23" s="159"/>
      <c r="ARK23" s="159"/>
      <c r="ARL23" s="159"/>
      <c r="ARM23" s="159"/>
      <c r="ARN23" s="159"/>
      <c r="ARO23" s="159"/>
      <c r="ARP23" s="159"/>
      <c r="ARQ23" s="159"/>
      <c r="ARR23" s="159"/>
      <c r="ARS23" s="159"/>
      <c r="ART23" s="159"/>
      <c r="ARU23" s="159"/>
      <c r="ARV23" s="159"/>
      <c r="ARW23" s="159"/>
      <c r="ARX23" s="159"/>
      <c r="ARY23" s="159"/>
      <c r="ARZ23" s="159"/>
      <c r="ASA23" s="159"/>
      <c r="ASB23" s="159"/>
      <c r="ASC23" s="159"/>
      <c r="ASD23" s="159"/>
      <c r="ASE23" s="159"/>
      <c r="ASF23" s="159"/>
      <c r="ASG23" s="159"/>
      <c r="ASH23" s="159"/>
      <c r="ASI23" s="159"/>
      <c r="ASJ23" s="159"/>
      <c r="ASK23" s="159"/>
      <c r="ASL23" s="159"/>
      <c r="ASM23" s="159"/>
      <c r="ASN23" s="159"/>
      <c r="ASO23" s="159"/>
      <c r="ASP23" s="159"/>
      <c r="ASQ23" s="159"/>
      <c r="ASR23" s="159"/>
      <c r="ASS23" s="159"/>
      <c r="AST23" s="159"/>
      <c r="ASU23" s="159"/>
      <c r="ASV23" s="159"/>
      <c r="ASW23" s="159"/>
      <c r="ASX23" s="159"/>
      <c r="ASY23" s="159"/>
      <c r="ASZ23" s="159"/>
      <c r="ATA23" s="159"/>
      <c r="ATB23" s="159"/>
      <c r="ATC23" s="159"/>
      <c r="ATD23" s="159"/>
      <c r="ATE23" s="159"/>
      <c r="ATF23" s="159"/>
      <c r="ATG23" s="159"/>
      <c r="ATH23" s="159"/>
      <c r="ATI23" s="159"/>
      <c r="ATJ23" s="159"/>
      <c r="ATK23" s="159"/>
      <c r="ATL23" s="159"/>
      <c r="ATM23" s="159"/>
      <c r="ATN23" s="159"/>
      <c r="ATO23" s="159"/>
      <c r="ATP23" s="159"/>
      <c r="ATQ23" s="159"/>
      <c r="ATR23" s="159"/>
      <c r="ATS23" s="159"/>
      <c r="ATT23" s="159"/>
      <c r="ATU23" s="159"/>
      <c r="ATV23" s="159"/>
      <c r="ATW23" s="159"/>
      <c r="ATX23" s="159"/>
      <c r="ATY23" s="159"/>
      <c r="ATZ23" s="159"/>
      <c r="AUA23" s="159"/>
      <c r="AUB23" s="159"/>
      <c r="AUC23" s="159"/>
      <c r="AUD23" s="159"/>
      <c r="AUE23" s="159"/>
      <c r="AUF23" s="159"/>
      <c r="AUG23" s="159"/>
      <c r="AUH23" s="159"/>
      <c r="AUI23" s="159"/>
      <c r="AUJ23" s="159"/>
      <c r="AUK23" s="159"/>
      <c r="AUL23" s="159"/>
      <c r="AUM23" s="159"/>
      <c r="AUN23" s="159"/>
      <c r="AUO23" s="159"/>
      <c r="AUP23" s="159"/>
      <c r="AUQ23" s="159"/>
      <c r="AUR23" s="159"/>
      <c r="AUS23" s="159"/>
      <c r="AUT23" s="159"/>
      <c r="AUU23" s="159"/>
      <c r="AUV23" s="159"/>
      <c r="AUW23" s="159"/>
      <c r="AUX23" s="159"/>
      <c r="AUY23" s="159"/>
      <c r="AUZ23" s="159"/>
      <c r="AVA23" s="159"/>
      <c r="AVB23" s="159"/>
      <c r="AVC23" s="159"/>
      <c r="AVD23" s="159"/>
      <c r="AVE23" s="159"/>
      <c r="AVF23" s="159"/>
      <c r="AVG23" s="159"/>
      <c r="AVH23" s="159"/>
      <c r="AVI23" s="159"/>
      <c r="AVJ23" s="159"/>
      <c r="AVK23" s="159"/>
      <c r="AVL23" s="159"/>
      <c r="AVM23" s="159"/>
      <c r="AVN23" s="159"/>
      <c r="AVO23" s="159"/>
      <c r="AVP23" s="159"/>
      <c r="AVQ23" s="159"/>
      <c r="AVR23" s="159"/>
      <c r="AVS23" s="159"/>
      <c r="AVT23" s="159"/>
      <c r="AVU23" s="159"/>
      <c r="AVV23" s="159"/>
      <c r="AVW23" s="159"/>
      <c r="AVX23" s="159"/>
      <c r="AVY23" s="159"/>
      <c r="AVZ23" s="159"/>
      <c r="AWA23" s="159"/>
      <c r="AWB23" s="159"/>
      <c r="AWC23" s="159"/>
      <c r="AWD23" s="159"/>
      <c r="AWE23" s="159"/>
      <c r="AWF23" s="159"/>
      <c r="AWG23" s="159"/>
      <c r="AWH23" s="159"/>
      <c r="AWI23" s="159"/>
      <c r="AWJ23" s="159"/>
      <c r="AWK23" s="159"/>
      <c r="AWL23" s="159"/>
      <c r="AWM23" s="159"/>
      <c r="AWN23" s="159"/>
      <c r="AWO23" s="159"/>
      <c r="AWP23" s="159"/>
      <c r="AWQ23" s="159"/>
      <c r="AWR23" s="159"/>
      <c r="AWS23" s="159"/>
      <c r="AWT23" s="159"/>
      <c r="AWU23" s="159"/>
      <c r="AWV23" s="159"/>
      <c r="AWW23" s="159"/>
      <c r="AWX23" s="159"/>
      <c r="AWY23" s="159"/>
      <c r="AWZ23" s="159"/>
      <c r="AXA23" s="159"/>
      <c r="AXB23" s="159"/>
      <c r="AXC23" s="159"/>
      <c r="AXD23" s="159"/>
      <c r="AXE23" s="159"/>
      <c r="AXF23" s="159"/>
      <c r="AXG23" s="159"/>
      <c r="AXH23" s="159"/>
      <c r="AXI23" s="159"/>
      <c r="AXJ23" s="159"/>
      <c r="AXK23" s="159"/>
      <c r="AXL23" s="159"/>
      <c r="AXM23" s="159"/>
      <c r="AXN23" s="159"/>
      <c r="AXO23" s="159"/>
      <c r="AXP23" s="159"/>
      <c r="AXQ23" s="159"/>
      <c r="AXR23" s="159"/>
      <c r="AXS23" s="159"/>
      <c r="AXT23" s="159"/>
      <c r="AXU23" s="159"/>
      <c r="AXV23" s="159"/>
      <c r="AXW23" s="159"/>
      <c r="AXX23" s="159"/>
      <c r="AXY23" s="159"/>
      <c r="AXZ23" s="159"/>
      <c r="AYA23" s="159"/>
      <c r="AYB23" s="159"/>
      <c r="AYC23" s="159"/>
      <c r="AYD23" s="159"/>
      <c r="AYE23" s="159"/>
      <c r="AYF23" s="159"/>
      <c r="AYG23" s="159"/>
      <c r="AYH23" s="159"/>
      <c r="AYI23" s="159"/>
      <c r="AYJ23" s="159"/>
      <c r="AYK23" s="159"/>
      <c r="AYL23" s="159"/>
      <c r="AYM23" s="159"/>
      <c r="AYN23" s="159"/>
      <c r="AYO23" s="159"/>
      <c r="AYP23" s="159"/>
      <c r="AYQ23" s="159"/>
      <c r="AYR23" s="159"/>
      <c r="AYS23" s="159"/>
      <c r="AYT23" s="159"/>
      <c r="AYU23" s="159"/>
      <c r="AYV23" s="159"/>
      <c r="AYW23" s="159"/>
      <c r="AYX23" s="159"/>
      <c r="AYY23" s="159"/>
      <c r="AYZ23" s="159"/>
      <c r="AZA23" s="159"/>
      <c r="AZB23" s="159"/>
      <c r="AZC23" s="159"/>
      <c r="AZD23" s="159"/>
      <c r="AZE23" s="159"/>
      <c r="AZF23" s="159"/>
      <c r="AZG23" s="159"/>
      <c r="AZH23" s="159"/>
      <c r="AZI23" s="159"/>
      <c r="AZJ23" s="159"/>
      <c r="AZK23" s="159"/>
      <c r="AZL23" s="159"/>
      <c r="AZM23" s="159"/>
      <c r="AZN23" s="159"/>
      <c r="AZO23" s="159"/>
      <c r="AZP23" s="159"/>
      <c r="AZQ23" s="159"/>
      <c r="AZR23" s="159"/>
      <c r="AZS23" s="159"/>
      <c r="AZT23" s="159"/>
      <c r="AZU23" s="159"/>
      <c r="AZV23" s="159"/>
      <c r="AZW23" s="159"/>
      <c r="AZX23" s="159"/>
      <c r="AZY23" s="159"/>
      <c r="AZZ23" s="159"/>
      <c r="BAA23" s="159"/>
      <c r="BAB23" s="159"/>
      <c r="BAC23" s="159"/>
      <c r="BAD23" s="159"/>
      <c r="BAE23" s="159"/>
      <c r="BAF23" s="159"/>
      <c r="BAG23" s="159"/>
      <c r="BAH23" s="159"/>
      <c r="BAI23" s="159"/>
      <c r="BAJ23" s="159"/>
      <c r="BAK23" s="159"/>
      <c r="BAL23" s="159"/>
      <c r="BAM23" s="159"/>
      <c r="BAN23" s="159"/>
      <c r="BAO23" s="159"/>
      <c r="BAP23" s="159"/>
      <c r="BAQ23" s="159"/>
      <c r="BAR23" s="159"/>
      <c r="BAS23" s="159"/>
      <c r="BAT23" s="159"/>
      <c r="BAU23" s="159"/>
      <c r="BAV23" s="159"/>
      <c r="BAW23" s="159"/>
      <c r="BAX23" s="159"/>
      <c r="BAY23" s="159"/>
      <c r="BAZ23" s="159"/>
      <c r="BBA23" s="159"/>
      <c r="BBB23" s="159"/>
      <c r="BBC23" s="159"/>
      <c r="BBD23" s="159"/>
      <c r="BBE23" s="159"/>
      <c r="BBF23" s="159"/>
      <c r="BBG23" s="159"/>
      <c r="BBH23" s="159"/>
      <c r="BBI23" s="159"/>
      <c r="BBJ23" s="159"/>
      <c r="BBK23" s="159"/>
      <c r="BBL23" s="159"/>
      <c r="BBM23" s="159"/>
      <c r="BBN23" s="159"/>
      <c r="BBO23" s="159"/>
      <c r="BBP23" s="159"/>
      <c r="BBQ23" s="159"/>
      <c r="BBR23" s="159"/>
      <c r="BBS23" s="159"/>
      <c r="BBT23" s="159"/>
      <c r="BBU23" s="159"/>
      <c r="BBV23" s="159"/>
      <c r="BBW23" s="159"/>
      <c r="BBX23" s="159"/>
      <c r="BBY23" s="159"/>
      <c r="BBZ23" s="159"/>
      <c r="BCA23" s="159"/>
      <c r="BCB23" s="159"/>
      <c r="BCC23" s="159"/>
      <c r="BCD23" s="159"/>
      <c r="BCE23" s="159"/>
      <c r="BCF23" s="159"/>
      <c r="BCG23" s="159"/>
      <c r="BCH23" s="159"/>
      <c r="BCI23" s="159"/>
      <c r="BCJ23" s="159"/>
      <c r="BCK23" s="159"/>
      <c r="BCL23" s="159"/>
      <c r="BCM23" s="159"/>
      <c r="BCN23" s="159"/>
      <c r="BCO23" s="159"/>
      <c r="BCP23" s="159"/>
      <c r="BCQ23" s="159"/>
      <c r="BCR23" s="159"/>
      <c r="BCS23" s="159"/>
      <c r="BCT23" s="159"/>
      <c r="BCU23" s="159"/>
      <c r="BCV23" s="159"/>
      <c r="BCW23" s="159"/>
      <c r="BCX23" s="159"/>
      <c r="BCY23" s="159"/>
      <c r="BCZ23" s="159"/>
      <c r="BDA23" s="159"/>
      <c r="BDB23" s="159"/>
      <c r="BDC23" s="159"/>
      <c r="BDD23" s="159"/>
      <c r="BDE23" s="159"/>
      <c r="BDF23" s="159"/>
      <c r="BDG23" s="159"/>
      <c r="BDH23" s="159"/>
      <c r="BDI23" s="159"/>
      <c r="BDJ23" s="159"/>
      <c r="BDK23" s="159"/>
      <c r="BDL23" s="159"/>
      <c r="BDM23" s="159"/>
      <c r="BDN23" s="159"/>
      <c r="BDO23" s="159"/>
      <c r="BDP23" s="159"/>
      <c r="BDQ23" s="159"/>
      <c r="BDR23" s="159"/>
      <c r="BDS23" s="159"/>
      <c r="BDT23" s="159"/>
      <c r="BDU23" s="159"/>
      <c r="BDV23" s="159"/>
      <c r="BDW23" s="159"/>
      <c r="BDX23" s="159"/>
      <c r="BDY23" s="159"/>
      <c r="BDZ23" s="159"/>
      <c r="BEA23" s="159"/>
      <c r="BEB23" s="159"/>
      <c r="BEC23" s="159"/>
      <c r="BED23" s="159"/>
      <c r="BEE23" s="159"/>
      <c r="BEF23" s="159"/>
      <c r="BEG23" s="159"/>
      <c r="BEH23" s="159"/>
      <c r="BEI23" s="159"/>
      <c r="BEJ23" s="159"/>
      <c r="BEK23" s="159"/>
      <c r="BEL23" s="159"/>
      <c r="BEM23" s="159"/>
      <c r="BEN23" s="159"/>
      <c r="BEO23" s="159"/>
      <c r="BEP23" s="159"/>
      <c r="BEQ23" s="159"/>
      <c r="BER23" s="159"/>
      <c r="BES23" s="159"/>
      <c r="BET23" s="159"/>
      <c r="BEU23" s="159"/>
      <c r="BEV23" s="159"/>
      <c r="BEW23" s="159"/>
      <c r="BEX23" s="159"/>
      <c r="BEY23" s="159"/>
      <c r="BEZ23" s="159"/>
      <c r="BFA23" s="159"/>
      <c r="BFB23" s="159"/>
      <c r="BFC23" s="159"/>
      <c r="BFD23" s="159"/>
      <c r="BFE23" s="159"/>
      <c r="BFF23" s="159"/>
      <c r="BFG23" s="159"/>
      <c r="BFH23" s="159"/>
      <c r="BFI23" s="159"/>
      <c r="BFJ23" s="159"/>
      <c r="BFK23" s="159"/>
      <c r="BFL23" s="159"/>
      <c r="BFM23" s="159"/>
      <c r="BFN23" s="159"/>
      <c r="BFO23" s="159"/>
      <c r="BFP23" s="159"/>
      <c r="BFQ23" s="159"/>
      <c r="BFR23" s="159"/>
      <c r="BFS23" s="159"/>
      <c r="BFT23" s="159"/>
      <c r="BFU23" s="159"/>
      <c r="BFV23" s="159"/>
      <c r="BFW23" s="159"/>
      <c r="BFX23" s="159"/>
      <c r="BFY23" s="159"/>
      <c r="BFZ23" s="159"/>
      <c r="BGA23" s="159"/>
      <c r="BGB23" s="159"/>
      <c r="BGC23" s="159"/>
      <c r="BGD23" s="159"/>
      <c r="BGE23" s="159"/>
      <c r="BGF23" s="159"/>
      <c r="BGG23" s="159"/>
      <c r="BGH23" s="159"/>
      <c r="BGI23" s="159"/>
      <c r="BGJ23" s="159"/>
      <c r="BGK23" s="159"/>
      <c r="BGL23" s="159"/>
      <c r="BGM23" s="159"/>
      <c r="BGN23" s="159"/>
      <c r="BGO23" s="159"/>
      <c r="BGP23" s="159"/>
      <c r="BGQ23" s="159"/>
      <c r="BGR23" s="159"/>
      <c r="BGS23" s="159"/>
      <c r="BGT23" s="159"/>
      <c r="BGU23" s="159"/>
      <c r="BGV23" s="159"/>
      <c r="BGW23" s="159"/>
      <c r="BGX23" s="159"/>
      <c r="BGY23" s="159"/>
      <c r="BGZ23" s="159"/>
      <c r="BHA23" s="159"/>
      <c r="BHB23" s="159"/>
      <c r="BHC23" s="159"/>
      <c r="BHD23" s="159"/>
      <c r="BHE23" s="159"/>
      <c r="BHF23" s="159"/>
      <c r="BHG23" s="159"/>
      <c r="BHH23" s="159"/>
      <c r="BHI23" s="159"/>
      <c r="BHJ23" s="159"/>
      <c r="BHK23" s="159"/>
      <c r="BHL23" s="159"/>
      <c r="BHM23" s="159"/>
      <c r="BHN23" s="159"/>
      <c r="BHO23" s="159"/>
      <c r="BHP23" s="159"/>
      <c r="BHQ23" s="159"/>
      <c r="BHR23" s="159"/>
      <c r="BHS23" s="159"/>
      <c r="BHT23" s="159"/>
      <c r="BHU23" s="159"/>
      <c r="BHV23" s="159"/>
      <c r="BHW23" s="159"/>
      <c r="BHX23" s="159"/>
      <c r="BHY23" s="159"/>
      <c r="BHZ23" s="159"/>
      <c r="BIA23" s="159"/>
      <c r="BIB23" s="159"/>
      <c r="BIC23" s="159"/>
      <c r="BID23" s="159"/>
      <c r="BIE23" s="159"/>
      <c r="BIF23" s="159"/>
      <c r="BIG23" s="159"/>
      <c r="BIH23" s="159"/>
      <c r="BII23" s="159"/>
      <c r="BIJ23" s="159"/>
      <c r="BIK23" s="159"/>
      <c r="BIL23" s="159"/>
      <c r="BIM23" s="159"/>
      <c r="BIN23" s="159"/>
      <c r="BIO23" s="159"/>
      <c r="BIP23" s="159"/>
      <c r="BIQ23" s="159"/>
      <c r="BIR23" s="159"/>
      <c r="BIS23" s="159"/>
      <c r="BIT23" s="159"/>
      <c r="BIU23" s="159"/>
      <c r="BIV23" s="159"/>
      <c r="BIW23" s="159"/>
      <c r="BIX23" s="159"/>
      <c r="BIY23" s="159"/>
      <c r="BIZ23" s="159"/>
      <c r="BJA23" s="159"/>
      <c r="BJB23" s="159"/>
      <c r="BJC23" s="159"/>
      <c r="BJD23" s="159"/>
      <c r="BJE23" s="159"/>
      <c r="BJF23" s="159"/>
      <c r="BJG23" s="159"/>
      <c r="BJH23" s="159"/>
      <c r="BJI23" s="159"/>
      <c r="BJJ23" s="159"/>
      <c r="BJK23" s="159"/>
      <c r="BJL23" s="159"/>
      <c r="BJM23" s="159"/>
      <c r="BJN23" s="159"/>
      <c r="BJO23" s="159"/>
      <c r="BJP23" s="159"/>
      <c r="BJQ23" s="159"/>
      <c r="BJR23" s="159"/>
      <c r="BJS23" s="159"/>
      <c r="BJT23" s="159"/>
      <c r="BJU23" s="159"/>
      <c r="BJV23" s="159"/>
      <c r="BJW23" s="159"/>
      <c r="BJX23" s="159"/>
      <c r="BJY23" s="159"/>
      <c r="BJZ23" s="159"/>
      <c r="BKA23" s="159"/>
      <c r="BKB23" s="159"/>
      <c r="BKC23" s="159"/>
      <c r="BKD23" s="159"/>
      <c r="BKE23" s="159"/>
      <c r="BKF23" s="159"/>
      <c r="BKG23" s="159"/>
      <c r="BKH23" s="159"/>
      <c r="BKI23" s="159"/>
      <c r="BKJ23" s="159"/>
      <c r="BKK23" s="159"/>
      <c r="BKL23" s="159"/>
      <c r="BKM23" s="159"/>
      <c r="BKN23" s="159"/>
      <c r="BKO23" s="159"/>
      <c r="BKP23" s="159"/>
      <c r="BKQ23" s="159"/>
      <c r="BKR23" s="159"/>
      <c r="BKS23" s="159"/>
      <c r="BKT23" s="159"/>
      <c r="BKU23" s="159"/>
      <c r="BKV23" s="159"/>
      <c r="BKW23" s="159"/>
      <c r="BKX23" s="159"/>
      <c r="BKY23" s="159"/>
      <c r="BKZ23" s="159"/>
      <c r="BLA23" s="159"/>
      <c r="BLB23" s="159"/>
      <c r="BLC23" s="159"/>
      <c r="BLD23" s="159"/>
      <c r="BLE23" s="159"/>
      <c r="BLF23" s="159"/>
      <c r="BLG23" s="159"/>
      <c r="BLH23" s="159"/>
      <c r="BLI23" s="159"/>
      <c r="BLJ23" s="159"/>
      <c r="BLK23" s="159"/>
      <c r="BLL23" s="159"/>
      <c r="BLM23" s="159"/>
      <c r="BLN23" s="159"/>
      <c r="BLO23" s="159"/>
      <c r="BLP23" s="159"/>
      <c r="BLQ23" s="159"/>
      <c r="BLR23" s="159"/>
      <c r="BLS23" s="159"/>
      <c r="BLT23" s="159"/>
      <c r="BLU23" s="159"/>
      <c r="BLV23" s="159"/>
      <c r="BLW23" s="159"/>
      <c r="BLX23" s="159"/>
      <c r="BLY23" s="159"/>
      <c r="BLZ23" s="159"/>
      <c r="BMA23" s="159"/>
      <c r="BMB23" s="159"/>
      <c r="BMC23" s="159"/>
      <c r="BMD23" s="159"/>
      <c r="BME23" s="159"/>
      <c r="BMF23" s="159"/>
      <c r="BMG23" s="159"/>
      <c r="BMH23" s="159"/>
      <c r="BMI23" s="159"/>
      <c r="BMJ23" s="159"/>
      <c r="BMK23" s="159"/>
      <c r="BML23" s="159"/>
      <c r="BMM23" s="159"/>
      <c r="BMN23" s="159"/>
      <c r="BMO23" s="159"/>
      <c r="BMP23" s="159"/>
      <c r="BMQ23" s="159"/>
      <c r="BMR23" s="159"/>
      <c r="BMS23" s="159"/>
      <c r="BMT23" s="159"/>
      <c r="BMU23" s="159"/>
      <c r="BMV23" s="159"/>
      <c r="BMW23" s="159"/>
      <c r="BMX23" s="159"/>
      <c r="BMY23" s="159"/>
      <c r="BMZ23" s="159"/>
      <c r="BNA23" s="159"/>
      <c r="BNB23" s="159"/>
      <c r="BNC23" s="159"/>
      <c r="BND23" s="159"/>
      <c r="BNE23" s="159"/>
      <c r="BNF23" s="159"/>
      <c r="BNG23" s="159"/>
      <c r="BNH23" s="159"/>
      <c r="BNI23" s="159"/>
      <c r="BNJ23" s="159"/>
      <c r="BNK23" s="159"/>
      <c r="BNL23" s="159"/>
      <c r="BNM23" s="159"/>
      <c r="BNN23" s="159"/>
      <c r="BNO23" s="159"/>
      <c r="BNP23" s="159"/>
      <c r="BNQ23" s="159"/>
      <c r="BNR23" s="159"/>
      <c r="BNS23" s="159"/>
      <c r="BNT23" s="159"/>
      <c r="BNU23" s="159"/>
      <c r="BNV23" s="159"/>
      <c r="BNW23" s="159"/>
      <c r="BNX23" s="159"/>
      <c r="BNY23" s="159"/>
      <c r="BNZ23" s="159"/>
      <c r="BOA23" s="159"/>
      <c r="BOB23" s="159"/>
      <c r="BOC23" s="159"/>
      <c r="BOD23" s="159"/>
      <c r="BOE23" s="159"/>
      <c r="BOF23" s="159"/>
      <c r="BOG23" s="159"/>
      <c r="BOH23" s="159"/>
      <c r="BOI23" s="159"/>
      <c r="BOJ23" s="159"/>
      <c r="BOK23" s="159"/>
      <c r="BOL23" s="159"/>
      <c r="BOM23" s="159"/>
      <c r="BON23" s="159"/>
      <c r="BOO23" s="159"/>
      <c r="BOP23" s="159"/>
      <c r="BOQ23" s="159"/>
      <c r="BOR23" s="159"/>
      <c r="BOS23" s="159"/>
      <c r="BOT23" s="159"/>
      <c r="BOU23" s="159"/>
      <c r="BOV23" s="159"/>
      <c r="BOW23" s="159"/>
      <c r="BOX23" s="159"/>
      <c r="BOY23" s="159"/>
      <c r="BOZ23" s="159"/>
      <c r="BPA23" s="159"/>
      <c r="BPB23" s="159"/>
      <c r="BPC23" s="159"/>
      <c r="BPD23" s="159"/>
      <c r="BPE23" s="159"/>
      <c r="BPF23" s="159"/>
      <c r="BPG23" s="159"/>
      <c r="BPH23" s="159"/>
      <c r="BPI23" s="159"/>
      <c r="BPJ23" s="159"/>
      <c r="BPK23" s="159"/>
      <c r="BPL23" s="159"/>
      <c r="BPM23" s="159"/>
      <c r="BPN23" s="159"/>
      <c r="BPO23" s="159"/>
      <c r="BPP23" s="159"/>
      <c r="BPQ23" s="159"/>
      <c r="BPR23" s="159"/>
      <c r="BPS23" s="159"/>
      <c r="BPT23" s="159"/>
      <c r="BPU23" s="159"/>
      <c r="BPV23" s="159"/>
      <c r="BPW23" s="159"/>
      <c r="BPX23" s="159"/>
      <c r="BPY23" s="159"/>
      <c r="BPZ23" s="159"/>
      <c r="BQA23" s="159"/>
      <c r="BQB23" s="159"/>
      <c r="BQC23" s="159"/>
      <c r="BQD23" s="159"/>
      <c r="BQE23" s="159"/>
      <c r="BQF23" s="159"/>
      <c r="BQG23" s="159"/>
      <c r="BQH23" s="159"/>
      <c r="BQI23" s="159"/>
      <c r="BQJ23" s="159"/>
      <c r="BQK23" s="159"/>
      <c r="BQL23" s="159"/>
      <c r="BQM23" s="159"/>
      <c r="BQN23" s="159"/>
      <c r="BQO23" s="159"/>
      <c r="BQP23" s="159"/>
      <c r="BQQ23" s="159"/>
      <c r="BQR23" s="159"/>
      <c r="BQS23" s="159"/>
      <c r="BQT23" s="159"/>
      <c r="BQU23" s="159"/>
      <c r="BQV23" s="159"/>
      <c r="BQW23" s="159"/>
      <c r="BQX23" s="159"/>
      <c r="BQY23" s="159"/>
      <c r="BQZ23" s="159"/>
      <c r="BRA23" s="159"/>
      <c r="BRB23" s="159"/>
      <c r="BRC23" s="159"/>
      <c r="BRD23" s="159"/>
      <c r="BRE23" s="159"/>
      <c r="BRF23" s="159"/>
      <c r="BRG23" s="159"/>
      <c r="BRH23" s="159"/>
      <c r="BRI23" s="159"/>
      <c r="BRJ23" s="159"/>
      <c r="BRK23" s="159"/>
      <c r="BRL23" s="159"/>
      <c r="BRM23" s="159"/>
      <c r="BRN23" s="159"/>
      <c r="BRO23" s="159"/>
      <c r="BRP23" s="159"/>
      <c r="BRQ23" s="159"/>
      <c r="BRR23" s="159"/>
      <c r="BRS23" s="159"/>
      <c r="BRT23" s="159"/>
      <c r="BRU23" s="159"/>
      <c r="BRV23" s="159"/>
      <c r="BRW23" s="159"/>
      <c r="BRX23" s="159"/>
      <c r="BRY23" s="159"/>
      <c r="BRZ23" s="159"/>
      <c r="BSA23" s="159"/>
      <c r="BSB23" s="159"/>
      <c r="BSC23" s="159"/>
      <c r="BSD23" s="159"/>
      <c r="BSE23" s="159"/>
      <c r="BSF23" s="159"/>
      <c r="BSG23" s="159"/>
      <c r="BSH23" s="159"/>
      <c r="BSI23" s="159"/>
      <c r="BSJ23" s="159"/>
      <c r="BSK23" s="159"/>
      <c r="BSL23" s="159"/>
      <c r="BSM23" s="159"/>
      <c r="BSN23" s="159"/>
      <c r="BSO23" s="159"/>
      <c r="BSP23" s="159"/>
      <c r="BSQ23" s="159"/>
      <c r="BSR23" s="159"/>
      <c r="BSS23" s="159"/>
      <c r="BST23" s="159"/>
      <c r="BSU23" s="159"/>
      <c r="BSV23" s="159"/>
      <c r="BSW23" s="159"/>
      <c r="BSX23" s="159"/>
      <c r="BSY23" s="159"/>
      <c r="BSZ23" s="159"/>
      <c r="BTA23" s="159"/>
      <c r="BTB23" s="159"/>
      <c r="BTC23" s="159"/>
      <c r="BTD23" s="159"/>
      <c r="BTE23" s="159"/>
      <c r="BTF23" s="159"/>
      <c r="BTG23" s="159"/>
      <c r="BTH23" s="159"/>
      <c r="BTI23" s="159"/>
      <c r="BTJ23" s="159"/>
      <c r="BTK23" s="159"/>
      <c r="BTL23" s="159"/>
      <c r="BTM23" s="159"/>
      <c r="BTN23" s="159"/>
      <c r="BTO23" s="159"/>
      <c r="BTP23" s="159"/>
      <c r="BTQ23" s="159"/>
      <c r="BTR23" s="159"/>
      <c r="BTS23" s="159"/>
      <c r="BTT23" s="159"/>
      <c r="BTU23" s="159"/>
      <c r="BTV23" s="159"/>
      <c r="BTW23" s="159"/>
      <c r="BTX23" s="159"/>
      <c r="BTY23" s="159"/>
      <c r="BTZ23" s="159"/>
      <c r="BUA23" s="159"/>
      <c r="BUB23" s="159"/>
      <c r="BUC23" s="159"/>
      <c r="BUD23" s="159"/>
      <c r="BUE23" s="159"/>
      <c r="BUF23" s="159"/>
      <c r="BUG23" s="159"/>
      <c r="BUH23" s="159"/>
      <c r="BUI23" s="159"/>
      <c r="BUJ23" s="159"/>
      <c r="BUK23" s="159"/>
      <c r="BUL23" s="159"/>
      <c r="BUM23" s="159"/>
      <c r="BUN23" s="159"/>
      <c r="BUO23" s="159"/>
      <c r="BUP23" s="159"/>
      <c r="BUQ23" s="159"/>
      <c r="BUR23" s="159"/>
      <c r="BUS23" s="159"/>
      <c r="BUT23" s="159"/>
      <c r="BUU23" s="159"/>
      <c r="BUV23" s="159"/>
      <c r="BUW23" s="159"/>
      <c r="BUX23" s="159"/>
      <c r="BUY23" s="159"/>
      <c r="BUZ23" s="159"/>
      <c r="BVA23" s="159"/>
      <c r="BVB23" s="159"/>
      <c r="BVC23" s="159"/>
      <c r="BVD23" s="159"/>
      <c r="BVE23" s="159"/>
      <c r="BVF23" s="159"/>
      <c r="BVG23" s="159"/>
      <c r="BVH23" s="159"/>
      <c r="BVI23" s="159"/>
      <c r="BVJ23" s="159"/>
      <c r="BVK23" s="159"/>
      <c r="BVL23" s="159"/>
      <c r="BVM23" s="159"/>
      <c r="BVN23" s="159"/>
      <c r="BVO23" s="159"/>
      <c r="BVP23" s="159"/>
      <c r="BVQ23" s="159"/>
      <c r="BVR23" s="159"/>
      <c r="BVS23" s="159"/>
      <c r="BVT23" s="159"/>
      <c r="BVU23" s="159"/>
      <c r="BVV23" s="159"/>
      <c r="BVW23" s="159"/>
      <c r="BVX23" s="159"/>
      <c r="BVY23" s="159"/>
      <c r="BVZ23" s="159"/>
      <c r="BWA23" s="159"/>
      <c r="BWB23" s="159"/>
      <c r="BWC23" s="159"/>
      <c r="BWD23" s="159"/>
      <c r="BWE23" s="159"/>
      <c r="BWF23" s="159"/>
      <c r="BWG23" s="159"/>
      <c r="BWH23" s="159"/>
      <c r="BWI23" s="159"/>
      <c r="BWJ23" s="159"/>
      <c r="BWK23" s="159"/>
      <c r="BWL23" s="159"/>
      <c r="BWM23" s="159"/>
      <c r="BWN23" s="159"/>
      <c r="BWO23" s="159"/>
      <c r="BWP23" s="159"/>
      <c r="BWQ23" s="159"/>
      <c r="BWR23" s="159"/>
      <c r="BWS23" s="159"/>
      <c r="BWT23" s="159"/>
      <c r="BWU23" s="159"/>
      <c r="BWV23" s="159"/>
      <c r="BWW23" s="159"/>
      <c r="BWX23" s="159"/>
      <c r="BWY23" s="159"/>
      <c r="BWZ23" s="159"/>
      <c r="BXA23" s="159"/>
      <c r="BXB23" s="159"/>
      <c r="BXC23" s="159"/>
      <c r="BXD23" s="159"/>
      <c r="BXE23" s="159"/>
      <c r="BXF23" s="159"/>
      <c r="BXG23" s="159"/>
      <c r="BXH23" s="159"/>
      <c r="BXI23" s="159"/>
      <c r="BXJ23" s="159"/>
      <c r="BXK23" s="159"/>
      <c r="BXL23" s="159"/>
      <c r="BXM23" s="159"/>
      <c r="BXN23" s="159"/>
      <c r="BXO23" s="159"/>
      <c r="BXP23" s="159"/>
      <c r="BXQ23" s="159"/>
      <c r="BXR23" s="159"/>
      <c r="BXS23" s="159"/>
      <c r="BXT23" s="159"/>
      <c r="BXU23" s="159"/>
      <c r="BXV23" s="159"/>
      <c r="BXW23" s="159"/>
      <c r="BXX23" s="159"/>
      <c r="BXY23" s="159"/>
      <c r="BXZ23" s="159"/>
      <c r="BYA23" s="159"/>
      <c r="BYB23" s="159"/>
      <c r="BYC23" s="159"/>
      <c r="BYD23" s="159"/>
      <c r="BYE23" s="159"/>
      <c r="BYF23" s="159"/>
      <c r="BYG23" s="159"/>
      <c r="BYH23" s="159"/>
      <c r="BYI23" s="159"/>
      <c r="BYJ23" s="159"/>
      <c r="BYK23" s="159"/>
      <c r="BYL23" s="159"/>
      <c r="BYM23" s="159"/>
      <c r="BYN23" s="159"/>
      <c r="BYO23" s="159"/>
      <c r="BYP23" s="159"/>
      <c r="BYQ23" s="159"/>
      <c r="BYR23" s="159"/>
      <c r="BYS23" s="159"/>
      <c r="BYT23" s="159"/>
      <c r="BYU23" s="159"/>
      <c r="BYV23" s="159"/>
      <c r="BYW23" s="159"/>
      <c r="BYX23" s="159"/>
      <c r="BYY23" s="159"/>
      <c r="BYZ23" s="159"/>
      <c r="BZA23" s="159"/>
      <c r="BZB23" s="159"/>
      <c r="BZC23" s="159"/>
      <c r="BZD23" s="159"/>
      <c r="BZE23" s="159"/>
      <c r="BZF23" s="159"/>
      <c r="BZG23" s="159"/>
      <c r="BZH23" s="159"/>
      <c r="BZI23" s="159"/>
      <c r="BZJ23" s="159"/>
      <c r="BZK23" s="159"/>
      <c r="BZL23" s="159"/>
      <c r="BZM23" s="159"/>
      <c r="BZN23" s="159"/>
      <c r="BZO23" s="159"/>
      <c r="BZP23" s="159"/>
      <c r="BZQ23" s="159"/>
      <c r="BZR23" s="159"/>
      <c r="BZS23" s="159"/>
      <c r="BZT23" s="159"/>
      <c r="BZU23" s="159"/>
      <c r="BZV23" s="159"/>
      <c r="BZW23" s="159"/>
      <c r="BZX23" s="159"/>
      <c r="BZY23" s="159"/>
      <c r="BZZ23" s="159"/>
      <c r="CAA23" s="159"/>
      <c r="CAB23" s="159"/>
      <c r="CAC23" s="159"/>
      <c r="CAD23" s="159"/>
      <c r="CAE23" s="159"/>
      <c r="CAF23" s="159"/>
      <c r="CAG23" s="159"/>
      <c r="CAH23" s="159"/>
      <c r="CAI23" s="159"/>
      <c r="CAJ23" s="159"/>
      <c r="CAK23" s="159"/>
      <c r="CAL23" s="159"/>
      <c r="CAM23" s="159"/>
      <c r="CAN23" s="159"/>
      <c r="CAO23" s="159"/>
      <c r="CAP23" s="159"/>
      <c r="CAQ23" s="159"/>
      <c r="CAR23" s="159"/>
      <c r="CAS23" s="159"/>
      <c r="CAT23" s="159"/>
      <c r="CAU23" s="159"/>
      <c r="CAV23" s="159"/>
      <c r="CAW23" s="159"/>
      <c r="CAX23" s="159"/>
      <c r="CAY23" s="159"/>
      <c r="CAZ23" s="159"/>
      <c r="CBA23" s="159"/>
      <c r="CBB23" s="159"/>
      <c r="CBC23" s="159"/>
      <c r="CBD23" s="159"/>
      <c r="CBE23" s="159"/>
      <c r="CBF23" s="159"/>
      <c r="CBG23" s="159"/>
      <c r="CBH23" s="159"/>
      <c r="CBI23" s="159"/>
      <c r="CBJ23" s="159"/>
      <c r="CBK23" s="159"/>
      <c r="CBL23" s="159"/>
      <c r="CBM23" s="159"/>
      <c r="CBN23" s="159"/>
      <c r="CBO23" s="159"/>
      <c r="CBP23" s="159"/>
      <c r="CBQ23" s="159"/>
      <c r="CBR23" s="159"/>
      <c r="CBS23" s="159"/>
      <c r="CBT23" s="159"/>
      <c r="CBU23" s="159"/>
      <c r="CBV23" s="159"/>
      <c r="CBW23" s="159"/>
      <c r="CBX23" s="159"/>
      <c r="CBY23" s="159"/>
      <c r="CBZ23" s="159"/>
      <c r="CCA23" s="159"/>
      <c r="CCB23" s="159"/>
      <c r="CCC23" s="159"/>
      <c r="CCD23" s="159"/>
      <c r="CCE23" s="159"/>
      <c r="CCF23" s="159"/>
      <c r="CCG23" s="159"/>
      <c r="CCH23" s="159"/>
      <c r="CCI23" s="159"/>
      <c r="CCJ23" s="159"/>
      <c r="CCK23" s="159"/>
      <c r="CCL23" s="159"/>
      <c r="CCM23" s="159"/>
      <c r="CCN23" s="159"/>
      <c r="CCO23" s="159"/>
      <c r="CCP23" s="159"/>
      <c r="CCQ23" s="159"/>
      <c r="CCR23" s="159"/>
      <c r="CCS23" s="159"/>
      <c r="CCT23" s="159"/>
      <c r="CCU23" s="159"/>
      <c r="CCV23" s="159"/>
      <c r="CCW23" s="159"/>
      <c r="CCX23" s="159"/>
      <c r="CCY23" s="159"/>
      <c r="CCZ23" s="159"/>
      <c r="CDA23" s="159"/>
      <c r="CDB23" s="159"/>
      <c r="CDC23" s="159"/>
      <c r="CDD23" s="159"/>
      <c r="CDE23" s="159"/>
      <c r="CDF23" s="159"/>
      <c r="CDG23" s="159"/>
      <c r="CDH23" s="159"/>
      <c r="CDI23" s="159"/>
      <c r="CDJ23" s="159"/>
      <c r="CDK23" s="159"/>
      <c r="CDL23" s="159"/>
      <c r="CDM23" s="159"/>
      <c r="CDN23" s="159"/>
      <c r="CDO23" s="159"/>
      <c r="CDP23" s="159"/>
      <c r="CDQ23" s="159"/>
      <c r="CDR23" s="159"/>
      <c r="CDS23" s="159"/>
      <c r="CDT23" s="159"/>
      <c r="CDU23" s="159"/>
      <c r="CDV23" s="159"/>
      <c r="CDW23" s="159"/>
      <c r="CDX23" s="159"/>
      <c r="CDY23" s="159"/>
      <c r="CDZ23" s="159"/>
      <c r="CEA23" s="159"/>
      <c r="CEB23" s="159"/>
      <c r="CEC23" s="159"/>
      <c r="CED23" s="159"/>
      <c r="CEE23" s="159"/>
      <c r="CEF23" s="159"/>
      <c r="CEG23" s="159"/>
      <c r="CEH23" s="159"/>
      <c r="CEI23" s="159"/>
      <c r="CEJ23" s="159"/>
      <c r="CEK23" s="159"/>
      <c r="CEL23" s="159"/>
      <c r="CEM23" s="159"/>
      <c r="CEN23" s="159"/>
      <c r="CEO23" s="159"/>
      <c r="CEP23" s="159"/>
      <c r="CEQ23" s="159"/>
      <c r="CER23" s="159"/>
      <c r="CES23" s="159"/>
      <c r="CET23" s="159"/>
      <c r="CEU23" s="159"/>
      <c r="CEV23" s="159"/>
      <c r="CEW23" s="159"/>
      <c r="CEX23" s="159"/>
      <c r="CEY23" s="159"/>
      <c r="CEZ23" s="159"/>
      <c r="CFA23" s="159"/>
      <c r="CFB23" s="159"/>
      <c r="CFC23" s="159"/>
      <c r="CFD23" s="159"/>
      <c r="CFE23" s="159"/>
      <c r="CFF23" s="159"/>
      <c r="CFG23" s="159"/>
      <c r="CFH23" s="159"/>
      <c r="CFI23" s="159"/>
      <c r="CFJ23" s="159"/>
      <c r="CFK23" s="159"/>
      <c r="CFL23" s="159"/>
      <c r="CFM23" s="159"/>
      <c r="CFN23" s="159"/>
      <c r="CFO23" s="159"/>
      <c r="CFP23" s="159"/>
      <c r="CFQ23" s="159"/>
      <c r="CFR23" s="159"/>
      <c r="CFS23" s="159"/>
      <c r="CFT23" s="159"/>
      <c r="CFU23" s="159"/>
      <c r="CFV23" s="159"/>
      <c r="CFW23" s="159"/>
      <c r="CFX23" s="159"/>
      <c r="CFY23" s="159"/>
      <c r="CFZ23" s="159"/>
      <c r="CGA23" s="159"/>
      <c r="CGB23" s="159"/>
      <c r="CGC23" s="159"/>
      <c r="CGD23" s="159"/>
      <c r="CGE23" s="159"/>
      <c r="CGF23" s="159"/>
      <c r="CGG23" s="159"/>
      <c r="CGH23" s="159"/>
      <c r="CGI23" s="159"/>
      <c r="CGJ23" s="159"/>
      <c r="CGK23" s="159"/>
      <c r="CGL23" s="159"/>
      <c r="CGM23" s="159"/>
      <c r="CGN23" s="159"/>
      <c r="CGO23" s="159"/>
      <c r="CGP23" s="159"/>
      <c r="CGQ23" s="159"/>
      <c r="CGR23" s="159"/>
      <c r="CGS23" s="159"/>
      <c r="CGT23" s="159"/>
      <c r="CGU23" s="159"/>
      <c r="CGV23" s="159"/>
      <c r="CGW23" s="159"/>
      <c r="CGX23" s="159"/>
      <c r="CGY23" s="159"/>
      <c r="CGZ23" s="159"/>
      <c r="CHA23" s="159"/>
      <c r="CHB23" s="159"/>
      <c r="CHC23" s="159"/>
      <c r="CHD23" s="159"/>
      <c r="CHE23" s="159"/>
      <c r="CHF23" s="159"/>
      <c r="CHG23" s="159"/>
      <c r="CHH23" s="159"/>
      <c r="CHI23" s="159"/>
      <c r="CHJ23" s="159"/>
      <c r="CHK23" s="159"/>
      <c r="CHL23" s="159"/>
      <c r="CHM23" s="159"/>
      <c r="CHN23" s="159"/>
      <c r="CHO23" s="159"/>
      <c r="CHP23" s="159"/>
      <c r="CHQ23" s="159"/>
      <c r="CHR23" s="159"/>
      <c r="CHS23" s="159"/>
      <c r="CHT23" s="159"/>
      <c r="CHU23" s="159"/>
      <c r="CHV23" s="159"/>
      <c r="CHW23" s="159"/>
      <c r="CHX23" s="159"/>
      <c r="CHY23" s="159"/>
      <c r="CHZ23" s="159"/>
      <c r="CIA23" s="159"/>
      <c r="CIB23" s="159"/>
      <c r="CIC23" s="159"/>
      <c r="CID23" s="159"/>
      <c r="CIE23" s="159"/>
      <c r="CIF23" s="159"/>
      <c r="CIG23" s="159"/>
      <c r="CIH23" s="159"/>
      <c r="CII23" s="159"/>
      <c r="CIJ23" s="159"/>
      <c r="CIK23" s="159"/>
      <c r="CIL23" s="159"/>
      <c r="CIM23" s="159"/>
      <c r="CIN23" s="159"/>
      <c r="CIO23" s="159"/>
      <c r="CIP23" s="159"/>
      <c r="CIQ23" s="159"/>
      <c r="CIR23" s="159"/>
      <c r="CIS23" s="159"/>
      <c r="CIT23" s="159"/>
      <c r="CIU23" s="159"/>
      <c r="CIV23" s="159"/>
      <c r="CIW23" s="159"/>
      <c r="CIX23" s="159"/>
      <c r="CIY23" s="159"/>
      <c r="CIZ23" s="159"/>
      <c r="CJA23" s="159"/>
      <c r="CJB23" s="159"/>
      <c r="CJC23" s="159"/>
      <c r="CJD23" s="159"/>
      <c r="CJE23" s="159"/>
      <c r="CJF23" s="159"/>
      <c r="CJG23" s="159"/>
      <c r="CJH23" s="159"/>
      <c r="CJI23" s="159"/>
      <c r="CJJ23" s="159"/>
      <c r="CJK23" s="159"/>
      <c r="CJL23" s="159"/>
      <c r="CJM23" s="159"/>
      <c r="CJN23" s="159"/>
      <c r="CJO23" s="159"/>
      <c r="CJP23" s="159"/>
      <c r="CJQ23" s="159"/>
      <c r="CJR23" s="159"/>
      <c r="CJS23" s="159"/>
      <c r="CJT23" s="159"/>
      <c r="CJU23" s="159"/>
      <c r="CJV23" s="159"/>
      <c r="CJW23" s="159"/>
      <c r="CJX23" s="159"/>
      <c r="CJY23" s="159"/>
      <c r="CJZ23" s="159"/>
      <c r="CKA23" s="159"/>
      <c r="CKB23" s="159"/>
      <c r="CKC23" s="159"/>
      <c r="CKD23" s="159"/>
      <c r="CKE23" s="159"/>
      <c r="CKF23" s="159"/>
      <c r="CKG23" s="159"/>
      <c r="CKH23" s="159"/>
      <c r="CKI23" s="159"/>
      <c r="CKJ23" s="159"/>
      <c r="CKK23" s="159"/>
      <c r="CKL23" s="159"/>
      <c r="CKM23" s="159"/>
      <c r="CKN23" s="159"/>
      <c r="CKO23" s="159"/>
      <c r="CKP23" s="159"/>
      <c r="CKQ23" s="159"/>
      <c r="CKR23" s="159"/>
      <c r="CKS23" s="159"/>
      <c r="CKT23" s="159"/>
      <c r="CKU23" s="159"/>
      <c r="CKV23" s="159"/>
      <c r="CKW23" s="159"/>
      <c r="CKX23" s="159"/>
      <c r="CKY23" s="159"/>
      <c r="CKZ23" s="159"/>
      <c r="CLA23" s="159"/>
      <c r="CLB23" s="159"/>
      <c r="CLC23" s="159"/>
      <c r="CLD23" s="159"/>
      <c r="CLE23" s="159"/>
      <c r="CLF23" s="159"/>
      <c r="CLG23" s="159"/>
      <c r="CLH23" s="159"/>
      <c r="CLI23" s="159"/>
      <c r="CLJ23" s="159"/>
      <c r="CLK23" s="159"/>
      <c r="CLL23" s="159"/>
      <c r="CLM23" s="159"/>
      <c r="CLN23" s="159"/>
      <c r="CLO23" s="159"/>
      <c r="CLP23" s="159"/>
      <c r="CLQ23" s="159"/>
      <c r="CLR23" s="159"/>
      <c r="CLS23" s="159"/>
      <c r="CLT23" s="159"/>
      <c r="CLU23" s="159"/>
      <c r="CLV23" s="159"/>
      <c r="CLW23" s="159"/>
      <c r="CLX23" s="159"/>
      <c r="CLY23" s="159"/>
      <c r="CLZ23" s="159"/>
      <c r="CMA23" s="159"/>
      <c r="CMB23" s="159"/>
      <c r="CMC23" s="159"/>
      <c r="CMD23" s="159"/>
      <c r="CME23" s="159"/>
      <c r="CMF23" s="159"/>
      <c r="CMG23" s="159"/>
      <c r="CMH23" s="159"/>
      <c r="CMI23" s="159"/>
      <c r="CMJ23" s="159"/>
      <c r="CMK23" s="159"/>
      <c r="CML23" s="159"/>
      <c r="CMM23" s="159"/>
      <c r="CMN23" s="159"/>
      <c r="CMO23" s="159"/>
      <c r="CMP23" s="159"/>
      <c r="CMQ23" s="159"/>
      <c r="CMR23" s="159"/>
      <c r="CMS23" s="159"/>
      <c r="CMT23" s="159"/>
      <c r="CMU23" s="159"/>
      <c r="CMV23" s="159"/>
      <c r="CMW23" s="159"/>
      <c r="CMX23" s="159"/>
      <c r="CMY23" s="159"/>
      <c r="CMZ23" s="159"/>
      <c r="CNA23" s="159"/>
      <c r="CNB23" s="159"/>
      <c r="CNC23" s="159"/>
      <c r="CND23" s="159"/>
      <c r="CNE23" s="159"/>
      <c r="CNF23" s="159"/>
      <c r="CNG23" s="159"/>
      <c r="CNH23" s="159"/>
      <c r="CNI23" s="159"/>
      <c r="CNJ23" s="159"/>
      <c r="CNK23" s="159"/>
      <c r="CNL23" s="159"/>
      <c r="CNM23" s="159"/>
      <c r="CNN23" s="159"/>
      <c r="CNO23" s="159"/>
      <c r="CNP23" s="159"/>
      <c r="CNQ23" s="159"/>
      <c r="CNR23" s="159"/>
      <c r="CNS23" s="159"/>
      <c r="CNT23" s="159"/>
      <c r="CNU23" s="159"/>
      <c r="CNV23" s="159"/>
      <c r="CNW23" s="159"/>
      <c r="CNX23" s="159"/>
      <c r="CNY23" s="159"/>
      <c r="CNZ23" s="159"/>
      <c r="COA23" s="159"/>
      <c r="COB23" s="159"/>
      <c r="COC23" s="159"/>
      <c r="COD23" s="159"/>
      <c r="COE23" s="159"/>
      <c r="COF23" s="159"/>
      <c r="COG23" s="159"/>
      <c r="COH23" s="159"/>
      <c r="COI23" s="159"/>
      <c r="COJ23" s="159"/>
      <c r="COK23" s="159"/>
      <c r="COL23" s="159"/>
      <c r="COM23" s="159"/>
      <c r="CON23" s="159"/>
      <c r="COO23" s="159"/>
      <c r="COP23" s="159"/>
      <c r="COQ23" s="159"/>
      <c r="COR23" s="159"/>
      <c r="COS23" s="159"/>
      <c r="COT23" s="159"/>
      <c r="COU23" s="159"/>
      <c r="COV23" s="159"/>
      <c r="COW23" s="159"/>
      <c r="COX23" s="159"/>
      <c r="COY23" s="159"/>
      <c r="COZ23" s="159"/>
      <c r="CPA23" s="159"/>
      <c r="CPB23" s="159"/>
      <c r="CPC23" s="159"/>
      <c r="CPD23" s="159"/>
      <c r="CPE23" s="159"/>
      <c r="CPF23" s="159"/>
      <c r="CPG23" s="159"/>
      <c r="CPH23" s="159"/>
      <c r="CPI23" s="159"/>
      <c r="CPJ23" s="159"/>
      <c r="CPK23" s="159"/>
      <c r="CPL23" s="159"/>
      <c r="CPM23" s="159"/>
      <c r="CPN23" s="159"/>
      <c r="CPO23" s="159"/>
      <c r="CPP23" s="159"/>
      <c r="CPQ23" s="159"/>
      <c r="CPR23" s="159"/>
      <c r="CPS23" s="159"/>
      <c r="CPT23" s="159"/>
      <c r="CPU23" s="159"/>
      <c r="CPV23" s="159"/>
      <c r="CPW23" s="159"/>
      <c r="CPX23" s="159"/>
      <c r="CPY23" s="159"/>
      <c r="CPZ23" s="159"/>
      <c r="CQA23" s="159"/>
      <c r="CQB23" s="159"/>
      <c r="CQC23" s="159"/>
      <c r="CQD23" s="159"/>
      <c r="CQE23" s="159"/>
      <c r="CQF23" s="159"/>
      <c r="CQG23" s="159"/>
      <c r="CQH23" s="159"/>
      <c r="CQI23" s="159"/>
      <c r="CQJ23" s="159"/>
      <c r="CQK23" s="159"/>
      <c r="CQL23" s="159"/>
      <c r="CQM23" s="159"/>
      <c r="CQN23" s="159"/>
      <c r="CQO23" s="159"/>
      <c r="CQP23" s="159"/>
      <c r="CQQ23" s="159"/>
      <c r="CQR23" s="159"/>
      <c r="CQS23" s="159"/>
      <c r="CQT23" s="159"/>
      <c r="CQU23" s="159"/>
      <c r="CQV23" s="159"/>
      <c r="CQW23" s="159"/>
      <c r="CQX23" s="159"/>
      <c r="CQY23" s="159"/>
      <c r="CQZ23" s="159"/>
      <c r="CRA23" s="159"/>
      <c r="CRB23" s="159"/>
      <c r="CRC23" s="159"/>
      <c r="CRD23" s="159"/>
      <c r="CRE23" s="159"/>
      <c r="CRF23" s="159"/>
      <c r="CRG23" s="159"/>
      <c r="CRH23" s="159"/>
      <c r="CRI23" s="159"/>
      <c r="CRJ23" s="159"/>
      <c r="CRK23" s="159"/>
      <c r="CRL23" s="159"/>
      <c r="CRM23" s="159"/>
      <c r="CRN23" s="159"/>
      <c r="CRO23" s="159"/>
      <c r="CRP23" s="159"/>
      <c r="CRQ23" s="159"/>
      <c r="CRR23" s="159"/>
      <c r="CRS23" s="159"/>
      <c r="CRT23" s="159"/>
      <c r="CRU23" s="159"/>
      <c r="CRV23" s="159"/>
      <c r="CRW23" s="159"/>
      <c r="CRX23" s="159"/>
      <c r="CRY23" s="159"/>
      <c r="CRZ23" s="159"/>
      <c r="CSA23" s="159"/>
      <c r="CSB23" s="159"/>
      <c r="CSC23" s="159"/>
      <c r="CSD23" s="159"/>
      <c r="CSE23" s="159"/>
      <c r="CSF23" s="159"/>
      <c r="CSG23" s="159"/>
      <c r="CSH23" s="159"/>
      <c r="CSI23" s="159"/>
      <c r="CSJ23" s="159"/>
      <c r="CSK23" s="159"/>
      <c r="CSL23" s="159"/>
      <c r="CSM23" s="159"/>
      <c r="CSN23" s="159"/>
      <c r="CSO23" s="159"/>
      <c r="CSP23" s="159"/>
      <c r="CSQ23" s="159"/>
      <c r="CSR23" s="159"/>
      <c r="CSS23" s="159"/>
      <c r="CST23" s="159"/>
      <c r="CSU23" s="159"/>
      <c r="CSV23" s="159"/>
      <c r="CSW23" s="159"/>
      <c r="CSX23" s="159"/>
      <c r="CSY23" s="159"/>
      <c r="CSZ23" s="159"/>
      <c r="CTA23" s="159"/>
      <c r="CTB23" s="159"/>
      <c r="CTC23" s="159"/>
      <c r="CTD23" s="159"/>
      <c r="CTE23" s="159"/>
      <c r="CTF23" s="159"/>
      <c r="CTG23" s="159"/>
      <c r="CTH23" s="159"/>
      <c r="CTI23" s="159"/>
      <c r="CTJ23" s="159"/>
      <c r="CTK23" s="159"/>
      <c r="CTL23" s="159"/>
      <c r="CTM23" s="159"/>
      <c r="CTN23" s="159"/>
      <c r="CTO23" s="159"/>
      <c r="CTP23" s="159"/>
      <c r="CTQ23" s="159"/>
      <c r="CTR23" s="159"/>
      <c r="CTS23" s="159"/>
      <c r="CTT23" s="159"/>
      <c r="CTU23" s="159"/>
      <c r="CTV23" s="159"/>
      <c r="CTW23" s="159"/>
      <c r="CTX23" s="159"/>
      <c r="CTY23" s="159"/>
      <c r="CTZ23" s="159"/>
      <c r="CUA23" s="159"/>
      <c r="CUB23" s="159"/>
      <c r="CUC23" s="159"/>
      <c r="CUD23" s="159"/>
      <c r="CUE23" s="159"/>
      <c r="CUF23" s="159"/>
      <c r="CUG23" s="159"/>
      <c r="CUH23" s="159"/>
      <c r="CUI23" s="159"/>
      <c r="CUJ23" s="159"/>
      <c r="CUK23" s="159"/>
      <c r="CUL23" s="159"/>
      <c r="CUM23" s="159"/>
      <c r="CUN23" s="159"/>
      <c r="CUO23" s="159"/>
      <c r="CUP23" s="159"/>
      <c r="CUQ23" s="159"/>
      <c r="CUR23" s="159"/>
      <c r="CUS23" s="159"/>
      <c r="CUT23" s="159"/>
      <c r="CUU23" s="159"/>
      <c r="CUV23" s="159"/>
      <c r="CUW23" s="159"/>
      <c r="CUX23" s="159"/>
      <c r="CUY23" s="159"/>
      <c r="CUZ23" s="159"/>
      <c r="CVA23" s="159"/>
      <c r="CVB23" s="159"/>
      <c r="CVC23" s="159"/>
      <c r="CVD23" s="159"/>
      <c r="CVE23" s="159"/>
      <c r="CVF23" s="159"/>
      <c r="CVG23" s="159"/>
      <c r="CVH23" s="159"/>
      <c r="CVI23" s="159"/>
      <c r="CVJ23" s="159"/>
      <c r="CVK23" s="159"/>
      <c r="CVL23" s="159"/>
      <c r="CVM23" s="159"/>
      <c r="CVN23" s="159"/>
      <c r="CVO23" s="159"/>
      <c r="CVP23" s="159"/>
      <c r="CVQ23" s="159"/>
      <c r="CVR23" s="159"/>
      <c r="CVS23" s="159"/>
      <c r="CVT23" s="159"/>
      <c r="CVU23" s="159"/>
      <c r="CVV23" s="159"/>
      <c r="CVW23" s="159"/>
      <c r="CVX23" s="159"/>
      <c r="CVY23" s="159"/>
      <c r="CVZ23" s="159"/>
      <c r="CWA23" s="159"/>
      <c r="CWB23" s="159"/>
      <c r="CWC23" s="159"/>
      <c r="CWD23" s="159"/>
      <c r="CWE23" s="159"/>
      <c r="CWF23" s="159"/>
      <c r="CWG23" s="159"/>
      <c r="CWH23" s="159"/>
      <c r="CWI23" s="159"/>
      <c r="CWJ23" s="159"/>
      <c r="CWK23" s="159"/>
      <c r="CWL23" s="159"/>
      <c r="CWM23" s="159"/>
      <c r="CWN23" s="159"/>
      <c r="CWO23" s="159"/>
      <c r="CWP23" s="159"/>
      <c r="CWQ23" s="159"/>
      <c r="CWR23" s="159"/>
      <c r="CWS23" s="159"/>
      <c r="CWT23" s="159"/>
      <c r="CWU23" s="159"/>
      <c r="CWV23" s="159"/>
      <c r="CWW23" s="159"/>
      <c r="CWX23" s="159"/>
      <c r="CWY23" s="159"/>
      <c r="CWZ23" s="159"/>
      <c r="CXA23" s="159"/>
      <c r="CXB23" s="159"/>
      <c r="CXC23" s="159"/>
      <c r="CXD23" s="159"/>
      <c r="CXE23" s="159"/>
      <c r="CXF23" s="159"/>
      <c r="CXG23" s="159"/>
      <c r="CXH23" s="159"/>
      <c r="CXI23" s="159"/>
      <c r="CXJ23" s="159"/>
      <c r="CXK23" s="159"/>
      <c r="CXL23" s="159"/>
      <c r="CXM23" s="159"/>
      <c r="CXN23" s="159"/>
      <c r="CXO23" s="159"/>
      <c r="CXP23" s="159"/>
      <c r="CXQ23" s="159"/>
      <c r="CXR23" s="159"/>
      <c r="CXS23" s="159"/>
      <c r="CXT23" s="159"/>
      <c r="CXU23" s="159"/>
      <c r="CXV23" s="159"/>
      <c r="CXW23" s="159"/>
      <c r="CXX23" s="159"/>
      <c r="CXY23" s="159"/>
      <c r="CXZ23" s="159"/>
      <c r="CYA23" s="159"/>
      <c r="CYB23" s="159"/>
      <c r="CYC23" s="159"/>
      <c r="CYD23" s="159"/>
      <c r="CYE23" s="159"/>
      <c r="CYF23" s="159"/>
      <c r="CYG23" s="159"/>
      <c r="CYH23" s="159"/>
      <c r="CYI23" s="159"/>
      <c r="CYJ23" s="159"/>
      <c r="CYK23" s="159"/>
      <c r="CYL23" s="159"/>
      <c r="CYM23" s="159"/>
      <c r="CYN23" s="159"/>
      <c r="CYO23" s="159"/>
      <c r="CYP23" s="159"/>
      <c r="CYQ23" s="159"/>
      <c r="CYR23" s="159"/>
      <c r="CYS23" s="159"/>
      <c r="CYT23" s="159"/>
      <c r="CYU23" s="159"/>
      <c r="CYV23" s="159"/>
      <c r="CYW23" s="159"/>
      <c r="CYX23" s="159"/>
      <c r="CYY23" s="159"/>
      <c r="CYZ23" s="159"/>
      <c r="CZA23" s="159"/>
      <c r="CZB23" s="159"/>
      <c r="CZC23" s="159"/>
      <c r="CZD23" s="159"/>
      <c r="CZE23" s="159"/>
      <c r="CZF23" s="159"/>
      <c r="CZG23" s="159"/>
      <c r="CZH23" s="159"/>
      <c r="CZI23" s="159"/>
      <c r="CZJ23" s="159"/>
      <c r="CZK23" s="159"/>
      <c r="CZL23" s="159"/>
      <c r="CZM23" s="159"/>
      <c r="CZN23" s="159"/>
      <c r="CZO23" s="159"/>
      <c r="CZP23" s="159"/>
      <c r="CZQ23" s="159"/>
      <c r="CZR23" s="159"/>
      <c r="CZS23" s="159"/>
      <c r="CZT23" s="159"/>
      <c r="CZU23" s="159"/>
      <c r="CZV23" s="159"/>
      <c r="CZW23" s="159"/>
      <c r="CZX23" s="159"/>
      <c r="CZY23" s="159"/>
      <c r="CZZ23" s="159"/>
      <c r="DAA23" s="159"/>
      <c r="DAB23" s="159"/>
      <c r="DAC23" s="159"/>
      <c r="DAD23" s="159"/>
      <c r="DAE23" s="159"/>
      <c r="DAF23" s="159"/>
      <c r="DAG23" s="159"/>
      <c r="DAH23" s="159"/>
      <c r="DAI23" s="159"/>
      <c r="DAJ23" s="159"/>
      <c r="DAK23" s="159"/>
      <c r="DAL23" s="159"/>
      <c r="DAM23" s="159"/>
      <c r="DAN23" s="159"/>
      <c r="DAO23" s="159"/>
      <c r="DAP23" s="159"/>
      <c r="DAQ23" s="159"/>
      <c r="DAR23" s="159"/>
      <c r="DAS23" s="159"/>
      <c r="DAT23" s="159"/>
      <c r="DAU23" s="159"/>
      <c r="DAV23" s="159"/>
      <c r="DAW23" s="159"/>
      <c r="DAX23" s="159"/>
      <c r="DAY23" s="159"/>
      <c r="DAZ23" s="159"/>
      <c r="DBA23" s="159"/>
      <c r="DBB23" s="159"/>
      <c r="DBC23" s="159"/>
      <c r="DBD23" s="159"/>
      <c r="DBE23" s="159"/>
      <c r="DBF23" s="159"/>
      <c r="DBG23" s="159"/>
      <c r="DBH23" s="159"/>
      <c r="DBI23" s="159"/>
      <c r="DBJ23" s="159"/>
      <c r="DBK23" s="159"/>
      <c r="DBL23" s="159"/>
      <c r="DBM23" s="159"/>
      <c r="DBN23" s="159"/>
      <c r="DBO23" s="159"/>
      <c r="DBP23" s="159"/>
      <c r="DBQ23" s="159"/>
      <c r="DBR23" s="159"/>
      <c r="DBS23" s="159"/>
      <c r="DBT23" s="159"/>
      <c r="DBU23" s="159"/>
      <c r="DBV23" s="159"/>
      <c r="DBW23" s="159"/>
      <c r="DBX23" s="159"/>
      <c r="DBY23" s="159"/>
      <c r="DBZ23" s="159"/>
      <c r="DCA23" s="159"/>
      <c r="DCB23" s="159"/>
      <c r="DCC23" s="159"/>
      <c r="DCD23" s="159"/>
      <c r="DCE23" s="159"/>
      <c r="DCF23" s="159"/>
      <c r="DCG23" s="159"/>
      <c r="DCH23" s="159"/>
      <c r="DCI23" s="159"/>
      <c r="DCJ23" s="159"/>
      <c r="DCK23" s="159"/>
      <c r="DCL23" s="159"/>
      <c r="DCM23" s="159"/>
      <c r="DCN23" s="159"/>
      <c r="DCO23" s="159"/>
      <c r="DCP23" s="159"/>
      <c r="DCQ23" s="159"/>
      <c r="DCR23" s="159"/>
      <c r="DCS23" s="159"/>
      <c r="DCT23" s="159"/>
      <c r="DCU23" s="159"/>
      <c r="DCV23" s="159"/>
      <c r="DCW23" s="159"/>
      <c r="DCX23" s="159"/>
      <c r="DCY23" s="159"/>
      <c r="DCZ23" s="159"/>
      <c r="DDA23" s="159"/>
      <c r="DDB23" s="159"/>
      <c r="DDC23" s="159"/>
      <c r="DDD23" s="159"/>
      <c r="DDE23" s="159"/>
      <c r="DDF23" s="159"/>
      <c r="DDG23" s="159"/>
      <c r="DDH23" s="159"/>
      <c r="DDI23" s="159"/>
      <c r="DDJ23" s="159"/>
      <c r="DDK23" s="159"/>
      <c r="DDL23" s="159"/>
      <c r="DDM23" s="159"/>
      <c r="DDN23" s="159"/>
      <c r="DDO23" s="159"/>
      <c r="DDP23" s="159"/>
      <c r="DDQ23" s="159"/>
      <c r="DDR23" s="159"/>
      <c r="DDS23" s="159"/>
      <c r="DDT23" s="159"/>
      <c r="DDU23" s="159"/>
      <c r="DDV23" s="159"/>
      <c r="DDW23" s="159"/>
      <c r="DDX23" s="159"/>
      <c r="DDY23" s="159"/>
      <c r="DDZ23" s="159"/>
      <c r="DEA23" s="159"/>
      <c r="DEB23" s="159"/>
      <c r="DEC23" s="159"/>
      <c r="DED23" s="159"/>
      <c r="DEE23" s="159"/>
      <c r="DEF23" s="159"/>
      <c r="DEG23" s="159"/>
      <c r="DEH23" s="159"/>
      <c r="DEI23" s="159"/>
      <c r="DEJ23" s="159"/>
      <c r="DEK23" s="159"/>
      <c r="DEL23" s="159"/>
      <c r="DEM23" s="159"/>
      <c r="DEN23" s="159"/>
      <c r="DEO23" s="159"/>
      <c r="DEP23" s="159"/>
      <c r="DEQ23" s="159"/>
      <c r="DER23" s="159"/>
      <c r="DES23" s="159"/>
      <c r="DET23" s="159"/>
      <c r="DEU23" s="159"/>
      <c r="DEV23" s="159"/>
      <c r="DEW23" s="159"/>
      <c r="DEX23" s="159"/>
      <c r="DEY23" s="159"/>
      <c r="DEZ23" s="159"/>
      <c r="DFA23" s="159"/>
      <c r="DFB23" s="159"/>
      <c r="DFC23" s="159"/>
      <c r="DFD23" s="159"/>
      <c r="DFE23" s="159"/>
      <c r="DFF23" s="159"/>
      <c r="DFG23" s="159"/>
      <c r="DFH23" s="159"/>
      <c r="DFI23" s="159"/>
      <c r="DFJ23" s="159"/>
      <c r="DFK23" s="159"/>
      <c r="DFL23" s="159"/>
      <c r="DFM23" s="159"/>
      <c r="DFN23" s="159"/>
      <c r="DFO23" s="159"/>
      <c r="DFP23" s="159"/>
      <c r="DFQ23" s="159"/>
      <c r="DFR23" s="159"/>
      <c r="DFS23" s="159"/>
      <c r="DFT23" s="159"/>
      <c r="DFU23" s="159"/>
      <c r="DFV23" s="159"/>
      <c r="DFW23" s="159"/>
      <c r="DFX23" s="159"/>
      <c r="DFY23" s="159"/>
      <c r="DFZ23" s="159"/>
      <c r="DGA23" s="159"/>
      <c r="DGB23" s="159"/>
      <c r="DGC23" s="159"/>
      <c r="DGD23" s="159"/>
      <c r="DGE23" s="159"/>
      <c r="DGF23" s="159"/>
      <c r="DGG23" s="159"/>
      <c r="DGH23" s="159"/>
      <c r="DGI23" s="159"/>
      <c r="DGJ23" s="159"/>
      <c r="DGK23" s="159"/>
      <c r="DGL23" s="159"/>
      <c r="DGM23" s="159"/>
      <c r="DGN23" s="159"/>
      <c r="DGO23" s="159"/>
      <c r="DGP23" s="159"/>
      <c r="DGQ23" s="159"/>
      <c r="DGR23" s="159"/>
      <c r="DGS23" s="159"/>
      <c r="DGT23" s="159"/>
      <c r="DGU23" s="159"/>
      <c r="DGV23" s="159"/>
      <c r="DGW23" s="159"/>
      <c r="DGX23" s="159"/>
      <c r="DGY23" s="159"/>
      <c r="DGZ23" s="159"/>
      <c r="DHA23" s="159"/>
      <c r="DHB23" s="159"/>
      <c r="DHC23" s="159"/>
      <c r="DHD23" s="159"/>
      <c r="DHE23" s="159"/>
      <c r="DHF23" s="159"/>
      <c r="DHG23" s="159"/>
      <c r="DHH23" s="159"/>
      <c r="DHI23" s="159"/>
      <c r="DHJ23" s="159"/>
      <c r="DHK23" s="159"/>
      <c r="DHL23" s="159"/>
      <c r="DHM23" s="159"/>
      <c r="DHN23" s="159"/>
      <c r="DHO23" s="159"/>
      <c r="DHP23" s="159"/>
      <c r="DHQ23" s="159"/>
      <c r="DHR23" s="159"/>
      <c r="DHS23" s="159"/>
      <c r="DHT23" s="159"/>
      <c r="DHU23" s="159"/>
      <c r="DHV23" s="159"/>
      <c r="DHW23" s="159"/>
      <c r="DHX23" s="159"/>
      <c r="DHY23" s="159"/>
      <c r="DHZ23" s="159"/>
      <c r="DIA23" s="159"/>
      <c r="DIB23" s="159"/>
      <c r="DIC23" s="159"/>
      <c r="DID23" s="159"/>
      <c r="DIE23" s="159"/>
      <c r="DIF23" s="159"/>
      <c r="DIG23" s="159"/>
      <c r="DIH23" s="159"/>
      <c r="DII23" s="159"/>
      <c r="DIJ23" s="159"/>
      <c r="DIK23" s="159"/>
      <c r="DIL23" s="159"/>
      <c r="DIM23" s="159"/>
      <c r="DIN23" s="159"/>
      <c r="DIO23" s="159"/>
      <c r="DIP23" s="159"/>
      <c r="DIQ23" s="159"/>
      <c r="DIR23" s="159"/>
      <c r="DIS23" s="159"/>
      <c r="DIT23" s="159"/>
      <c r="DIU23" s="159"/>
      <c r="DIV23" s="159"/>
      <c r="DIW23" s="159"/>
      <c r="DIX23" s="159"/>
      <c r="DIY23" s="159"/>
      <c r="DIZ23" s="159"/>
      <c r="DJA23" s="159"/>
      <c r="DJB23" s="159"/>
      <c r="DJC23" s="159"/>
      <c r="DJD23" s="159"/>
      <c r="DJE23" s="159"/>
      <c r="DJF23" s="159"/>
      <c r="DJG23" s="159"/>
      <c r="DJH23" s="159"/>
      <c r="DJI23" s="159"/>
      <c r="DJJ23" s="159"/>
      <c r="DJK23" s="159"/>
      <c r="DJL23" s="159"/>
      <c r="DJM23" s="159"/>
      <c r="DJN23" s="159"/>
      <c r="DJO23" s="159"/>
      <c r="DJP23" s="159"/>
      <c r="DJQ23" s="159"/>
      <c r="DJR23" s="159"/>
      <c r="DJS23" s="159"/>
      <c r="DJT23" s="159"/>
      <c r="DJU23" s="159"/>
      <c r="DJV23" s="159"/>
      <c r="DJW23" s="159"/>
      <c r="DJX23" s="159"/>
      <c r="DJY23" s="159"/>
      <c r="DJZ23" s="159"/>
      <c r="DKA23" s="159"/>
      <c r="DKB23" s="159"/>
      <c r="DKC23" s="159"/>
      <c r="DKD23" s="159"/>
      <c r="DKE23" s="159"/>
      <c r="DKF23" s="159"/>
      <c r="DKG23" s="159"/>
      <c r="DKH23" s="159"/>
      <c r="DKI23" s="159"/>
      <c r="DKJ23" s="159"/>
      <c r="DKK23" s="159"/>
      <c r="DKL23" s="159"/>
      <c r="DKM23" s="159"/>
      <c r="DKN23" s="159"/>
      <c r="DKO23" s="159"/>
      <c r="DKP23" s="159"/>
      <c r="DKQ23" s="159"/>
      <c r="DKR23" s="159"/>
      <c r="DKS23" s="159"/>
      <c r="DKT23" s="159"/>
      <c r="DKU23" s="159"/>
      <c r="DKV23" s="159"/>
      <c r="DKW23" s="159"/>
      <c r="DKX23" s="159"/>
      <c r="DKY23" s="159"/>
      <c r="DKZ23" s="159"/>
      <c r="DLA23" s="159"/>
      <c r="DLB23" s="159"/>
      <c r="DLC23" s="159"/>
      <c r="DLD23" s="159"/>
      <c r="DLE23" s="159"/>
      <c r="DLF23" s="159"/>
      <c r="DLG23" s="159"/>
      <c r="DLH23" s="159"/>
      <c r="DLI23" s="159"/>
      <c r="DLJ23" s="159"/>
      <c r="DLK23" s="159"/>
      <c r="DLL23" s="159"/>
      <c r="DLM23" s="159"/>
      <c r="DLN23" s="159"/>
      <c r="DLO23" s="159"/>
      <c r="DLP23" s="159"/>
      <c r="DLQ23" s="159"/>
      <c r="DLR23" s="159"/>
      <c r="DLS23" s="159"/>
      <c r="DLT23" s="159"/>
      <c r="DLU23" s="159"/>
      <c r="DLV23" s="159"/>
      <c r="DLW23" s="159"/>
      <c r="DLX23" s="159"/>
      <c r="DLY23" s="159"/>
      <c r="DLZ23" s="159"/>
      <c r="DMA23" s="159"/>
      <c r="DMB23" s="159"/>
      <c r="DMC23" s="159"/>
      <c r="DMD23" s="159"/>
      <c r="DME23" s="159"/>
      <c r="DMF23" s="159"/>
      <c r="DMG23" s="159"/>
      <c r="DMH23" s="159"/>
      <c r="DMI23" s="159"/>
      <c r="DMJ23" s="159"/>
      <c r="DMK23" s="159"/>
      <c r="DML23" s="159"/>
      <c r="DMM23" s="159"/>
      <c r="DMN23" s="159"/>
      <c r="DMO23" s="159"/>
      <c r="DMP23" s="159"/>
      <c r="DMQ23" s="159"/>
      <c r="DMR23" s="159"/>
      <c r="DMS23" s="159"/>
      <c r="DMT23" s="159"/>
      <c r="DMU23" s="159"/>
      <c r="DMV23" s="159"/>
      <c r="DMW23" s="159"/>
      <c r="DMX23" s="159"/>
      <c r="DMY23" s="159"/>
      <c r="DMZ23" s="159"/>
      <c r="DNA23" s="159"/>
      <c r="DNB23" s="159"/>
      <c r="DNC23" s="159"/>
      <c r="DND23" s="159"/>
      <c r="DNE23" s="159"/>
      <c r="DNF23" s="159"/>
      <c r="DNG23" s="159"/>
      <c r="DNH23" s="159"/>
      <c r="DNI23" s="159"/>
      <c r="DNJ23" s="159"/>
      <c r="DNK23" s="159"/>
      <c r="DNL23" s="159"/>
      <c r="DNM23" s="159"/>
      <c r="DNN23" s="159"/>
      <c r="DNO23" s="159"/>
      <c r="DNP23" s="159"/>
      <c r="DNQ23" s="159"/>
      <c r="DNR23" s="159"/>
      <c r="DNS23" s="159"/>
      <c r="DNT23" s="159"/>
      <c r="DNU23" s="159"/>
      <c r="DNV23" s="159"/>
      <c r="DNW23" s="159"/>
      <c r="DNX23" s="159"/>
      <c r="DNY23" s="159"/>
      <c r="DNZ23" s="159"/>
      <c r="DOA23" s="159"/>
      <c r="DOB23" s="159"/>
      <c r="DOC23" s="159"/>
      <c r="DOD23" s="159"/>
      <c r="DOE23" s="159"/>
      <c r="DOF23" s="159"/>
      <c r="DOG23" s="159"/>
      <c r="DOH23" s="159"/>
      <c r="DOI23" s="159"/>
      <c r="DOJ23" s="159"/>
      <c r="DOK23" s="159"/>
      <c r="DOL23" s="159"/>
      <c r="DOM23" s="159"/>
      <c r="DON23" s="159"/>
      <c r="DOO23" s="159"/>
      <c r="DOP23" s="159"/>
      <c r="DOQ23" s="159"/>
      <c r="DOR23" s="159"/>
      <c r="DOS23" s="159"/>
      <c r="DOT23" s="159"/>
      <c r="DOU23" s="159"/>
      <c r="DOV23" s="159"/>
      <c r="DOW23" s="159"/>
      <c r="DOX23" s="159"/>
      <c r="DOY23" s="159"/>
      <c r="DOZ23" s="159"/>
      <c r="DPA23" s="159"/>
      <c r="DPB23" s="159"/>
      <c r="DPC23" s="159"/>
      <c r="DPD23" s="159"/>
      <c r="DPE23" s="159"/>
      <c r="DPF23" s="159"/>
      <c r="DPG23" s="159"/>
      <c r="DPH23" s="159"/>
      <c r="DPI23" s="159"/>
      <c r="DPJ23" s="159"/>
      <c r="DPK23" s="159"/>
      <c r="DPL23" s="159"/>
      <c r="DPM23" s="159"/>
      <c r="DPN23" s="159"/>
      <c r="DPO23" s="159"/>
      <c r="DPP23" s="159"/>
      <c r="DPQ23" s="159"/>
      <c r="DPR23" s="159"/>
      <c r="DPS23" s="159"/>
      <c r="DPT23" s="159"/>
      <c r="DPU23" s="159"/>
      <c r="DPV23" s="159"/>
      <c r="DPW23" s="159"/>
      <c r="DPX23" s="159"/>
      <c r="DPY23" s="159"/>
      <c r="DPZ23" s="159"/>
      <c r="DQA23" s="159"/>
      <c r="DQB23" s="159"/>
      <c r="DQC23" s="159"/>
      <c r="DQD23" s="159"/>
      <c r="DQE23" s="159"/>
      <c r="DQF23" s="159"/>
      <c r="DQG23" s="159"/>
      <c r="DQH23" s="159"/>
      <c r="DQI23" s="159"/>
      <c r="DQJ23" s="159"/>
      <c r="DQK23" s="159"/>
      <c r="DQL23" s="159"/>
      <c r="DQM23" s="159"/>
      <c r="DQN23" s="159"/>
      <c r="DQO23" s="159"/>
      <c r="DQP23" s="159"/>
      <c r="DQQ23" s="159"/>
      <c r="DQR23" s="159"/>
      <c r="DQS23" s="159"/>
      <c r="DQT23" s="159"/>
      <c r="DQU23" s="159"/>
      <c r="DQV23" s="159"/>
      <c r="DQW23" s="159"/>
      <c r="DQX23" s="159"/>
      <c r="DQY23" s="159"/>
      <c r="DQZ23" s="159"/>
      <c r="DRA23" s="159"/>
      <c r="DRB23" s="159"/>
      <c r="DRC23" s="159"/>
      <c r="DRD23" s="159"/>
      <c r="DRE23" s="159"/>
      <c r="DRF23" s="159"/>
      <c r="DRG23" s="159"/>
      <c r="DRH23" s="159"/>
      <c r="DRI23" s="159"/>
      <c r="DRJ23" s="159"/>
      <c r="DRK23" s="159"/>
      <c r="DRL23" s="159"/>
      <c r="DRM23" s="159"/>
      <c r="DRN23" s="159"/>
      <c r="DRO23" s="159"/>
      <c r="DRP23" s="159"/>
      <c r="DRQ23" s="159"/>
      <c r="DRR23" s="159"/>
      <c r="DRS23" s="159"/>
      <c r="DRT23" s="159"/>
      <c r="DRU23" s="159"/>
      <c r="DRV23" s="159"/>
      <c r="DRW23" s="159"/>
      <c r="DRX23" s="159"/>
      <c r="DRY23" s="159"/>
      <c r="DRZ23" s="159"/>
      <c r="DSA23" s="159"/>
      <c r="DSB23" s="159"/>
      <c r="DSC23" s="159"/>
      <c r="DSD23" s="159"/>
      <c r="DSE23" s="159"/>
      <c r="DSF23" s="159"/>
      <c r="DSG23" s="159"/>
      <c r="DSH23" s="159"/>
      <c r="DSI23" s="159"/>
      <c r="DSJ23" s="159"/>
      <c r="DSK23" s="159"/>
      <c r="DSL23" s="159"/>
      <c r="DSM23" s="159"/>
      <c r="DSN23" s="159"/>
      <c r="DSO23" s="159"/>
      <c r="DSP23" s="159"/>
      <c r="DSQ23" s="159"/>
      <c r="DSR23" s="159"/>
      <c r="DSS23" s="159"/>
      <c r="DST23" s="159"/>
      <c r="DSU23" s="159"/>
      <c r="DSV23" s="159"/>
      <c r="DSW23" s="159"/>
      <c r="DSX23" s="159"/>
      <c r="DSY23" s="159"/>
      <c r="DSZ23" s="159"/>
      <c r="DTA23" s="159"/>
      <c r="DTB23" s="159"/>
      <c r="DTC23" s="159"/>
      <c r="DTD23" s="159"/>
      <c r="DTE23" s="159"/>
      <c r="DTF23" s="159"/>
      <c r="DTG23" s="159"/>
      <c r="DTH23" s="159"/>
      <c r="DTI23" s="159"/>
      <c r="DTJ23" s="159"/>
      <c r="DTK23" s="159"/>
      <c r="DTL23" s="159"/>
      <c r="DTM23" s="159"/>
      <c r="DTN23" s="159"/>
      <c r="DTO23" s="159"/>
      <c r="DTP23" s="159"/>
      <c r="DTQ23" s="159"/>
      <c r="DTR23" s="159"/>
      <c r="DTS23" s="159"/>
      <c r="DTT23" s="159"/>
      <c r="DTU23" s="159"/>
      <c r="DTV23" s="159"/>
      <c r="DTW23" s="159"/>
      <c r="DTX23" s="159"/>
      <c r="DTY23" s="159"/>
      <c r="DTZ23" s="159"/>
      <c r="DUA23" s="159"/>
      <c r="DUB23" s="159"/>
      <c r="DUC23" s="159"/>
      <c r="DUD23" s="159"/>
      <c r="DUE23" s="159"/>
      <c r="DUF23" s="159"/>
      <c r="DUG23" s="159"/>
      <c r="DUH23" s="159"/>
      <c r="DUI23" s="159"/>
      <c r="DUJ23" s="159"/>
      <c r="DUK23" s="159"/>
      <c r="DUL23" s="159"/>
      <c r="DUM23" s="159"/>
      <c r="DUN23" s="159"/>
      <c r="DUO23" s="159"/>
      <c r="DUP23" s="159"/>
      <c r="DUQ23" s="159"/>
      <c r="DUR23" s="159"/>
      <c r="DUS23" s="159"/>
      <c r="DUT23" s="159"/>
      <c r="DUU23" s="159"/>
      <c r="DUV23" s="159"/>
      <c r="DUW23" s="159"/>
      <c r="DUX23" s="159"/>
      <c r="DUY23" s="159"/>
      <c r="DUZ23" s="159"/>
      <c r="DVA23" s="159"/>
      <c r="DVB23" s="159"/>
      <c r="DVC23" s="159"/>
      <c r="DVD23" s="159"/>
      <c r="DVE23" s="159"/>
      <c r="DVF23" s="159"/>
      <c r="DVG23" s="159"/>
      <c r="DVH23" s="159"/>
      <c r="DVI23" s="159"/>
      <c r="DVJ23" s="159"/>
      <c r="DVK23" s="159"/>
      <c r="DVL23" s="159"/>
      <c r="DVM23" s="159"/>
      <c r="DVN23" s="159"/>
      <c r="DVO23" s="159"/>
      <c r="DVP23" s="159"/>
      <c r="DVQ23" s="159"/>
      <c r="DVR23" s="159"/>
      <c r="DVS23" s="159"/>
      <c r="DVT23" s="159"/>
      <c r="DVU23" s="159"/>
      <c r="DVV23" s="159"/>
      <c r="DVW23" s="159"/>
      <c r="DVX23" s="159"/>
      <c r="DVY23" s="159"/>
      <c r="DVZ23" s="159"/>
      <c r="DWA23" s="159"/>
      <c r="DWB23" s="159"/>
      <c r="DWC23" s="159"/>
      <c r="DWD23" s="159"/>
      <c r="DWE23" s="159"/>
      <c r="DWF23" s="159"/>
      <c r="DWG23" s="159"/>
      <c r="DWH23" s="159"/>
      <c r="DWI23" s="159"/>
      <c r="DWJ23" s="159"/>
      <c r="DWK23" s="159"/>
      <c r="DWL23" s="159"/>
      <c r="DWM23" s="159"/>
      <c r="DWN23" s="159"/>
      <c r="DWO23" s="159"/>
      <c r="DWP23" s="159"/>
      <c r="DWQ23" s="159"/>
      <c r="DWR23" s="159"/>
      <c r="DWS23" s="159"/>
      <c r="DWT23" s="159"/>
      <c r="DWU23" s="159"/>
      <c r="DWV23" s="159"/>
      <c r="DWW23" s="159"/>
      <c r="DWX23" s="159"/>
      <c r="DWY23" s="159"/>
      <c r="DWZ23" s="159"/>
      <c r="DXA23" s="159"/>
      <c r="DXB23" s="159"/>
      <c r="DXC23" s="159"/>
      <c r="DXD23" s="159"/>
      <c r="DXE23" s="159"/>
      <c r="DXF23" s="159"/>
      <c r="DXG23" s="159"/>
      <c r="DXH23" s="159"/>
      <c r="DXI23" s="159"/>
      <c r="DXJ23" s="159"/>
      <c r="DXK23" s="159"/>
      <c r="DXL23" s="159"/>
      <c r="DXM23" s="159"/>
      <c r="DXN23" s="159"/>
      <c r="DXO23" s="159"/>
      <c r="DXP23" s="159"/>
      <c r="DXQ23" s="159"/>
      <c r="DXR23" s="159"/>
      <c r="DXS23" s="159"/>
      <c r="DXT23" s="159"/>
      <c r="DXU23" s="159"/>
      <c r="DXV23" s="159"/>
      <c r="DXW23" s="159"/>
      <c r="DXX23" s="159"/>
      <c r="DXY23" s="159"/>
      <c r="DXZ23" s="159"/>
      <c r="DYA23" s="159"/>
      <c r="DYB23" s="159"/>
      <c r="DYC23" s="159"/>
      <c r="DYD23" s="159"/>
      <c r="DYE23" s="159"/>
      <c r="DYF23" s="159"/>
      <c r="DYG23" s="159"/>
      <c r="DYH23" s="159"/>
      <c r="DYI23" s="159"/>
      <c r="DYJ23" s="159"/>
      <c r="DYK23" s="159"/>
      <c r="DYL23" s="159"/>
      <c r="DYM23" s="159"/>
      <c r="DYN23" s="159"/>
      <c r="DYO23" s="159"/>
      <c r="DYP23" s="159"/>
      <c r="DYQ23" s="159"/>
      <c r="DYR23" s="159"/>
      <c r="DYS23" s="159"/>
      <c r="DYT23" s="159"/>
      <c r="DYU23" s="159"/>
      <c r="DYV23" s="159"/>
      <c r="DYW23" s="159"/>
      <c r="DYX23" s="159"/>
      <c r="DYY23" s="159"/>
      <c r="DYZ23" s="159"/>
      <c r="DZA23" s="159"/>
      <c r="DZB23" s="159"/>
      <c r="DZC23" s="159"/>
      <c r="DZD23" s="159"/>
      <c r="DZE23" s="159"/>
      <c r="DZF23" s="159"/>
      <c r="DZG23" s="159"/>
      <c r="DZH23" s="159"/>
      <c r="DZI23" s="159"/>
      <c r="DZJ23" s="159"/>
      <c r="DZK23" s="159"/>
      <c r="DZL23" s="159"/>
      <c r="DZM23" s="159"/>
      <c r="DZN23" s="159"/>
      <c r="DZO23" s="159"/>
      <c r="DZP23" s="159"/>
      <c r="DZQ23" s="159"/>
      <c r="DZR23" s="159"/>
      <c r="DZS23" s="159"/>
      <c r="DZT23" s="159"/>
      <c r="DZU23" s="159"/>
      <c r="DZV23" s="159"/>
      <c r="DZW23" s="159"/>
      <c r="DZX23" s="159"/>
      <c r="DZY23" s="159"/>
      <c r="DZZ23" s="159"/>
      <c r="EAA23" s="159"/>
      <c r="EAB23" s="159"/>
      <c r="EAC23" s="159"/>
      <c r="EAD23" s="159"/>
      <c r="EAE23" s="159"/>
      <c r="EAF23" s="159"/>
      <c r="EAG23" s="159"/>
      <c r="EAH23" s="159"/>
      <c r="EAI23" s="159"/>
      <c r="EAJ23" s="159"/>
      <c r="EAK23" s="159"/>
      <c r="EAL23" s="159"/>
      <c r="EAM23" s="159"/>
      <c r="EAN23" s="159"/>
      <c r="EAO23" s="159"/>
      <c r="EAP23" s="159"/>
      <c r="EAQ23" s="159"/>
      <c r="EAR23" s="159"/>
      <c r="EAS23" s="159"/>
      <c r="EAT23" s="159"/>
      <c r="EAU23" s="159"/>
      <c r="EAV23" s="159"/>
      <c r="EAW23" s="159"/>
      <c r="EAX23" s="159"/>
      <c r="EAY23" s="159"/>
      <c r="EAZ23" s="159"/>
      <c r="EBA23" s="159"/>
      <c r="EBB23" s="159"/>
      <c r="EBC23" s="159"/>
      <c r="EBD23" s="159"/>
      <c r="EBE23" s="159"/>
      <c r="EBF23" s="159"/>
      <c r="EBG23" s="159"/>
      <c r="EBH23" s="159"/>
      <c r="EBI23" s="159"/>
      <c r="EBJ23" s="159"/>
      <c r="EBK23" s="159"/>
      <c r="EBL23" s="159"/>
      <c r="EBM23" s="159"/>
      <c r="EBN23" s="159"/>
      <c r="EBO23" s="159"/>
      <c r="EBP23" s="159"/>
      <c r="EBQ23" s="159"/>
      <c r="EBR23" s="159"/>
      <c r="EBS23" s="159"/>
      <c r="EBT23" s="159"/>
      <c r="EBU23" s="159"/>
      <c r="EBV23" s="159"/>
      <c r="EBW23" s="159"/>
      <c r="EBX23" s="159"/>
      <c r="EBY23" s="159"/>
      <c r="EBZ23" s="159"/>
      <c r="ECA23" s="159"/>
      <c r="ECB23" s="159"/>
      <c r="ECC23" s="159"/>
      <c r="ECD23" s="159"/>
      <c r="ECE23" s="159"/>
      <c r="ECF23" s="159"/>
      <c r="ECG23" s="159"/>
      <c r="ECH23" s="159"/>
      <c r="ECI23" s="159"/>
      <c r="ECJ23" s="159"/>
      <c r="ECK23" s="159"/>
      <c r="ECL23" s="159"/>
      <c r="ECM23" s="159"/>
      <c r="ECN23" s="159"/>
      <c r="ECO23" s="159"/>
      <c r="ECP23" s="159"/>
      <c r="ECQ23" s="159"/>
      <c r="ECR23" s="159"/>
      <c r="ECS23" s="159"/>
      <c r="ECT23" s="159"/>
      <c r="ECU23" s="159"/>
      <c r="ECV23" s="159"/>
      <c r="ECW23" s="159"/>
      <c r="ECX23" s="159"/>
      <c r="ECY23" s="159"/>
      <c r="ECZ23" s="159"/>
      <c r="EDA23" s="159"/>
      <c r="EDB23" s="159"/>
      <c r="EDC23" s="159"/>
      <c r="EDD23" s="159"/>
      <c r="EDE23" s="159"/>
      <c r="EDF23" s="159"/>
      <c r="EDG23" s="159"/>
      <c r="EDH23" s="159"/>
      <c r="EDI23" s="159"/>
      <c r="EDJ23" s="159"/>
      <c r="EDK23" s="159"/>
      <c r="EDL23" s="159"/>
      <c r="EDM23" s="159"/>
      <c r="EDN23" s="159"/>
      <c r="EDO23" s="159"/>
      <c r="EDP23" s="159"/>
      <c r="EDQ23" s="159"/>
      <c r="EDR23" s="159"/>
      <c r="EDS23" s="159"/>
      <c r="EDT23" s="159"/>
      <c r="EDU23" s="159"/>
      <c r="EDV23" s="159"/>
      <c r="EDW23" s="159"/>
      <c r="EDX23" s="159"/>
      <c r="EDY23" s="159"/>
      <c r="EDZ23" s="159"/>
      <c r="EEA23" s="159"/>
      <c r="EEB23" s="159"/>
      <c r="EEC23" s="159"/>
      <c r="EED23" s="159"/>
      <c r="EEE23" s="159"/>
      <c r="EEF23" s="159"/>
      <c r="EEG23" s="159"/>
      <c r="EEH23" s="159"/>
      <c r="EEI23" s="159"/>
      <c r="EEJ23" s="159"/>
      <c r="EEK23" s="159"/>
      <c r="EEL23" s="159"/>
      <c r="EEM23" s="159"/>
      <c r="EEN23" s="159"/>
      <c r="EEO23" s="159"/>
      <c r="EEP23" s="159"/>
      <c r="EEQ23" s="159"/>
      <c r="EER23" s="159"/>
      <c r="EES23" s="159"/>
      <c r="EET23" s="159"/>
      <c r="EEU23" s="159"/>
      <c r="EEV23" s="159"/>
      <c r="EEW23" s="159"/>
      <c r="EEX23" s="159"/>
      <c r="EEY23" s="159"/>
      <c r="EEZ23" s="159"/>
      <c r="EFA23" s="159"/>
      <c r="EFB23" s="159"/>
      <c r="EFC23" s="159"/>
      <c r="EFD23" s="159"/>
      <c r="EFE23" s="159"/>
      <c r="EFF23" s="159"/>
      <c r="EFG23" s="159"/>
      <c r="EFH23" s="159"/>
      <c r="EFI23" s="159"/>
      <c r="EFJ23" s="159"/>
      <c r="EFK23" s="159"/>
      <c r="EFL23" s="159"/>
      <c r="EFM23" s="159"/>
      <c r="EFN23" s="159"/>
      <c r="EFO23" s="159"/>
      <c r="EFP23" s="159"/>
      <c r="EFQ23" s="159"/>
      <c r="EFR23" s="159"/>
      <c r="EFS23" s="159"/>
      <c r="EFT23" s="159"/>
      <c r="EFU23" s="159"/>
      <c r="EFV23" s="159"/>
      <c r="EFW23" s="159"/>
      <c r="EFX23" s="159"/>
      <c r="EFY23" s="159"/>
      <c r="EFZ23" s="159"/>
      <c r="EGA23" s="159"/>
      <c r="EGB23" s="159"/>
      <c r="EGC23" s="159"/>
      <c r="EGD23" s="159"/>
      <c r="EGE23" s="159"/>
      <c r="EGF23" s="159"/>
      <c r="EGG23" s="159"/>
      <c r="EGH23" s="159"/>
      <c r="EGI23" s="159"/>
      <c r="EGJ23" s="159"/>
      <c r="EGK23" s="159"/>
      <c r="EGL23" s="159"/>
      <c r="EGM23" s="159"/>
      <c r="EGN23" s="159"/>
      <c r="EGO23" s="159"/>
      <c r="EGP23" s="159"/>
      <c r="EGQ23" s="159"/>
      <c r="EGR23" s="159"/>
      <c r="EGS23" s="159"/>
      <c r="EGT23" s="159"/>
      <c r="EGU23" s="159"/>
      <c r="EGV23" s="159"/>
      <c r="EGW23" s="159"/>
      <c r="EGX23" s="159"/>
      <c r="EGY23" s="159"/>
      <c r="EGZ23" s="159"/>
      <c r="EHA23" s="159"/>
      <c r="EHB23" s="159"/>
      <c r="EHC23" s="159"/>
      <c r="EHD23" s="159"/>
      <c r="EHE23" s="159"/>
      <c r="EHF23" s="159"/>
      <c r="EHG23" s="159"/>
      <c r="EHH23" s="159"/>
      <c r="EHI23" s="159"/>
      <c r="EHJ23" s="159"/>
      <c r="EHK23" s="159"/>
      <c r="EHL23" s="159"/>
      <c r="EHM23" s="159"/>
      <c r="EHN23" s="159"/>
      <c r="EHO23" s="159"/>
      <c r="EHP23" s="159"/>
      <c r="EHQ23" s="159"/>
      <c r="EHR23" s="159"/>
      <c r="EHS23" s="159"/>
      <c r="EHT23" s="159"/>
      <c r="EHU23" s="159"/>
      <c r="EHV23" s="159"/>
      <c r="EHW23" s="159"/>
      <c r="EHX23" s="159"/>
      <c r="EHY23" s="159"/>
      <c r="EHZ23" s="159"/>
      <c r="EIA23" s="159"/>
      <c r="EIB23" s="159"/>
      <c r="EIC23" s="159"/>
      <c r="EID23" s="159"/>
      <c r="EIE23" s="159"/>
      <c r="EIF23" s="159"/>
      <c r="EIG23" s="159"/>
      <c r="EIH23" s="159"/>
      <c r="EII23" s="159"/>
      <c r="EIJ23" s="159"/>
      <c r="EIK23" s="159"/>
      <c r="EIL23" s="159"/>
      <c r="EIM23" s="159"/>
      <c r="EIN23" s="159"/>
      <c r="EIO23" s="159"/>
      <c r="EIP23" s="159"/>
      <c r="EIQ23" s="159"/>
      <c r="EIR23" s="159"/>
      <c r="EIS23" s="159"/>
      <c r="EIT23" s="159"/>
      <c r="EIU23" s="159"/>
      <c r="EIV23" s="159"/>
      <c r="EIW23" s="159"/>
      <c r="EIX23" s="159"/>
      <c r="EIY23" s="159"/>
      <c r="EIZ23" s="159"/>
      <c r="EJA23" s="159"/>
      <c r="EJB23" s="159"/>
      <c r="EJC23" s="159"/>
      <c r="EJD23" s="159"/>
      <c r="EJE23" s="159"/>
      <c r="EJF23" s="159"/>
      <c r="EJG23" s="159"/>
      <c r="EJH23" s="159"/>
      <c r="EJI23" s="159"/>
      <c r="EJJ23" s="159"/>
      <c r="EJK23" s="159"/>
      <c r="EJL23" s="159"/>
      <c r="EJM23" s="159"/>
      <c r="EJN23" s="159"/>
      <c r="EJO23" s="159"/>
      <c r="EJP23" s="159"/>
      <c r="EJQ23" s="159"/>
      <c r="EJR23" s="159"/>
      <c r="EJS23" s="159"/>
      <c r="EJT23" s="159"/>
      <c r="EJU23" s="159"/>
      <c r="EJV23" s="159"/>
      <c r="EJW23" s="159"/>
      <c r="EJX23" s="159"/>
      <c r="EJY23" s="159"/>
      <c r="EJZ23" s="159"/>
      <c r="EKA23" s="159"/>
      <c r="EKB23" s="159"/>
      <c r="EKC23" s="159"/>
      <c r="EKD23" s="159"/>
      <c r="EKE23" s="159"/>
      <c r="EKF23" s="159"/>
      <c r="EKG23" s="159"/>
      <c r="EKH23" s="159"/>
      <c r="EKI23" s="159"/>
      <c r="EKJ23" s="159"/>
      <c r="EKK23" s="159"/>
      <c r="EKL23" s="159"/>
      <c r="EKM23" s="159"/>
      <c r="EKN23" s="159"/>
      <c r="EKO23" s="159"/>
      <c r="EKP23" s="159"/>
      <c r="EKQ23" s="159"/>
      <c r="EKR23" s="159"/>
      <c r="EKS23" s="159"/>
      <c r="EKT23" s="159"/>
      <c r="EKU23" s="159"/>
      <c r="EKV23" s="159"/>
      <c r="EKW23" s="159"/>
      <c r="EKX23" s="159"/>
      <c r="EKY23" s="159"/>
      <c r="EKZ23" s="159"/>
      <c r="ELA23" s="159"/>
      <c r="ELB23" s="159"/>
      <c r="ELC23" s="159"/>
      <c r="ELD23" s="159"/>
      <c r="ELE23" s="159"/>
      <c r="ELF23" s="159"/>
      <c r="ELG23" s="159"/>
      <c r="ELH23" s="159"/>
      <c r="ELI23" s="159"/>
      <c r="ELJ23" s="159"/>
      <c r="ELK23" s="159"/>
      <c r="ELL23" s="159"/>
      <c r="ELM23" s="159"/>
      <c r="ELN23" s="159"/>
      <c r="ELO23" s="159"/>
      <c r="ELP23" s="159"/>
      <c r="ELQ23" s="159"/>
      <c r="ELR23" s="159"/>
      <c r="ELS23" s="159"/>
      <c r="ELT23" s="159"/>
      <c r="ELU23" s="159"/>
      <c r="ELV23" s="159"/>
      <c r="ELW23" s="159"/>
      <c r="ELX23" s="159"/>
      <c r="ELY23" s="159"/>
      <c r="ELZ23" s="159"/>
      <c r="EMA23" s="159"/>
      <c r="EMB23" s="159"/>
      <c r="EMC23" s="159"/>
      <c r="EMD23" s="159"/>
      <c r="EME23" s="159"/>
      <c r="EMF23" s="159"/>
      <c r="EMG23" s="159"/>
      <c r="EMH23" s="159"/>
      <c r="EMI23" s="159"/>
      <c r="EMJ23" s="159"/>
      <c r="EMK23" s="159"/>
      <c r="EML23" s="159"/>
      <c r="EMM23" s="159"/>
      <c r="EMN23" s="159"/>
      <c r="EMO23" s="159"/>
      <c r="EMP23" s="159"/>
      <c r="EMQ23" s="159"/>
      <c r="EMR23" s="159"/>
      <c r="EMS23" s="159"/>
      <c r="EMT23" s="159"/>
      <c r="EMU23" s="159"/>
      <c r="EMV23" s="159"/>
      <c r="EMW23" s="159"/>
      <c r="EMX23" s="159"/>
      <c r="EMY23" s="159"/>
      <c r="EMZ23" s="159"/>
      <c r="ENA23" s="159"/>
      <c r="ENB23" s="159"/>
      <c r="ENC23" s="159"/>
      <c r="END23" s="159"/>
      <c r="ENE23" s="159"/>
      <c r="ENF23" s="159"/>
      <c r="ENG23" s="159"/>
      <c r="ENH23" s="159"/>
      <c r="ENI23" s="159"/>
      <c r="ENJ23" s="159"/>
      <c r="ENK23" s="159"/>
      <c r="ENL23" s="159"/>
      <c r="ENM23" s="159"/>
      <c r="ENN23" s="159"/>
      <c r="ENO23" s="159"/>
      <c r="ENP23" s="159"/>
      <c r="ENQ23" s="159"/>
      <c r="ENR23" s="159"/>
      <c r="ENS23" s="159"/>
      <c r="ENT23" s="159"/>
      <c r="ENU23" s="159"/>
      <c r="ENV23" s="159"/>
      <c r="ENW23" s="159"/>
      <c r="ENX23" s="159"/>
      <c r="ENY23" s="159"/>
      <c r="ENZ23" s="159"/>
      <c r="EOA23" s="159"/>
      <c r="EOB23" s="159"/>
      <c r="EOC23" s="159"/>
      <c r="EOD23" s="159"/>
      <c r="EOE23" s="159"/>
      <c r="EOF23" s="159"/>
      <c r="EOG23" s="159"/>
      <c r="EOH23" s="159"/>
      <c r="EOI23" s="159"/>
      <c r="EOJ23" s="159"/>
      <c r="EOK23" s="159"/>
      <c r="EOL23" s="159"/>
      <c r="EOM23" s="159"/>
      <c r="EON23" s="159"/>
      <c r="EOO23" s="159"/>
      <c r="EOP23" s="159"/>
      <c r="EOQ23" s="159"/>
      <c r="EOR23" s="159"/>
      <c r="EOS23" s="159"/>
      <c r="EOT23" s="159"/>
      <c r="EOU23" s="159"/>
      <c r="EOV23" s="159"/>
      <c r="EOW23" s="159"/>
      <c r="EOX23" s="159"/>
      <c r="EOY23" s="159"/>
      <c r="EOZ23" s="159"/>
      <c r="EPA23" s="159"/>
      <c r="EPB23" s="159"/>
      <c r="EPC23" s="159"/>
      <c r="EPD23" s="159"/>
      <c r="EPE23" s="159"/>
      <c r="EPF23" s="159"/>
      <c r="EPG23" s="159"/>
      <c r="EPH23" s="159"/>
      <c r="EPI23" s="159"/>
      <c r="EPJ23" s="159"/>
      <c r="EPK23" s="159"/>
      <c r="EPL23" s="159"/>
      <c r="EPM23" s="159"/>
      <c r="EPN23" s="159"/>
      <c r="EPO23" s="159"/>
      <c r="EPP23" s="159"/>
      <c r="EPQ23" s="159"/>
      <c r="EPR23" s="159"/>
      <c r="EPS23" s="159"/>
      <c r="EPT23" s="159"/>
      <c r="EPU23" s="159"/>
      <c r="EPV23" s="159"/>
      <c r="EPW23" s="159"/>
      <c r="EPX23" s="159"/>
      <c r="EPY23" s="159"/>
      <c r="EPZ23" s="159"/>
      <c r="EQA23" s="159"/>
      <c r="EQB23" s="159"/>
      <c r="EQC23" s="159"/>
      <c r="EQD23" s="159"/>
      <c r="EQE23" s="159"/>
      <c r="EQF23" s="159"/>
      <c r="EQG23" s="159"/>
      <c r="EQH23" s="159"/>
      <c r="EQI23" s="159"/>
      <c r="EQJ23" s="159"/>
      <c r="EQK23" s="159"/>
      <c r="EQL23" s="159"/>
      <c r="EQM23" s="159"/>
      <c r="EQN23" s="159"/>
      <c r="EQO23" s="159"/>
      <c r="EQP23" s="159"/>
      <c r="EQQ23" s="159"/>
      <c r="EQR23" s="159"/>
      <c r="EQS23" s="159"/>
      <c r="EQT23" s="159"/>
      <c r="EQU23" s="159"/>
      <c r="EQV23" s="159"/>
      <c r="EQW23" s="159"/>
      <c r="EQX23" s="159"/>
      <c r="EQY23" s="159"/>
      <c r="EQZ23" s="159"/>
      <c r="ERA23" s="159"/>
      <c r="ERB23" s="159"/>
      <c r="ERC23" s="159"/>
      <c r="ERD23" s="159"/>
      <c r="ERE23" s="159"/>
      <c r="ERF23" s="159"/>
      <c r="ERG23" s="159"/>
      <c r="ERH23" s="159"/>
      <c r="ERI23" s="159"/>
      <c r="ERJ23" s="159"/>
      <c r="ERK23" s="159"/>
      <c r="ERL23" s="159"/>
      <c r="ERM23" s="159"/>
      <c r="ERN23" s="159"/>
      <c r="ERO23" s="159"/>
      <c r="ERP23" s="159"/>
      <c r="ERQ23" s="159"/>
      <c r="ERR23" s="159"/>
      <c r="ERS23" s="159"/>
      <c r="ERT23" s="159"/>
      <c r="ERU23" s="159"/>
      <c r="ERV23" s="159"/>
      <c r="ERW23" s="159"/>
      <c r="ERX23" s="159"/>
      <c r="ERY23" s="159"/>
      <c r="ERZ23" s="159"/>
      <c r="ESA23" s="159"/>
      <c r="ESB23" s="159"/>
      <c r="ESC23" s="159"/>
      <c r="ESD23" s="159"/>
      <c r="ESE23" s="159"/>
      <c r="ESF23" s="159"/>
      <c r="ESG23" s="159"/>
      <c r="ESH23" s="159"/>
      <c r="ESI23" s="159"/>
      <c r="ESJ23" s="159"/>
      <c r="ESK23" s="159"/>
      <c r="ESL23" s="159"/>
      <c r="ESM23" s="159"/>
      <c r="ESN23" s="159"/>
      <c r="ESO23" s="159"/>
      <c r="ESP23" s="159"/>
      <c r="ESQ23" s="159"/>
      <c r="ESR23" s="159"/>
      <c r="ESS23" s="159"/>
      <c r="EST23" s="159"/>
      <c r="ESU23" s="159"/>
      <c r="ESV23" s="159"/>
      <c r="ESW23" s="159"/>
      <c r="ESX23" s="159"/>
      <c r="ESY23" s="159"/>
      <c r="ESZ23" s="159"/>
      <c r="ETA23" s="159"/>
      <c r="ETB23" s="159"/>
      <c r="ETC23" s="159"/>
      <c r="ETD23" s="159"/>
      <c r="ETE23" s="159"/>
      <c r="ETF23" s="159"/>
      <c r="ETG23" s="159"/>
      <c r="ETH23" s="159"/>
      <c r="ETI23" s="159"/>
      <c r="ETJ23" s="159"/>
      <c r="ETK23" s="159"/>
      <c r="ETL23" s="159"/>
      <c r="ETM23" s="159"/>
      <c r="ETN23" s="159"/>
      <c r="ETO23" s="159"/>
      <c r="ETP23" s="159"/>
      <c r="ETQ23" s="159"/>
      <c r="ETR23" s="159"/>
      <c r="ETS23" s="159"/>
      <c r="ETT23" s="159"/>
      <c r="ETU23" s="159"/>
      <c r="ETV23" s="159"/>
      <c r="ETW23" s="159"/>
      <c r="ETX23" s="159"/>
      <c r="ETY23" s="159"/>
      <c r="ETZ23" s="159"/>
      <c r="EUA23" s="159"/>
      <c r="EUB23" s="159"/>
      <c r="EUC23" s="159"/>
      <c r="EUD23" s="159"/>
      <c r="EUE23" s="159"/>
      <c r="EUF23" s="159"/>
      <c r="EUG23" s="159"/>
      <c r="EUH23" s="159"/>
      <c r="EUI23" s="159"/>
      <c r="EUJ23" s="159"/>
      <c r="EUK23" s="159"/>
      <c r="EUL23" s="159"/>
      <c r="EUM23" s="159"/>
      <c r="EUN23" s="159"/>
      <c r="EUO23" s="159"/>
      <c r="EUP23" s="159"/>
      <c r="EUQ23" s="159"/>
      <c r="EUR23" s="159"/>
      <c r="EUS23" s="159"/>
      <c r="EUT23" s="159"/>
      <c r="EUU23" s="159"/>
      <c r="EUV23" s="159"/>
      <c r="EUW23" s="159"/>
      <c r="EUX23" s="159"/>
      <c r="EUY23" s="159"/>
      <c r="EUZ23" s="159"/>
      <c r="EVA23" s="159"/>
      <c r="EVB23" s="159"/>
      <c r="EVC23" s="159"/>
      <c r="EVD23" s="159"/>
      <c r="EVE23" s="159"/>
      <c r="EVF23" s="159"/>
      <c r="EVG23" s="159"/>
      <c r="EVH23" s="159"/>
      <c r="EVI23" s="159"/>
      <c r="EVJ23" s="159"/>
      <c r="EVK23" s="159"/>
      <c r="EVL23" s="159"/>
      <c r="EVM23" s="159"/>
      <c r="EVN23" s="159"/>
      <c r="EVO23" s="159"/>
      <c r="EVP23" s="159"/>
      <c r="EVQ23" s="159"/>
      <c r="EVR23" s="159"/>
      <c r="EVS23" s="159"/>
      <c r="EVT23" s="159"/>
      <c r="EVU23" s="159"/>
      <c r="EVV23" s="159"/>
      <c r="EVW23" s="159"/>
      <c r="EVX23" s="159"/>
      <c r="EVY23" s="159"/>
      <c r="EVZ23" s="159"/>
      <c r="EWA23" s="159"/>
      <c r="EWB23" s="159"/>
      <c r="EWC23" s="159"/>
      <c r="EWD23" s="159"/>
      <c r="EWE23" s="159"/>
      <c r="EWF23" s="159"/>
      <c r="EWG23" s="159"/>
      <c r="EWH23" s="159"/>
      <c r="EWI23" s="159"/>
      <c r="EWJ23" s="159"/>
      <c r="EWK23" s="159"/>
      <c r="EWL23" s="159"/>
      <c r="EWM23" s="159"/>
      <c r="EWN23" s="159"/>
      <c r="EWO23" s="159"/>
      <c r="EWP23" s="159"/>
      <c r="EWQ23" s="159"/>
      <c r="EWR23" s="159"/>
      <c r="EWS23" s="159"/>
      <c r="EWT23" s="159"/>
      <c r="EWU23" s="159"/>
      <c r="EWV23" s="159"/>
      <c r="EWW23" s="159"/>
      <c r="EWX23" s="159"/>
      <c r="EWY23" s="159"/>
      <c r="EWZ23" s="159"/>
      <c r="EXA23" s="159"/>
      <c r="EXB23" s="159"/>
      <c r="EXC23" s="159"/>
      <c r="EXD23" s="159"/>
      <c r="EXE23" s="159"/>
      <c r="EXF23" s="159"/>
      <c r="EXG23" s="159"/>
      <c r="EXH23" s="159"/>
      <c r="EXI23" s="159"/>
      <c r="EXJ23" s="159"/>
      <c r="EXK23" s="159"/>
      <c r="EXL23" s="159"/>
      <c r="EXM23" s="159"/>
      <c r="EXN23" s="159"/>
      <c r="EXO23" s="159"/>
      <c r="EXP23" s="159"/>
      <c r="EXQ23" s="159"/>
      <c r="EXR23" s="159"/>
      <c r="EXS23" s="159"/>
      <c r="EXT23" s="159"/>
      <c r="EXU23" s="159"/>
      <c r="EXV23" s="159"/>
      <c r="EXW23" s="159"/>
      <c r="EXX23" s="159"/>
      <c r="EXY23" s="159"/>
      <c r="EXZ23" s="159"/>
      <c r="EYA23" s="159"/>
      <c r="EYB23" s="159"/>
      <c r="EYC23" s="159"/>
      <c r="EYD23" s="159"/>
      <c r="EYE23" s="159"/>
      <c r="EYF23" s="159"/>
      <c r="EYG23" s="159"/>
      <c r="EYH23" s="159"/>
      <c r="EYI23" s="159"/>
      <c r="EYJ23" s="159"/>
      <c r="EYK23" s="159"/>
      <c r="EYL23" s="159"/>
      <c r="EYM23" s="159"/>
      <c r="EYN23" s="159"/>
      <c r="EYO23" s="159"/>
      <c r="EYP23" s="159"/>
      <c r="EYQ23" s="159"/>
      <c r="EYR23" s="159"/>
      <c r="EYS23" s="159"/>
      <c r="EYT23" s="159"/>
      <c r="EYU23" s="159"/>
      <c r="EYV23" s="159"/>
      <c r="EYW23" s="159"/>
      <c r="EYX23" s="159"/>
      <c r="EYY23" s="159"/>
      <c r="EYZ23" s="159"/>
      <c r="EZA23" s="159"/>
      <c r="EZB23" s="159"/>
      <c r="EZC23" s="159"/>
      <c r="EZD23" s="159"/>
      <c r="EZE23" s="159"/>
      <c r="EZF23" s="159"/>
      <c r="EZG23" s="159"/>
      <c r="EZH23" s="159"/>
      <c r="EZI23" s="159"/>
      <c r="EZJ23" s="159"/>
      <c r="EZK23" s="159"/>
      <c r="EZL23" s="159"/>
      <c r="EZM23" s="159"/>
      <c r="EZN23" s="159"/>
      <c r="EZO23" s="159"/>
      <c r="EZP23" s="159"/>
      <c r="EZQ23" s="159"/>
      <c r="EZR23" s="159"/>
      <c r="EZS23" s="159"/>
      <c r="EZT23" s="159"/>
      <c r="EZU23" s="159"/>
      <c r="EZV23" s="159"/>
      <c r="EZW23" s="159"/>
      <c r="EZX23" s="159"/>
      <c r="EZY23" s="159"/>
      <c r="EZZ23" s="159"/>
      <c r="FAA23" s="159"/>
      <c r="FAB23" s="159"/>
      <c r="FAC23" s="159"/>
      <c r="FAD23" s="159"/>
      <c r="FAE23" s="159"/>
      <c r="FAF23" s="159"/>
      <c r="FAG23" s="159"/>
      <c r="FAH23" s="159"/>
      <c r="FAI23" s="159"/>
      <c r="FAJ23" s="159"/>
      <c r="FAK23" s="159"/>
      <c r="FAL23" s="159"/>
      <c r="FAM23" s="159"/>
      <c r="FAN23" s="159"/>
      <c r="FAO23" s="159"/>
      <c r="FAP23" s="159"/>
      <c r="FAQ23" s="159"/>
      <c r="FAR23" s="159"/>
      <c r="FAS23" s="159"/>
      <c r="FAT23" s="159"/>
      <c r="FAU23" s="159"/>
      <c r="FAV23" s="159"/>
      <c r="FAW23" s="159"/>
      <c r="FAX23" s="159"/>
      <c r="FAY23" s="159"/>
      <c r="FAZ23" s="159"/>
      <c r="FBA23" s="159"/>
      <c r="FBB23" s="159"/>
      <c r="FBC23" s="159"/>
      <c r="FBD23" s="159"/>
      <c r="FBE23" s="159"/>
      <c r="FBF23" s="159"/>
      <c r="FBG23" s="159"/>
      <c r="FBH23" s="159"/>
      <c r="FBI23" s="159"/>
      <c r="FBJ23" s="159"/>
      <c r="FBK23" s="159"/>
      <c r="FBL23" s="159"/>
      <c r="FBM23" s="159"/>
      <c r="FBN23" s="159"/>
      <c r="FBO23" s="159"/>
      <c r="FBP23" s="159"/>
      <c r="FBQ23" s="159"/>
      <c r="FBR23" s="159"/>
      <c r="FBS23" s="159"/>
      <c r="FBT23" s="159"/>
      <c r="FBU23" s="159"/>
      <c r="FBV23" s="159"/>
      <c r="FBW23" s="159"/>
      <c r="FBX23" s="159"/>
      <c r="FBY23" s="159"/>
      <c r="FBZ23" s="159"/>
      <c r="FCA23" s="159"/>
      <c r="FCB23" s="159"/>
      <c r="FCC23" s="159"/>
      <c r="FCD23" s="159"/>
      <c r="FCE23" s="159"/>
      <c r="FCF23" s="159"/>
      <c r="FCG23" s="159"/>
      <c r="FCH23" s="159"/>
      <c r="FCI23" s="159"/>
      <c r="FCJ23" s="159"/>
      <c r="FCK23" s="159"/>
      <c r="FCL23" s="159"/>
      <c r="FCM23" s="159"/>
      <c r="FCN23" s="159"/>
      <c r="FCO23" s="159"/>
      <c r="FCP23" s="159"/>
      <c r="FCQ23" s="159"/>
      <c r="FCR23" s="159"/>
      <c r="FCS23" s="159"/>
      <c r="FCT23" s="159"/>
      <c r="FCU23" s="159"/>
      <c r="FCV23" s="159"/>
      <c r="FCW23" s="159"/>
      <c r="FCX23" s="159"/>
      <c r="FCY23" s="159"/>
      <c r="FCZ23" s="159"/>
      <c r="FDA23" s="159"/>
      <c r="FDB23" s="159"/>
      <c r="FDC23" s="159"/>
      <c r="FDD23" s="159"/>
      <c r="FDE23" s="159"/>
      <c r="FDF23" s="159"/>
      <c r="FDG23" s="159"/>
      <c r="FDH23" s="159"/>
      <c r="FDI23" s="159"/>
      <c r="FDJ23" s="159"/>
      <c r="FDK23" s="159"/>
      <c r="FDL23" s="159"/>
      <c r="FDM23" s="159"/>
      <c r="FDN23" s="159"/>
      <c r="FDO23" s="159"/>
      <c r="FDP23" s="159"/>
      <c r="FDQ23" s="159"/>
      <c r="FDR23" s="159"/>
      <c r="FDS23" s="159"/>
      <c r="FDT23" s="159"/>
      <c r="FDU23" s="159"/>
      <c r="FDV23" s="159"/>
      <c r="FDW23" s="159"/>
      <c r="FDX23" s="159"/>
      <c r="FDY23" s="159"/>
      <c r="FDZ23" s="159"/>
      <c r="FEA23" s="159"/>
      <c r="FEB23" s="159"/>
      <c r="FEC23" s="159"/>
      <c r="FED23" s="159"/>
      <c r="FEE23" s="159"/>
      <c r="FEF23" s="159"/>
      <c r="FEG23" s="159"/>
      <c r="FEH23" s="159"/>
      <c r="FEI23" s="159"/>
      <c r="FEJ23" s="159"/>
      <c r="FEK23" s="159"/>
      <c r="FEL23" s="159"/>
      <c r="FEM23" s="159"/>
      <c r="FEN23" s="159"/>
      <c r="FEO23" s="159"/>
      <c r="FEP23" s="159"/>
      <c r="FEQ23" s="159"/>
      <c r="FER23" s="159"/>
      <c r="FES23" s="159"/>
      <c r="FET23" s="159"/>
      <c r="FEU23" s="159"/>
      <c r="FEV23" s="159"/>
      <c r="FEW23" s="159"/>
      <c r="FEX23" s="159"/>
      <c r="FEY23" s="159"/>
      <c r="FEZ23" s="159"/>
      <c r="FFA23" s="159"/>
      <c r="FFB23" s="159"/>
      <c r="FFC23" s="159"/>
      <c r="FFD23" s="159"/>
      <c r="FFE23" s="159"/>
      <c r="FFF23" s="159"/>
      <c r="FFG23" s="159"/>
      <c r="FFH23" s="159"/>
      <c r="FFI23" s="159"/>
      <c r="FFJ23" s="159"/>
      <c r="FFK23" s="159"/>
      <c r="FFL23" s="159"/>
      <c r="FFM23" s="159"/>
      <c r="FFN23" s="159"/>
      <c r="FFO23" s="159"/>
      <c r="FFP23" s="159"/>
      <c r="FFQ23" s="159"/>
      <c r="FFR23" s="159"/>
      <c r="FFS23" s="159"/>
      <c r="FFT23" s="159"/>
      <c r="FFU23" s="159"/>
      <c r="FFV23" s="159"/>
      <c r="FFW23" s="159"/>
      <c r="FFX23" s="159"/>
      <c r="FFY23" s="159"/>
      <c r="FFZ23" s="159"/>
      <c r="FGA23" s="159"/>
      <c r="FGB23" s="159"/>
      <c r="FGC23" s="159"/>
      <c r="FGD23" s="159"/>
      <c r="FGE23" s="159"/>
      <c r="FGF23" s="159"/>
      <c r="FGG23" s="159"/>
      <c r="FGH23" s="159"/>
      <c r="FGI23" s="159"/>
      <c r="FGJ23" s="159"/>
      <c r="FGK23" s="159"/>
      <c r="FGL23" s="159"/>
      <c r="FGM23" s="159"/>
      <c r="FGN23" s="159"/>
      <c r="FGO23" s="159"/>
      <c r="FGP23" s="159"/>
      <c r="FGQ23" s="159"/>
      <c r="FGR23" s="159"/>
      <c r="FGS23" s="159"/>
      <c r="FGT23" s="159"/>
      <c r="FGU23" s="159"/>
      <c r="FGV23" s="159"/>
      <c r="FGW23" s="159"/>
      <c r="FGX23" s="159"/>
      <c r="FGY23" s="159"/>
      <c r="FGZ23" s="159"/>
      <c r="FHA23" s="159"/>
      <c r="FHB23" s="159"/>
      <c r="FHC23" s="159"/>
      <c r="FHD23" s="159"/>
      <c r="FHE23" s="159"/>
      <c r="FHF23" s="159"/>
      <c r="FHG23" s="159"/>
      <c r="FHH23" s="159"/>
      <c r="FHI23" s="159"/>
      <c r="FHJ23" s="159"/>
      <c r="FHK23" s="159"/>
      <c r="FHL23" s="159"/>
      <c r="FHM23" s="159"/>
      <c r="FHN23" s="159"/>
      <c r="FHO23" s="159"/>
      <c r="FHP23" s="159"/>
      <c r="FHQ23" s="159"/>
      <c r="FHR23" s="159"/>
      <c r="FHS23" s="159"/>
      <c r="FHT23" s="159"/>
      <c r="FHU23" s="159"/>
      <c r="FHV23" s="159"/>
      <c r="FHW23" s="159"/>
      <c r="FHX23" s="159"/>
      <c r="FHY23" s="159"/>
      <c r="FHZ23" s="159"/>
      <c r="FIA23" s="159"/>
      <c r="FIB23" s="159"/>
      <c r="FIC23" s="159"/>
      <c r="FID23" s="159"/>
      <c r="FIE23" s="159"/>
      <c r="FIF23" s="159"/>
      <c r="FIG23" s="159"/>
      <c r="FIH23" s="159"/>
      <c r="FII23" s="159"/>
      <c r="FIJ23" s="159"/>
      <c r="FIK23" s="159"/>
      <c r="FIL23" s="159"/>
      <c r="FIM23" s="159"/>
      <c r="FIN23" s="159"/>
      <c r="FIO23" s="159"/>
      <c r="FIP23" s="159"/>
      <c r="FIQ23" s="159"/>
      <c r="FIR23" s="159"/>
      <c r="FIS23" s="159"/>
      <c r="FIT23" s="159"/>
      <c r="FIU23" s="159"/>
      <c r="FIV23" s="159"/>
      <c r="FIW23" s="159"/>
      <c r="FIX23" s="159"/>
      <c r="FIY23" s="159"/>
      <c r="FIZ23" s="159"/>
      <c r="FJA23" s="159"/>
      <c r="FJB23" s="159"/>
      <c r="FJC23" s="159"/>
      <c r="FJD23" s="159"/>
      <c r="FJE23" s="159"/>
      <c r="FJF23" s="159"/>
      <c r="FJG23" s="159"/>
      <c r="FJH23" s="159"/>
      <c r="FJI23" s="159"/>
      <c r="FJJ23" s="159"/>
      <c r="FJK23" s="159"/>
      <c r="FJL23" s="159"/>
      <c r="FJM23" s="159"/>
      <c r="FJN23" s="159"/>
      <c r="FJO23" s="159"/>
      <c r="FJP23" s="159"/>
      <c r="FJQ23" s="159"/>
      <c r="FJR23" s="159"/>
      <c r="FJS23" s="159"/>
      <c r="FJT23" s="159"/>
      <c r="FJU23" s="159"/>
      <c r="FJV23" s="159"/>
      <c r="FJW23" s="159"/>
      <c r="FJX23" s="159"/>
      <c r="FJY23" s="159"/>
      <c r="FJZ23" s="159"/>
      <c r="FKA23" s="159"/>
      <c r="FKB23" s="159"/>
      <c r="FKC23" s="159"/>
      <c r="FKD23" s="159"/>
      <c r="FKE23" s="159"/>
      <c r="FKF23" s="159"/>
      <c r="FKG23" s="159"/>
      <c r="FKH23" s="159"/>
      <c r="FKI23" s="159"/>
      <c r="FKJ23" s="159"/>
      <c r="FKK23" s="159"/>
      <c r="FKL23" s="159"/>
      <c r="FKM23" s="159"/>
      <c r="FKN23" s="159"/>
      <c r="FKO23" s="159"/>
      <c r="FKP23" s="159"/>
      <c r="FKQ23" s="159"/>
      <c r="FKR23" s="159"/>
      <c r="FKS23" s="159"/>
      <c r="FKT23" s="159"/>
      <c r="FKU23" s="159"/>
      <c r="FKV23" s="159"/>
      <c r="FKW23" s="159"/>
      <c r="FKX23" s="159"/>
      <c r="FKY23" s="159"/>
      <c r="FKZ23" s="159"/>
      <c r="FLA23" s="159"/>
      <c r="FLB23" s="159"/>
      <c r="FLC23" s="159"/>
      <c r="FLD23" s="159"/>
      <c r="FLE23" s="159"/>
      <c r="FLF23" s="159"/>
      <c r="FLG23" s="159"/>
      <c r="FLH23" s="159"/>
      <c r="FLI23" s="159"/>
      <c r="FLJ23" s="159"/>
      <c r="FLK23" s="159"/>
      <c r="FLL23" s="159"/>
      <c r="FLM23" s="159"/>
      <c r="FLN23" s="159"/>
      <c r="FLO23" s="159"/>
      <c r="FLP23" s="159"/>
      <c r="FLQ23" s="159"/>
      <c r="FLR23" s="159"/>
      <c r="FLS23" s="159"/>
      <c r="FLT23" s="159"/>
      <c r="FLU23" s="159"/>
      <c r="FLV23" s="159"/>
      <c r="FLW23" s="159"/>
      <c r="FLX23" s="159"/>
      <c r="FLY23" s="159"/>
      <c r="FLZ23" s="159"/>
      <c r="FMA23" s="159"/>
      <c r="FMB23" s="159"/>
      <c r="FMC23" s="159"/>
      <c r="FMD23" s="159"/>
      <c r="FME23" s="159"/>
      <c r="FMF23" s="159"/>
      <c r="FMG23" s="159"/>
      <c r="FMH23" s="159"/>
      <c r="FMI23" s="159"/>
      <c r="FMJ23" s="159"/>
      <c r="FMK23" s="159"/>
      <c r="FML23" s="159"/>
      <c r="FMM23" s="159"/>
      <c r="FMN23" s="159"/>
      <c r="FMO23" s="159"/>
      <c r="FMP23" s="159"/>
      <c r="FMQ23" s="159"/>
      <c r="FMR23" s="159"/>
      <c r="FMS23" s="159"/>
      <c r="FMT23" s="159"/>
      <c r="FMU23" s="159"/>
      <c r="FMV23" s="159"/>
      <c r="FMW23" s="159"/>
      <c r="FMX23" s="159"/>
      <c r="FMY23" s="159"/>
      <c r="FMZ23" s="159"/>
      <c r="FNA23" s="159"/>
      <c r="FNB23" s="159"/>
      <c r="FNC23" s="159"/>
      <c r="FND23" s="159"/>
      <c r="FNE23" s="159"/>
      <c r="FNF23" s="159"/>
      <c r="FNG23" s="159"/>
      <c r="FNH23" s="159"/>
      <c r="FNI23" s="159"/>
      <c r="FNJ23" s="159"/>
      <c r="FNK23" s="159"/>
      <c r="FNL23" s="159"/>
      <c r="FNM23" s="159"/>
      <c r="FNN23" s="159"/>
      <c r="FNO23" s="159"/>
      <c r="FNP23" s="159"/>
      <c r="FNQ23" s="159"/>
      <c r="FNR23" s="159"/>
      <c r="FNS23" s="159"/>
      <c r="FNT23" s="159"/>
      <c r="FNU23" s="159"/>
      <c r="FNV23" s="159"/>
      <c r="FNW23" s="159"/>
      <c r="FNX23" s="159"/>
      <c r="FNY23" s="159"/>
      <c r="FNZ23" s="159"/>
      <c r="FOA23" s="159"/>
      <c r="FOB23" s="159"/>
      <c r="FOC23" s="159"/>
      <c r="FOD23" s="159"/>
      <c r="FOE23" s="159"/>
      <c r="FOF23" s="159"/>
      <c r="FOG23" s="159"/>
      <c r="FOH23" s="159"/>
      <c r="FOI23" s="159"/>
      <c r="FOJ23" s="159"/>
      <c r="FOK23" s="159"/>
      <c r="FOL23" s="159"/>
      <c r="FOM23" s="159"/>
      <c r="FON23" s="159"/>
      <c r="FOO23" s="159"/>
      <c r="FOP23" s="159"/>
      <c r="FOQ23" s="159"/>
      <c r="FOR23" s="159"/>
      <c r="FOS23" s="159"/>
      <c r="FOT23" s="159"/>
      <c r="FOU23" s="159"/>
      <c r="FOV23" s="159"/>
      <c r="FOW23" s="159"/>
      <c r="FOX23" s="159"/>
      <c r="FOY23" s="159"/>
      <c r="FOZ23" s="159"/>
      <c r="FPA23" s="159"/>
      <c r="FPB23" s="159"/>
      <c r="FPC23" s="159"/>
      <c r="FPD23" s="159"/>
      <c r="FPE23" s="159"/>
      <c r="FPF23" s="159"/>
      <c r="FPG23" s="159"/>
      <c r="FPH23" s="159"/>
      <c r="FPI23" s="159"/>
      <c r="FPJ23" s="159"/>
      <c r="FPK23" s="159"/>
      <c r="FPL23" s="159"/>
      <c r="FPM23" s="159"/>
      <c r="FPN23" s="159"/>
      <c r="FPO23" s="159"/>
      <c r="FPP23" s="159"/>
      <c r="FPQ23" s="159"/>
      <c r="FPR23" s="159"/>
      <c r="FPS23" s="159"/>
      <c r="FPT23" s="159"/>
      <c r="FPU23" s="159"/>
      <c r="FPV23" s="159"/>
      <c r="FPW23" s="159"/>
      <c r="FPX23" s="159"/>
      <c r="FPY23" s="159"/>
      <c r="FPZ23" s="159"/>
      <c r="FQA23" s="159"/>
      <c r="FQB23" s="159"/>
      <c r="FQC23" s="159"/>
      <c r="FQD23" s="159"/>
      <c r="FQE23" s="159"/>
      <c r="FQF23" s="159"/>
      <c r="FQG23" s="159"/>
      <c r="FQH23" s="159"/>
      <c r="FQI23" s="159"/>
      <c r="FQJ23" s="159"/>
      <c r="FQK23" s="159"/>
      <c r="FQL23" s="159"/>
      <c r="FQM23" s="159"/>
      <c r="FQN23" s="159"/>
      <c r="FQO23" s="159"/>
      <c r="FQP23" s="159"/>
      <c r="FQQ23" s="159"/>
      <c r="FQR23" s="159"/>
      <c r="FQS23" s="159"/>
      <c r="FQT23" s="159"/>
      <c r="FQU23" s="159"/>
      <c r="FQV23" s="159"/>
      <c r="FQW23" s="159"/>
      <c r="FQX23" s="159"/>
      <c r="FQY23" s="159"/>
      <c r="FQZ23" s="159"/>
      <c r="FRA23" s="159"/>
      <c r="FRB23" s="159"/>
      <c r="FRC23" s="159"/>
      <c r="FRD23" s="159"/>
      <c r="FRE23" s="159"/>
      <c r="FRF23" s="159"/>
      <c r="FRG23" s="159"/>
      <c r="FRH23" s="159"/>
      <c r="FRI23" s="159"/>
      <c r="FRJ23" s="159"/>
      <c r="FRK23" s="159"/>
      <c r="FRL23" s="159"/>
      <c r="FRM23" s="159"/>
      <c r="FRN23" s="159"/>
      <c r="FRO23" s="159"/>
      <c r="FRP23" s="159"/>
      <c r="FRQ23" s="159"/>
      <c r="FRR23" s="159"/>
      <c r="FRS23" s="159"/>
      <c r="FRT23" s="159"/>
      <c r="FRU23" s="159"/>
      <c r="FRV23" s="159"/>
      <c r="FRW23" s="159"/>
      <c r="FRX23" s="159"/>
      <c r="FRY23" s="159"/>
      <c r="FRZ23" s="159"/>
      <c r="FSA23" s="159"/>
      <c r="FSB23" s="159"/>
      <c r="FSC23" s="159"/>
      <c r="FSD23" s="159"/>
      <c r="FSE23" s="159"/>
      <c r="FSF23" s="159"/>
      <c r="FSG23" s="159"/>
      <c r="FSH23" s="159"/>
      <c r="FSI23" s="159"/>
      <c r="FSJ23" s="159"/>
      <c r="FSK23" s="159"/>
      <c r="FSL23" s="159"/>
      <c r="FSM23" s="159"/>
      <c r="FSN23" s="159"/>
      <c r="FSO23" s="159"/>
      <c r="FSP23" s="159"/>
      <c r="FSQ23" s="159"/>
      <c r="FSR23" s="159"/>
      <c r="FSS23" s="159"/>
      <c r="FST23" s="159"/>
      <c r="FSU23" s="159"/>
      <c r="FSV23" s="159"/>
      <c r="FSW23" s="159"/>
      <c r="FSX23" s="159"/>
      <c r="FSY23" s="159"/>
      <c r="FSZ23" s="159"/>
      <c r="FTA23" s="159"/>
      <c r="FTB23" s="159"/>
      <c r="FTC23" s="159"/>
      <c r="FTD23" s="159"/>
      <c r="FTE23" s="159"/>
      <c r="FTF23" s="159"/>
      <c r="FTG23" s="159"/>
      <c r="FTH23" s="159"/>
      <c r="FTI23" s="159"/>
      <c r="FTJ23" s="159"/>
      <c r="FTK23" s="159"/>
      <c r="FTL23" s="159"/>
      <c r="FTM23" s="159"/>
      <c r="FTN23" s="159"/>
      <c r="FTO23" s="159"/>
      <c r="FTP23" s="159"/>
      <c r="FTQ23" s="159"/>
      <c r="FTR23" s="159"/>
      <c r="FTS23" s="159"/>
      <c r="FTT23" s="159"/>
      <c r="FTU23" s="159"/>
      <c r="FTV23" s="159"/>
      <c r="FTW23" s="159"/>
      <c r="FTX23" s="159"/>
      <c r="FTY23" s="159"/>
      <c r="FTZ23" s="159"/>
      <c r="FUA23" s="159"/>
      <c r="FUB23" s="159"/>
      <c r="FUC23" s="159"/>
      <c r="FUD23" s="159"/>
      <c r="FUE23" s="159"/>
      <c r="FUF23" s="159"/>
      <c r="FUG23" s="159"/>
      <c r="FUH23" s="159"/>
      <c r="FUI23" s="159"/>
      <c r="FUJ23" s="159"/>
      <c r="FUK23" s="159"/>
      <c r="FUL23" s="159"/>
      <c r="FUM23" s="159"/>
      <c r="FUN23" s="159"/>
      <c r="FUO23" s="159"/>
      <c r="FUP23" s="159"/>
      <c r="FUQ23" s="159"/>
      <c r="FUR23" s="159"/>
      <c r="FUS23" s="159"/>
      <c r="FUT23" s="159"/>
      <c r="FUU23" s="159"/>
      <c r="FUV23" s="159"/>
      <c r="FUW23" s="159"/>
      <c r="FUX23" s="159"/>
      <c r="FUY23" s="159"/>
      <c r="FUZ23" s="159"/>
      <c r="FVA23" s="159"/>
      <c r="FVB23" s="159"/>
      <c r="FVC23" s="159"/>
      <c r="FVD23" s="159"/>
      <c r="FVE23" s="159"/>
      <c r="FVF23" s="159"/>
      <c r="FVG23" s="159"/>
      <c r="FVH23" s="159"/>
      <c r="FVI23" s="159"/>
      <c r="FVJ23" s="159"/>
      <c r="FVK23" s="159"/>
      <c r="FVL23" s="159"/>
      <c r="FVM23" s="159"/>
      <c r="FVN23" s="159"/>
      <c r="FVO23" s="159"/>
      <c r="FVP23" s="159"/>
      <c r="FVQ23" s="159"/>
      <c r="FVR23" s="159"/>
      <c r="FVS23" s="159"/>
      <c r="FVT23" s="159"/>
      <c r="FVU23" s="159"/>
      <c r="FVV23" s="159"/>
      <c r="FVW23" s="159"/>
      <c r="FVX23" s="159"/>
      <c r="FVY23" s="159"/>
      <c r="FVZ23" s="159"/>
      <c r="FWA23" s="159"/>
      <c r="FWB23" s="159"/>
      <c r="FWC23" s="159"/>
      <c r="FWD23" s="159"/>
      <c r="FWE23" s="159"/>
      <c r="FWF23" s="159"/>
      <c r="FWG23" s="159"/>
      <c r="FWH23" s="159"/>
      <c r="FWI23" s="159"/>
      <c r="FWJ23" s="159"/>
      <c r="FWK23" s="159"/>
      <c r="FWL23" s="159"/>
      <c r="FWM23" s="159"/>
      <c r="FWN23" s="159"/>
      <c r="FWO23" s="159"/>
      <c r="FWP23" s="159"/>
      <c r="FWQ23" s="159"/>
      <c r="FWR23" s="159"/>
      <c r="FWS23" s="159"/>
      <c r="FWT23" s="159"/>
      <c r="FWU23" s="159"/>
      <c r="FWV23" s="159"/>
      <c r="FWW23" s="159"/>
      <c r="FWX23" s="159"/>
      <c r="FWY23" s="159"/>
      <c r="FWZ23" s="159"/>
      <c r="FXA23" s="159"/>
      <c r="FXB23" s="159"/>
      <c r="FXC23" s="159"/>
      <c r="FXD23" s="159"/>
      <c r="FXE23" s="159"/>
      <c r="FXF23" s="159"/>
      <c r="FXG23" s="159"/>
      <c r="FXH23" s="159"/>
      <c r="FXI23" s="159"/>
      <c r="FXJ23" s="159"/>
      <c r="FXK23" s="159"/>
      <c r="FXL23" s="159"/>
      <c r="FXM23" s="159"/>
      <c r="FXN23" s="159"/>
      <c r="FXO23" s="159"/>
      <c r="FXP23" s="159"/>
      <c r="FXQ23" s="159"/>
      <c r="FXR23" s="159"/>
      <c r="FXS23" s="159"/>
      <c r="FXT23" s="159"/>
      <c r="FXU23" s="159"/>
      <c r="FXV23" s="159"/>
      <c r="FXW23" s="159"/>
      <c r="FXX23" s="159"/>
      <c r="FXY23" s="159"/>
      <c r="FXZ23" s="159"/>
      <c r="FYA23" s="159"/>
      <c r="FYB23" s="159"/>
      <c r="FYC23" s="159"/>
      <c r="FYD23" s="159"/>
      <c r="FYE23" s="159"/>
      <c r="FYF23" s="159"/>
      <c r="FYG23" s="159"/>
      <c r="FYH23" s="159"/>
      <c r="FYI23" s="159"/>
      <c r="FYJ23" s="159"/>
      <c r="FYK23" s="159"/>
      <c r="FYL23" s="159"/>
      <c r="FYM23" s="159"/>
      <c r="FYN23" s="159"/>
      <c r="FYO23" s="159"/>
      <c r="FYP23" s="159"/>
      <c r="FYQ23" s="159"/>
      <c r="FYR23" s="159"/>
      <c r="FYS23" s="159"/>
      <c r="FYT23" s="159"/>
      <c r="FYU23" s="159"/>
      <c r="FYV23" s="159"/>
      <c r="FYW23" s="159"/>
      <c r="FYX23" s="159"/>
      <c r="FYY23" s="159"/>
      <c r="FYZ23" s="159"/>
      <c r="FZA23" s="159"/>
      <c r="FZB23" s="159"/>
      <c r="FZC23" s="159"/>
      <c r="FZD23" s="159"/>
      <c r="FZE23" s="159"/>
      <c r="FZF23" s="159"/>
      <c r="FZG23" s="159"/>
      <c r="FZH23" s="159"/>
      <c r="FZI23" s="159"/>
      <c r="FZJ23" s="159"/>
      <c r="FZK23" s="159"/>
      <c r="FZL23" s="159"/>
      <c r="FZM23" s="159"/>
      <c r="FZN23" s="159"/>
      <c r="FZO23" s="159"/>
      <c r="FZP23" s="159"/>
      <c r="FZQ23" s="159"/>
      <c r="FZR23" s="159"/>
      <c r="FZS23" s="159"/>
      <c r="FZT23" s="159"/>
      <c r="FZU23" s="159"/>
      <c r="FZV23" s="159"/>
      <c r="FZW23" s="159"/>
      <c r="FZX23" s="159"/>
      <c r="FZY23" s="159"/>
      <c r="FZZ23" s="159"/>
      <c r="GAA23" s="159"/>
      <c r="GAB23" s="159"/>
      <c r="GAC23" s="159"/>
      <c r="GAD23" s="159"/>
      <c r="GAE23" s="159"/>
      <c r="GAF23" s="159"/>
      <c r="GAG23" s="159"/>
      <c r="GAH23" s="159"/>
      <c r="GAI23" s="159"/>
      <c r="GAJ23" s="159"/>
      <c r="GAK23" s="159"/>
      <c r="GAL23" s="159"/>
      <c r="GAM23" s="159"/>
      <c r="GAN23" s="159"/>
      <c r="GAO23" s="159"/>
      <c r="GAP23" s="159"/>
      <c r="GAQ23" s="159"/>
      <c r="GAR23" s="159"/>
      <c r="GAS23" s="159"/>
      <c r="GAT23" s="159"/>
      <c r="GAU23" s="159"/>
      <c r="GAV23" s="159"/>
      <c r="GAW23" s="159"/>
      <c r="GAX23" s="159"/>
      <c r="GAY23" s="159"/>
      <c r="GAZ23" s="159"/>
      <c r="GBA23" s="159"/>
      <c r="GBB23" s="159"/>
      <c r="GBC23" s="159"/>
      <c r="GBD23" s="159"/>
      <c r="GBE23" s="159"/>
      <c r="GBF23" s="159"/>
      <c r="GBG23" s="159"/>
      <c r="GBH23" s="159"/>
      <c r="GBI23" s="159"/>
      <c r="GBJ23" s="159"/>
      <c r="GBK23" s="159"/>
      <c r="GBL23" s="159"/>
      <c r="GBM23" s="159"/>
      <c r="GBN23" s="159"/>
      <c r="GBO23" s="159"/>
      <c r="GBP23" s="159"/>
      <c r="GBQ23" s="159"/>
      <c r="GBR23" s="159"/>
      <c r="GBS23" s="159"/>
      <c r="GBT23" s="159"/>
      <c r="GBU23" s="159"/>
      <c r="GBV23" s="159"/>
      <c r="GBW23" s="159"/>
      <c r="GBX23" s="159"/>
      <c r="GBY23" s="159"/>
      <c r="GBZ23" s="159"/>
      <c r="GCA23" s="159"/>
      <c r="GCB23" s="159"/>
      <c r="GCC23" s="159"/>
      <c r="GCD23" s="159"/>
      <c r="GCE23" s="159"/>
      <c r="GCF23" s="159"/>
      <c r="GCG23" s="159"/>
      <c r="GCH23" s="159"/>
      <c r="GCI23" s="159"/>
      <c r="GCJ23" s="159"/>
      <c r="GCK23" s="159"/>
      <c r="GCL23" s="159"/>
      <c r="GCM23" s="159"/>
      <c r="GCN23" s="159"/>
      <c r="GCO23" s="159"/>
      <c r="GCP23" s="159"/>
      <c r="GCQ23" s="159"/>
      <c r="GCR23" s="159"/>
      <c r="GCS23" s="159"/>
      <c r="GCT23" s="159"/>
      <c r="GCU23" s="159"/>
      <c r="GCV23" s="159"/>
      <c r="GCW23" s="159"/>
      <c r="GCX23" s="159"/>
      <c r="GCY23" s="159"/>
      <c r="GCZ23" s="159"/>
      <c r="GDA23" s="159"/>
      <c r="GDB23" s="159"/>
      <c r="GDC23" s="159"/>
      <c r="GDD23" s="159"/>
      <c r="GDE23" s="159"/>
      <c r="GDF23" s="159"/>
      <c r="GDG23" s="159"/>
      <c r="GDH23" s="159"/>
      <c r="GDI23" s="159"/>
      <c r="GDJ23" s="159"/>
      <c r="GDK23" s="159"/>
      <c r="GDL23" s="159"/>
      <c r="GDM23" s="159"/>
      <c r="GDN23" s="159"/>
      <c r="GDO23" s="159"/>
      <c r="GDP23" s="159"/>
      <c r="GDQ23" s="159"/>
      <c r="GDR23" s="159"/>
      <c r="GDS23" s="159"/>
      <c r="GDT23" s="159"/>
      <c r="GDU23" s="159"/>
      <c r="GDV23" s="159"/>
      <c r="GDW23" s="159"/>
      <c r="GDX23" s="159"/>
      <c r="GDY23" s="159"/>
      <c r="GDZ23" s="159"/>
      <c r="GEA23" s="159"/>
      <c r="GEB23" s="159"/>
      <c r="GEC23" s="159"/>
      <c r="GED23" s="159"/>
      <c r="GEE23" s="159"/>
      <c r="GEF23" s="159"/>
      <c r="GEG23" s="159"/>
      <c r="GEH23" s="159"/>
      <c r="GEI23" s="159"/>
      <c r="GEJ23" s="159"/>
      <c r="GEK23" s="159"/>
      <c r="GEL23" s="159"/>
      <c r="GEM23" s="159"/>
      <c r="GEN23" s="159"/>
      <c r="GEO23" s="159"/>
      <c r="GEP23" s="159"/>
      <c r="GEQ23" s="159"/>
      <c r="GER23" s="159"/>
      <c r="GES23" s="159"/>
      <c r="GET23" s="159"/>
      <c r="GEU23" s="159"/>
      <c r="GEV23" s="159"/>
      <c r="GEW23" s="159"/>
      <c r="GEX23" s="159"/>
      <c r="GEY23" s="159"/>
      <c r="GEZ23" s="159"/>
      <c r="GFA23" s="159"/>
      <c r="GFB23" s="159"/>
      <c r="GFC23" s="159"/>
      <c r="GFD23" s="159"/>
      <c r="GFE23" s="159"/>
      <c r="GFF23" s="159"/>
      <c r="GFG23" s="159"/>
      <c r="GFH23" s="159"/>
      <c r="GFI23" s="159"/>
      <c r="GFJ23" s="159"/>
      <c r="GFK23" s="159"/>
      <c r="GFL23" s="159"/>
      <c r="GFM23" s="159"/>
      <c r="GFN23" s="159"/>
      <c r="GFO23" s="159"/>
      <c r="GFP23" s="159"/>
      <c r="GFQ23" s="159"/>
      <c r="GFR23" s="159"/>
      <c r="GFS23" s="159"/>
      <c r="GFT23" s="159"/>
      <c r="GFU23" s="159"/>
      <c r="GFV23" s="159"/>
      <c r="GFW23" s="159"/>
      <c r="GFX23" s="159"/>
      <c r="GFY23" s="159"/>
      <c r="GFZ23" s="159"/>
      <c r="GGA23" s="159"/>
      <c r="GGB23" s="159"/>
      <c r="GGC23" s="159"/>
      <c r="GGD23" s="159"/>
      <c r="GGE23" s="159"/>
      <c r="GGF23" s="159"/>
      <c r="GGG23" s="159"/>
      <c r="GGH23" s="159"/>
      <c r="GGI23" s="159"/>
      <c r="GGJ23" s="159"/>
      <c r="GGK23" s="159"/>
      <c r="GGL23" s="159"/>
      <c r="GGM23" s="159"/>
      <c r="GGN23" s="159"/>
      <c r="GGO23" s="159"/>
      <c r="GGP23" s="159"/>
      <c r="GGQ23" s="159"/>
      <c r="GGR23" s="159"/>
      <c r="GGS23" s="159"/>
      <c r="GGT23" s="159"/>
      <c r="GGU23" s="159"/>
      <c r="GGV23" s="159"/>
      <c r="GGW23" s="159"/>
      <c r="GGX23" s="159"/>
      <c r="GGY23" s="159"/>
      <c r="GGZ23" s="159"/>
      <c r="GHA23" s="159"/>
      <c r="GHB23" s="159"/>
      <c r="GHC23" s="159"/>
      <c r="GHD23" s="159"/>
      <c r="GHE23" s="159"/>
      <c r="GHF23" s="159"/>
      <c r="GHG23" s="159"/>
      <c r="GHH23" s="159"/>
      <c r="GHI23" s="159"/>
      <c r="GHJ23" s="159"/>
      <c r="GHK23" s="159"/>
      <c r="GHL23" s="159"/>
      <c r="GHM23" s="159"/>
      <c r="GHN23" s="159"/>
      <c r="GHO23" s="159"/>
      <c r="GHP23" s="159"/>
      <c r="GHQ23" s="159"/>
      <c r="GHR23" s="159"/>
      <c r="GHS23" s="159"/>
      <c r="GHT23" s="159"/>
      <c r="GHU23" s="159"/>
      <c r="GHV23" s="159"/>
      <c r="GHW23" s="159"/>
      <c r="GHX23" s="159"/>
      <c r="GHY23" s="159"/>
      <c r="GHZ23" s="159"/>
      <c r="GIA23" s="159"/>
      <c r="GIB23" s="159"/>
      <c r="GIC23" s="159"/>
      <c r="GID23" s="159"/>
      <c r="GIE23" s="159"/>
      <c r="GIF23" s="159"/>
      <c r="GIG23" s="159"/>
      <c r="GIH23" s="159"/>
      <c r="GII23" s="159"/>
      <c r="GIJ23" s="159"/>
      <c r="GIK23" s="159"/>
      <c r="GIL23" s="159"/>
      <c r="GIM23" s="159"/>
      <c r="GIN23" s="159"/>
      <c r="GIO23" s="159"/>
      <c r="GIP23" s="159"/>
      <c r="GIQ23" s="159"/>
      <c r="GIR23" s="159"/>
      <c r="GIS23" s="159"/>
      <c r="GIT23" s="159"/>
      <c r="GIU23" s="159"/>
      <c r="GIV23" s="159"/>
      <c r="GIW23" s="159"/>
      <c r="GIX23" s="159"/>
      <c r="GIY23" s="159"/>
      <c r="GIZ23" s="159"/>
      <c r="GJA23" s="159"/>
      <c r="GJB23" s="159"/>
      <c r="GJC23" s="159"/>
      <c r="GJD23" s="159"/>
      <c r="GJE23" s="159"/>
      <c r="GJF23" s="159"/>
      <c r="GJG23" s="159"/>
      <c r="GJH23" s="159"/>
      <c r="GJI23" s="159"/>
      <c r="GJJ23" s="159"/>
      <c r="GJK23" s="159"/>
      <c r="GJL23" s="159"/>
      <c r="GJM23" s="159"/>
      <c r="GJN23" s="159"/>
      <c r="GJO23" s="159"/>
      <c r="GJP23" s="159"/>
      <c r="GJQ23" s="159"/>
      <c r="GJR23" s="159"/>
      <c r="GJS23" s="159"/>
      <c r="GJT23" s="159"/>
      <c r="GJU23" s="159"/>
      <c r="GJV23" s="159"/>
      <c r="GJW23" s="159"/>
      <c r="GJX23" s="159"/>
      <c r="GJY23" s="159"/>
      <c r="GJZ23" s="159"/>
      <c r="GKA23" s="159"/>
      <c r="GKB23" s="159"/>
      <c r="GKC23" s="159"/>
      <c r="GKD23" s="159"/>
      <c r="GKE23" s="159"/>
      <c r="GKF23" s="159"/>
      <c r="GKG23" s="159"/>
      <c r="GKH23" s="159"/>
      <c r="GKI23" s="159"/>
      <c r="GKJ23" s="159"/>
      <c r="GKK23" s="159"/>
      <c r="GKL23" s="159"/>
      <c r="GKM23" s="159"/>
      <c r="GKN23" s="159"/>
      <c r="GKO23" s="159"/>
      <c r="GKP23" s="159"/>
      <c r="GKQ23" s="159"/>
      <c r="GKR23" s="159"/>
      <c r="GKS23" s="159"/>
      <c r="GKT23" s="159"/>
      <c r="GKU23" s="159"/>
      <c r="GKV23" s="159"/>
      <c r="GKW23" s="159"/>
      <c r="GKX23" s="159"/>
      <c r="GKY23" s="159"/>
      <c r="GKZ23" s="159"/>
      <c r="GLA23" s="159"/>
      <c r="GLB23" s="159"/>
      <c r="GLC23" s="159"/>
      <c r="GLD23" s="159"/>
      <c r="GLE23" s="159"/>
      <c r="GLF23" s="159"/>
      <c r="GLG23" s="159"/>
      <c r="GLH23" s="159"/>
      <c r="GLI23" s="159"/>
      <c r="GLJ23" s="159"/>
      <c r="GLK23" s="159"/>
      <c r="GLL23" s="159"/>
      <c r="GLM23" s="159"/>
      <c r="GLN23" s="159"/>
      <c r="GLO23" s="159"/>
      <c r="GLP23" s="159"/>
      <c r="GLQ23" s="159"/>
      <c r="GLR23" s="159"/>
      <c r="GLS23" s="159"/>
      <c r="GLT23" s="159"/>
      <c r="GLU23" s="159"/>
      <c r="GLV23" s="159"/>
      <c r="GLW23" s="159"/>
      <c r="GLX23" s="159"/>
      <c r="GLY23" s="159"/>
      <c r="GLZ23" s="159"/>
      <c r="GMA23" s="159"/>
      <c r="GMB23" s="159"/>
      <c r="GMC23" s="159"/>
      <c r="GMD23" s="159"/>
      <c r="GME23" s="159"/>
      <c r="GMF23" s="159"/>
      <c r="GMG23" s="159"/>
      <c r="GMH23" s="159"/>
      <c r="GMI23" s="159"/>
      <c r="GMJ23" s="159"/>
      <c r="GMK23" s="159"/>
      <c r="GML23" s="159"/>
      <c r="GMM23" s="159"/>
      <c r="GMN23" s="159"/>
      <c r="GMO23" s="159"/>
      <c r="GMP23" s="159"/>
      <c r="GMQ23" s="159"/>
      <c r="GMR23" s="159"/>
      <c r="GMS23" s="159"/>
      <c r="GMT23" s="159"/>
      <c r="GMU23" s="159"/>
      <c r="GMV23" s="159"/>
      <c r="GMW23" s="159"/>
      <c r="GMX23" s="159"/>
      <c r="GMY23" s="159"/>
      <c r="GMZ23" s="159"/>
      <c r="GNA23" s="159"/>
      <c r="GNB23" s="159"/>
      <c r="GNC23" s="159"/>
      <c r="GND23" s="159"/>
      <c r="GNE23" s="159"/>
      <c r="GNF23" s="159"/>
      <c r="GNG23" s="159"/>
      <c r="GNH23" s="159"/>
      <c r="GNI23" s="159"/>
      <c r="GNJ23" s="159"/>
      <c r="GNK23" s="159"/>
      <c r="GNL23" s="159"/>
      <c r="GNM23" s="159"/>
      <c r="GNN23" s="159"/>
      <c r="GNO23" s="159"/>
      <c r="GNP23" s="159"/>
      <c r="GNQ23" s="159"/>
      <c r="GNR23" s="159"/>
      <c r="GNS23" s="159"/>
      <c r="GNT23" s="159"/>
      <c r="GNU23" s="159"/>
      <c r="GNV23" s="159"/>
      <c r="GNW23" s="159"/>
      <c r="GNX23" s="159"/>
      <c r="GNY23" s="159"/>
      <c r="GNZ23" s="159"/>
      <c r="GOA23" s="159"/>
      <c r="GOB23" s="159"/>
      <c r="GOC23" s="159"/>
      <c r="GOD23" s="159"/>
      <c r="GOE23" s="159"/>
      <c r="GOF23" s="159"/>
      <c r="GOG23" s="159"/>
      <c r="GOH23" s="159"/>
      <c r="GOI23" s="159"/>
      <c r="GOJ23" s="159"/>
      <c r="GOK23" s="159"/>
      <c r="GOL23" s="159"/>
      <c r="GOM23" s="159"/>
      <c r="GON23" s="159"/>
      <c r="GOO23" s="159"/>
      <c r="GOP23" s="159"/>
      <c r="GOQ23" s="159"/>
      <c r="GOR23" s="159"/>
      <c r="GOS23" s="159"/>
      <c r="GOT23" s="159"/>
      <c r="GOU23" s="159"/>
      <c r="GOV23" s="159"/>
      <c r="GOW23" s="159"/>
      <c r="GOX23" s="159"/>
      <c r="GOY23" s="159"/>
      <c r="GOZ23" s="159"/>
      <c r="GPA23" s="159"/>
      <c r="GPB23" s="159"/>
      <c r="GPC23" s="159"/>
      <c r="GPD23" s="159"/>
      <c r="GPE23" s="159"/>
      <c r="GPF23" s="159"/>
      <c r="GPG23" s="159"/>
      <c r="GPH23" s="159"/>
      <c r="GPI23" s="159"/>
      <c r="GPJ23" s="159"/>
      <c r="GPK23" s="159"/>
      <c r="GPL23" s="159"/>
      <c r="GPM23" s="159"/>
      <c r="GPN23" s="159"/>
      <c r="GPO23" s="159"/>
      <c r="GPP23" s="159"/>
      <c r="GPQ23" s="159"/>
      <c r="GPR23" s="159"/>
      <c r="GPS23" s="159"/>
      <c r="GPT23" s="159"/>
      <c r="GPU23" s="159"/>
      <c r="GPV23" s="159"/>
      <c r="GPW23" s="159"/>
      <c r="GPX23" s="159"/>
      <c r="GPY23" s="159"/>
      <c r="GPZ23" s="159"/>
      <c r="GQA23" s="159"/>
      <c r="GQB23" s="159"/>
      <c r="GQC23" s="159"/>
      <c r="GQD23" s="159"/>
      <c r="GQE23" s="159"/>
      <c r="GQF23" s="159"/>
      <c r="GQG23" s="159"/>
      <c r="GQH23" s="159"/>
      <c r="GQI23" s="159"/>
      <c r="GQJ23" s="159"/>
      <c r="GQK23" s="159"/>
      <c r="GQL23" s="159"/>
      <c r="GQM23" s="159"/>
      <c r="GQN23" s="159"/>
      <c r="GQO23" s="159"/>
      <c r="GQP23" s="159"/>
      <c r="GQQ23" s="159"/>
      <c r="GQR23" s="159"/>
      <c r="GQS23" s="159"/>
      <c r="GQT23" s="159"/>
      <c r="GQU23" s="159"/>
      <c r="GQV23" s="159"/>
      <c r="GQW23" s="159"/>
      <c r="GQX23" s="159"/>
      <c r="GQY23" s="159"/>
      <c r="GQZ23" s="159"/>
      <c r="GRA23" s="159"/>
      <c r="GRB23" s="159"/>
      <c r="GRC23" s="159"/>
      <c r="GRD23" s="159"/>
      <c r="GRE23" s="159"/>
      <c r="GRF23" s="159"/>
      <c r="GRG23" s="159"/>
      <c r="GRH23" s="159"/>
      <c r="GRI23" s="159"/>
      <c r="GRJ23" s="159"/>
      <c r="GRK23" s="159"/>
      <c r="GRL23" s="159"/>
      <c r="GRM23" s="159"/>
      <c r="GRN23" s="159"/>
      <c r="GRO23" s="159"/>
      <c r="GRP23" s="159"/>
      <c r="GRQ23" s="159"/>
      <c r="GRR23" s="159"/>
      <c r="GRS23" s="159"/>
      <c r="GRT23" s="159"/>
      <c r="GRU23" s="159"/>
      <c r="GRV23" s="159"/>
      <c r="GRW23" s="159"/>
      <c r="GRX23" s="159"/>
      <c r="GRY23" s="159"/>
      <c r="GRZ23" s="159"/>
      <c r="GSA23" s="159"/>
      <c r="GSB23" s="159"/>
      <c r="GSC23" s="159"/>
      <c r="GSD23" s="159"/>
      <c r="GSE23" s="159"/>
      <c r="GSF23" s="159"/>
      <c r="GSG23" s="159"/>
      <c r="GSH23" s="159"/>
      <c r="GSI23" s="159"/>
      <c r="GSJ23" s="159"/>
      <c r="GSK23" s="159"/>
      <c r="GSL23" s="159"/>
      <c r="GSM23" s="159"/>
      <c r="GSN23" s="159"/>
      <c r="GSO23" s="159"/>
      <c r="GSP23" s="159"/>
      <c r="GSQ23" s="159"/>
      <c r="GSR23" s="159"/>
      <c r="GSS23" s="159"/>
      <c r="GST23" s="159"/>
      <c r="GSU23" s="159"/>
      <c r="GSV23" s="159"/>
      <c r="GSW23" s="159"/>
      <c r="GSX23" s="159"/>
      <c r="GSY23" s="159"/>
      <c r="GSZ23" s="159"/>
      <c r="GTA23" s="159"/>
      <c r="GTB23" s="159"/>
      <c r="GTC23" s="159"/>
      <c r="GTD23" s="159"/>
      <c r="GTE23" s="159"/>
      <c r="GTF23" s="159"/>
      <c r="GTG23" s="159"/>
      <c r="GTH23" s="159"/>
      <c r="GTI23" s="159"/>
      <c r="GTJ23" s="159"/>
      <c r="GTK23" s="159"/>
      <c r="GTL23" s="159"/>
      <c r="GTM23" s="159"/>
      <c r="GTN23" s="159"/>
      <c r="GTO23" s="159"/>
      <c r="GTP23" s="159"/>
      <c r="GTQ23" s="159"/>
      <c r="GTR23" s="159"/>
      <c r="GTS23" s="159"/>
      <c r="GTT23" s="159"/>
      <c r="GTU23" s="159"/>
      <c r="GTV23" s="159"/>
      <c r="GTW23" s="159"/>
      <c r="GTX23" s="159"/>
      <c r="GTY23" s="159"/>
      <c r="GTZ23" s="159"/>
      <c r="GUA23" s="159"/>
      <c r="GUB23" s="159"/>
      <c r="GUC23" s="159"/>
      <c r="GUD23" s="159"/>
      <c r="GUE23" s="159"/>
      <c r="GUF23" s="159"/>
      <c r="GUG23" s="159"/>
      <c r="GUH23" s="159"/>
      <c r="GUI23" s="159"/>
      <c r="GUJ23" s="159"/>
      <c r="GUK23" s="159"/>
      <c r="GUL23" s="159"/>
      <c r="GUM23" s="159"/>
      <c r="GUN23" s="159"/>
      <c r="GUO23" s="159"/>
      <c r="GUP23" s="159"/>
      <c r="GUQ23" s="159"/>
      <c r="GUR23" s="159"/>
      <c r="GUS23" s="159"/>
      <c r="GUT23" s="159"/>
      <c r="GUU23" s="159"/>
      <c r="GUV23" s="159"/>
      <c r="GUW23" s="159"/>
      <c r="GUX23" s="159"/>
      <c r="GUY23" s="159"/>
      <c r="GUZ23" s="159"/>
      <c r="GVA23" s="159"/>
      <c r="GVB23" s="159"/>
      <c r="GVC23" s="159"/>
      <c r="GVD23" s="159"/>
      <c r="GVE23" s="159"/>
      <c r="GVF23" s="159"/>
      <c r="GVG23" s="159"/>
      <c r="GVH23" s="159"/>
      <c r="GVI23" s="159"/>
      <c r="GVJ23" s="159"/>
      <c r="GVK23" s="159"/>
      <c r="GVL23" s="159"/>
      <c r="GVM23" s="159"/>
      <c r="GVN23" s="159"/>
      <c r="GVO23" s="159"/>
      <c r="GVP23" s="159"/>
      <c r="GVQ23" s="159"/>
      <c r="GVR23" s="159"/>
      <c r="GVS23" s="159"/>
      <c r="GVT23" s="159"/>
      <c r="GVU23" s="159"/>
      <c r="GVV23" s="159"/>
      <c r="GVW23" s="159"/>
      <c r="GVX23" s="159"/>
      <c r="GVY23" s="159"/>
      <c r="GVZ23" s="159"/>
      <c r="GWA23" s="159"/>
      <c r="GWB23" s="159"/>
      <c r="GWC23" s="159"/>
      <c r="GWD23" s="159"/>
      <c r="GWE23" s="159"/>
      <c r="GWF23" s="159"/>
      <c r="GWG23" s="159"/>
      <c r="GWH23" s="159"/>
      <c r="GWI23" s="159"/>
      <c r="GWJ23" s="159"/>
      <c r="GWK23" s="159"/>
      <c r="GWL23" s="159"/>
      <c r="GWM23" s="159"/>
      <c r="GWN23" s="159"/>
      <c r="GWO23" s="159"/>
      <c r="GWP23" s="159"/>
      <c r="GWQ23" s="159"/>
      <c r="GWR23" s="159"/>
      <c r="GWS23" s="159"/>
      <c r="GWT23" s="159"/>
      <c r="GWU23" s="159"/>
      <c r="GWV23" s="159"/>
      <c r="GWW23" s="159"/>
      <c r="GWX23" s="159"/>
      <c r="GWY23" s="159"/>
      <c r="GWZ23" s="159"/>
      <c r="GXA23" s="159"/>
      <c r="GXB23" s="159"/>
      <c r="GXC23" s="159"/>
      <c r="GXD23" s="159"/>
      <c r="GXE23" s="159"/>
      <c r="GXF23" s="159"/>
      <c r="GXG23" s="159"/>
      <c r="GXH23" s="159"/>
      <c r="GXI23" s="159"/>
      <c r="GXJ23" s="159"/>
      <c r="GXK23" s="159"/>
      <c r="GXL23" s="159"/>
      <c r="GXM23" s="159"/>
      <c r="GXN23" s="159"/>
      <c r="GXO23" s="159"/>
      <c r="GXP23" s="159"/>
      <c r="GXQ23" s="159"/>
      <c r="GXR23" s="159"/>
      <c r="GXS23" s="159"/>
      <c r="GXT23" s="159"/>
      <c r="GXU23" s="159"/>
      <c r="GXV23" s="159"/>
      <c r="GXW23" s="159"/>
      <c r="GXX23" s="159"/>
      <c r="GXY23" s="159"/>
      <c r="GXZ23" s="159"/>
      <c r="GYA23" s="159"/>
      <c r="GYB23" s="159"/>
      <c r="GYC23" s="159"/>
      <c r="GYD23" s="159"/>
      <c r="GYE23" s="159"/>
      <c r="GYF23" s="159"/>
      <c r="GYG23" s="159"/>
      <c r="GYH23" s="159"/>
      <c r="GYI23" s="159"/>
      <c r="GYJ23" s="159"/>
      <c r="GYK23" s="159"/>
      <c r="GYL23" s="159"/>
      <c r="GYM23" s="159"/>
      <c r="GYN23" s="159"/>
      <c r="GYO23" s="159"/>
      <c r="GYP23" s="159"/>
      <c r="GYQ23" s="159"/>
      <c r="GYR23" s="159"/>
      <c r="GYS23" s="159"/>
      <c r="GYT23" s="159"/>
      <c r="GYU23" s="159"/>
      <c r="GYV23" s="159"/>
      <c r="GYW23" s="159"/>
      <c r="GYX23" s="159"/>
      <c r="GYY23" s="159"/>
      <c r="GYZ23" s="159"/>
      <c r="GZA23" s="159"/>
      <c r="GZB23" s="159"/>
      <c r="GZC23" s="159"/>
      <c r="GZD23" s="159"/>
      <c r="GZE23" s="159"/>
      <c r="GZF23" s="159"/>
      <c r="GZG23" s="159"/>
      <c r="GZH23" s="159"/>
      <c r="GZI23" s="159"/>
      <c r="GZJ23" s="159"/>
      <c r="GZK23" s="159"/>
      <c r="GZL23" s="159"/>
      <c r="GZM23" s="159"/>
      <c r="GZN23" s="159"/>
      <c r="GZO23" s="159"/>
      <c r="GZP23" s="159"/>
      <c r="GZQ23" s="159"/>
      <c r="GZR23" s="159"/>
      <c r="GZS23" s="159"/>
      <c r="GZT23" s="159"/>
      <c r="GZU23" s="159"/>
      <c r="GZV23" s="159"/>
      <c r="GZW23" s="159"/>
      <c r="GZX23" s="159"/>
      <c r="GZY23" s="159"/>
      <c r="GZZ23" s="159"/>
      <c r="HAA23" s="159"/>
      <c r="HAB23" s="159"/>
      <c r="HAC23" s="159"/>
      <c r="HAD23" s="159"/>
      <c r="HAE23" s="159"/>
      <c r="HAF23" s="159"/>
      <c r="HAG23" s="159"/>
      <c r="HAH23" s="159"/>
      <c r="HAI23" s="159"/>
      <c r="HAJ23" s="159"/>
      <c r="HAK23" s="159"/>
      <c r="HAL23" s="159"/>
      <c r="HAM23" s="159"/>
      <c r="HAN23" s="159"/>
      <c r="HAO23" s="159"/>
      <c r="HAP23" s="159"/>
      <c r="HAQ23" s="159"/>
      <c r="HAR23" s="159"/>
      <c r="HAS23" s="159"/>
      <c r="HAT23" s="159"/>
      <c r="HAU23" s="159"/>
      <c r="HAV23" s="159"/>
      <c r="HAW23" s="159"/>
      <c r="HAX23" s="159"/>
      <c r="HAY23" s="159"/>
      <c r="HAZ23" s="159"/>
      <c r="HBA23" s="159"/>
      <c r="HBB23" s="159"/>
      <c r="HBC23" s="159"/>
      <c r="HBD23" s="159"/>
      <c r="HBE23" s="159"/>
      <c r="HBF23" s="159"/>
      <c r="HBG23" s="159"/>
      <c r="HBH23" s="159"/>
      <c r="HBI23" s="159"/>
      <c r="HBJ23" s="159"/>
      <c r="HBK23" s="159"/>
      <c r="HBL23" s="159"/>
      <c r="HBM23" s="159"/>
      <c r="HBN23" s="159"/>
      <c r="HBO23" s="159"/>
      <c r="HBP23" s="159"/>
      <c r="HBQ23" s="159"/>
      <c r="HBR23" s="159"/>
      <c r="HBS23" s="159"/>
      <c r="HBT23" s="159"/>
      <c r="HBU23" s="159"/>
      <c r="HBV23" s="159"/>
      <c r="HBW23" s="159"/>
      <c r="HBX23" s="159"/>
      <c r="HBY23" s="159"/>
      <c r="HBZ23" s="159"/>
      <c r="HCA23" s="159"/>
      <c r="HCB23" s="159"/>
      <c r="HCC23" s="159"/>
      <c r="HCD23" s="159"/>
      <c r="HCE23" s="159"/>
      <c r="HCF23" s="159"/>
      <c r="HCG23" s="159"/>
      <c r="HCH23" s="159"/>
      <c r="HCI23" s="159"/>
      <c r="HCJ23" s="159"/>
      <c r="HCK23" s="159"/>
      <c r="HCL23" s="159"/>
      <c r="HCM23" s="159"/>
      <c r="HCN23" s="159"/>
      <c r="HCO23" s="159"/>
      <c r="HCP23" s="159"/>
      <c r="HCQ23" s="159"/>
      <c r="HCR23" s="159"/>
      <c r="HCS23" s="159"/>
      <c r="HCT23" s="159"/>
      <c r="HCU23" s="159"/>
      <c r="HCV23" s="159"/>
      <c r="HCW23" s="159"/>
      <c r="HCX23" s="159"/>
      <c r="HCY23" s="159"/>
      <c r="HCZ23" s="159"/>
      <c r="HDA23" s="159"/>
      <c r="HDB23" s="159"/>
      <c r="HDC23" s="159"/>
      <c r="HDD23" s="159"/>
      <c r="HDE23" s="159"/>
      <c r="HDF23" s="159"/>
      <c r="HDG23" s="159"/>
      <c r="HDH23" s="159"/>
      <c r="HDI23" s="159"/>
      <c r="HDJ23" s="159"/>
      <c r="HDK23" s="159"/>
      <c r="HDL23" s="159"/>
      <c r="HDM23" s="159"/>
      <c r="HDN23" s="159"/>
      <c r="HDO23" s="159"/>
      <c r="HDP23" s="159"/>
      <c r="HDQ23" s="159"/>
      <c r="HDR23" s="159"/>
      <c r="HDS23" s="159"/>
      <c r="HDT23" s="159"/>
      <c r="HDU23" s="159"/>
      <c r="HDV23" s="159"/>
      <c r="HDW23" s="159"/>
      <c r="HDX23" s="159"/>
      <c r="HDY23" s="159"/>
      <c r="HDZ23" s="159"/>
      <c r="HEA23" s="159"/>
      <c r="HEB23" s="159"/>
      <c r="HEC23" s="159"/>
      <c r="HED23" s="159"/>
      <c r="HEE23" s="159"/>
      <c r="HEF23" s="159"/>
      <c r="HEG23" s="159"/>
      <c r="HEH23" s="159"/>
      <c r="HEI23" s="159"/>
      <c r="HEJ23" s="159"/>
      <c r="HEK23" s="159"/>
      <c r="HEL23" s="159"/>
      <c r="HEM23" s="159"/>
      <c r="HEN23" s="159"/>
      <c r="HEO23" s="159"/>
      <c r="HEP23" s="159"/>
      <c r="HEQ23" s="159"/>
      <c r="HER23" s="159"/>
      <c r="HES23" s="159"/>
      <c r="HET23" s="159"/>
      <c r="HEU23" s="159"/>
      <c r="HEV23" s="159"/>
      <c r="HEW23" s="159"/>
      <c r="HEX23" s="159"/>
      <c r="HEY23" s="159"/>
      <c r="HEZ23" s="159"/>
      <c r="HFA23" s="159"/>
      <c r="HFB23" s="159"/>
      <c r="HFC23" s="159"/>
      <c r="HFD23" s="159"/>
      <c r="HFE23" s="159"/>
      <c r="HFF23" s="159"/>
      <c r="HFG23" s="159"/>
      <c r="HFH23" s="159"/>
      <c r="HFI23" s="159"/>
      <c r="HFJ23" s="159"/>
      <c r="HFK23" s="159"/>
      <c r="HFL23" s="159"/>
      <c r="HFM23" s="159"/>
      <c r="HFN23" s="159"/>
      <c r="HFO23" s="159"/>
      <c r="HFP23" s="159"/>
      <c r="HFQ23" s="159"/>
      <c r="HFR23" s="159"/>
      <c r="HFS23" s="159"/>
      <c r="HFT23" s="159"/>
      <c r="HFU23" s="159"/>
      <c r="HFV23" s="159"/>
      <c r="HFW23" s="159"/>
      <c r="HFX23" s="159"/>
      <c r="HFY23" s="159"/>
      <c r="HFZ23" s="159"/>
      <c r="HGA23" s="159"/>
      <c r="HGB23" s="159"/>
      <c r="HGC23" s="159"/>
      <c r="HGD23" s="159"/>
      <c r="HGE23" s="159"/>
      <c r="HGF23" s="159"/>
      <c r="HGG23" s="159"/>
      <c r="HGH23" s="159"/>
      <c r="HGI23" s="159"/>
      <c r="HGJ23" s="159"/>
      <c r="HGK23" s="159"/>
      <c r="HGL23" s="159"/>
      <c r="HGM23" s="159"/>
      <c r="HGN23" s="159"/>
      <c r="HGO23" s="159"/>
      <c r="HGP23" s="159"/>
      <c r="HGQ23" s="159"/>
      <c r="HGR23" s="159"/>
      <c r="HGS23" s="159"/>
      <c r="HGT23" s="159"/>
      <c r="HGU23" s="159"/>
      <c r="HGV23" s="159"/>
      <c r="HGW23" s="159"/>
      <c r="HGX23" s="159"/>
      <c r="HGY23" s="159"/>
      <c r="HGZ23" s="159"/>
      <c r="HHA23" s="159"/>
      <c r="HHB23" s="159"/>
      <c r="HHC23" s="159"/>
      <c r="HHD23" s="159"/>
      <c r="HHE23" s="159"/>
      <c r="HHF23" s="159"/>
      <c r="HHG23" s="159"/>
      <c r="HHH23" s="159"/>
      <c r="HHI23" s="159"/>
      <c r="HHJ23" s="159"/>
      <c r="HHK23" s="159"/>
      <c r="HHL23" s="159"/>
      <c r="HHM23" s="159"/>
      <c r="HHN23" s="159"/>
      <c r="HHO23" s="159"/>
      <c r="HHP23" s="159"/>
      <c r="HHQ23" s="159"/>
      <c r="HHR23" s="159"/>
      <c r="HHS23" s="159"/>
      <c r="HHT23" s="159"/>
      <c r="HHU23" s="159"/>
      <c r="HHV23" s="159"/>
      <c r="HHW23" s="159"/>
      <c r="HHX23" s="159"/>
      <c r="HHY23" s="159"/>
      <c r="HHZ23" s="159"/>
      <c r="HIA23" s="159"/>
      <c r="HIB23" s="159"/>
      <c r="HIC23" s="159"/>
      <c r="HID23" s="159"/>
      <c r="HIE23" s="159"/>
      <c r="HIF23" s="159"/>
      <c r="HIG23" s="159"/>
      <c r="HIH23" s="159"/>
      <c r="HII23" s="159"/>
      <c r="HIJ23" s="159"/>
      <c r="HIK23" s="159"/>
      <c r="HIL23" s="159"/>
      <c r="HIM23" s="159"/>
      <c r="HIN23" s="159"/>
      <c r="HIO23" s="159"/>
      <c r="HIP23" s="159"/>
      <c r="HIQ23" s="159"/>
      <c r="HIR23" s="159"/>
      <c r="HIS23" s="159"/>
      <c r="HIT23" s="159"/>
      <c r="HIU23" s="159"/>
      <c r="HIV23" s="159"/>
      <c r="HIW23" s="159"/>
      <c r="HIX23" s="159"/>
      <c r="HIY23" s="159"/>
      <c r="HIZ23" s="159"/>
      <c r="HJA23" s="159"/>
      <c r="HJB23" s="159"/>
      <c r="HJC23" s="159"/>
      <c r="HJD23" s="159"/>
      <c r="HJE23" s="159"/>
      <c r="HJF23" s="159"/>
      <c r="HJG23" s="159"/>
      <c r="HJH23" s="159"/>
      <c r="HJI23" s="159"/>
      <c r="HJJ23" s="159"/>
      <c r="HJK23" s="159"/>
      <c r="HJL23" s="159"/>
      <c r="HJM23" s="159"/>
      <c r="HJN23" s="159"/>
      <c r="HJO23" s="159"/>
      <c r="HJP23" s="159"/>
      <c r="HJQ23" s="159"/>
      <c r="HJR23" s="159"/>
      <c r="HJS23" s="159"/>
      <c r="HJT23" s="159"/>
      <c r="HJU23" s="159"/>
      <c r="HJV23" s="159"/>
      <c r="HJW23" s="159"/>
      <c r="HJX23" s="159"/>
      <c r="HJY23" s="159"/>
      <c r="HJZ23" s="159"/>
      <c r="HKA23" s="159"/>
      <c r="HKB23" s="159"/>
      <c r="HKC23" s="159"/>
      <c r="HKD23" s="159"/>
      <c r="HKE23" s="159"/>
      <c r="HKF23" s="159"/>
      <c r="HKG23" s="159"/>
      <c r="HKH23" s="159"/>
      <c r="HKI23" s="159"/>
      <c r="HKJ23" s="159"/>
      <c r="HKK23" s="159"/>
      <c r="HKL23" s="159"/>
      <c r="HKM23" s="159"/>
      <c r="HKN23" s="159"/>
      <c r="HKO23" s="159"/>
      <c r="HKP23" s="159"/>
      <c r="HKQ23" s="159"/>
      <c r="HKR23" s="159"/>
      <c r="HKS23" s="159"/>
      <c r="HKT23" s="159"/>
      <c r="HKU23" s="159"/>
      <c r="HKV23" s="159"/>
      <c r="HKW23" s="159"/>
      <c r="HKX23" s="159"/>
      <c r="HKY23" s="159"/>
      <c r="HKZ23" s="159"/>
      <c r="HLA23" s="159"/>
      <c r="HLB23" s="159"/>
      <c r="HLC23" s="159"/>
      <c r="HLD23" s="159"/>
      <c r="HLE23" s="159"/>
      <c r="HLF23" s="159"/>
      <c r="HLG23" s="159"/>
      <c r="HLH23" s="159"/>
      <c r="HLI23" s="159"/>
      <c r="HLJ23" s="159"/>
      <c r="HLK23" s="159"/>
      <c r="HLL23" s="159"/>
      <c r="HLM23" s="159"/>
      <c r="HLN23" s="159"/>
      <c r="HLO23" s="159"/>
      <c r="HLP23" s="159"/>
      <c r="HLQ23" s="159"/>
      <c r="HLR23" s="159"/>
      <c r="HLS23" s="159"/>
      <c r="HLT23" s="159"/>
      <c r="HLU23" s="159"/>
      <c r="HLV23" s="159"/>
      <c r="HLW23" s="159"/>
      <c r="HLX23" s="159"/>
      <c r="HLY23" s="159"/>
      <c r="HLZ23" s="159"/>
      <c r="HMA23" s="159"/>
      <c r="HMB23" s="159"/>
      <c r="HMC23" s="159"/>
      <c r="HMD23" s="159"/>
      <c r="HME23" s="159"/>
      <c r="HMF23" s="159"/>
      <c r="HMG23" s="159"/>
      <c r="HMH23" s="159"/>
      <c r="HMI23" s="159"/>
      <c r="HMJ23" s="159"/>
      <c r="HMK23" s="159"/>
      <c r="HML23" s="159"/>
      <c r="HMM23" s="159"/>
      <c r="HMN23" s="159"/>
      <c r="HMO23" s="159"/>
      <c r="HMP23" s="159"/>
      <c r="HMQ23" s="159"/>
      <c r="HMR23" s="159"/>
      <c r="HMS23" s="159"/>
      <c r="HMT23" s="159"/>
      <c r="HMU23" s="159"/>
      <c r="HMV23" s="159"/>
      <c r="HMW23" s="159"/>
      <c r="HMX23" s="159"/>
      <c r="HMY23" s="159"/>
      <c r="HMZ23" s="159"/>
      <c r="HNA23" s="159"/>
      <c r="HNB23" s="159"/>
      <c r="HNC23" s="159"/>
      <c r="HND23" s="159"/>
      <c r="HNE23" s="159"/>
      <c r="HNF23" s="159"/>
      <c r="HNG23" s="159"/>
      <c r="HNH23" s="159"/>
      <c r="HNI23" s="159"/>
      <c r="HNJ23" s="159"/>
      <c r="HNK23" s="159"/>
      <c r="HNL23" s="159"/>
      <c r="HNM23" s="159"/>
      <c r="HNN23" s="159"/>
      <c r="HNO23" s="159"/>
      <c r="HNP23" s="159"/>
      <c r="HNQ23" s="159"/>
      <c r="HNR23" s="159"/>
      <c r="HNS23" s="159"/>
      <c r="HNT23" s="159"/>
      <c r="HNU23" s="159"/>
      <c r="HNV23" s="159"/>
      <c r="HNW23" s="159"/>
      <c r="HNX23" s="159"/>
      <c r="HNY23" s="159"/>
      <c r="HNZ23" s="159"/>
      <c r="HOA23" s="159"/>
      <c r="HOB23" s="159"/>
      <c r="HOC23" s="159"/>
      <c r="HOD23" s="159"/>
      <c r="HOE23" s="159"/>
      <c r="HOF23" s="159"/>
      <c r="HOG23" s="159"/>
      <c r="HOH23" s="159"/>
      <c r="HOI23" s="159"/>
      <c r="HOJ23" s="159"/>
      <c r="HOK23" s="159"/>
      <c r="HOL23" s="159"/>
      <c r="HOM23" s="159"/>
      <c r="HON23" s="159"/>
      <c r="HOO23" s="159"/>
      <c r="HOP23" s="159"/>
      <c r="HOQ23" s="159"/>
      <c r="HOR23" s="159"/>
      <c r="HOS23" s="159"/>
      <c r="HOT23" s="159"/>
      <c r="HOU23" s="159"/>
      <c r="HOV23" s="159"/>
      <c r="HOW23" s="159"/>
      <c r="HOX23" s="159"/>
      <c r="HOY23" s="159"/>
      <c r="HOZ23" s="159"/>
      <c r="HPA23" s="159"/>
      <c r="HPB23" s="159"/>
      <c r="HPC23" s="159"/>
      <c r="HPD23" s="159"/>
      <c r="HPE23" s="159"/>
      <c r="HPF23" s="159"/>
      <c r="HPG23" s="159"/>
      <c r="HPH23" s="159"/>
      <c r="HPI23" s="159"/>
      <c r="HPJ23" s="159"/>
      <c r="HPK23" s="159"/>
      <c r="HPL23" s="159"/>
      <c r="HPM23" s="159"/>
      <c r="HPN23" s="159"/>
      <c r="HPO23" s="159"/>
      <c r="HPP23" s="159"/>
      <c r="HPQ23" s="159"/>
      <c r="HPR23" s="159"/>
      <c r="HPS23" s="159"/>
      <c r="HPT23" s="159"/>
      <c r="HPU23" s="159"/>
      <c r="HPV23" s="159"/>
      <c r="HPW23" s="159"/>
      <c r="HPX23" s="159"/>
      <c r="HPY23" s="159"/>
      <c r="HPZ23" s="159"/>
      <c r="HQA23" s="159"/>
      <c r="HQB23" s="159"/>
      <c r="HQC23" s="159"/>
      <c r="HQD23" s="159"/>
      <c r="HQE23" s="159"/>
      <c r="HQF23" s="159"/>
      <c r="HQG23" s="159"/>
      <c r="HQH23" s="159"/>
      <c r="HQI23" s="159"/>
      <c r="HQJ23" s="159"/>
      <c r="HQK23" s="159"/>
      <c r="HQL23" s="159"/>
      <c r="HQM23" s="159"/>
      <c r="HQN23" s="159"/>
      <c r="HQO23" s="159"/>
      <c r="HQP23" s="159"/>
      <c r="HQQ23" s="159"/>
      <c r="HQR23" s="159"/>
      <c r="HQS23" s="159"/>
      <c r="HQT23" s="159"/>
      <c r="HQU23" s="159"/>
      <c r="HQV23" s="159"/>
      <c r="HQW23" s="159"/>
      <c r="HQX23" s="159"/>
      <c r="HQY23" s="159"/>
      <c r="HQZ23" s="159"/>
      <c r="HRA23" s="159"/>
      <c r="HRB23" s="159"/>
      <c r="HRC23" s="159"/>
      <c r="HRD23" s="159"/>
      <c r="HRE23" s="159"/>
      <c r="HRF23" s="159"/>
      <c r="HRG23" s="159"/>
      <c r="HRH23" s="159"/>
      <c r="HRI23" s="159"/>
      <c r="HRJ23" s="159"/>
      <c r="HRK23" s="159"/>
      <c r="HRL23" s="159"/>
      <c r="HRM23" s="159"/>
      <c r="HRN23" s="159"/>
      <c r="HRO23" s="159"/>
      <c r="HRP23" s="159"/>
      <c r="HRQ23" s="159"/>
      <c r="HRR23" s="159"/>
      <c r="HRS23" s="159"/>
      <c r="HRT23" s="159"/>
      <c r="HRU23" s="159"/>
      <c r="HRV23" s="159"/>
      <c r="HRW23" s="159"/>
      <c r="HRX23" s="159"/>
      <c r="HRY23" s="159"/>
      <c r="HRZ23" s="159"/>
      <c r="HSA23" s="159"/>
      <c r="HSB23" s="159"/>
      <c r="HSC23" s="159"/>
      <c r="HSD23" s="159"/>
      <c r="HSE23" s="159"/>
      <c r="HSF23" s="159"/>
      <c r="HSG23" s="159"/>
      <c r="HSH23" s="159"/>
      <c r="HSI23" s="159"/>
      <c r="HSJ23" s="159"/>
      <c r="HSK23" s="159"/>
      <c r="HSL23" s="159"/>
      <c r="HSM23" s="159"/>
      <c r="HSN23" s="159"/>
      <c r="HSO23" s="159"/>
      <c r="HSP23" s="159"/>
      <c r="HSQ23" s="159"/>
      <c r="HSR23" s="159"/>
      <c r="HSS23" s="159"/>
      <c r="HST23" s="159"/>
      <c r="HSU23" s="159"/>
      <c r="HSV23" s="159"/>
      <c r="HSW23" s="159"/>
      <c r="HSX23" s="159"/>
      <c r="HSY23" s="159"/>
      <c r="HSZ23" s="159"/>
      <c r="HTA23" s="159"/>
      <c r="HTB23" s="159"/>
      <c r="HTC23" s="159"/>
      <c r="HTD23" s="159"/>
      <c r="HTE23" s="159"/>
      <c r="HTF23" s="159"/>
      <c r="HTG23" s="159"/>
      <c r="HTH23" s="159"/>
      <c r="HTI23" s="159"/>
      <c r="HTJ23" s="159"/>
      <c r="HTK23" s="159"/>
      <c r="HTL23" s="159"/>
      <c r="HTM23" s="159"/>
      <c r="HTN23" s="159"/>
      <c r="HTO23" s="159"/>
      <c r="HTP23" s="159"/>
      <c r="HTQ23" s="159"/>
      <c r="HTR23" s="159"/>
      <c r="HTS23" s="159"/>
      <c r="HTT23" s="159"/>
      <c r="HTU23" s="159"/>
      <c r="HTV23" s="159"/>
      <c r="HTW23" s="159"/>
      <c r="HTX23" s="159"/>
      <c r="HTY23" s="159"/>
      <c r="HTZ23" s="159"/>
      <c r="HUA23" s="159"/>
      <c r="HUB23" s="159"/>
      <c r="HUC23" s="159"/>
      <c r="HUD23" s="159"/>
      <c r="HUE23" s="159"/>
      <c r="HUF23" s="159"/>
      <c r="HUG23" s="159"/>
      <c r="HUH23" s="159"/>
      <c r="HUI23" s="159"/>
      <c r="HUJ23" s="159"/>
      <c r="HUK23" s="159"/>
      <c r="HUL23" s="159"/>
      <c r="HUM23" s="159"/>
      <c r="HUN23" s="159"/>
      <c r="HUO23" s="159"/>
      <c r="HUP23" s="159"/>
      <c r="HUQ23" s="159"/>
      <c r="HUR23" s="159"/>
      <c r="HUS23" s="159"/>
      <c r="HUT23" s="159"/>
      <c r="HUU23" s="159"/>
      <c r="HUV23" s="159"/>
      <c r="HUW23" s="159"/>
      <c r="HUX23" s="159"/>
      <c r="HUY23" s="159"/>
      <c r="HUZ23" s="159"/>
      <c r="HVA23" s="159"/>
      <c r="HVB23" s="159"/>
      <c r="HVC23" s="159"/>
      <c r="HVD23" s="159"/>
      <c r="HVE23" s="159"/>
      <c r="HVF23" s="159"/>
      <c r="HVG23" s="159"/>
      <c r="HVH23" s="159"/>
      <c r="HVI23" s="159"/>
      <c r="HVJ23" s="159"/>
      <c r="HVK23" s="159"/>
      <c r="HVL23" s="159"/>
      <c r="HVM23" s="159"/>
      <c r="HVN23" s="159"/>
      <c r="HVO23" s="159"/>
      <c r="HVP23" s="159"/>
      <c r="HVQ23" s="159"/>
      <c r="HVR23" s="159"/>
      <c r="HVS23" s="159"/>
      <c r="HVT23" s="159"/>
      <c r="HVU23" s="159"/>
      <c r="HVV23" s="159"/>
      <c r="HVW23" s="159"/>
      <c r="HVX23" s="159"/>
      <c r="HVY23" s="159"/>
      <c r="HVZ23" s="159"/>
      <c r="HWA23" s="159"/>
      <c r="HWB23" s="159"/>
      <c r="HWC23" s="159"/>
      <c r="HWD23" s="159"/>
      <c r="HWE23" s="159"/>
      <c r="HWF23" s="159"/>
      <c r="HWG23" s="159"/>
      <c r="HWH23" s="159"/>
      <c r="HWI23" s="159"/>
      <c r="HWJ23" s="159"/>
      <c r="HWK23" s="159"/>
      <c r="HWL23" s="159"/>
      <c r="HWM23" s="159"/>
      <c r="HWN23" s="159"/>
      <c r="HWO23" s="159"/>
      <c r="HWP23" s="159"/>
      <c r="HWQ23" s="159"/>
      <c r="HWR23" s="159"/>
      <c r="HWS23" s="159"/>
      <c r="HWT23" s="159"/>
      <c r="HWU23" s="159"/>
      <c r="HWV23" s="159"/>
      <c r="HWW23" s="159"/>
      <c r="HWX23" s="159"/>
      <c r="HWY23" s="159"/>
      <c r="HWZ23" s="159"/>
      <c r="HXA23" s="159"/>
      <c r="HXB23" s="159"/>
      <c r="HXC23" s="159"/>
      <c r="HXD23" s="159"/>
      <c r="HXE23" s="159"/>
      <c r="HXF23" s="159"/>
      <c r="HXG23" s="159"/>
      <c r="HXH23" s="159"/>
      <c r="HXI23" s="159"/>
      <c r="HXJ23" s="159"/>
      <c r="HXK23" s="159"/>
      <c r="HXL23" s="159"/>
      <c r="HXM23" s="159"/>
      <c r="HXN23" s="159"/>
      <c r="HXO23" s="159"/>
      <c r="HXP23" s="159"/>
      <c r="HXQ23" s="159"/>
      <c r="HXR23" s="159"/>
      <c r="HXS23" s="159"/>
      <c r="HXT23" s="159"/>
      <c r="HXU23" s="159"/>
      <c r="HXV23" s="159"/>
      <c r="HXW23" s="159"/>
      <c r="HXX23" s="159"/>
      <c r="HXY23" s="159"/>
      <c r="HXZ23" s="159"/>
      <c r="HYA23" s="159"/>
      <c r="HYB23" s="159"/>
      <c r="HYC23" s="159"/>
      <c r="HYD23" s="159"/>
      <c r="HYE23" s="159"/>
      <c r="HYF23" s="159"/>
      <c r="HYG23" s="159"/>
      <c r="HYH23" s="159"/>
      <c r="HYI23" s="159"/>
      <c r="HYJ23" s="159"/>
      <c r="HYK23" s="159"/>
      <c r="HYL23" s="159"/>
      <c r="HYM23" s="159"/>
      <c r="HYN23" s="159"/>
      <c r="HYO23" s="159"/>
      <c r="HYP23" s="159"/>
      <c r="HYQ23" s="159"/>
      <c r="HYR23" s="159"/>
      <c r="HYS23" s="159"/>
      <c r="HYT23" s="159"/>
      <c r="HYU23" s="159"/>
      <c r="HYV23" s="159"/>
      <c r="HYW23" s="159"/>
      <c r="HYX23" s="159"/>
      <c r="HYY23" s="159"/>
      <c r="HYZ23" s="159"/>
      <c r="HZA23" s="159"/>
      <c r="HZB23" s="159"/>
      <c r="HZC23" s="159"/>
      <c r="HZD23" s="159"/>
      <c r="HZE23" s="159"/>
      <c r="HZF23" s="159"/>
      <c r="HZG23" s="159"/>
      <c r="HZH23" s="159"/>
      <c r="HZI23" s="159"/>
      <c r="HZJ23" s="159"/>
      <c r="HZK23" s="159"/>
      <c r="HZL23" s="159"/>
      <c r="HZM23" s="159"/>
      <c r="HZN23" s="159"/>
      <c r="HZO23" s="159"/>
      <c r="HZP23" s="159"/>
      <c r="HZQ23" s="159"/>
      <c r="HZR23" s="159"/>
      <c r="HZS23" s="159"/>
      <c r="HZT23" s="159"/>
      <c r="HZU23" s="159"/>
      <c r="HZV23" s="159"/>
      <c r="HZW23" s="159"/>
      <c r="HZX23" s="159"/>
      <c r="HZY23" s="159"/>
      <c r="HZZ23" s="159"/>
      <c r="IAA23" s="159"/>
      <c r="IAB23" s="159"/>
      <c r="IAC23" s="159"/>
      <c r="IAD23" s="159"/>
      <c r="IAE23" s="159"/>
      <c r="IAF23" s="159"/>
      <c r="IAG23" s="159"/>
      <c r="IAH23" s="159"/>
      <c r="IAI23" s="159"/>
      <c r="IAJ23" s="159"/>
      <c r="IAK23" s="159"/>
      <c r="IAL23" s="159"/>
      <c r="IAM23" s="159"/>
      <c r="IAN23" s="159"/>
      <c r="IAO23" s="159"/>
      <c r="IAP23" s="159"/>
      <c r="IAQ23" s="159"/>
      <c r="IAR23" s="159"/>
      <c r="IAS23" s="159"/>
      <c r="IAT23" s="159"/>
      <c r="IAU23" s="159"/>
      <c r="IAV23" s="159"/>
      <c r="IAW23" s="159"/>
      <c r="IAX23" s="159"/>
      <c r="IAY23" s="159"/>
      <c r="IAZ23" s="159"/>
      <c r="IBA23" s="159"/>
      <c r="IBB23" s="159"/>
      <c r="IBC23" s="159"/>
      <c r="IBD23" s="159"/>
      <c r="IBE23" s="159"/>
      <c r="IBF23" s="159"/>
      <c r="IBG23" s="159"/>
      <c r="IBH23" s="159"/>
      <c r="IBI23" s="159"/>
      <c r="IBJ23" s="159"/>
      <c r="IBK23" s="159"/>
      <c r="IBL23" s="159"/>
      <c r="IBM23" s="159"/>
      <c r="IBN23" s="159"/>
      <c r="IBO23" s="159"/>
      <c r="IBP23" s="159"/>
      <c r="IBQ23" s="159"/>
      <c r="IBR23" s="159"/>
      <c r="IBS23" s="159"/>
      <c r="IBT23" s="159"/>
      <c r="IBU23" s="159"/>
      <c r="IBV23" s="159"/>
      <c r="IBW23" s="159"/>
      <c r="IBX23" s="159"/>
      <c r="IBY23" s="159"/>
      <c r="IBZ23" s="159"/>
      <c r="ICA23" s="159"/>
      <c r="ICB23" s="159"/>
      <c r="ICC23" s="159"/>
      <c r="ICD23" s="159"/>
      <c r="ICE23" s="159"/>
      <c r="ICF23" s="159"/>
      <c r="ICG23" s="159"/>
      <c r="ICH23" s="159"/>
      <c r="ICI23" s="159"/>
      <c r="ICJ23" s="159"/>
      <c r="ICK23" s="159"/>
      <c r="ICL23" s="159"/>
      <c r="ICM23" s="159"/>
      <c r="ICN23" s="159"/>
      <c r="ICO23" s="159"/>
      <c r="ICP23" s="159"/>
      <c r="ICQ23" s="159"/>
      <c r="ICR23" s="159"/>
      <c r="ICS23" s="159"/>
      <c r="ICT23" s="159"/>
      <c r="ICU23" s="159"/>
      <c r="ICV23" s="159"/>
      <c r="ICW23" s="159"/>
      <c r="ICX23" s="159"/>
      <c r="ICY23" s="159"/>
      <c r="ICZ23" s="159"/>
      <c r="IDA23" s="159"/>
      <c r="IDB23" s="159"/>
      <c r="IDC23" s="159"/>
      <c r="IDD23" s="159"/>
      <c r="IDE23" s="159"/>
      <c r="IDF23" s="159"/>
      <c r="IDG23" s="159"/>
      <c r="IDH23" s="159"/>
      <c r="IDI23" s="159"/>
      <c r="IDJ23" s="159"/>
      <c r="IDK23" s="159"/>
      <c r="IDL23" s="159"/>
      <c r="IDM23" s="159"/>
      <c r="IDN23" s="159"/>
      <c r="IDO23" s="159"/>
      <c r="IDP23" s="159"/>
      <c r="IDQ23" s="159"/>
      <c r="IDR23" s="159"/>
      <c r="IDS23" s="159"/>
      <c r="IDT23" s="159"/>
      <c r="IDU23" s="159"/>
      <c r="IDV23" s="159"/>
      <c r="IDW23" s="159"/>
      <c r="IDX23" s="159"/>
      <c r="IDY23" s="159"/>
      <c r="IDZ23" s="159"/>
      <c r="IEA23" s="159"/>
      <c r="IEB23" s="159"/>
      <c r="IEC23" s="159"/>
      <c r="IED23" s="159"/>
      <c r="IEE23" s="159"/>
      <c r="IEF23" s="159"/>
      <c r="IEG23" s="159"/>
      <c r="IEH23" s="159"/>
      <c r="IEI23" s="159"/>
      <c r="IEJ23" s="159"/>
      <c r="IEK23" s="159"/>
      <c r="IEL23" s="159"/>
      <c r="IEM23" s="159"/>
      <c r="IEN23" s="159"/>
      <c r="IEO23" s="159"/>
      <c r="IEP23" s="159"/>
      <c r="IEQ23" s="159"/>
      <c r="IER23" s="159"/>
      <c r="IES23" s="159"/>
      <c r="IET23" s="159"/>
      <c r="IEU23" s="159"/>
      <c r="IEV23" s="159"/>
      <c r="IEW23" s="159"/>
      <c r="IEX23" s="159"/>
      <c r="IEY23" s="159"/>
      <c r="IEZ23" s="159"/>
      <c r="IFA23" s="159"/>
      <c r="IFB23" s="159"/>
      <c r="IFC23" s="159"/>
      <c r="IFD23" s="159"/>
      <c r="IFE23" s="159"/>
      <c r="IFF23" s="159"/>
      <c r="IFG23" s="159"/>
      <c r="IFH23" s="159"/>
      <c r="IFI23" s="159"/>
      <c r="IFJ23" s="159"/>
      <c r="IFK23" s="159"/>
      <c r="IFL23" s="159"/>
      <c r="IFM23" s="159"/>
      <c r="IFN23" s="159"/>
      <c r="IFO23" s="159"/>
      <c r="IFP23" s="159"/>
      <c r="IFQ23" s="159"/>
      <c r="IFR23" s="159"/>
      <c r="IFS23" s="159"/>
      <c r="IFT23" s="159"/>
      <c r="IFU23" s="159"/>
      <c r="IFV23" s="159"/>
      <c r="IFW23" s="159"/>
      <c r="IFX23" s="159"/>
      <c r="IFY23" s="159"/>
      <c r="IFZ23" s="159"/>
      <c r="IGA23" s="159"/>
      <c r="IGB23" s="159"/>
      <c r="IGC23" s="159"/>
      <c r="IGD23" s="159"/>
      <c r="IGE23" s="159"/>
      <c r="IGF23" s="159"/>
      <c r="IGG23" s="159"/>
      <c r="IGH23" s="159"/>
      <c r="IGI23" s="159"/>
      <c r="IGJ23" s="159"/>
      <c r="IGK23" s="159"/>
      <c r="IGL23" s="159"/>
      <c r="IGM23" s="159"/>
      <c r="IGN23" s="159"/>
      <c r="IGO23" s="159"/>
      <c r="IGP23" s="159"/>
      <c r="IGQ23" s="159"/>
      <c r="IGR23" s="159"/>
      <c r="IGS23" s="159"/>
      <c r="IGT23" s="159"/>
      <c r="IGU23" s="159"/>
      <c r="IGV23" s="159"/>
      <c r="IGW23" s="159"/>
      <c r="IGX23" s="159"/>
      <c r="IGY23" s="159"/>
      <c r="IGZ23" s="159"/>
      <c r="IHA23" s="159"/>
      <c r="IHB23" s="159"/>
      <c r="IHC23" s="159"/>
      <c r="IHD23" s="159"/>
      <c r="IHE23" s="159"/>
      <c r="IHF23" s="159"/>
      <c r="IHG23" s="159"/>
      <c r="IHH23" s="159"/>
      <c r="IHI23" s="159"/>
      <c r="IHJ23" s="159"/>
      <c r="IHK23" s="159"/>
      <c r="IHL23" s="159"/>
      <c r="IHM23" s="159"/>
      <c r="IHN23" s="159"/>
      <c r="IHO23" s="159"/>
      <c r="IHP23" s="159"/>
      <c r="IHQ23" s="159"/>
      <c r="IHR23" s="159"/>
      <c r="IHS23" s="159"/>
      <c r="IHT23" s="159"/>
      <c r="IHU23" s="159"/>
      <c r="IHV23" s="159"/>
      <c r="IHW23" s="159"/>
      <c r="IHX23" s="159"/>
      <c r="IHY23" s="159"/>
      <c r="IHZ23" s="159"/>
      <c r="IIA23" s="159"/>
      <c r="IIB23" s="159"/>
      <c r="IIC23" s="159"/>
      <c r="IID23" s="159"/>
      <c r="IIE23" s="159"/>
      <c r="IIF23" s="159"/>
      <c r="IIG23" s="159"/>
      <c r="IIH23" s="159"/>
      <c r="III23" s="159"/>
      <c r="IIJ23" s="159"/>
      <c r="IIK23" s="159"/>
      <c r="IIL23" s="159"/>
      <c r="IIM23" s="159"/>
      <c r="IIN23" s="159"/>
      <c r="IIO23" s="159"/>
      <c r="IIP23" s="159"/>
      <c r="IIQ23" s="159"/>
      <c r="IIR23" s="159"/>
      <c r="IIS23" s="159"/>
      <c r="IIT23" s="159"/>
      <c r="IIU23" s="159"/>
      <c r="IIV23" s="159"/>
      <c r="IIW23" s="159"/>
      <c r="IIX23" s="159"/>
      <c r="IIY23" s="159"/>
      <c r="IIZ23" s="159"/>
      <c r="IJA23" s="159"/>
      <c r="IJB23" s="159"/>
      <c r="IJC23" s="159"/>
      <c r="IJD23" s="159"/>
      <c r="IJE23" s="159"/>
      <c r="IJF23" s="159"/>
      <c r="IJG23" s="159"/>
      <c r="IJH23" s="159"/>
      <c r="IJI23" s="159"/>
      <c r="IJJ23" s="159"/>
      <c r="IJK23" s="159"/>
      <c r="IJL23" s="159"/>
      <c r="IJM23" s="159"/>
      <c r="IJN23" s="159"/>
      <c r="IJO23" s="159"/>
      <c r="IJP23" s="159"/>
      <c r="IJQ23" s="159"/>
      <c r="IJR23" s="159"/>
      <c r="IJS23" s="159"/>
      <c r="IJT23" s="159"/>
      <c r="IJU23" s="159"/>
      <c r="IJV23" s="159"/>
      <c r="IJW23" s="159"/>
      <c r="IJX23" s="159"/>
      <c r="IJY23" s="159"/>
      <c r="IJZ23" s="159"/>
      <c r="IKA23" s="159"/>
      <c r="IKB23" s="159"/>
      <c r="IKC23" s="159"/>
      <c r="IKD23" s="159"/>
      <c r="IKE23" s="159"/>
      <c r="IKF23" s="159"/>
      <c r="IKG23" s="159"/>
      <c r="IKH23" s="159"/>
      <c r="IKI23" s="159"/>
      <c r="IKJ23" s="159"/>
      <c r="IKK23" s="159"/>
      <c r="IKL23" s="159"/>
      <c r="IKM23" s="159"/>
      <c r="IKN23" s="159"/>
      <c r="IKO23" s="159"/>
      <c r="IKP23" s="159"/>
      <c r="IKQ23" s="159"/>
      <c r="IKR23" s="159"/>
      <c r="IKS23" s="159"/>
      <c r="IKT23" s="159"/>
      <c r="IKU23" s="159"/>
      <c r="IKV23" s="159"/>
      <c r="IKW23" s="159"/>
      <c r="IKX23" s="159"/>
      <c r="IKY23" s="159"/>
      <c r="IKZ23" s="159"/>
      <c r="ILA23" s="159"/>
      <c r="ILB23" s="159"/>
      <c r="ILC23" s="159"/>
      <c r="ILD23" s="159"/>
      <c r="ILE23" s="159"/>
      <c r="ILF23" s="159"/>
      <c r="ILG23" s="159"/>
      <c r="ILH23" s="159"/>
      <c r="ILI23" s="159"/>
      <c r="ILJ23" s="159"/>
      <c r="ILK23" s="159"/>
      <c r="ILL23" s="159"/>
      <c r="ILM23" s="159"/>
      <c r="ILN23" s="159"/>
      <c r="ILO23" s="159"/>
      <c r="ILP23" s="159"/>
      <c r="ILQ23" s="159"/>
      <c r="ILR23" s="159"/>
      <c r="ILS23" s="159"/>
      <c r="ILT23" s="159"/>
      <c r="ILU23" s="159"/>
      <c r="ILV23" s="159"/>
      <c r="ILW23" s="159"/>
      <c r="ILX23" s="159"/>
      <c r="ILY23" s="159"/>
      <c r="ILZ23" s="159"/>
      <c r="IMA23" s="159"/>
      <c r="IMB23" s="159"/>
      <c r="IMC23" s="159"/>
      <c r="IMD23" s="159"/>
      <c r="IME23" s="159"/>
      <c r="IMF23" s="159"/>
      <c r="IMG23" s="159"/>
      <c r="IMH23" s="159"/>
      <c r="IMI23" s="159"/>
      <c r="IMJ23" s="159"/>
      <c r="IMK23" s="159"/>
      <c r="IML23" s="159"/>
      <c r="IMM23" s="159"/>
      <c r="IMN23" s="159"/>
      <c r="IMO23" s="159"/>
      <c r="IMP23" s="159"/>
      <c r="IMQ23" s="159"/>
      <c r="IMR23" s="159"/>
      <c r="IMS23" s="159"/>
      <c r="IMT23" s="159"/>
      <c r="IMU23" s="159"/>
      <c r="IMV23" s="159"/>
      <c r="IMW23" s="159"/>
      <c r="IMX23" s="159"/>
      <c r="IMY23" s="159"/>
      <c r="IMZ23" s="159"/>
      <c r="INA23" s="159"/>
      <c r="INB23" s="159"/>
      <c r="INC23" s="159"/>
      <c r="IND23" s="159"/>
      <c r="INE23" s="159"/>
      <c r="INF23" s="159"/>
      <c r="ING23" s="159"/>
      <c r="INH23" s="159"/>
      <c r="INI23" s="159"/>
      <c r="INJ23" s="159"/>
      <c r="INK23" s="159"/>
      <c r="INL23" s="159"/>
      <c r="INM23" s="159"/>
      <c r="INN23" s="159"/>
      <c r="INO23" s="159"/>
      <c r="INP23" s="159"/>
      <c r="INQ23" s="159"/>
      <c r="INR23" s="159"/>
      <c r="INS23" s="159"/>
      <c r="INT23" s="159"/>
      <c r="INU23" s="159"/>
      <c r="INV23" s="159"/>
      <c r="INW23" s="159"/>
      <c r="INX23" s="159"/>
      <c r="INY23" s="159"/>
      <c r="INZ23" s="159"/>
      <c r="IOA23" s="159"/>
      <c r="IOB23" s="159"/>
      <c r="IOC23" s="159"/>
      <c r="IOD23" s="159"/>
      <c r="IOE23" s="159"/>
      <c r="IOF23" s="159"/>
      <c r="IOG23" s="159"/>
      <c r="IOH23" s="159"/>
      <c r="IOI23" s="159"/>
      <c r="IOJ23" s="159"/>
      <c r="IOK23" s="159"/>
      <c r="IOL23" s="159"/>
      <c r="IOM23" s="159"/>
      <c r="ION23" s="159"/>
      <c r="IOO23" s="159"/>
      <c r="IOP23" s="159"/>
      <c r="IOQ23" s="159"/>
      <c r="IOR23" s="159"/>
      <c r="IOS23" s="159"/>
      <c r="IOT23" s="159"/>
      <c r="IOU23" s="159"/>
      <c r="IOV23" s="159"/>
      <c r="IOW23" s="159"/>
      <c r="IOX23" s="159"/>
      <c r="IOY23" s="159"/>
      <c r="IOZ23" s="159"/>
      <c r="IPA23" s="159"/>
      <c r="IPB23" s="159"/>
      <c r="IPC23" s="159"/>
      <c r="IPD23" s="159"/>
      <c r="IPE23" s="159"/>
      <c r="IPF23" s="159"/>
      <c r="IPG23" s="159"/>
      <c r="IPH23" s="159"/>
      <c r="IPI23" s="159"/>
      <c r="IPJ23" s="159"/>
      <c r="IPK23" s="159"/>
      <c r="IPL23" s="159"/>
      <c r="IPM23" s="159"/>
      <c r="IPN23" s="159"/>
      <c r="IPO23" s="159"/>
      <c r="IPP23" s="159"/>
      <c r="IPQ23" s="159"/>
      <c r="IPR23" s="159"/>
      <c r="IPS23" s="159"/>
      <c r="IPT23" s="159"/>
      <c r="IPU23" s="159"/>
      <c r="IPV23" s="159"/>
      <c r="IPW23" s="159"/>
      <c r="IPX23" s="159"/>
      <c r="IPY23" s="159"/>
      <c r="IPZ23" s="159"/>
      <c r="IQA23" s="159"/>
      <c r="IQB23" s="159"/>
      <c r="IQC23" s="159"/>
      <c r="IQD23" s="159"/>
      <c r="IQE23" s="159"/>
      <c r="IQF23" s="159"/>
      <c r="IQG23" s="159"/>
      <c r="IQH23" s="159"/>
      <c r="IQI23" s="159"/>
      <c r="IQJ23" s="159"/>
      <c r="IQK23" s="159"/>
      <c r="IQL23" s="159"/>
      <c r="IQM23" s="159"/>
      <c r="IQN23" s="159"/>
      <c r="IQO23" s="159"/>
      <c r="IQP23" s="159"/>
      <c r="IQQ23" s="159"/>
      <c r="IQR23" s="159"/>
      <c r="IQS23" s="159"/>
      <c r="IQT23" s="159"/>
      <c r="IQU23" s="159"/>
      <c r="IQV23" s="159"/>
      <c r="IQW23" s="159"/>
      <c r="IQX23" s="159"/>
      <c r="IQY23" s="159"/>
      <c r="IQZ23" s="159"/>
      <c r="IRA23" s="159"/>
      <c r="IRB23" s="159"/>
      <c r="IRC23" s="159"/>
      <c r="IRD23" s="159"/>
      <c r="IRE23" s="159"/>
      <c r="IRF23" s="159"/>
      <c r="IRG23" s="159"/>
      <c r="IRH23" s="159"/>
      <c r="IRI23" s="159"/>
      <c r="IRJ23" s="159"/>
      <c r="IRK23" s="159"/>
      <c r="IRL23" s="159"/>
      <c r="IRM23" s="159"/>
      <c r="IRN23" s="159"/>
      <c r="IRO23" s="159"/>
      <c r="IRP23" s="159"/>
      <c r="IRQ23" s="159"/>
      <c r="IRR23" s="159"/>
      <c r="IRS23" s="159"/>
      <c r="IRT23" s="159"/>
      <c r="IRU23" s="159"/>
      <c r="IRV23" s="159"/>
      <c r="IRW23" s="159"/>
      <c r="IRX23" s="159"/>
      <c r="IRY23" s="159"/>
      <c r="IRZ23" s="159"/>
      <c r="ISA23" s="159"/>
      <c r="ISB23" s="159"/>
      <c r="ISC23" s="159"/>
      <c r="ISD23" s="159"/>
      <c r="ISE23" s="159"/>
      <c r="ISF23" s="159"/>
      <c r="ISG23" s="159"/>
      <c r="ISH23" s="159"/>
      <c r="ISI23" s="159"/>
      <c r="ISJ23" s="159"/>
      <c r="ISK23" s="159"/>
      <c r="ISL23" s="159"/>
      <c r="ISM23" s="159"/>
      <c r="ISN23" s="159"/>
      <c r="ISO23" s="159"/>
      <c r="ISP23" s="159"/>
      <c r="ISQ23" s="159"/>
      <c r="ISR23" s="159"/>
      <c r="ISS23" s="159"/>
      <c r="IST23" s="159"/>
      <c r="ISU23" s="159"/>
      <c r="ISV23" s="159"/>
      <c r="ISW23" s="159"/>
      <c r="ISX23" s="159"/>
      <c r="ISY23" s="159"/>
      <c r="ISZ23" s="159"/>
      <c r="ITA23" s="159"/>
      <c r="ITB23" s="159"/>
      <c r="ITC23" s="159"/>
      <c r="ITD23" s="159"/>
      <c r="ITE23" s="159"/>
      <c r="ITF23" s="159"/>
      <c r="ITG23" s="159"/>
      <c r="ITH23" s="159"/>
      <c r="ITI23" s="159"/>
      <c r="ITJ23" s="159"/>
      <c r="ITK23" s="159"/>
      <c r="ITL23" s="159"/>
      <c r="ITM23" s="159"/>
      <c r="ITN23" s="159"/>
      <c r="ITO23" s="159"/>
      <c r="ITP23" s="159"/>
      <c r="ITQ23" s="159"/>
      <c r="ITR23" s="159"/>
      <c r="ITS23" s="159"/>
      <c r="ITT23" s="159"/>
      <c r="ITU23" s="159"/>
      <c r="ITV23" s="159"/>
      <c r="ITW23" s="159"/>
      <c r="ITX23" s="159"/>
      <c r="ITY23" s="159"/>
      <c r="ITZ23" s="159"/>
      <c r="IUA23" s="159"/>
      <c r="IUB23" s="159"/>
      <c r="IUC23" s="159"/>
      <c r="IUD23" s="159"/>
      <c r="IUE23" s="159"/>
      <c r="IUF23" s="159"/>
      <c r="IUG23" s="159"/>
      <c r="IUH23" s="159"/>
      <c r="IUI23" s="159"/>
      <c r="IUJ23" s="159"/>
      <c r="IUK23" s="159"/>
      <c r="IUL23" s="159"/>
      <c r="IUM23" s="159"/>
      <c r="IUN23" s="159"/>
      <c r="IUO23" s="159"/>
      <c r="IUP23" s="159"/>
      <c r="IUQ23" s="159"/>
      <c r="IUR23" s="159"/>
      <c r="IUS23" s="159"/>
      <c r="IUT23" s="159"/>
      <c r="IUU23" s="159"/>
      <c r="IUV23" s="159"/>
      <c r="IUW23" s="159"/>
      <c r="IUX23" s="159"/>
      <c r="IUY23" s="159"/>
      <c r="IUZ23" s="159"/>
      <c r="IVA23" s="159"/>
      <c r="IVB23" s="159"/>
      <c r="IVC23" s="159"/>
      <c r="IVD23" s="159"/>
      <c r="IVE23" s="159"/>
      <c r="IVF23" s="159"/>
      <c r="IVG23" s="159"/>
      <c r="IVH23" s="159"/>
      <c r="IVI23" s="159"/>
      <c r="IVJ23" s="159"/>
      <c r="IVK23" s="159"/>
      <c r="IVL23" s="159"/>
      <c r="IVM23" s="159"/>
      <c r="IVN23" s="159"/>
      <c r="IVO23" s="159"/>
      <c r="IVP23" s="159"/>
      <c r="IVQ23" s="159"/>
      <c r="IVR23" s="159"/>
      <c r="IVS23" s="159"/>
      <c r="IVT23" s="159"/>
      <c r="IVU23" s="159"/>
      <c r="IVV23" s="159"/>
      <c r="IVW23" s="159"/>
      <c r="IVX23" s="159"/>
      <c r="IVY23" s="159"/>
      <c r="IVZ23" s="159"/>
      <c r="IWA23" s="159"/>
      <c r="IWB23" s="159"/>
      <c r="IWC23" s="159"/>
      <c r="IWD23" s="159"/>
      <c r="IWE23" s="159"/>
      <c r="IWF23" s="159"/>
      <c r="IWG23" s="159"/>
      <c r="IWH23" s="159"/>
      <c r="IWI23" s="159"/>
      <c r="IWJ23" s="159"/>
      <c r="IWK23" s="159"/>
      <c r="IWL23" s="159"/>
      <c r="IWM23" s="159"/>
      <c r="IWN23" s="159"/>
      <c r="IWO23" s="159"/>
      <c r="IWP23" s="159"/>
      <c r="IWQ23" s="159"/>
      <c r="IWR23" s="159"/>
      <c r="IWS23" s="159"/>
      <c r="IWT23" s="159"/>
      <c r="IWU23" s="159"/>
      <c r="IWV23" s="159"/>
      <c r="IWW23" s="159"/>
      <c r="IWX23" s="159"/>
      <c r="IWY23" s="159"/>
      <c r="IWZ23" s="159"/>
      <c r="IXA23" s="159"/>
      <c r="IXB23" s="159"/>
      <c r="IXC23" s="159"/>
      <c r="IXD23" s="159"/>
      <c r="IXE23" s="159"/>
      <c r="IXF23" s="159"/>
      <c r="IXG23" s="159"/>
      <c r="IXH23" s="159"/>
      <c r="IXI23" s="159"/>
      <c r="IXJ23" s="159"/>
      <c r="IXK23" s="159"/>
      <c r="IXL23" s="159"/>
      <c r="IXM23" s="159"/>
      <c r="IXN23" s="159"/>
      <c r="IXO23" s="159"/>
      <c r="IXP23" s="159"/>
      <c r="IXQ23" s="159"/>
      <c r="IXR23" s="159"/>
      <c r="IXS23" s="159"/>
      <c r="IXT23" s="159"/>
      <c r="IXU23" s="159"/>
      <c r="IXV23" s="159"/>
      <c r="IXW23" s="159"/>
      <c r="IXX23" s="159"/>
      <c r="IXY23" s="159"/>
      <c r="IXZ23" s="159"/>
      <c r="IYA23" s="159"/>
      <c r="IYB23" s="159"/>
      <c r="IYC23" s="159"/>
      <c r="IYD23" s="159"/>
      <c r="IYE23" s="159"/>
      <c r="IYF23" s="159"/>
      <c r="IYG23" s="159"/>
      <c r="IYH23" s="159"/>
      <c r="IYI23" s="159"/>
      <c r="IYJ23" s="159"/>
      <c r="IYK23" s="159"/>
      <c r="IYL23" s="159"/>
      <c r="IYM23" s="159"/>
      <c r="IYN23" s="159"/>
      <c r="IYO23" s="159"/>
      <c r="IYP23" s="159"/>
      <c r="IYQ23" s="159"/>
      <c r="IYR23" s="159"/>
      <c r="IYS23" s="159"/>
      <c r="IYT23" s="159"/>
      <c r="IYU23" s="159"/>
      <c r="IYV23" s="159"/>
      <c r="IYW23" s="159"/>
      <c r="IYX23" s="159"/>
      <c r="IYY23" s="159"/>
      <c r="IYZ23" s="159"/>
      <c r="IZA23" s="159"/>
      <c r="IZB23" s="159"/>
      <c r="IZC23" s="159"/>
      <c r="IZD23" s="159"/>
      <c r="IZE23" s="159"/>
      <c r="IZF23" s="159"/>
      <c r="IZG23" s="159"/>
      <c r="IZH23" s="159"/>
      <c r="IZI23" s="159"/>
      <c r="IZJ23" s="159"/>
      <c r="IZK23" s="159"/>
      <c r="IZL23" s="159"/>
      <c r="IZM23" s="159"/>
      <c r="IZN23" s="159"/>
      <c r="IZO23" s="159"/>
      <c r="IZP23" s="159"/>
      <c r="IZQ23" s="159"/>
      <c r="IZR23" s="159"/>
      <c r="IZS23" s="159"/>
      <c r="IZT23" s="159"/>
      <c r="IZU23" s="159"/>
      <c r="IZV23" s="159"/>
      <c r="IZW23" s="159"/>
      <c r="IZX23" s="159"/>
      <c r="IZY23" s="159"/>
      <c r="IZZ23" s="159"/>
      <c r="JAA23" s="159"/>
      <c r="JAB23" s="159"/>
      <c r="JAC23" s="159"/>
      <c r="JAD23" s="159"/>
      <c r="JAE23" s="159"/>
      <c r="JAF23" s="159"/>
      <c r="JAG23" s="159"/>
      <c r="JAH23" s="159"/>
      <c r="JAI23" s="159"/>
      <c r="JAJ23" s="159"/>
      <c r="JAK23" s="159"/>
      <c r="JAL23" s="159"/>
      <c r="JAM23" s="159"/>
      <c r="JAN23" s="159"/>
      <c r="JAO23" s="159"/>
      <c r="JAP23" s="159"/>
      <c r="JAQ23" s="159"/>
      <c r="JAR23" s="159"/>
      <c r="JAS23" s="159"/>
      <c r="JAT23" s="159"/>
      <c r="JAU23" s="159"/>
      <c r="JAV23" s="159"/>
      <c r="JAW23" s="159"/>
      <c r="JAX23" s="159"/>
      <c r="JAY23" s="159"/>
      <c r="JAZ23" s="159"/>
      <c r="JBA23" s="159"/>
      <c r="JBB23" s="159"/>
      <c r="JBC23" s="159"/>
      <c r="JBD23" s="159"/>
      <c r="JBE23" s="159"/>
      <c r="JBF23" s="159"/>
      <c r="JBG23" s="159"/>
      <c r="JBH23" s="159"/>
      <c r="JBI23" s="159"/>
      <c r="JBJ23" s="159"/>
      <c r="JBK23" s="159"/>
      <c r="JBL23" s="159"/>
      <c r="JBM23" s="159"/>
      <c r="JBN23" s="159"/>
      <c r="JBO23" s="159"/>
      <c r="JBP23" s="159"/>
      <c r="JBQ23" s="159"/>
      <c r="JBR23" s="159"/>
      <c r="JBS23" s="159"/>
      <c r="JBT23" s="159"/>
      <c r="JBU23" s="159"/>
      <c r="JBV23" s="159"/>
      <c r="JBW23" s="159"/>
      <c r="JBX23" s="159"/>
      <c r="JBY23" s="159"/>
      <c r="JBZ23" s="159"/>
      <c r="JCA23" s="159"/>
      <c r="JCB23" s="159"/>
      <c r="JCC23" s="159"/>
      <c r="JCD23" s="159"/>
      <c r="JCE23" s="159"/>
      <c r="JCF23" s="159"/>
      <c r="JCG23" s="159"/>
      <c r="JCH23" s="159"/>
      <c r="JCI23" s="159"/>
      <c r="JCJ23" s="159"/>
      <c r="JCK23" s="159"/>
      <c r="JCL23" s="159"/>
      <c r="JCM23" s="159"/>
      <c r="JCN23" s="159"/>
      <c r="JCO23" s="159"/>
      <c r="JCP23" s="159"/>
      <c r="JCQ23" s="159"/>
      <c r="JCR23" s="159"/>
      <c r="JCS23" s="159"/>
      <c r="JCT23" s="159"/>
      <c r="JCU23" s="159"/>
      <c r="JCV23" s="159"/>
      <c r="JCW23" s="159"/>
      <c r="JCX23" s="159"/>
      <c r="JCY23" s="159"/>
      <c r="JCZ23" s="159"/>
      <c r="JDA23" s="159"/>
      <c r="JDB23" s="159"/>
      <c r="JDC23" s="159"/>
      <c r="JDD23" s="159"/>
      <c r="JDE23" s="159"/>
      <c r="JDF23" s="159"/>
      <c r="JDG23" s="159"/>
      <c r="JDH23" s="159"/>
      <c r="JDI23" s="159"/>
      <c r="JDJ23" s="159"/>
      <c r="JDK23" s="159"/>
      <c r="JDL23" s="159"/>
      <c r="JDM23" s="159"/>
      <c r="JDN23" s="159"/>
      <c r="JDO23" s="159"/>
      <c r="JDP23" s="159"/>
      <c r="JDQ23" s="159"/>
      <c r="JDR23" s="159"/>
      <c r="JDS23" s="159"/>
      <c r="JDT23" s="159"/>
      <c r="JDU23" s="159"/>
      <c r="JDV23" s="159"/>
      <c r="JDW23" s="159"/>
      <c r="JDX23" s="159"/>
      <c r="JDY23" s="159"/>
      <c r="JDZ23" s="159"/>
      <c r="JEA23" s="159"/>
      <c r="JEB23" s="159"/>
      <c r="JEC23" s="159"/>
      <c r="JED23" s="159"/>
      <c r="JEE23" s="159"/>
      <c r="JEF23" s="159"/>
      <c r="JEG23" s="159"/>
      <c r="JEH23" s="159"/>
      <c r="JEI23" s="159"/>
      <c r="JEJ23" s="159"/>
      <c r="JEK23" s="159"/>
      <c r="JEL23" s="159"/>
      <c r="JEM23" s="159"/>
      <c r="JEN23" s="159"/>
      <c r="JEO23" s="159"/>
      <c r="JEP23" s="159"/>
      <c r="JEQ23" s="159"/>
      <c r="JER23" s="159"/>
      <c r="JES23" s="159"/>
      <c r="JET23" s="159"/>
      <c r="JEU23" s="159"/>
      <c r="JEV23" s="159"/>
      <c r="JEW23" s="159"/>
      <c r="JEX23" s="159"/>
      <c r="JEY23" s="159"/>
      <c r="JEZ23" s="159"/>
      <c r="JFA23" s="159"/>
      <c r="JFB23" s="159"/>
      <c r="JFC23" s="159"/>
      <c r="JFD23" s="159"/>
      <c r="JFE23" s="159"/>
      <c r="JFF23" s="159"/>
      <c r="JFG23" s="159"/>
      <c r="JFH23" s="159"/>
      <c r="JFI23" s="159"/>
      <c r="JFJ23" s="159"/>
      <c r="JFK23" s="159"/>
      <c r="JFL23" s="159"/>
      <c r="JFM23" s="159"/>
      <c r="JFN23" s="159"/>
      <c r="JFO23" s="159"/>
      <c r="JFP23" s="159"/>
      <c r="JFQ23" s="159"/>
      <c r="JFR23" s="159"/>
      <c r="JFS23" s="159"/>
      <c r="JFT23" s="159"/>
      <c r="JFU23" s="159"/>
      <c r="JFV23" s="159"/>
      <c r="JFW23" s="159"/>
      <c r="JFX23" s="159"/>
      <c r="JFY23" s="159"/>
      <c r="JFZ23" s="159"/>
      <c r="JGA23" s="159"/>
      <c r="JGB23" s="159"/>
      <c r="JGC23" s="159"/>
      <c r="JGD23" s="159"/>
      <c r="JGE23" s="159"/>
      <c r="JGF23" s="159"/>
      <c r="JGG23" s="159"/>
      <c r="JGH23" s="159"/>
      <c r="JGI23" s="159"/>
      <c r="JGJ23" s="159"/>
      <c r="JGK23" s="159"/>
      <c r="JGL23" s="159"/>
      <c r="JGM23" s="159"/>
      <c r="JGN23" s="159"/>
      <c r="JGO23" s="159"/>
      <c r="JGP23" s="159"/>
      <c r="JGQ23" s="159"/>
      <c r="JGR23" s="159"/>
      <c r="JGS23" s="159"/>
      <c r="JGT23" s="159"/>
      <c r="JGU23" s="159"/>
      <c r="JGV23" s="159"/>
      <c r="JGW23" s="159"/>
      <c r="JGX23" s="159"/>
      <c r="JGY23" s="159"/>
      <c r="JGZ23" s="159"/>
      <c r="JHA23" s="159"/>
      <c r="JHB23" s="159"/>
      <c r="JHC23" s="159"/>
      <c r="JHD23" s="159"/>
      <c r="JHE23" s="159"/>
      <c r="JHF23" s="159"/>
      <c r="JHG23" s="159"/>
      <c r="JHH23" s="159"/>
      <c r="JHI23" s="159"/>
      <c r="JHJ23" s="159"/>
      <c r="JHK23" s="159"/>
      <c r="JHL23" s="159"/>
      <c r="JHM23" s="159"/>
      <c r="JHN23" s="159"/>
      <c r="JHO23" s="159"/>
      <c r="JHP23" s="159"/>
      <c r="JHQ23" s="159"/>
      <c r="JHR23" s="159"/>
      <c r="JHS23" s="159"/>
      <c r="JHT23" s="159"/>
      <c r="JHU23" s="159"/>
      <c r="JHV23" s="159"/>
      <c r="JHW23" s="159"/>
      <c r="JHX23" s="159"/>
      <c r="JHY23" s="159"/>
      <c r="JHZ23" s="159"/>
      <c r="JIA23" s="159"/>
      <c r="JIB23" s="159"/>
      <c r="JIC23" s="159"/>
      <c r="JID23" s="159"/>
      <c r="JIE23" s="159"/>
      <c r="JIF23" s="159"/>
      <c r="JIG23" s="159"/>
      <c r="JIH23" s="159"/>
      <c r="JII23" s="159"/>
      <c r="JIJ23" s="159"/>
      <c r="JIK23" s="159"/>
      <c r="JIL23" s="159"/>
      <c r="JIM23" s="159"/>
      <c r="JIN23" s="159"/>
      <c r="JIO23" s="159"/>
      <c r="JIP23" s="159"/>
      <c r="JIQ23" s="159"/>
      <c r="JIR23" s="159"/>
      <c r="JIS23" s="159"/>
      <c r="JIT23" s="159"/>
      <c r="JIU23" s="159"/>
      <c r="JIV23" s="159"/>
      <c r="JIW23" s="159"/>
      <c r="JIX23" s="159"/>
      <c r="JIY23" s="159"/>
      <c r="JIZ23" s="159"/>
      <c r="JJA23" s="159"/>
      <c r="JJB23" s="159"/>
      <c r="JJC23" s="159"/>
      <c r="JJD23" s="159"/>
      <c r="JJE23" s="159"/>
      <c r="JJF23" s="159"/>
      <c r="JJG23" s="159"/>
      <c r="JJH23" s="159"/>
      <c r="JJI23" s="159"/>
      <c r="JJJ23" s="159"/>
      <c r="JJK23" s="159"/>
      <c r="JJL23" s="159"/>
      <c r="JJM23" s="159"/>
      <c r="JJN23" s="159"/>
      <c r="JJO23" s="159"/>
      <c r="JJP23" s="159"/>
      <c r="JJQ23" s="159"/>
      <c r="JJR23" s="159"/>
      <c r="JJS23" s="159"/>
      <c r="JJT23" s="159"/>
      <c r="JJU23" s="159"/>
      <c r="JJV23" s="159"/>
      <c r="JJW23" s="159"/>
      <c r="JJX23" s="159"/>
      <c r="JJY23" s="159"/>
      <c r="JJZ23" s="159"/>
      <c r="JKA23" s="159"/>
      <c r="JKB23" s="159"/>
      <c r="JKC23" s="159"/>
      <c r="JKD23" s="159"/>
      <c r="JKE23" s="159"/>
      <c r="JKF23" s="159"/>
      <c r="JKG23" s="159"/>
      <c r="JKH23" s="159"/>
      <c r="JKI23" s="159"/>
      <c r="JKJ23" s="159"/>
      <c r="JKK23" s="159"/>
      <c r="JKL23" s="159"/>
      <c r="JKM23" s="159"/>
      <c r="JKN23" s="159"/>
      <c r="JKO23" s="159"/>
      <c r="JKP23" s="159"/>
      <c r="JKQ23" s="159"/>
      <c r="JKR23" s="159"/>
      <c r="JKS23" s="159"/>
      <c r="JKT23" s="159"/>
      <c r="JKU23" s="159"/>
      <c r="JKV23" s="159"/>
      <c r="JKW23" s="159"/>
      <c r="JKX23" s="159"/>
      <c r="JKY23" s="159"/>
      <c r="JKZ23" s="159"/>
      <c r="JLA23" s="159"/>
      <c r="JLB23" s="159"/>
      <c r="JLC23" s="159"/>
      <c r="JLD23" s="159"/>
      <c r="JLE23" s="159"/>
      <c r="JLF23" s="159"/>
      <c r="JLG23" s="159"/>
      <c r="JLH23" s="159"/>
      <c r="JLI23" s="159"/>
      <c r="JLJ23" s="159"/>
      <c r="JLK23" s="159"/>
      <c r="JLL23" s="159"/>
      <c r="JLM23" s="159"/>
      <c r="JLN23" s="159"/>
      <c r="JLO23" s="159"/>
      <c r="JLP23" s="159"/>
      <c r="JLQ23" s="159"/>
      <c r="JLR23" s="159"/>
      <c r="JLS23" s="159"/>
      <c r="JLT23" s="159"/>
      <c r="JLU23" s="159"/>
      <c r="JLV23" s="159"/>
      <c r="JLW23" s="159"/>
      <c r="JLX23" s="159"/>
      <c r="JLY23" s="159"/>
      <c r="JLZ23" s="159"/>
      <c r="JMA23" s="159"/>
      <c r="JMB23" s="159"/>
      <c r="JMC23" s="159"/>
      <c r="JMD23" s="159"/>
      <c r="JME23" s="159"/>
      <c r="JMF23" s="159"/>
      <c r="JMG23" s="159"/>
      <c r="JMH23" s="159"/>
      <c r="JMI23" s="159"/>
      <c r="JMJ23" s="159"/>
      <c r="JMK23" s="159"/>
      <c r="JML23" s="159"/>
      <c r="JMM23" s="159"/>
      <c r="JMN23" s="159"/>
      <c r="JMO23" s="159"/>
      <c r="JMP23" s="159"/>
      <c r="JMQ23" s="159"/>
      <c r="JMR23" s="159"/>
      <c r="JMS23" s="159"/>
      <c r="JMT23" s="159"/>
      <c r="JMU23" s="159"/>
      <c r="JMV23" s="159"/>
      <c r="JMW23" s="159"/>
      <c r="JMX23" s="159"/>
      <c r="JMY23" s="159"/>
      <c r="JMZ23" s="159"/>
      <c r="JNA23" s="159"/>
      <c r="JNB23" s="159"/>
      <c r="JNC23" s="159"/>
      <c r="JND23" s="159"/>
      <c r="JNE23" s="159"/>
      <c r="JNF23" s="159"/>
      <c r="JNG23" s="159"/>
      <c r="JNH23" s="159"/>
      <c r="JNI23" s="159"/>
      <c r="JNJ23" s="159"/>
      <c r="JNK23" s="159"/>
      <c r="JNL23" s="159"/>
      <c r="JNM23" s="159"/>
      <c r="JNN23" s="159"/>
      <c r="JNO23" s="159"/>
      <c r="JNP23" s="159"/>
      <c r="JNQ23" s="159"/>
      <c r="JNR23" s="159"/>
      <c r="JNS23" s="159"/>
      <c r="JNT23" s="159"/>
      <c r="JNU23" s="159"/>
      <c r="JNV23" s="159"/>
      <c r="JNW23" s="159"/>
      <c r="JNX23" s="159"/>
      <c r="JNY23" s="159"/>
      <c r="JNZ23" s="159"/>
      <c r="JOA23" s="159"/>
      <c r="JOB23" s="159"/>
      <c r="JOC23" s="159"/>
      <c r="JOD23" s="159"/>
      <c r="JOE23" s="159"/>
      <c r="JOF23" s="159"/>
      <c r="JOG23" s="159"/>
      <c r="JOH23" s="159"/>
      <c r="JOI23" s="159"/>
      <c r="JOJ23" s="159"/>
      <c r="JOK23" s="159"/>
      <c r="JOL23" s="159"/>
      <c r="JOM23" s="159"/>
      <c r="JON23" s="159"/>
      <c r="JOO23" s="159"/>
      <c r="JOP23" s="159"/>
      <c r="JOQ23" s="159"/>
      <c r="JOR23" s="159"/>
      <c r="JOS23" s="159"/>
      <c r="JOT23" s="159"/>
      <c r="JOU23" s="159"/>
      <c r="JOV23" s="159"/>
      <c r="JOW23" s="159"/>
      <c r="JOX23" s="159"/>
      <c r="JOY23" s="159"/>
      <c r="JOZ23" s="159"/>
      <c r="JPA23" s="159"/>
      <c r="JPB23" s="159"/>
      <c r="JPC23" s="159"/>
      <c r="JPD23" s="159"/>
      <c r="JPE23" s="159"/>
      <c r="JPF23" s="159"/>
      <c r="JPG23" s="159"/>
      <c r="JPH23" s="159"/>
      <c r="JPI23" s="159"/>
      <c r="JPJ23" s="159"/>
      <c r="JPK23" s="159"/>
      <c r="JPL23" s="159"/>
      <c r="JPM23" s="159"/>
      <c r="JPN23" s="159"/>
      <c r="JPO23" s="159"/>
      <c r="JPP23" s="159"/>
      <c r="JPQ23" s="159"/>
      <c r="JPR23" s="159"/>
      <c r="JPS23" s="159"/>
      <c r="JPT23" s="159"/>
      <c r="JPU23" s="159"/>
      <c r="JPV23" s="159"/>
      <c r="JPW23" s="159"/>
      <c r="JPX23" s="159"/>
      <c r="JPY23" s="159"/>
      <c r="JPZ23" s="159"/>
      <c r="JQA23" s="159"/>
      <c r="JQB23" s="159"/>
      <c r="JQC23" s="159"/>
      <c r="JQD23" s="159"/>
      <c r="JQE23" s="159"/>
      <c r="JQF23" s="159"/>
      <c r="JQG23" s="159"/>
      <c r="JQH23" s="159"/>
      <c r="JQI23" s="159"/>
      <c r="JQJ23" s="159"/>
      <c r="JQK23" s="159"/>
      <c r="JQL23" s="159"/>
      <c r="JQM23" s="159"/>
      <c r="JQN23" s="159"/>
      <c r="JQO23" s="159"/>
      <c r="JQP23" s="159"/>
      <c r="JQQ23" s="159"/>
      <c r="JQR23" s="159"/>
      <c r="JQS23" s="159"/>
      <c r="JQT23" s="159"/>
      <c r="JQU23" s="159"/>
      <c r="JQV23" s="159"/>
      <c r="JQW23" s="159"/>
      <c r="JQX23" s="159"/>
      <c r="JQY23" s="159"/>
      <c r="JQZ23" s="159"/>
      <c r="JRA23" s="159"/>
      <c r="JRB23" s="159"/>
      <c r="JRC23" s="159"/>
      <c r="JRD23" s="159"/>
      <c r="JRE23" s="159"/>
      <c r="JRF23" s="159"/>
      <c r="JRG23" s="159"/>
      <c r="JRH23" s="159"/>
      <c r="JRI23" s="159"/>
      <c r="JRJ23" s="159"/>
      <c r="JRK23" s="159"/>
      <c r="JRL23" s="159"/>
      <c r="JRM23" s="159"/>
      <c r="JRN23" s="159"/>
      <c r="JRO23" s="159"/>
      <c r="JRP23" s="159"/>
      <c r="JRQ23" s="159"/>
      <c r="JRR23" s="159"/>
      <c r="JRS23" s="159"/>
      <c r="JRT23" s="159"/>
      <c r="JRU23" s="159"/>
      <c r="JRV23" s="159"/>
      <c r="JRW23" s="159"/>
      <c r="JRX23" s="159"/>
      <c r="JRY23" s="159"/>
      <c r="JRZ23" s="159"/>
      <c r="JSA23" s="159"/>
      <c r="JSB23" s="159"/>
      <c r="JSC23" s="159"/>
      <c r="JSD23" s="159"/>
      <c r="JSE23" s="159"/>
      <c r="JSF23" s="159"/>
      <c r="JSG23" s="159"/>
      <c r="JSH23" s="159"/>
      <c r="JSI23" s="159"/>
      <c r="JSJ23" s="159"/>
      <c r="JSK23" s="159"/>
      <c r="JSL23" s="159"/>
      <c r="JSM23" s="159"/>
      <c r="JSN23" s="159"/>
      <c r="JSO23" s="159"/>
      <c r="JSP23" s="159"/>
      <c r="JSQ23" s="159"/>
      <c r="JSR23" s="159"/>
      <c r="JSS23" s="159"/>
      <c r="JST23" s="159"/>
      <c r="JSU23" s="159"/>
      <c r="JSV23" s="159"/>
      <c r="JSW23" s="159"/>
      <c r="JSX23" s="159"/>
      <c r="JSY23" s="159"/>
      <c r="JSZ23" s="159"/>
      <c r="JTA23" s="159"/>
      <c r="JTB23" s="159"/>
      <c r="JTC23" s="159"/>
      <c r="JTD23" s="159"/>
      <c r="JTE23" s="159"/>
      <c r="JTF23" s="159"/>
      <c r="JTG23" s="159"/>
      <c r="JTH23" s="159"/>
      <c r="JTI23" s="159"/>
      <c r="JTJ23" s="159"/>
      <c r="JTK23" s="159"/>
      <c r="JTL23" s="159"/>
      <c r="JTM23" s="159"/>
      <c r="JTN23" s="159"/>
      <c r="JTO23" s="159"/>
      <c r="JTP23" s="159"/>
      <c r="JTQ23" s="159"/>
      <c r="JTR23" s="159"/>
      <c r="JTS23" s="159"/>
      <c r="JTT23" s="159"/>
      <c r="JTU23" s="159"/>
      <c r="JTV23" s="159"/>
      <c r="JTW23" s="159"/>
      <c r="JTX23" s="159"/>
      <c r="JTY23" s="159"/>
      <c r="JTZ23" s="159"/>
      <c r="JUA23" s="159"/>
      <c r="JUB23" s="159"/>
      <c r="JUC23" s="159"/>
      <c r="JUD23" s="159"/>
      <c r="JUE23" s="159"/>
      <c r="JUF23" s="159"/>
      <c r="JUG23" s="159"/>
      <c r="JUH23" s="159"/>
      <c r="JUI23" s="159"/>
      <c r="JUJ23" s="159"/>
      <c r="JUK23" s="159"/>
      <c r="JUL23" s="159"/>
      <c r="JUM23" s="159"/>
      <c r="JUN23" s="159"/>
      <c r="JUO23" s="159"/>
      <c r="JUP23" s="159"/>
      <c r="JUQ23" s="159"/>
      <c r="JUR23" s="159"/>
      <c r="JUS23" s="159"/>
      <c r="JUT23" s="159"/>
      <c r="JUU23" s="159"/>
      <c r="JUV23" s="159"/>
      <c r="JUW23" s="159"/>
      <c r="JUX23" s="159"/>
      <c r="JUY23" s="159"/>
      <c r="JUZ23" s="159"/>
      <c r="JVA23" s="159"/>
      <c r="JVB23" s="159"/>
      <c r="JVC23" s="159"/>
      <c r="JVD23" s="159"/>
      <c r="JVE23" s="159"/>
      <c r="JVF23" s="159"/>
      <c r="JVG23" s="159"/>
      <c r="JVH23" s="159"/>
      <c r="JVI23" s="159"/>
      <c r="JVJ23" s="159"/>
      <c r="JVK23" s="159"/>
      <c r="JVL23" s="159"/>
      <c r="JVM23" s="159"/>
      <c r="JVN23" s="159"/>
      <c r="JVO23" s="159"/>
      <c r="JVP23" s="159"/>
      <c r="JVQ23" s="159"/>
      <c r="JVR23" s="159"/>
      <c r="JVS23" s="159"/>
      <c r="JVT23" s="159"/>
      <c r="JVU23" s="159"/>
      <c r="JVV23" s="159"/>
      <c r="JVW23" s="159"/>
      <c r="JVX23" s="159"/>
      <c r="JVY23" s="159"/>
      <c r="JVZ23" s="159"/>
      <c r="JWA23" s="159"/>
      <c r="JWB23" s="159"/>
      <c r="JWC23" s="159"/>
      <c r="JWD23" s="159"/>
      <c r="JWE23" s="159"/>
      <c r="JWF23" s="159"/>
      <c r="JWG23" s="159"/>
      <c r="JWH23" s="159"/>
      <c r="JWI23" s="159"/>
      <c r="JWJ23" s="159"/>
      <c r="JWK23" s="159"/>
      <c r="JWL23" s="159"/>
      <c r="JWM23" s="159"/>
      <c r="JWN23" s="159"/>
      <c r="JWO23" s="159"/>
      <c r="JWP23" s="159"/>
      <c r="JWQ23" s="159"/>
      <c r="JWR23" s="159"/>
      <c r="JWS23" s="159"/>
      <c r="JWT23" s="159"/>
      <c r="JWU23" s="159"/>
      <c r="JWV23" s="159"/>
      <c r="JWW23" s="159"/>
      <c r="JWX23" s="159"/>
      <c r="JWY23" s="159"/>
      <c r="JWZ23" s="159"/>
      <c r="JXA23" s="159"/>
      <c r="JXB23" s="159"/>
      <c r="JXC23" s="159"/>
      <c r="JXD23" s="159"/>
      <c r="JXE23" s="159"/>
      <c r="JXF23" s="159"/>
      <c r="JXG23" s="159"/>
      <c r="JXH23" s="159"/>
      <c r="JXI23" s="159"/>
      <c r="JXJ23" s="159"/>
      <c r="JXK23" s="159"/>
      <c r="JXL23" s="159"/>
      <c r="JXM23" s="159"/>
      <c r="JXN23" s="159"/>
      <c r="JXO23" s="159"/>
      <c r="JXP23" s="159"/>
      <c r="JXQ23" s="159"/>
      <c r="JXR23" s="159"/>
      <c r="JXS23" s="159"/>
      <c r="JXT23" s="159"/>
      <c r="JXU23" s="159"/>
      <c r="JXV23" s="159"/>
      <c r="JXW23" s="159"/>
      <c r="JXX23" s="159"/>
      <c r="JXY23" s="159"/>
      <c r="JXZ23" s="159"/>
      <c r="JYA23" s="159"/>
      <c r="JYB23" s="159"/>
      <c r="JYC23" s="159"/>
      <c r="JYD23" s="159"/>
      <c r="JYE23" s="159"/>
      <c r="JYF23" s="159"/>
      <c r="JYG23" s="159"/>
      <c r="JYH23" s="159"/>
      <c r="JYI23" s="159"/>
      <c r="JYJ23" s="159"/>
      <c r="JYK23" s="159"/>
      <c r="JYL23" s="159"/>
      <c r="JYM23" s="159"/>
      <c r="JYN23" s="159"/>
      <c r="JYO23" s="159"/>
      <c r="JYP23" s="159"/>
      <c r="JYQ23" s="159"/>
      <c r="JYR23" s="159"/>
      <c r="JYS23" s="159"/>
      <c r="JYT23" s="159"/>
      <c r="JYU23" s="159"/>
      <c r="JYV23" s="159"/>
      <c r="JYW23" s="159"/>
      <c r="JYX23" s="159"/>
      <c r="JYY23" s="159"/>
      <c r="JYZ23" s="159"/>
      <c r="JZA23" s="159"/>
      <c r="JZB23" s="159"/>
      <c r="JZC23" s="159"/>
      <c r="JZD23" s="159"/>
      <c r="JZE23" s="159"/>
      <c r="JZF23" s="159"/>
      <c r="JZG23" s="159"/>
      <c r="JZH23" s="159"/>
      <c r="JZI23" s="159"/>
      <c r="JZJ23" s="159"/>
      <c r="JZK23" s="159"/>
      <c r="JZL23" s="159"/>
      <c r="JZM23" s="159"/>
      <c r="JZN23" s="159"/>
      <c r="JZO23" s="159"/>
      <c r="JZP23" s="159"/>
      <c r="JZQ23" s="159"/>
      <c r="JZR23" s="159"/>
      <c r="JZS23" s="159"/>
      <c r="JZT23" s="159"/>
      <c r="JZU23" s="159"/>
      <c r="JZV23" s="159"/>
      <c r="JZW23" s="159"/>
      <c r="JZX23" s="159"/>
      <c r="JZY23" s="159"/>
      <c r="JZZ23" s="159"/>
      <c r="KAA23" s="159"/>
      <c r="KAB23" s="159"/>
      <c r="KAC23" s="159"/>
      <c r="KAD23" s="159"/>
      <c r="KAE23" s="159"/>
      <c r="KAF23" s="159"/>
      <c r="KAG23" s="159"/>
      <c r="KAH23" s="159"/>
      <c r="KAI23" s="159"/>
      <c r="KAJ23" s="159"/>
      <c r="KAK23" s="159"/>
      <c r="KAL23" s="159"/>
      <c r="KAM23" s="159"/>
      <c r="KAN23" s="159"/>
      <c r="KAO23" s="159"/>
      <c r="KAP23" s="159"/>
      <c r="KAQ23" s="159"/>
      <c r="KAR23" s="159"/>
      <c r="KAS23" s="159"/>
      <c r="KAT23" s="159"/>
      <c r="KAU23" s="159"/>
      <c r="KAV23" s="159"/>
      <c r="KAW23" s="159"/>
      <c r="KAX23" s="159"/>
      <c r="KAY23" s="159"/>
      <c r="KAZ23" s="159"/>
      <c r="KBA23" s="159"/>
      <c r="KBB23" s="159"/>
      <c r="KBC23" s="159"/>
      <c r="KBD23" s="159"/>
      <c r="KBE23" s="159"/>
      <c r="KBF23" s="159"/>
      <c r="KBG23" s="159"/>
      <c r="KBH23" s="159"/>
      <c r="KBI23" s="159"/>
      <c r="KBJ23" s="159"/>
      <c r="KBK23" s="159"/>
      <c r="KBL23" s="159"/>
      <c r="KBM23" s="159"/>
      <c r="KBN23" s="159"/>
      <c r="KBO23" s="159"/>
      <c r="KBP23" s="159"/>
      <c r="KBQ23" s="159"/>
      <c r="KBR23" s="159"/>
      <c r="KBS23" s="159"/>
      <c r="KBT23" s="159"/>
      <c r="KBU23" s="159"/>
      <c r="KBV23" s="159"/>
      <c r="KBW23" s="159"/>
      <c r="KBX23" s="159"/>
      <c r="KBY23" s="159"/>
      <c r="KBZ23" s="159"/>
      <c r="KCA23" s="159"/>
      <c r="KCB23" s="159"/>
      <c r="KCC23" s="159"/>
      <c r="KCD23" s="159"/>
      <c r="KCE23" s="159"/>
      <c r="KCF23" s="159"/>
      <c r="KCG23" s="159"/>
      <c r="KCH23" s="159"/>
      <c r="KCI23" s="159"/>
      <c r="KCJ23" s="159"/>
      <c r="KCK23" s="159"/>
      <c r="KCL23" s="159"/>
      <c r="KCM23" s="159"/>
      <c r="KCN23" s="159"/>
      <c r="KCO23" s="159"/>
      <c r="KCP23" s="159"/>
      <c r="KCQ23" s="159"/>
      <c r="KCR23" s="159"/>
      <c r="KCS23" s="159"/>
      <c r="KCT23" s="159"/>
      <c r="KCU23" s="159"/>
      <c r="KCV23" s="159"/>
      <c r="KCW23" s="159"/>
      <c r="KCX23" s="159"/>
      <c r="KCY23" s="159"/>
      <c r="KCZ23" s="159"/>
      <c r="KDA23" s="159"/>
      <c r="KDB23" s="159"/>
      <c r="KDC23" s="159"/>
      <c r="KDD23" s="159"/>
      <c r="KDE23" s="159"/>
      <c r="KDF23" s="159"/>
      <c r="KDG23" s="159"/>
      <c r="KDH23" s="159"/>
      <c r="KDI23" s="159"/>
      <c r="KDJ23" s="159"/>
      <c r="KDK23" s="159"/>
      <c r="KDL23" s="159"/>
      <c r="KDM23" s="159"/>
      <c r="KDN23" s="159"/>
      <c r="KDO23" s="159"/>
      <c r="KDP23" s="159"/>
      <c r="KDQ23" s="159"/>
      <c r="KDR23" s="159"/>
      <c r="KDS23" s="159"/>
      <c r="KDT23" s="159"/>
      <c r="KDU23" s="159"/>
      <c r="KDV23" s="159"/>
      <c r="KDW23" s="159"/>
      <c r="KDX23" s="159"/>
      <c r="KDY23" s="159"/>
      <c r="KDZ23" s="159"/>
      <c r="KEA23" s="159"/>
      <c r="KEB23" s="159"/>
      <c r="KEC23" s="159"/>
      <c r="KED23" s="159"/>
      <c r="KEE23" s="159"/>
      <c r="KEF23" s="159"/>
      <c r="KEG23" s="159"/>
      <c r="KEH23" s="159"/>
      <c r="KEI23" s="159"/>
      <c r="KEJ23" s="159"/>
      <c r="KEK23" s="159"/>
      <c r="KEL23" s="159"/>
      <c r="KEM23" s="159"/>
      <c r="KEN23" s="159"/>
      <c r="KEO23" s="159"/>
      <c r="KEP23" s="159"/>
      <c r="KEQ23" s="159"/>
      <c r="KER23" s="159"/>
      <c r="KES23" s="159"/>
      <c r="KET23" s="159"/>
      <c r="KEU23" s="159"/>
      <c r="KEV23" s="159"/>
      <c r="KEW23" s="159"/>
      <c r="KEX23" s="159"/>
      <c r="KEY23" s="159"/>
      <c r="KEZ23" s="159"/>
      <c r="KFA23" s="159"/>
      <c r="KFB23" s="159"/>
      <c r="KFC23" s="159"/>
      <c r="KFD23" s="159"/>
      <c r="KFE23" s="159"/>
      <c r="KFF23" s="159"/>
      <c r="KFG23" s="159"/>
      <c r="KFH23" s="159"/>
      <c r="KFI23" s="159"/>
      <c r="KFJ23" s="159"/>
      <c r="KFK23" s="159"/>
      <c r="KFL23" s="159"/>
      <c r="KFM23" s="159"/>
      <c r="KFN23" s="159"/>
      <c r="KFO23" s="159"/>
      <c r="KFP23" s="159"/>
      <c r="KFQ23" s="159"/>
      <c r="KFR23" s="159"/>
      <c r="KFS23" s="159"/>
      <c r="KFT23" s="159"/>
      <c r="KFU23" s="159"/>
      <c r="KFV23" s="159"/>
      <c r="KFW23" s="159"/>
      <c r="KFX23" s="159"/>
      <c r="KFY23" s="159"/>
      <c r="KFZ23" s="159"/>
      <c r="KGA23" s="159"/>
      <c r="KGB23" s="159"/>
      <c r="KGC23" s="159"/>
      <c r="KGD23" s="159"/>
      <c r="KGE23" s="159"/>
      <c r="KGF23" s="159"/>
      <c r="KGG23" s="159"/>
      <c r="KGH23" s="159"/>
      <c r="KGI23" s="159"/>
      <c r="KGJ23" s="159"/>
      <c r="KGK23" s="159"/>
      <c r="KGL23" s="159"/>
      <c r="KGM23" s="159"/>
      <c r="KGN23" s="159"/>
      <c r="KGO23" s="159"/>
      <c r="KGP23" s="159"/>
      <c r="KGQ23" s="159"/>
      <c r="KGR23" s="159"/>
      <c r="KGS23" s="159"/>
      <c r="KGT23" s="159"/>
      <c r="KGU23" s="159"/>
      <c r="KGV23" s="159"/>
      <c r="KGW23" s="159"/>
      <c r="KGX23" s="159"/>
      <c r="KGY23" s="159"/>
      <c r="KGZ23" s="159"/>
      <c r="KHA23" s="159"/>
      <c r="KHB23" s="159"/>
      <c r="KHC23" s="159"/>
      <c r="KHD23" s="159"/>
      <c r="KHE23" s="159"/>
      <c r="KHF23" s="159"/>
      <c r="KHG23" s="159"/>
      <c r="KHH23" s="159"/>
      <c r="KHI23" s="159"/>
      <c r="KHJ23" s="159"/>
      <c r="KHK23" s="159"/>
      <c r="KHL23" s="159"/>
      <c r="KHM23" s="159"/>
      <c r="KHN23" s="159"/>
      <c r="KHO23" s="159"/>
      <c r="KHP23" s="159"/>
      <c r="KHQ23" s="159"/>
      <c r="KHR23" s="159"/>
      <c r="KHS23" s="159"/>
      <c r="KHT23" s="159"/>
      <c r="KHU23" s="159"/>
      <c r="KHV23" s="159"/>
      <c r="KHW23" s="159"/>
      <c r="KHX23" s="159"/>
      <c r="KHY23" s="159"/>
      <c r="KHZ23" s="159"/>
      <c r="KIA23" s="159"/>
      <c r="KIB23" s="159"/>
      <c r="KIC23" s="159"/>
      <c r="KID23" s="159"/>
      <c r="KIE23" s="159"/>
      <c r="KIF23" s="159"/>
      <c r="KIG23" s="159"/>
      <c r="KIH23" s="159"/>
      <c r="KII23" s="159"/>
      <c r="KIJ23" s="159"/>
      <c r="KIK23" s="159"/>
      <c r="KIL23" s="159"/>
      <c r="KIM23" s="159"/>
      <c r="KIN23" s="159"/>
      <c r="KIO23" s="159"/>
      <c r="KIP23" s="159"/>
      <c r="KIQ23" s="159"/>
      <c r="KIR23" s="159"/>
      <c r="KIS23" s="159"/>
      <c r="KIT23" s="159"/>
      <c r="KIU23" s="159"/>
      <c r="KIV23" s="159"/>
      <c r="KIW23" s="159"/>
      <c r="KIX23" s="159"/>
      <c r="KIY23" s="159"/>
      <c r="KIZ23" s="159"/>
      <c r="KJA23" s="159"/>
      <c r="KJB23" s="159"/>
      <c r="KJC23" s="159"/>
      <c r="KJD23" s="159"/>
      <c r="KJE23" s="159"/>
      <c r="KJF23" s="159"/>
      <c r="KJG23" s="159"/>
      <c r="KJH23" s="159"/>
      <c r="KJI23" s="159"/>
      <c r="KJJ23" s="159"/>
      <c r="KJK23" s="159"/>
      <c r="KJL23" s="159"/>
      <c r="KJM23" s="159"/>
      <c r="KJN23" s="159"/>
      <c r="KJO23" s="159"/>
      <c r="KJP23" s="159"/>
      <c r="KJQ23" s="159"/>
      <c r="KJR23" s="159"/>
      <c r="KJS23" s="159"/>
      <c r="KJT23" s="159"/>
      <c r="KJU23" s="159"/>
      <c r="KJV23" s="159"/>
      <c r="KJW23" s="159"/>
      <c r="KJX23" s="159"/>
      <c r="KJY23" s="159"/>
      <c r="KJZ23" s="159"/>
      <c r="KKA23" s="159"/>
      <c r="KKB23" s="159"/>
      <c r="KKC23" s="159"/>
      <c r="KKD23" s="159"/>
      <c r="KKE23" s="159"/>
      <c r="KKF23" s="159"/>
      <c r="KKG23" s="159"/>
      <c r="KKH23" s="159"/>
      <c r="KKI23" s="159"/>
      <c r="KKJ23" s="159"/>
      <c r="KKK23" s="159"/>
      <c r="KKL23" s="159"/>
      <c r="KKM23" s="159"/>
      <c r="KKN23" s="159"/>
      <c r="KKO23" s="159"/>
      <c r="KKP23" s="159"/>
      <c r="KKQ23" s="159"/>
      <c r="KKR23" s="159"/>
      <c r="KKS23" s="159"/>
      <c r="KKT23" s="159"/>
      <c r="KKU23" s="159"/>
      <c r="KKV23" s="159"/>
      <c r="KKW23" s="159"/>
      <c r="KKX23" s="159"/>
      <c r="KKY23" s="159"/>
      <c r="KKZ23" s="159"/>
      <c r="KLA23" s="159"/>
      <c r="KLB23" s="159"/>
      <c r="KLC23" s="159"/>
      <c r="KLD23" s="159"/>
      <c r="KLE23" s="159"/>
      <c r="KLF23" s="159"/>
      <c r="KLG23" s="159"/>
      <c r="KLH23" s="159"/>
      <c r="KLI23" s="159"/>
      <c r="KLJ23" s="159"/>
      <c r="KLK23" s="159"/>
      <c r="KLL23" s="159"/>
      <c r="KLM23" s="159"/>
      <c r="KLN23" s="159"/>
      <c r="KLO23" s="159"/>
      <c r="KLP23" s="159"/>
      <c r="KLQ23" s="159"/>
      <c r="KLR23" s="159"/>
      <c r="KLS23" s="159"/>
      <c r="KLT23" s="159"/>
      <c r="KLU23" s="159"/>
      <c r="KLV23" s="159"/>
      <c r="KLW23" s="159"/>
      <c r="KLX23" s="159"/>
      <c r="KLY23" s="159"/>
      <c r="KLZ23" s="159"/>
      <c r="KMA23" s="159"/>
      <c r="KMB23" s="159"/>
      <c r="KMC23" s="159"/>
      <c r="KMD23" s="159"/>
      <c r="KME23" s="159"/>
      <c r="KMF23" s="159"/>
      <c r="KMG23" s="159"/>
      <c r="KMH23" s="159"/>
      <c r="KMI23" s="159"/>
      <c r="KMJ23" s="159"/>
      <c r="KMK23" s="159"/>
      <c r="KML23" s="159"/>
      <c r="KMM23" s="159"/>
      <c r="KMN23" s="159"/>
      <c r="KMO23" s="159"/>
      <c r="KMP23" s="159"/>
      <c r="KMQ23" s="159"/>
      <c r="KMR23" s="159"/>
      <c r="KMS23" s="159"/>
      <c r="KMT23" s="159"/>
      <c r="KMU23" s="159"/>
      <c r="KMV23" s="159"/>
      <c r="KMW23" s="159"/>
      <c r="KMX23" s="159"/>
      <c r="KMY23" s="159"/>
      <c r="KMZ23" s="159"/>
      <c r="KNA23" s="159"/>
      <c r="KNB23" s="159"/>
      <c r="KNC23" s="159"/>
      <c r="KND23" s="159"/>
      <c r="KNE23" s="159"/>
      <c r="KNF23" s="159"/>
      <c r="KNG23" s="159"/>
      <c r="KNH23" s="159"/>
      <c r="KNI23" s="159"/>
      <c r="KNJ23" s="159"/>
      <c r="KNK23" s="159"/>
      <c r="KNL23" s="159"/>
      <c r="KNM23" s="159"/>
      <c r="KNN23" s="159"/>
      <c r="KNO23" s="159"/>
      <c r="KNP23" s="159"/>
      <c r="KNQ23" s="159"/>
      <c r="KNR23" s="159"/>
      <c r="KNS23" s="159"/>
      <c r="KNT23" s="159"/>
      <c r="KNU23" s="159"/>
      <c r="KNV23" s="159"/>
      <c r="KNW23" s="159"/>
      <c r="KNX23" s="159"/>
      <c r="KNY23" s="159"/>
      <c r="KNZ23" s="159"/>
      <c r="KOA23" s="159"/>
      <c r="KOB23" s="159"/>
      <c r="KOC23" s="159"/>
      <c r="KOD23" s="159"/>
      <c r="KOE23" s="159"/>
      <c r="KOF23" s="159"/>
      <c r="KOG23" s="159"/>
      <c r="KOH23" s="159"/>
      <c r="KOI23" s="159"/>
      <c r="KOJ23" s="159"/>
      <c r="KOK23" s="159"/>
      <c r="KOL23" s="159"/>
      <c r="KOM23" s="159"/>
      <c r="KON23" s="159"/>
      <c r="KOO23" s="159"/>
      <c r="KOP23" s="159"/>
      <c r="KOQ23" s="159"/>
      <c r="KOR23" s="159"/>
      <c r="KOS23" s="159"/>
      <c r="KOT23" s="159"/>
      <c r="KOU23" s="159"/>
      <c r="KOV23" s="159"/>
      <c r="KOW23" s="159"/>
      <c r="KOX23" s="159"/>
      <c r="KOY23" s="159"/>
      <c r="KOZ23" s="159"/>
      <c r="KPA23" s="159"/>
      <c r="KPB23" s="159"/>
      <c r="KPC23" s="159"/>
      <c r="KPD23" s="159"/>
      <c r="KPE23" s="159"/>
      <c r="KPF23" s="159"/>
      <c r="KPG23" s="159"/>
      <c r="KPH23" s="159"/>
      <c r="KPI23" s="159"/>
      <c r="KPJ23" s="159"/>
      <c r="KPK23" s="159"/>
      <c r="KPL23" s="159"/>
      <c r="KPM23" s="159"/>
      <c r="KPN23" s="159"/>
      <c r="KPO23" s="159"/>
      <c r="KPP23" s="159"/>
      <c r="KPQ23" s="159"/>
      <c r="KPR23" s="159"/>
      <c r="KPS23" s="159"/>
      <c r="KPT23" s="159"/>
      <c r="KPU23" s="159"/>
      <c r="KPV23" s="159"/>
      <c r="KPW23" s="159"/>
      <c r="KPX23" s="159"/>
      <c r="KPY23" s="159"/>
      <c r="KPZ23" s="159"/>
      <c r="KQA23" s="159"/>
      <c r="KQB23" s="159"/>
      <c r="KQC23" s="159"/>
      <c r="KQD23" s="159"/>
      <c r="KQE23" s="159"/>
      <c r="KQF23" s="159"/>
      <c r="KQG23" s="159"/>
      <c r="KQH23" s="159"/>
      <c r="KQI23" s="159"/>
      <c r="KQJ23" s="159"/>
      <c r="KQK23" s="159"/>
      <c r="KQL23" s="159"/>
      <c r="KQM23" s="159"/>
      <c r="KQN23" s="159"/>
      <c r="KQO23" s="159"/>
      <c r="KQP23" s="159"/>
      <c r="KQQ23" s="159"/>
      <c r="KQR23" s="159"/>
      <c r="KQS23" s="159"/>
      <c r="KQT23" s="159"/>
      <c r="KQU23" s="159"/>
      <c r="KQV23" s="159"/>
      <c r="KQW23" s="159"/>
      <c r="KQX23" s="159"/>
      <c r="KQY23" s="159"/>
      <c r="KQZ23" s="159"/>
      <c r="KRA23" s="159"/>
      <c r="KRB23" s="159"/>
      <c r="KRC23" s="159"/>
      <c r="KRD23" s="159"/>
      <c r="KRE23" s="159"/>
      <c r="KRF23" s="159"/>
      <c r="KRG23" s="159"/>
      <c r="KRH23" s="159"/>
      <c r="KRI23" s="159"/>
      <c r="KRJ23" s="159"/>
      <c r="KRK23" s="159"/>
      <c r="KRL23" s="159"/>
      <c r="KRM23" s="159"/>
      <c r="KRN23" s="159"/>
      <c r="KRO23" s="159"/>
      <c r="KRP23" s="159"/>
      <c r="KRQ23" s="159"/>
      <c r="KRR23" s="159"/>
      <c r="KRS23" s="159"/>
      <c r="KRT23" s="159"/>
      <c r="KRU23" s="159"/>
      <c r="KRV23" s="159"/>
      <c r="KRW23" s="159"/>
      <c r="KRX23" s="159"/>
      <c r="KRY23" s="159"/>
      <c r="KRZ23" s="159"/>
      <c r="KSA23" s="159"/>
      <c r="KSB23" s="159"/>
      <c r="KSC23" s="159"/>
      <c r="KSD23" s="159"/>
      <c r="KSE23" s="159"/>
      <c r="KSF23" s="159"/>
      <c r="KSG23" s="159"/>
      <c r="KSH23" s="159"/>
      <c r="KSI23" s="159"/>
      <c r="KSJ23" s="159"/>
      <c r="KSK23" s="159"/>
      <c r="KSL23" s="159"/>
      <c r="KSM23" s="159"/>
      <c r="KSN23" s="159"/>
      <c r="KSO23" s="159"/>
      <c r="KSP23" s="159"/>
      <c r="KSQ23" s="159"/>
      <c r="KSR23" s="159"/>
      <c r="KSS23" s="159"/>
      <c r="KST23" s="159"/>
      <c r="KSU23" s="159"/>
      <c r="KSV23" s="159"/>
      <c r="KSW23" s="159"/>
      <c r="KSX23" s="159"/>
      <c r="KSY23" s="159"/>
      <c r="KSZ23" s="159"/>
      <c r="KTA23" s="159"/>
      <c r="KTB23" s="159"/>
      <c r="KTC23" s="159"/>
      <c r="KTD23" s="159"/>
      <c r="KTE23" s="159"/>
      <c r="KTF23" s="159"/>
      <c r="KTG23" s="159"/>
      <c r="KTH23" s="159"/>
      <c r="KTI23" s="159"/>
      <c r="KTJ23" s="159"/>
      <c r="KTK23" s="159"/>
      <c r="KTL23" s="159"/>
      <c r="KTM23" s="159"/>
      <c r="KTN23" s="159"/>
      <c r="KTO23" s="159"/>
      <c r="KTP23" s="159"/>
      <c r="KTQ23" s="159"/>
      <c r="KTR23" s="159"/>
      <c r="KTS23" s="159"/>
      <c r="KTT23" s="159"/>
      <c r="KTU23" s="159"/>
      <c r="KTV23" s="159"/>
      <c r="KTW23" s="159"/>
      <c r="KTX23" s="159"/>
      <c r="KTY23" s="159"/>
      <c r="KTZ23" s="159"/>
      <c r="KUA23" s="159"/>
      <c r="KUB23" s="159"/>
      <c r="KUC23" s="159"/>
      <c r="KUD23" s="159"/>
      <c r="KUE23" s="159"/>
      <c r="KUF23" s="159"/>
      <c r="KUG23" s="159"/>
      <c r="KUH23" s="159"/>
      <c r="KUI23" s="159"/>
      <c r="KUJ23" s="159"/>
      <c r="KUK23" s="159"/>
      <c r="KUL23" s="159"/>
      <c r="KUM23" s="159"/>
      <c r="KUN23" s="159"/>
      <c r="KUO23" s="159"/>
      <c r="KUP23" s="159"/>
      <c r="KUQ23" s="159"/>
      <c r="KUR23" s="159"/>
      <c r="KUS23" s="159"/>
      <c r="KUT23" s="159"/>
      <c r="KUU23" s="159"/>
      <c r="KUV23" s="159"/>
      <c r="KUW23" s="159"/>
      <c r="KUX23" s="159"/>
      <c r="KUY23" s="159"/>
      <c r="KUZ23" s="159"/>
      <c r="KVA23" s="159"/>
      <c r="KVB23" s="159"/>
      <c r="KVC23" s="159"/>
      <c r="KVD23" s="159"/>
      <c r="KVE23" s="159"/>
      <c r="KVF23" s="159"/>
      <c r="KVG23" s="159"/>
      <c r="KVH23" s="159"/>
      <c r="KVI23" s="159"/>
      <c r="KVJ23" s="159"/>
      <c r="KVK23" s="159"/>
      <c r="KVL23" s="159"/>
      <c r="KVM23" s="159"/>
      <c r="KVN23" s="159"/>
      <c r="KVO23" s="159"/>
      <c r="KVP23" s="159"/>
      <c r="KVQ23" s="159"/>
      <c r="KVR23" s="159"/>
      <c r="KVS23" s="159"/>
      <c r="KVT23" s="159"/>
      <c r="KVU23" s="159"/>
      <c r="KVV23" s="159"/>
      <c r="KVW23" s="159"/>
      <c r="KVX23" s="159"/>
      <c r="KVY23" s="159"/>
      <c r="KVZ23" s="159"/>
      <c r="KWA23" s="159"/>
      <c r="KWB23" s="159"/>
      <c r="KWC23" s="159"/>
      <c r="KWD23" s="159"/>
      <c r="KWE23" s="159"/>
      <c r="KWF23" s="159"/>
      <c r="KWG23" s="159"/>
      <c r="KWH23" s="159"/>
      <c r="KWI23" s="159"/>
      <c r="KWJ23" s="159"/>
      <c r="KWK23" s="159"/>
      <c r="KWL23" s="159"/>
      <c r="KWM23" s="159"/>
      <c r="KWN23" s="159"/>
      <c r="KWO23" s="159"/>
      <c r="KWP23" s="159"/>
      <c r="KWQ23" s="159"/>
      <c r="KWR23" s="159"/>
      <c r="KWS23" s="159"/>
      <c r="KWT23" s="159"/>
      <c r="KWU23" s="159"/>
      <c r="KWV23" s="159"/>
      <c r="KWW23" s="159"/>
      <c r="KWX23" s="159"/>
      <c r="KWY23" s="159"/>
      <c r="KWZ23" s="159"/>
      <c r="KXA23" s="159"/>
      <c r="KXB23" s="159"/>
      <c r="KXC23" s="159"/>
      <c r="KXD23" s="159"/>
      <c r="KXE23" s="159"/>
      <c r="KXF23" s="159"/>
      <c r="KXG23" s="159"/>
      <c r="KXH23" s="159"/>
      <c r="KXI23" s="159"/>
      <c r="KXJ23" s="159"/>
      <c r="KXK23" s="159"/>
      <c r="KXL23" s="159"/>
      <c r="KXM23" s="159"/>
      <c r="KXN23" s="159"/>
      <c r="KXO23" s="159"/>
      <c r="KXP23" s="159"/>
      <c r="KXQ23" s="159"/>
      <c r="KXR23" s="159"/>
      <c r="KXS23" s="159"/>
      <c r="KXT23" s="159"/>
      <c r="KXU23" s="159"/>
      <c r="KXV23" s="159"/>
      <c r="KXW23" s="159"/>
      <c r="KXX23" s="159"/>
      <c r="KXY23" s="159"/>
      <c r="KXZ23" s="159"/>
      <c r="KYA23" s="159"/>
      <c r="KYB23" s="159"/>
      <c r="KYC23" s="159"/>
      <c r="KYD23" s="159"/>
      <c r="KYE23" s="159"/>
      <c r="KYF23" s="159"/>
      <c r="KYG23" s="159"/>
      <c r="KYH23" s="159"/>
      <c r="KYI23" s="159"/>
      <c r="KYJ23" s="159"/>
      <c r="KYK23" s="159"/>
      <c r="KYL23" s="159"/>
      <c r="KYM23" s="159"/>
      <c r="KYN23" s="159"/>
      <c r="KYO23" s="159"/>
      <c r="KYP23" s="159"/>
      <c r="KYQ23" s="159"/>
      <c r="KYR23" s="159"/>
      <c r="KYS23" s="159"/>
      <c r="KYT23" s="159"/>
      <c r="KYU23" s="159"/>
      <c r="KYV23" s="159"/>
      <c r="KYW23" s="159"/>
      <c r="KYX23" s="159"/>
      <c r="KYY23" s="159"/>
      <c r="KYZ23" s="159"/>
      <c r="KZA23" s="159"/>
      <c r="KZB23" s="159"/>
      <c r="KZC23" s="159"/>
      <c r="KZD23" s="159"/>
      <c r="KZE23" s="159"/>
      <c r="KZF23" s="159"/>
      <c r="KZG23" s="159"/>
      <c r="KZH23" s="159"/>
      <c r="KZI23" s="159"/>
      <c r="KZJ23" s="159"/>
      <c r="KZK23" s="159"/>
      <c r="KZL23" s="159"/>
      <c r="KZM23" s="159"/>
      <c r="KZN23" s="159"/>
      <c r="KZO23" s="159"/>
      <c r="KZP23" s="159"/>
      <c r="KZQ23" s="159"/>
      <c r="KZR23" s="159"/>
      <c r="KZS23" s="159"/>
      <c r="KZT23" s="159"/>
      <c r="KZU23" s="159"/>
      <c r="KZV23" s="159"/>
      <c r="KZW23" s="159"/>
      <c r="KZX23" s="159"/>
      <c r="KZY23" s="159"/>
      <c r="KZZ23" s="159"/>
      <c r="LAA23" s="159"/>
      <c r="LAB23" s="159"/>
      <c r="LAC23" s="159"/>
      <c r="LAD23" s="159"/>
      <c r="LAE23" s="159"/>
      <c r="LAF23" s="159"/>
      <c r="LAG23" s="159"/>
      <c r="LAH23" s="159"/>
      <c r="LAI23" s="159"/>
      <c r="LAJ23" s="159"/>
      <c r="LAK23" s="159"/>
      <c r="LAL23" s="159"/>
      <c r="LAM23" s="159"/>
      <c r="LAN23" s="159"/>
      <c r="LAO23" s="159"/>
      <c r="LAP23" s="159"/>
      <c r="LAQ23" s="159"/>
      <c r="LAR23" s="159"/>
      <c r="LAS23" s="159"/>
      <c r="LAT23" s="159"/>
      <c r="LAU23" s="159"/>
      <c r="LAV23" s="159"/>
      <c r="LAW23" s="159"/>
      <c r="LAX23" s="159"/>
      <c r="LAY23" s="159"/>
      <c r="LAZ23" s="159"/>
      <c r="LBA23" s="159"/>
      <c r="LBB23" s="159"/>
      <c r="LBC23" s="159"/>
      <c r="LBD23" s="159"/>
      <c r="LBE23" s="159"/>
      <c r="LBF23" s="159"/>
      <c r="LBG23" s="159"/>
      <c r="LBH23" s="159"/>
      <c r="LBI23" s="159"/>
      <c r="LBJ23" s="159"/>
      <c r="LBK23" s="159"/>
      <c r="LBL23" s="159"/>
      <c r="LBM23" s="159"/>
      <c r="LBN23" s="159"/>
      <c r="LBO23" s="159"/>
      <c r="LBP23" s="159"/>
      <c r="LBQ23" s="159"/>
      <c r="LBR23" s="159"/>
      <c r="LBS23" s="159"/>
      <c r="LBT23" s="159"/>
      <c r="LBU23" s="159"/>
      <c r="LBV23" s="159"/>
      <c r="LBW23" s="159"/>
      <c r="LBX23" s="159"/>
      <c r="LBY23" s="159"/>
      <c r="LBZ23" s="159"/>
      <c r="LCA23" s="159"/>
      <c r="LCB23" s="159"/>
      <c r="LCC23" s="159"/>
      <c r="LCD23" s="159"/>
      <c r="LCE23" s="159"/>
      <c r="LCF23" s="159"/>
      <c r="LCG23" s="159"/>
      <c r="LCH23" s="159"/>
      <c r="LCI23" s="159"/>
      <c r="LCJ23" s="159"/>
      <c r="LCK23" s="159"/>
      <c r="LCL23" s="159"/>
      <c r="LCM23" s="159"/>
      <c r="LCN23" s="159"/>
      <c r="LCO23" s="159"/>
      <c r="LCP23" s="159"/>
      <c r="LCQ23" s="159"/>
      <c r="LCR23" s="159"/>
      <c r="LCS23" s="159"/>
      <c r="LCT23" s="159"/>
      <c r="LCU23" s="159"/>
      <c r="LCV23" s="159"/>
      <c r="LCW23" s="159"/>
      <c r="LCX23" s="159"/>
      <c r="LCY23" s="159"/>
      <c r="LCZ23" s="159"/>
      <c r="LDA23" s="159"/>
      <c r="LDB23" s="159"/>
      <c r="LDC23" s="159"/>
      <c r="LDD23" s="159"/>
      <c r="LDE23" s="159"/>
      <c r="LDF23" s="159"/>
      <c r="LDG23" s="159"/>
      <c r="LDH23" s="159"/>
      <c r="LDI23" s="159"/>
      <c r="LDJ23" s="159"/>
      <c r="LDK23" s="159"/>
      <c r="LDL23" s="159"/>
      <c r="LDM23" s="159"/>
      <c r="LDN23" s="159"/>
      <c r="LDO23" s="159"/>
      <c r="LDP23" s="159"/>
      <c r="LDQ23" s="159"/>
      <c r="LDR23" s="159"/>
      <c r="LDS23" s="159"/>
      <c r="LDT23" s="159"/>
      <c r="LDU23" s="159"/>
      <c r="LDV23" s="159"/>
      <c r="LDW23" s="159"/>
      <c r="LDX23" s="159"/>
      <c r="LDY23" s="159"/>
      <c r="LDZ23" s="159"/>
      <c r="LEA23" s="159"/>
      <c r="LEB23" s="159"/>
      <c r="LEC23" s="159"/>
      <c r="LED23" s="159"/>
      <c r="LEE23" s="159"/>
      <c r="LEF23" s="159"/>
      <c r="LEG23" s="159"/>
      <c r="LEH23" s="159"/>
      <c r="LEI23" s="159"/>
      <c r="LEJ23" s="159"/>
      <c r="LEK23" s="159"/>
      <c r="LEL23" s="159"/>
      <c r="LEM23" s="159"/>
      <c r="LEN23" s="159"/>
      <c r="LEO23" s="159"/>
      <c r="LEP23" s="159"/>
      <c r="LEQ23" s="159"/>
      <c r="LER23" s="159"/>
      <c r="LES23" s="159"/>
      <c r="LET23" s="159"/>
      <c r="LEU23" s="159"/>
      <c r="LEV23" s="159"/>
      <c r="LEW23" s="159"/>
      <c r="LEX23" s="159"/>
      <c r="LEY23" s="159"/>
      <c r="LEZ23" s="159"/>
      <c r="LFA23" s="159"/>
      <c r="LFB23" s="159"/>
      <c r="LFC23" s="159"/>
      <c r="LFD23" s="159"/>
      <c r="LFE23" s="159"/>
      <c r="LFF23" s="159"/>
      <c r="LFG23" s="159"/>
      <c r="LFH23" s="159"/>
      <c r="LFI23" s="159"/>
      <c r="LFJ23" s="159"/>
      <c r="LFK23" s="159"/>
      <c r="LFL23" s="159"/>
      <c r="LFM23" s="159"/>
      <c r="LFN23" s="159"/>
      <c r="LFO23" s="159"/>
      <c r="LFP23" s="159"/>
      <c r="LFQ23" s="159"/>
      <c r="LFR23" s="159"/>
      <c r="LFS23" s="159"/>
      <c r="LFT23" s="159"/>
      <c r="LFU23" s="159"/>
      <c r="LFV23" s="159"/>
      <c r="LFW23" s="159"/>
      <c r="LFX23" s="159"/>
      <c r="LFY23" s="159"/>
      <c r="LFZ23" s="159"/>
      <c r="LGA23" s="159"/>
      <c r="LGB23" s="159"/>
      <c r="LGC23" s="159"/>
      <c r="LGD23" s="159"/>
      <c r="LGE23" s="159"/>
      <c r="LGF23" s="159"/>
      <c r="LGG23" s="159"/>
      <c r="LGH23" s="159"/>
      <c r="LGI23" s="159"/>
      <c r="LGJ23" s="159"/>
      <c r="LGK23" s="159"/>
      <c r="LGL23" s="159"/>
      <c r="LGM23" s="159"/>
      <c r="LGN23" s="159"/>
      <c r="LGO23" s="159"/>
      <c r="LGP23" s="159"/>
      <c r="LGQ23" s="159"/>
      <c r="LGR23" s="159"/>
      <c r="LGS23" s="159"/>
      <c r="LGT23" s="159"/>
      <c r="LGU23" s="159"/>
      <c r="LGV23" s="159"/>
      <c r="LGW23" s="159"/>
      <c r="LGX23" s="159"/>
      <c r="LGY23" s="159"/>
      <c r="LGZ23" s="159"/>
      <c r="LHA23" s="159"/>
      <c r="LHB23" s="159"/>
      <c r="LHC23" s="159"/>
      <c r="LHD23" s="159"/>
      <c r="LHE23" s="159"/>
      <c r="LHF23" s="159"/>
      <c r="LHG23" s="159"/>
      <c r="LHH23" s="159"/>
      <c r="LHI23" s="159"/>
      <c r="LHJ23" s="159"/>
      <c r="LHK23" s="159"/>
      <c r="LHL23" s="159"/>
      <c r="LHM23" s="159"/>
      <c r="LHN23" s="159"/>
      <c r="LHO23" s="159"/>
      <c r="LHP23" s="159"/>
      <c r="LHQ23" s="159"/>
      <c r="LHR23" s="159"/>
      <c r="LHS23" s="159"/>
      <c r="LHT23" s="159"/>
      <c r="LHU23" s="159"/>
      <c r="LHV23" s="159"/>
      <c r="LHW23" s="159"/>
      <c r="LHX23" s="159"/>
      <c r="LHY23" s="159"/>
      <c r="LHZ23" s="159"/>
      <c r="LIA23" s="159"/>
      <c r="LIB23" s="159"/>
      <c r="LIC23" s="159"/>
      <c r="LID23" s="159"/>
      <c r="LIE23" s="159"/>
      <c r="LIF23" s="159"/>
      <c r="LIG23" s="159"/>
      <c r="LIH23" s="159"/>
      <c r="LII23" s="159"/>
      <c r="LIJ23" s="159"/>
      <c r="LIK23" s="159"/>
      <c r="LIL23" s="159"/>
      <c r="LIM23" s="159"/>
      <c r="LIN23" s="159"/>
      <c r="LIO23" s="159"/>
      <c r="LIP23" s="159"/>
      <c r="LIQ23" s="159"/>
      <c r="LIR23" s="159"/>
      <c r="LIS23" s="159"/>
      <c r="LIT23" s="159"/>
      <c r="LIU23" s="159"/>
      <c r="LIV23" s="159"/>
      <c r="LIW23" s="159"/>
      <c r="LIX23" s="159"/>
      <c r="LIY23" s="159"/>
      <c r="LIZ23" s="159"/>
      <c r="LJA23" s="159"/>
      <c r="LJB23" s="159"/>
      <c r="LJC23" s="159"/>
      <c r="LJD23" s="159"/>
      <c r="LJE23" s="159"/>
      <c r="LJF23" s="159"/>
      <c r="LJG23" s="159"/>
      <c r="LJH23" s="159"/>
      <c r="LJI23" s="159"/>
      <c r="LJJ23" s="159"/>
      <c r="LJK23" s="159"/>
      <c r="LJL23" s="159"/>
      <c r="LJM23" s="159"/>
      <c r="LJN23" s="159"/>
      <c r="LJO23" s="159"/>
      <c r="LJP23" s="159"/>
      <c r="LJQ23" s="159"/>
      <c r="LJR23" s="159"/>
      <c r="LJS23" s="159"/>
      <c r="LJT23" s="159"/>
      <c r="LJU23" s="159"/>
      <c r="LJV23" s="159"/>
      <c r="LJW23" s="159"/>
      <c r="LJX23" s="159"/>
      <c r="LJY23" s="159"/>
      <c r="LJZ23" s="159"/>
      <c r="LKA23" s="159"/>
      <c r="LKB23" s="159"/>
      <c r="LKC23" s="159"/>
      <c r="LKD23" s="159"/>
      <c r="LKE23" s="159"/>
      <c r="LKF23" s="159"/>
      <c r="LKG23" s="159"/>
      <c r="LKH23" s="159"/>
      <c r="LKI23" s="159"/>
      <c r="LKJ23" s="159"/>
      <c r="LKK23" s="159"/>
      <c r="LKL23" s="159"/>
      <c r="LKM23" s="159"/>
      <c r="LKN23" s="159"/>
      <c r="LKO23" s="159"/>
      <c r="LKP23" s="159"/>
      <c r="LKQ23" s="159"/>
      <c r="LKR23" s="159"/>
      <c r="LKS23" s="159"/>
      <c r="LKT23" s="159"/>
      <c r="LKU23" s="159"/>
      <c r="LKV23" s="159"/>
      <c r="LKW23" s="159"/>
      <c r="LKX23" s="159"/>
      <c r="LKY23" s="159"/>
      <c r="LKZ23" s="159"/>
      <c r="LLA23" s="159"/>
      <c r="LLB23" s="159"/>
      <c r="LLC23" s="159"/>
      <c r="LLD23" s="159"/>
      <c r="LLE23" s="159"/>
      <c r="LLF23" s="159"/>
      <c r="LLG23" s="159"/>
      <c r="LLH23" s="159"/>
      <c r="LLI23" s="159"/>
      <c r="LLJ23" s="159"/>
      <c r="LLK23" s="159"/>
      <c r="LLL23" s="159"/>
      <c r="LLM23" s="159"/>
      <c r="LLN23" s="159"/>
      <c r="LLO23" s="159"/>
      <c r="LLP23" s="159"/>
      <c r="LLQ23" s="159"/>
      <c r="LLR23" s="159"/>
      <c r="LLS23" s="159"/>
      <c r="LLT23" s="159"/>
      <c r="LLU23" s="159"/>
      <c r="LLV23" s="159"/>
      <c r="LLW23" s="159"/>
      <c r="LLX23" s="159"/>
      <c r="LLY23" s="159"/>
      <c r="LLZ23" s="159"/>
      <c r="LMA23" s="159"/>
      <c r="LMB23" s="159"/>
      <c r="LMC23" s="159"/>
      <c r="LMD23" s="159"/>
      <c r="LME23" s="159"/>
      <c r="LMF23" s="159"/>
      <c r="LMG23" s="159"/>
      <c r="LMH23" s="159"/>
      <c r="LMI23" s="159"/>
      <c r="LMJ23" s="159"/>
      <c r="LMK23" s="159"/>
      <c r="LML23" s="159"/>
      <c r="LMM23" s="159"/>
      <c r="LMN23" s="159"/>
      <c r="LMO23" s="159"/>
      <c r="LMP23" s="159"/>
      <c r="LMQ23" s="159"/>
      <c r="LMR23" s="159"/>
      <c r="LMS23" s="159"/>
      <c r="LMT23" s="159"/>
      <c r="LMU23" s="159"/>
      <c r="LMV23" s="159"/>
      <c r="LMW23" s="159"/>
      <c r="LMX23" s="159"/>
      <c r="LMY23" s="159"/>
      <c r="LMZ23" s="159"/>
      <c r="LNA23" s="159"/>
      <c r="LNB23" s="159"/>
      <c r="LNC23" s="159"/>
      <c r="LND23" s="159"/>
      <c r="LNE23" s="159"/>
      <c r="LNF23" s="159"/>
      <c r="LNG23" s="159"/>
      <c r="LNH23" s="159"/>
      <c r="LNI23" s="159"/>
      <c r="LNJ23" s="159"/>
      <c r="LNK23" s="159"/>
      <c r="LNL23" s="159"/>
      <c r="LNM23" s="159"/>
      <c r="LNN23" s="159"/>
      <c r="LNO23" s="159"/>
      <c r="LNP23" s="159"/>
      <c r="LNQ23" s="159"/>
      <c r="LNR23" s="159"/>
      <c r="LNS23" s="159"/>
      <c r="LNT23" s="159"/>
      <c r="LNU23" s="159"/>
      <c r="LNV23" s="159"/>
      <c r="LNW23" s="159"/>
      <c r="LNX23" s="159"/>
      <c r="LNY23" s="159"/>
      <c r="LNZ23" s="159"/>
      <c r="LOA23" s="159"/>
      <c r="LOB23" s="159"/>
      <c r="LOC23" s="159"/>
      <c r="LOD23" s="159"/>
      <c r="LOE23" s="159"/>
      <c r="LOF23" s="159"/>
      <c r="LOG23" s="159"/>
      <c r="LOH23" s="159"/>
      <c r="LOI23" s="159"/>
      <c r="LOJ23" s="159"/>
      <c r="LOK23" s="159"/>
      <c r="LOL23" s="159"/>
      <c r="LOM23" s="159"/>
      <c r="LON23" s="159"/>
      <c r="LOO23" s="159"/>
      <c r="LOP23" s="159"/>
      <c r="LOQ23" s="159"/>
      <c r="LOR23" s="159"/>
      <c r="LOS23" s="159"/>
      <c r="LOT23" s="159"/>
      <c r="LOU23" s="159"/>
      <c r="LOV23" s="159"/>
      <c r="LOW23" s="159"/>
      <c r="LOX23" s="159"/>
      <c r="LOY23" s="159"/>
      <c r="LOZ23" s="159"/>
      <c r="LPA23" s="159"/>
      <c r="LPB23" s="159"/>
      <c r="LPC23" s="159"/>
      <c r="LPD23" s="159"/>
      <c r="LPE23" s="159"/>
      <c r="LPF23" s="159"/>
      <c r="LPG23" s="159"/>
      <c r="LPH23" s="159"/>
      <c r="LPI23" s="159"/>
      <c r="LPJ23" s="159"/>
      <c r="LPK23" s="159"/>
      <c r="LPL23" s="159"/>
      <c r="LPM23" s="159"/>
      <c r="LPN23" s="159"/>
      <c r="LPO23" s="159"/>
      <c r="LPP23" s="159"/>
      <c r="LPQ23" s="159"/>
      <c r="LPR23" s="159"/>
      <c r="LPS23" s="159"/>
      <c r="LPT23" s="159"/>
      <c r="LPU23" s="159"/>
      <c r="LPV23" s="159"/>
      <c r="LPW23" s="159"/>
      <c r="LPX23" s="159"/>
      <c r="LPY23" s="159"/>
      <c r="LPZ23" s="159"/>
      <c r="LQA23" s="159"/>
      <c r="LQB23" s="159"/>
      <c r="LQC23" s="159"/>
      <c r="LQD23" s="159"/>
      <c r="LQE23" s="159"/>
      <c r="LQF23" s="159"/>
      <c r="LQG23" s="159"/>
      <c r="LQH23" s="159"/>
      <c r="LQI23" s="159"/>
      <c r="LQJ23" s="159"/>
      <c r="LQK23" s="159"/>
      <c r="LQL23" s="159"/>
      <c r="LQM23" s="159"/>
      <c r="LQN23" s="159"/>
      <c r="LQO23" s="159"/>
      <c r="LQP23" s="159"/>
      <c r="LQQ23" s="159"/>
      <c r="LQR23" s="159"/>
      <c r="LQS23" s="159"/>
      <c r="LQT23" s="159"/>
      <c r="LQU23" s="159"/>
      <c r="LQV23" s="159"/>
      <c r="LQW23" s="159"/>
      <c r="LQX23" s="159"/>
      <c r="LQY23" s="159"/>
      <c r="LQZ23" s="159"/>
      <c r="LRA23" s="159"/>
      <c r="LRB23" s="159"/>
      <c r="LRC23" s="159"/>
      <c r="LRD23" s="159"/>
      <c r="LRE23" s="159"/>
      <c r="LRF23" s="159"/>
      <c r="LRG23" s="159"/>
      <c r="LRH23" s="159"/>
      <c r="LRI23" s="159"/>
      <c r="LRJ23" s="159"/>
      <c r="LRK23" s="159"/>
      <c r="LRL23" s="159"/>
      <c r="LRM23" s="159"/>
      <c r="LRN23" s="159"/>
      <c r="LRO23" s="159"/>
      <c r="LRP23" s="159"/>
      <c r="LRQ23" s="159"/>
      <c r="LRR23" s="159"/>
      <c r="LRS23" s="159"/>
      <c r="LRT23" s="159"/>
      <c r="LRU23" s="159"/>
      <c r="LRV23" s="159"/>
      <c r="LRW23" s="159"/>
      <c r="LRX23" s="159"/>
      <c r="LRY23" s="159"/>
      <c r="LRZ23" s="159"/>
      <c r="LSA23" s="159"/>
      <c r="LSB23" s="159"/>
      <c r="LSC23" s="159"/>
      <c r="LSD23" s="159"/>
      <c r="LSE23" s="159"/>
      <c r="LSF23" s="159"/>
      <c r="LSG23" s="159"/>
      <c r="LSH23" s="159"/>
      <c r="LSI23" s="159"/>
      <c r="LSJ23" s="159"/>
      <c r="LSK23" s="159"/>
      <c r="LSL23" s="159"/>
      <c r="LSM23" s="159"/>
      <c r="LSN23" s="159"/>
      <c r="LSO23" s="159"/>
      <c r="LSP23" s="159"/>
      <c r="LSQ23" s="159"/>
      <c r="LSR23" s="159"/>
      <c r="LSS23" s="159"/>
      <c r="LST23" s="159"/>
      <c r="LSU23" s="159"/>
      <c r="LSV23" s="159"/>
      <c r="LSW23" s="159"/>
      <c r="LSX23" s="159"/>
      <c r="LSY23" s="159"/>
      <c r="LSZ23" s="159"/>
      <c r="LTA23" s="159"/>
      <c r="LTB23" s="159"/>
      <c r="LTC23" s="159"/>
      <c r="LTD23" s="159"/>
      <c r="LTE23" s="159"/>
      <c r="LTF23" s="159"/>
      <c r="LTG23" s="159"/>
      <c r="LTH23" s="159"/>
      <c r="LTI23" s="159"/>
      <c r="LTJ23" s="159"/>
      <c r="LTK23" s="159"/>
      <c r="LTL23" s="159"/>
      <c r="LTM23" s="159"/>
      <c r="LTN23" s="159"/>
      <c r="LTO23" s="159"/>
      <c r="LTP23" s="159"/>
      <c r="LTQ23" s="159"/>
      <c r="LTR23" s="159"/>
      <c r="LTS23" s="159"/>
      <c r="LTT23" s="159"/>
      <c r="LTU23" s="159"/>
      <c r="LTV23" s="159"/>
      <c r="LTW23" s="159"/>
      <c r="LTX23" s="159"/>
      <c r="LTY23" s="159"/>
      <c r="LTZ23" s="159"/>
      <c r="LUA23" s="159"/>
      <c r="LUB23" s="159"/>
      <c r="LUC23" s="159"/>
      <c r="LUD23" s="159"/>
      <c r="LUE23" s="159"/>
      <c r="LUF23" s="159"/>
      <c r="LUG23" s="159"/>
      <c r="LUH23" s="159"/>
      <c r="LUI23" s="159"/>
      <c r="LUJ23" s="159"/>
      <c r="LUK23" s="159"/>
      <c r="LUL23" s="159"/>
      <c r="LUM23" s="159"/>
      <c r="LUN23" s="159"/>
      <c r="LUO23" s="159"/>
      <c r="LUP23" s="159"/>
      <c r="LUQ23" s="159"/>
      <c r="LUR23" s="159"/>
      <c r="LUS23" s="159"/>
      <c r="LUT23" s="159"/>
      <c r="LUU23" s="159"/>
      <c r="LUV23" s="159"/>
      <c r="LUW23" s="159"/>
      <c r="LUX23" s="159"/>
      <c r="LUY23" s="159"/>
      <c r="LUZ23" s="159"/>
      <c r="LVA23" s="159"/>
      <c r="LVB23" s="159"/>
      <c r="LVC23" s="159"/>
      <c r="LVD23" s="159"/>
      <c r="LVE23" s="159"/>
      <c r="LVF23" s="159"/>
      <c r="LVG23" s="159"/>
      <c r="LVH23" s="159"/>
      <c r="LVI23" s="159"/>
      <c r="LVJ23" s="159"/>
      <c r="LVK23" s="159"/>
      <c r="LVL23" s="159"/>
      <c r="LVM23" s="159"/>
      <c r="LVN23" s="159"/>
      <c r="LVO23" s="159"/>
      <c r="LVP23" s="159"/>
      <c r="LVQ23" s="159"/>
      <c r="LVR23" s="159"/>
      <c r="LVS23" s="159"/>
      <c r="LVT23" s="159"/>
      <c r="LVU23" s="159"/>
      <c r="LVV23" s="159"/>
      <c r="LVW23" s="159"/>
      <c r="LVX23" s="159"/>
      <c r="LVY23" s="159"/>
      <c r="LVZ23" s="159"/>
      <c r="LWA23" s="159"/>
      <c r="LWB23" s="159"/>
      <c r="LWC23" s="159"/>
      <c r="LWD23" s="159"/>
      <c r="LWE23" s="159"/>
      <c r="LWF23" s="159"/>
      <c r="LWG23" s="159"/>
      <c r="LWH23" s="159"/>
      <c r="LWI23" s="159"/>
      <c r="LWJ23" s="159"/>
      <c r="LWK23" s="159"/>
      <c r="LWL23" s="159"/>
      <c r="LWM23" s="159"/>
      <c r="LWN23" s="159"/>
      <c r="LWO23" s="159"/>
      <c r="LWP23" s="159"/>
      <c r="LWQ23" s="159"/>
      <c r="LWR23" s="159"/>
      <c r="LWS23" s="159"/>
      <c r="LWT23" s="159"/>
      <c r="LWU23" s="159"/>
      <c r="LWV23" s="159"/>
      <c r="LWW23" s="159"/>
      <c r="LWX23" s="159"/>
      <c r="LWY23" s="159"/>
      <c r="LWZ23" s="159"/>
      <c r="LXA23" s="159"/>
      <c r="LXB23" s="159"/>
      <c r="LXC23" s="159"/>
      <c r="LXD23" s="159"/>
      <c r="LXE23" s="159"/>
      <c r="LXF23" s="159"/>
      <c r="LXG23" s="159"/>
      <c r="LXH23" s="159"/>
      <c r="LXI23" s="159"/>
      <c r="LXJ23" s="159"/>
      <c r="LXK23" s="159"/>
      <c r="LXL23" s="159"/>
      <c r="LXM23" s="159"/>
      <c r="LXN23" s="159"/>
      <c r="LXO23" s="159"/>
      <c r="LXP23" s="159"/>
      <c r="LXQ23" s="159"/>
      <c r="LXR23" s="159"/>
      <c r="LXS23" s="159"/>
      <c r="LXT23" s="159"/>
      <c r="LXU23" s="159"/>
      <c r="LXV23" s="159"/>
      <c r="LXW23" s="159"/>
      <c r="LXX23" s="159"/>
      <c r="LXY23" s="159"/>
      <c r="LXZ23" s="159"/>
      <c r="LYA23" s="159"/>
      <c r="LYB23" s="159"/>
      <c r="LYC23" s="159"/>
      <c r="LYD23" s="159"/>
      <c r="LYE23" s="159"/>
      <c r="LYF23" s="159"/>
      <c r="LYG23" s="159"/>
      <c r="LYH23" s="159"/>
      <c r="LYI23" s="159"/>
      <c r="LYJ23" s="159"/>
      <c r="LYK23" s="159"/>
      <c r="LYL23" s="159"/>
      <c r="LYM23" s="159"/>
      <c r="LYN23" s="159"/>
      <c r="LYO23" s="159"/>
      <c r="LYP23" s="159"/>
      <c r="LYQ23" s="159"/>
      <c r="LYR23" s="159"/>
      <c r="LYS23" s="159"/>
      <c r="LYT23" s="159"/>
      <c r="LYU23" s="159"/>
      <c r="LYV23" s="159"/>
      <c r="LYW23" s="159"/>
      <c r="LYX23" s="159"/>
      <c r="LYY23" s="159"/>
      <c r="LYZ23" s="159"/>
      <c r="LZA23" s="159"/>
      <c r="LZB23" s="159"/>
      <c r="LZC23" s="159"/>
      <c r="LZD23" s="159"/>
      <c r="LZE23" s="159"/>
      <c r="LZF23" s="159"/>
      <c r="LZG23" s="159"/>
      <c r="LZH23" s="159"/>
      <c r="LZI23" s="159"/>
      <c r="LZJ23" s="159"/>
      <c r="LZK23" s="159"/>
      <c r="LZL23" s="159"/>
      <c r="LZM23" s="159"/>
      <c r="LZN23" s="159"/>
      <c r="LZO23" s="159"/>
      <c r="LZP23" s="159"/>
      <c r="LZQ23" s="159"/>
      <c r="LZR23" s="159"/>
      <c r="LZS23" s="159"/>
      <c r="LZT23" s="159"/>
      <c r="LZU23" s="159"/>
      <c r="LZV23" s="159"/>
      <c r="LZW23" s="159"/>
      <c r="LZX23" s="159"/>
      <c r="LZY23" s="159"/>
      <c r="LZZ23" s="159"/>
      <c r="MAA23" s="159"/>
      <c r="MAB23" s="159"/>
      <c r="MAC23" s="159"/>
      <c r="MAD23" s="159"/>
      <c r="MAE23" s="159"/>
      <c r="MAF23" s="159"/>
      <c r="MAG23" s="159"/>
      <c r="MAH23" s="159"/>
      <c r="MAI23" s="159"/>
      <c r="MAJ23" s="159"/>
      <c r="MAK23" s="159"/>
      <c r="MAL23" s="159"/>
      <c r="MAM23" s="159"/>
      <c r="MAN23" s="159"/>
      <c r="MAO23" s="159"/>
      <c r="MAP23" s="159"/>
      <c r="MAQ23" s="159"/>
      <c r="MAR23" s="159"/>
      <c r="MAS23" s="159"/>
      <c r="MAT23" s="159"/>
      <c r="MAU23" s="159"/>
      <c r="MAV23" s="159"/>
      <c r="MAW23" s="159"/>
      <c r="MAX23" s="159"/>
      <c r="MAY23" s="159"/>
      <c r="MAZ23" s="159"/>
      <c r="MBA23" s="159"/>
      <c r="MBB23" s="159"/>
      <c r="MBC23" s="159"/>
      <c r="MBD23" s="159"/>
      <c r="MBE23" s="159"/>
      <c r="MBF23" s="159"/>
      <c r="MBG23" s="159"/>
      <c r="MBH23" s="159"/>
      <c r="MBI23" s="159"/>
      <c r="MBJ23" s="159"/>
      <c r="MBK23" s="159"/>
      <c r="MBL23" s="159"/>
      <c r="MBM23" s="159"/>
      <c r="MBN23" s="159"/>
      <c r="MBO23" s="159"/>
      <c r="MBP23" s="159"/>
      <c r="MBQ23" s="159"/>
      <c r="MBR23" s="159"/>
      <c r="MBS23" s="159"/>
      <c r="MBT23" s="159"/>
      <c r="MBU23" s="159"/>
      <c r="MBV23" s="159"/>
      <c r="MBW23" s="159"/>
      <c r="MBX23" s="159"/>
      <c r="MBY23" s="159"/>
      <c r="MBZ23" s="159"/>
      <c r="MCA23" s="159"/>
      <c r="MCB23" s="159"/>
      <c r="MCC23" s="159"/>
      <c r="MCD23" s="159"/>
      <c r="MCE23" s="159"/>
      <c r="MCF23" s="159"/>
      <c r="MCG23" s="159"/>
      <c r="MCH23" s="159"/>
      <c r="MCI23" s="159"/>
      <c r="MCJ23" s="159"/>
      <c r="MCK23" s="159"/>
      <c r="MCL23" s="159"/>
      <c r="MCM23" s="159"/>
      <c r="MCN23" s="159"/>
      <c r="MCO23" s="159"/>
      <c r="MCP23" s="159"/>
      <c r="MCQ23" s="159"/>
      <c r="MCR23" s="159"/>
      <c r="MCS23" s="159"/>
      <c r="MCT23" s="159"/>
      <c r="MCU23" s="159"/>
      <c r="MCV23" s="159"/>
      <c r="MCW23" s="159"/>
      <c r="MCX23" s="159"/>
      <c r="MCY23" s="159"/>
      <c r="MCZ23" s="159"/>
      <c r="MDA23" s="159"/>
      <c r="MDB23" s="159"/>
      <c r="MDC23" s="159"/>
      <c r="MDD23" s="159"/>
      <c r="MDE23" s="159"/>
      <c r="MDF23" s="159"/>
      <c r="MDG23" s="159"/>
      <c r="MDH23" s="159"/>
      <c r="MDI23" s="159"/>
      <c r="MDJ23" s="159"/>
      <c r="MDK23" s="159"/>
      <c r="MDL23" s="159"/>
      <c r="MDM23" s="159"/>
      <c r="MDN23" s="159"/>
      <c r="MDO23" s="159"/>
      <c r="MDP23" s="159"/>
      <c r="MDQ23" s="159"/>
      <c r="MDR23" s="159"/>
      <c r="MDS23" s="159"/>
      <c r="MDT23" s="159"/>
      <c r="MDU23" s="159"/>
      <c r="MDV23" s="159"/>
      <c r="MDW23" s="159"/>
      <c r="MDX23" s="159"/>
      <c r="MDY23" s="159"/>
      <c r="MDZ23" s="159"/>
      <c r="MEA23" s="159"/>
      <c r="MEB23" s="159"/>
      <c r="MEC23" s="159"/>
      <c r="MED23" s="159"/>
      <c r="MEE23" s="159"/>
      <c r="MEF23" s="159"/>
      <c r="MEG23" s="159"/>
      <c r="MEH23" s="159"/>
      <c r="MEI23" s="159"/>
      <c r="MEJ23" s="159"/>
      <c r="MEK23" s="159"/>
      <c r="MEL23" s="159"/>
      <c r="MEM23" s="159"/>
      <c r="MEN23" s="159"/>
      <c r="MEO23" s="159"/>
      <c r="MEP23" s="159"/>
      <c r="MEQ23" s="159"/>
      <c r="MER23" s="159"/>
      <c r="MES23" s="159"/>
      <c r="MET23" s="159"/>
      <c r="MEU23" s="159"/>
      <c r="MEV23" s="159"/>
      <c r="MEW23" s="159"/>
      <c r="MEX23" s="159"/>
      <c r="MEY23" s="159"/>
      <c r="MEZ23" s="159"/>
      <c r="MFA23" s="159"/>
      <c r="MFB23" s="159"/>
      <c r="MFC23" s="159"/>
      <c r="MFD23" s="159"/>
      <c r="MFE23" s="159"/>
      <c r="MFF23" s="159"/>
      <c r="MFG23" s="159"/>
      <c r="MFH23" s="159"/>
      <c r="MFI23" s="159"/>
      <c r="MFJ23" s="159"/>
      <c r="MFK23" s="159"/>
      <c r="MFL23" s="159"/>
      <c r="MFM23" s="159"/>
      <c r="MFN23" s="159"/>
      <c r="MFO23" s="159"/>
      <c r="MFP23" s="159"/>
      <c r="MFQ23" s="159"/>
      <c r="MFR23" s="159"/>
      <c r="MFS23" s="159"/>
      <c r="MFT23" s="159"/>
      <c r="MFU23" s="159"/>
      <c r="MFV23" s="159"/>
      <c r="MFW23" s="159"/>
      <c r="MFX23" s="159"/>
      <c r="MFY23" s="159"/>
      <c r="MFZ23" s="159"/>
      <c r="MGA23" s="159"/>
      <c r="MGB23" s="159"/>
      <c r="MGC23" s="159"/>
      <c r="MGD23" s="159"/>
      <c r="MGE23" s="159"/>
      <c r="MGF23" s="159"/>
      <c r="MGG23" s="159"/>
      <c r="MGH23" s="159"/>
      <c r="MGI23" s="159"/>
      <c r="MGJ23" s="159"/>
      <c r="MGK23" s="159"/>
      <c r="MGL23" s="159"/>
      <c r="MGM23" s="159"/>
      <c r="MGN23" s="159"/>
      <c r="MGO23" s="159"/>
      <c r="MGP23" s="159"/>
      <c r="MGQ23" s="159"/>
      <c r="MGR23" s="159"/>
      <c r="MGS23" s="159"/>
      <c r="MGT23" s="159"/>
      <c r="MGU23" s="159"/>
      <c r="MGV23" s="159"/>
      <c r="MGW23" s="159"/>
      <c r="MGX23" s="159"/>
      <c r="MGY23" s="159"/>
      <c r="MGZ23" s="159"/>
      <c r="MHA23" s="159"/>
      <c r="MHB23" s="159"/>
      <c r="MHC23" s="159"/>
      <c r="MHD23" s="159"/>
      <c r="MHE23" s="159"/>
      <c r="MHF23" s="159"/>
      <c r="MHG23" s="159"/>
      <c r="MHH23" s="159"/>
      <c r="MHI23" s="159"/>
      <c r="MHJ23" s="159"/>
      <c r="MHK23" s="159"/>
      <c r="MHL23" s="159"/>
      <c r="MHM23" s="159"/>
      <c r="MHN23" s="159"/>
      <c r="MHO23" s="159"/>
      <c r="MHP23" s="159"/>
      <c r="MHQ23" s="159"/>
      <c r="MHR23" s="159"/>
      <c r="MHS23" s="159"/>
      <c r="MHT23" s="159"/>
      <c r="MHU23" s="159"/>
      <c r="MHV23" s="159"/>
      <c r="MHW23" s="159"/>
      <c r="MHX23" s="159"/>
      <c r="MHY23" s="159"/>
      <c r="MHZ23" s="159"/>
      <c r="MIA23" s="159"/>
      <c r="MIB23" s="159"/>
      <c r="MIC23" s="159"/>
      <c r="MID23" s="159"/>
      <c r="MIE23" s="159"/>
      <c r="MIF23" s="159"/>
      <c r="MIG23" s="159"/>
      <c r="MIH23" s="159"/>
      <c r="MII23" s="159"/>
      <c r="MIJ23" s="159"/>
      <c r="MIK23" s="159"/>
      <c r="MIL23" s="159"/>
      <c r="MIM23" s="159"/>
      <c r="MIN23" s="159"/>
      <c r="MIO23" s="159"/>
      <c r="MIP23" s="159"/>
      <c r="MIQ23" s="159"/>
      <c r="MIR23" s="159"/>
      <c r="MIS23" s="159"/>
      <c r="MIT23" s="159"/>
      <c r="MIU23" s="159"/>
      <c r="MIV23" s="159"/>
      <c r="MIW23" s="159"/>
      <c r="MIX23" s="159"/>
      <c r="MIY23" s="159"/>
      <c r="MIZ23" s="159"/>
      <c r="MJA23" s="159"/>
      <c r="MJB23" s="159"/>
      <c r="MJC23" s="159"/>
      <c r="MJD23" s="159"/>
      <c r="MJE23" s="159"/>
      <c r="MJF23" s="159"/>
      <c r="MJG23" s="159"/>
      <c r="MJH23" s="159"/>
      <c r="MJI23" s="159"/>
      <c r="MJJ23" s="159"/>
      <c r="MJK23" s="159"/>
      <c r="MJL23" s="159"/>
      <c r="MJM23" s="159"/>
      <c r="MJN23" s="159"/>
      <c r="MJO23" s="159"/>
      <c r="MJP23" s="159"/>
      <c r="MJQ23" s="159"/>
      <c r="MJR23" s="159"/>
      <c r="MJS23" s="159"/>
      <c r="MJT23" s="159"/>
      <c r="MJU23" s="159"/>
      <c r="MJV23" s="159"/>
      <c r="MJW23" s="159"/>
      <c r="MJX23" s="159"/>
      <c r="MJY23" s="159"/>
      <c r="MJZ23" s="159"/>
      <c r="MKA23" s="159"/>
      <c r="MKB23" s="159"/>
      <c r="MKC23" s="159"/>
      <c r="MKD23" s="159"/>
      <c r="MKE23" s="159"/>
      <c r="MKF23" s="159"/>
      <c r="MKG23" s="159"/>
      <c r="MKH23" s="159"/>
      <c r="MKI23" s="159"/>
      <c r="MKJ23" s="159"/>
      <c r="MKK23" s="159"/>
      <c r="MKL23" s="159"/>
      <c r="MKM23" s="159"/>
      <c r="MKN23" s="159"/>
      <c r="MKO23" s="159"/>
      <c r="MKP23" s="159"/>
      <c r="MKQ23" s="159"/>
      <c r="MKR23" s="159"/>
      <c r="MKS23" s="159"/>
      <c r="MKT23" s="159"/>
      <c r="MKU23" s="159"/>
      <c r="MKV23" s="159"/>
      <c r="MKW23" s="159"/>
      <c r="MKX23" s="159"/>
      <c r="MKY23" s="159"/>
      <c r="MKZ23" s="159"/>
      <c r="MLA23" s="159"/>
      <c r="MLB23" s="159"/>
      <c r="MLC23" s="159"/>
      <c r="MLD23" s="159"/>
      <c r="MLE23" s="159"/>
      <c r="MLF23" s="159"/>
      <c r="MLG23" s="159"/>
      <c r="MLH23" s="159"/>
      <c r="MLI23" s="159"/>
      <c r="MLJ23" s="159"/>
      <c r="MLK23" s="159"/>
      <c r="MLL23" s="159"/>
      <c r="MLM23" s="159"/>
      <c r="MLN23" s="159"/>
      <c r="MLO23" s="159"/>
      <c r="MLP23" s="159"/>
      <c r="MLQ23" s="159"/>
      <c r="MLR23" s="159"/>
      <c r="MLS23" s="159"/>
      <c r="MLT23" s="159"/>
      <c r="MLU23" s="159"/>
      <c r="MLV23" s="159"/>
      <c r="MLW23" s="159"/>
      <c r="MLX23" s="159"/>
      <c r="MLY23" s="159"/>
      <c r="MLZ23" s="159"/>
      <c r="MMA23" s="159"/>
      <c r="MMB23" s="159"/>
      <c r="MMC23" s="159"/>
      <c r="MMD23" s="159"/>
      <c r="MME23" s="159"/>
      <c r="MMF23" s="159"/>
      <c r="MMG23" s="159"/>
      <c r="MMH23" s="159"/>
      <c r="MMI23" s="159"/>
      <c r="MMJ23" s="159"/>
      <c r="MMK23" s="159"/>
      <c r="MML23" s="159"/>
      <c r="MMM23" s="159"/>
      <c r="MMN23" s="159"/>
      <c r="MMO23" s="159"/>
      <c r="MMP23" s="159"/>
      <c r="MMQ23" s="159"/>
      <c r="MMR23" s="159"/>
      <c r="MMS23" s="159"/>
      <c r="MMT23" s="159"/>
      <c r="MMU23" s="159"/>
      <c r="MMV23" s="159"/>
      <c r="MMW23" s="159"/>
      <c r="MMX23" s="159"/>
      <c r="MMY23" s="159"/>
      <c r="MMZ23" s="159"/>
      <c r="MNA23" s="159"/>
      <c r="MNB23" s="159"/>
      <c r="MNC23" s="159"/>
      <c r="MND23" s="159"/>
      <c r="MNE23" s="159"/>
      <c r="MNF23" s="159"/>
      <c r="MNG23" s="159"/>
      <c r="MNH23" s="159"/>
      <c r="MNI23" s="159"/>
      <c r="MNJ23" s="159"/>
      <c r="MNK23" s="159"/>
      <c r="MNL23" s="159"/>
      <c r="MNM23" s="159"/>
      <c r="MNN23" s="159"/>
      <c r="MNO23" s="159"/>
      <c r="MNP23" s="159"/>
      <c r="MNQ23" s="159"/>
      <c r="MNR23" s="159"/>
      <c r="MNS23" s="159"/>
      <c r="MNT23" s="159"/>
      <c r="MNU23" s="159"/>
      <c r="MNV23" s="159"/>
      <c r="MNW23" s="159"/>
      <c r="MNX23" s="159"/>
      <c r="MNY23" s="159"/>
      <c r="MNZ23" s="159"/>
      <c r="MOA23" s="159"/>
      <c r="MOB23" s="159"/>
      <c r="MOC23" s="159"/>
      <c r="MOD23" s="159"/>
      <c r="MOE23" s="159"/>
      <c r="MOF23" s="159"/>
      <c r="MOG23" s="159"/>
      <c r="MOH23" s="159"/>
      <c r="MOI23" s="159"/>
      <c r="MOJ23" s="159"/>
      <c r="MOK23" s="159"/>
      <c r="MOL23" s="159"/>
      <c r="MOM23" s="159"/>
      <c r="MON23" s="159"/>
      <c r="MOO23" s="159"/>
      <c r="MOP23" s="159"/>
      <c r="MOQ23" s="159"/>
      <c r="MOR23" s="159"/>
      <c r="MOS23" s="159"/>
      <c r="MOT23" s="159"/>
      <c r="MOU23" s="159"/>
      <c r="MOV23" s="159"/>
      <c r="MOW23" s="159"/>
      <c r="MOX23" s="159"/>
      <c r="MOY23" s="159"/>
      <c r="MOZ23" s="159"/>
      <c r="MPA23" s="159"/>
      <c r="MPB23" s="159"/>
      <c r="MPC23" s="159"/>
      <c r="MPD23" s="159"/>
      <c r="MPE23" s="159"/>
      <c r="MPF23" s="159"/>
      <c r="MPG23" s="159"/>
      <c r="MPH23" s="159"/>
      <c r="MPI23" s="159"/>
      <c r="MPJ23" s="159"/>
      <c r="MPK23" s="159"/>
      <c r="MPL23" s="159"/>
      <c r="MPM23" s="159"/>
      <c r="MPN23" s="159"/>
      <c r="MPO23" s="159"/>
      <c r="MPP23" s="159"/>
      <c r="MPQ23" s="159"/>
      <c r="MPR23" s="159"/>
      <c r="MPS23" s="159"/>
      <c r="MPT23" s="159"/>
      <c r="MPU23" s="159"/>
      <c r="MPV23" s="159"/>
      <c r="MPW23" s="159"/>
      <c r="MPX23" s="159"/>
      <c r="MPY23" s="159"/>
      <c r="MPZ23" s="159"/>
      <c r="MQA23" s="159"/>
      <c r="MQB23" s="159"/>
      <c r="MQC23" s="159"/>
      <c r="MQD23" s="159"/>
      <c r="MQE23" s="159"/>
      <c r="MQF23" s="159"/>
      <c r="MQG23" s="159"/>
      <c r="MQH23" s="159"/>
      <c r="MQI23" s="159"/>
      <c r="MQJ23" s="159"/>
      <c r="MQK23" s="159"/>
      <c r="MQL23" s="159"/>
      <c r="MQM23" s="159"/>
      <c r="MQN23" s="159"/>
      <c r="MQO23" s="159"/>
      <c r="MQP23" s="159"/>
      <c r="MQQ23" s="159"/>
      <c r="MQR23" s="159"/>
      <c r="MQS23" s="159"/>
      <c r="MQT23" s="159"/>
      <c r="MQU23" s="159"/>
      <c r="MQV23" s="159"/>
      <c r="MQW23" s="159"/>
      <c r="MQX23" s="159"/>
      <c r="MQY23" s="159"/>
      <c r="MQZ23" s="159"/>
      <c r="MRA23" s="159"/>
      <c r="MRB23" s="159"/>
      <c r="MRC23" s="159"/>
      <c r="MRD23" s="159"/>
      <c r="MRE23" s="159"/>
      <c r="MRF23" s="159"/>
      <c r="MRG23" s="159"/>
      <c r="MRH23" s="159"/>
      <c r="MRI23" s="159"/>
      <c r="MRJ23" s="159"/>
      <c r="MRK23" s="159"/>
      <c r="MRL23" s="159"/>
      <c r="MRM23" s="159"/>
      <c r="MRN23" s="159"/>
      <c r="MRO23" s="159"/>
      <c r="MRP23" s="159"/>
      <c r="MRQ23" s="159"/>
      <c r="MRR23" s="159"/>
      <c r="MRS23" s="159"/>
      <c r="MRT23" s="159"/>
      <c r="MRU23" s="159"/>
      <c r="MRV23" s="159"/>
      <c r="MRW23" s="159"/>
      <c r="MRX23" s="159"/>
      <c r="MRY23" s="159"/>
      <c r="MRZ23" s="159"/>
      <c r="MSA23" s="159"/>
      <c r="MSB23" s="159"/>
      <c r="MSC23" s="159"/>
      <c r="MSD23" s="159"/>
      <c r="MSE23" s="159"/>
      <c r="MSF23" s="159"/>
      <c r="MSG23" s="159"/>
      <c r="MSH23" s="159"/>
      <c r="MSI23" s="159"/>
      <c r="MSJ23" s="159"/>
      <c r="MSK23" s="159"/>
      <c r="MSL23" s="159"/>
      <c r="MSM23" s="159"/>
      <c r="MSN23" s="159"/>
      <c r="MSO23" s="159"/>
      <c r="MSP23" s="159"/>
      <c r="MSQ23" s="159"/>
      <c r="MSR23" s="159"/>
      <c r="MSS23" s="159"/>
      <c r="MST23" s="159"/>
      <c r="MSU23" s="159"/>
      <c r="MSV23" s="159"/>
      <c r="MSW23" s="159"/>
      <c r="MSX23" s="159"/>
      <c r="MSY23" s="159"/>
      <c r="MSZ23" s="159"/>
      <c r="MTA23" s="159"/>
      <c r="MTB23" s="159"/>
      <c r="MTC23" s="159"/>
      <c r="MTD23" s="159"/>
      <c r="MTE23" s="159"/>
      <c r="MTF23" s="159"/>
      <c r="MTG23" s="159"/>
      <c r="MTH23" s="159"/>
      <c r="MTI23" s="159"/>
      <c r="MTJ23" s="159"/>
      <c r="MTK23" s="159"/>
      <c r="MTL23" s="159"/>
      <c r="MTM23" s="159"/>
      <c r="MTN23" s="159"/>
      <c r="MTO23" s="159"/>
      <c r="MTP23" s="159"/>
      <c r="MTQ23" s="159"/>
      <c r="MTR23" s="159"/>
      <c r="MTS23" s="159"/>
      <c r="MTT23" s="159"/>
      <c r="MTU23" s="159"/>
      <c r="MTV23" s="159"/>
      <c r="MTW23" s="159"/>
      <c r="MTX23" s="159"/>
      <c r="MTY23" s="159"/>
      <c r="MTZ23" s="159"/>
      <c r="MUA23" s="159"/>
      <c r="MUB23" s="159"/>
      <c r="MUC23" s="159"/>
      <c r="MUD23" s="159"/>
      <c r="MUE23" s="159"/>
      <c r="MUF23" s="159"/>
      <c r="MUG23" s="159"/>
      <c r="MUH23" s="159"/>
      <c r="MUI23" s="159"/>
      <c r="MUJ23" s="159"/>
      <c r="MUK23" s="159"/>
      <c r="MUL23" s="159"/>
      <c r="MUM23" s="159"/>
      <c r="MUN23" s="159"/>
      <c r="MUO23" s="159"/>
      <c r="MUP23" s="159"/>
      <c r="MUQ23" s="159"/>
      <c r="MUR23" s="159"/>
      <c r="MUS23" s="159"/>
      <c r="MUT23" s="159"/>
      <c r="MUU23" s="159"/>
      <c r="MUV23" s="159"/>
      <c r="MUW23" s="159"/>
      <c r="MUX23" s="159"/>
      <c r="MUY23" s="159"/>
      <c r="MUZ23" s="159"/>
      <c r="MVA23" s="159"/>
      <c r="MVB23" s="159"/>
      <c r="MVC23" s="159"/>
      <c r="MVD23" s="159"/>
      <c r="MVE23" s="159"/>
      <c r="MVF23" s="159"/>
      <c r="MVG23" s="159"/>
      <c r="MVH23" s="159"/>
      <c r="MVI23" s="159"/>
      <c r="MVJ23" s="159"/>
      <c r="MVK23" s="159"/>
      <c r="MVL23" s="159"/>
      <c r="MVM23" s="159"/>
      <c r="MVN23" s="159"/>
      <c r="MVO23" s="159"/>
      <c r="MVP23" s="159"/>
      <c r="MVQ23" s="159"/>
      <c r="MVR23" s="159"/>
      <c r="MVS23" s="159"/>
      <c r="MVT23" s="159"/>
      <c r="MVU23" s="159"/>
      <c r="MVV23" s="159"/>
      <c r="MVW23" s="159"/>
      <c r="MVX23" s="159"/>
      <c r="MVY23" s="159"/>
      <c r="MVZ23" s="159"/>
      <c r="MWA23" s="159"/>
      <c r="MWB23" s="159"/>
      <c r="MWC23" s="159"/>
      <c r="MWD23" s="159"/>
      <c r="MWE23" s="159"/>
      <c r="MWF23" s="159"/>
      <c r="MWG23" s="159"/>
      <c r="MWH23" s="159"/>
      <c r="MWI23" s="159"/>
      <c r="MWJ23" s="159"/>
      <c r="MWK23" s="159"/>
      <c r="MWL23" s="159"/>
      <c r="MWM23" s="159"/>
      <c r="MWN23" s="159"/>
      <c r="MWO23" s="159"/>
      <c r="MWP23" s="159"/>
      <c r="MWQ23" s="159"/>
      <c r="MWR23" s="159"/>
      <c r="MWS23" s="159"/>
      <c r="MWT23" s="159"/>
      <c r="MWU23" s="159"/>
      <c r="MWV23" s="159"/>
      <c r="MWW23" s="159"/>
      <c r="MWX23" s="159"/>
      <c r="MWY23" s="159"/>
      <c r="MWZ23" s="159"/>
      <c r="MXA23" s="159"/>
      <c r="MXB23" s="159"/>
      <c r="MXC23" s="159"/>
      <c r="MXD23" s="159"/>
      <c r="MXE23" s="159"/>
      <c r="MXF23" s="159"/>
      <c r="MXG23" s="159"/>
      <c r="MXH23" s="159"/>
      <c r="MXI23" s="159"/>
      <c r="MXJ23" s="159"/>
      <c r="MXK23" s="159"/>
      <c r="MXL23" s="159"/>
      <c r="MXM23" s="159"/>
      <c r="MXN23" s="159"/>
      <c r="MXO23" s="159"/>
      <c r="MXP23" s="159"/>
      <c r="MXQ23" s="159"/>
      <c r="MXR23" s="159"/>
      <c r="MXS23" s="159"/>
      <c r="MXT23" s="159"/>
      <c r="MXU23" s="159"/>
      <c r="MXV23" s="159"/>
      <c r="MXW23" s="159"/>
      <c r="MXX23" s="159"/>
      <c r="MXY23" s="159"/>
      <c r="MXZ23" s="159"/>
      <c r="MYA23" s="159"/>
      <c r="MYB23" s="159"/>
      <c r="MYC23" s="159"/>
      <c r="MYD23" s="159"/>
      <c r="MYE23" s="159"/>
      <c r="MYF23" s="159"/>
      <c r="MYG23" s="159"/>
      <c r="MYH23" s="159"/>
      <c r="MYI23" s="159"/>
      <c r="MYJ23" s="159"/>
      <c r="MYK23" s="159"/>
      <c r="MYL23" s="159"/>
      <c r="MYM23" s="159"/>
      <c r="MYN23" s="159"/>
      <c r="MYO23" s="159"/>
      <c r="MYP23" s="159"/>
      <c r="MYQ23" s="159"/>
      <c r="MYR23" s="159"/>
      <c r="MYS23" s="159"/>
      <c r="MYT23" s="159"/>
      <c r="MYU23" s="159"/>
      <c r="MYV23" s="159"/>
      <c r="MYW23" s="159"/>
      <c r="MYX23" s="159"/>
      <c r="MYY23" s="159"/>
      <c r="MYZ23" s="159"/>
      <c r="MZA23" s="159"/>
      <c r="MZB23" s="159"/>
      <c r="MZC23" s="159"/>
      <c r="MZD23" s="159"/>
      <c r="MZE23" s="159"/>
      <c r="MZF23" s="159"/>
      <c r="MZG23" s="159"/>
      <c r="MZH23" s="159"/>
      <c r="MZI23" s="159"/>
      <c r="MZJ23" s="159"/>
      <c r="MZK23" s="159"/>
      <c r="MZL23" s="159"/>
      <c r="MZM23" s="159"/>
      <c r="MZN23" s="159"/>
      <c r="MZO23" s="159"/>
      <c r="MZP23" s="159"/>
      <c r="MZQ23" s="159"/>
      <c r="MZR23" s="159"/>
      <c r="MZS23" s="159"/>
      <c r="MZT23" s="159"/>
      <c r="MZU23" s="159"/>
      <c r="MZV23" s="159"/>
      <c r="MZW23" s="159"/>
      <c r="MZX23" s="159"/>
      <c r="MZY23" s="159"/>
      <c r="MZZ23" s="159"/>
      <c r="NAA23" s="159"/>
      <c r="NAB23" s="159"/>
      <c r="NAC23" s="159"/>
      <c r="NAD23" s="159"/>
      <c r="NAE23" s="159"/>
      <c r="NAF23" s="159"/>
      <c r="NAG23" s="159"/>
      <c r="NAH23" s="159"/>
      <c r="NAI23" s="159"/>
      <c r="NAJ23" s="159"/>
      <c r="NAK23" s="159"/>
      <c r="NAL23" s="159"/>
      <c r="NAM23" s="159"/>
      <c r="NAN23" s="159"/>
      <c r="NAO23" s="159"/>
      <c r="NAP23" s="159"/>
      <c r="NAQ23" s="159"/>
      <c r="NAR23" s="159"/>
      <c r="NAS23" s="159"/>
      <c r="NAT23" s="159"/>
      <c r="NAU23" s="159"/>
      <c r="NAV23" s="159"/>
      <c r="NAW23" s="159"/>
      <c r="NAX23" s="159"/>
      <c r="NAY23" s="159"/>
      <c r="NAZ23" s="159"/>
      <c r="NBA23" s="159"/>
      <c r="NBB23" s="159"/>
      <c r="NBC23" s="159"/>
      <c r="NBD23" s="159"/>
      <c r="NBE23" s="159"/>
      <c r="NBF23" s="159"/>
      <c r="NBG23" s="159"/>
      <c r="NBH23" s="159"/>
      <c r="NBI23" s="159"/>
      <c r="NBJ23" s="159"/>
      <c r="NBK23" s="159"/>
      <c r="NBL23" s="159"/>
      <c r="NBM23" s="159"/>
      <c r="NBN23" s="159"/>
      <c r="NBO23" s="159"/>
      <c r="NBP23" s="159"/>
      <c r="NBQ23" s="159"/>
      <c r="NBR23" s="159"/>
      <c r="NBS23" s="159"/>
      <c r="NBT23" s="159"/>
      <c r="NBU23" s="159"/>
      <c r="NBV23" s="159"/>
      <c r="NBW23" s="159"/>
      <c r="NBX23" s="159"/>
      <c r="NBY23" s="159"/>
      <c r="NBZ23" s="159"/>
      <c r="NCA23" s="159"/>
      <c r="NCB23" s="159"/>
      <c r="NCC23" s="159"/>
      <c r="NCD23" s="159"/>
      <c r="NCE23" s="159"/>
      <c r="NCF23" s="159"/>
      <c r="NCG23" s="159"/>
      <c r="NCH23" s="159"/>
      <c r="NCI23" s="159"/>
      <c r="NCJ23" s="159"/>
      <c r="NCK23" s="159"/>
      <c r="NCL23" s="159"/>
      <c r="NCM23" s="159"/>
      <c r="NCN23" s="159"/>
      <c r="NCO23" s="159"/>
      <c r="NCP23" s="159"/>
      <c r="NCQ23" s="159"/>
      <c r="NCR23" s="159"/>
      <c r="NCS23" s="159"/>
      <c r="NCT23" s="159"/>
      <c r="NCU23" s="159"/>
      <c r="NCV23" s="159"/>
      <c r="NCW23" s="159"/>
      <c r="NCX23" s="159"/>
      <c r="NCY23" s="159"/>
      <c r="NCZ23" s="159"/>
      <c r="NDA23" s="159"/>
      <c r="NDB23" s="159"/>
      <c r="NDC23" s="159"/>
      <c r="NDD23" s="159"/>
      <c r="NDE23" s="159"/>
      <c r="NDF23" s="159"/>
      <c r="NDG23" s="159"/>
      <c r="NDH23" s="159"/>
      <c r="NDI23" s="159"/>
      <c r="NDJ23" s="159"/>
      <c r="NDK23" s="159"/>
      <c r="NDL23" s="159"/>
      <c r="NDM23" s="159"/>
      <c r="NDN23" s="159"/>
      <c r="NDO23" s="159"/>
      <c r="NDP23" s="159"/>
      <c r="NDQ23" s="159"/>
      <c r="NDR23" s="159"/>
      <c r="NDS23" s="159"/>
      <c r="NDT23" s="159"/>
      <c r="NDU23" s="159"/>
      <c r="NDV23" s="159"/>
      <c r="NDW23" s="159"/>
      <c r="NDX23" s="159"/>
      <c r="NDY23" s="159"/>
      <c r="NDZ23" s="159"/>
      <c r="NEA23" s="159"/>
      <c r="NEB23" s="159"/>
      <c r="NEC23" s="159"/>
      <c r="NED23" s="159"/>
      <c r="NEE23" s="159"/>
      <c r="NEF23" s="159"/>
      <c r="NEG23" s="159"/>
      <c r="NEH23" s="159"/>
      <c r="NEI23" s="159"/>
      <c r="NEJ23" s="159"/>
      <c r="NEK23" s="159"/>
      <c r="NEL23" s="159"/>
      <c r="NEM23" s="159"/>
      <c r="NEN23" s="159"/>
      <c r="NEO23" s="159"/>
      <c r="NEP23" s="159"/>
      <c r="NEQ23" s="159"/>
      <c r="NER23" s="159"/>
      <c r="NES23" s="159"/>
      <c r="NET23" s="159"/>
      <c r="NEU23" s="159"/>
      <c r="NEV23" s="159"/>
      <c r="NEW23" s="159"/>
      <c r="NEX23" s="159"/>
      <c r="NEY23" s="159"/>
      <c r="NEZ23" s="159"/>
      <c r="NFA23" s="159"/>
      <c r="NFB23" s="159"/>
      <c r="NFC23" s="159"/>
      <c r="NFD23" s="159"/>
      <c r="NFE23" s="159"/>
      <c r="NFF23" s="159"/>
      <c r="NFG23" s="159"/>
      <c r="NFH23" s="159"/>
      <c r="NFI23" s="159"/>
      <c r="NFJ23" s="159"/>
      <c r="NFK23" s="159"/>
      <c r="NFL23" s="159"/>
      <c r="NFM23" s="159"/>
      <c r="NFN23" s="159"/>
      <c r="NFO23" s="159"/>
      <c r="NFP23" s="159"/>
      <c r="NFQ23" s="159"/>
      <c r="NFR23" s="159"/>
      <c r="NFS23" s="159"/>
      <c r="NFT23" s="159"/>
      <c r="NFU23" s="159"/>
      <c r="NFV23" s="159"/>
      <c r="NFW23" s="159"/>
      <c r="NFX23" s="159"/>
      <c r="NFY23" s="159"/>
      <c r="NFZ23" s="159"/>
      <c r="NGA23" s="159"/>
      <c r="NGB23" s="159"/>
      <c r="NGC23" s="159"/>
      <c r="NGD23" s="159"/>
      <c r="NGE23" s="159"/>
      <c r="NGF23" s="159"/>
      <c r="NGG23" s="159"/>
      <c r="NGH23" s="159"/>
      <c r="NGI23" s="159"/>
      <c r="NGJ23" s="159"/>
      <c r="NGK23" s="159"/>
      <c r="NGL23" s="159"/>
      <c r="NGM23" s="159"/>
      <c r="NGN23" s="159"/>
      <c r="NGO23" s="159"/>
      <c r="NGP23" s="159"/>
      <c r="NGQ23" s="159"/>
      <c r="NGR23" s="159"/>
      <c r="NGS23" s="159"/>
      <c r="NGT23" s="159"/>
      <c r="NGU23" s="159"/>
      <c r="NGV23" s="159"/>
      <c r="NGW23" s="159"/>
      <c r="NGX23" s="159"/>
      <c r="NGY23" s="159"/>
      <c r="NGZ23" s="159"/>
      <c r="NHA23" s="159"/>
      <c r="NHB23" s="159"/>
      <c r="NHC23" s="159"/>
      <c r="NHD23" s="159"/>
      <c r="NHE23" s="159"/>
      <c r="NHF23" s="159"/>
      <c r="NHG23" s="159"/>
      <c r="NHH23" s="159"/>
      <c r="NHI23" s="159"/>
      <c r="NHJ23" s="159"/>
      <c r="NHK23" s="159"/>
      <c r="NHL23" s="159"/>
      <c r="NHM23" s="159"/>
      <c r="NHN23" s="159"/>
      <c r="NHO23" s="159"/>
      <c r="NHP23" s="159"/>
      <c r="NHQ23" s="159"/>
      <c r="NHR23" s="159"/>
      <c r="NHS23" s="159"/>
      <c r="NHT23" s="159"/>
      <c r="NHU23" s="159"/>
      <c r="NHV23" s="159"/>
      <c r="NHW23" s="159"/>
      <c r="NHX23" s="159"/>
      <c r="NHY23" s="159"/>
      <c r="NHZ23" s="159"/>
      <c r="NIA23" s="159"/>
      <c r="NIB23" s="159"/>
      <c r="NIC23" s="159"/>
      <c r="NID23" s="159"/>
      <c r="NIE23" s="159"/>
      <c r="NIF23" s="159"/>
      <c r="NIG23" s="159"/>
      <c r="NIH23" s="159"/>
      <c r="NII23" s="159"/>
      <c r="NIJ23" s="159"/>
      <c r="NIK23" s="159"/>
      <c r="NIL23" s="159"/>
      <c r="NIM23" s="159"/>
      <c r="NIN23" s="159"/>
      <c r="NIO23" s="159"/>
      <c r="NIP23" s="159"/>
      <c r="NIQ23" s="159"/>
      <c r="NIR23" s="159"/>
      <c r="NIS23" s="159"/>
      <c r="NIT23" s="159"/>
      <c r="NIU23" s="159"/>
      <c r="NIV23" s="159"/>
      <c r="NIW23" s="159"/>
      <c r="NIX23" s="159"/>
      <c r="NIY23" s="159"/>
      <c r="NIZ23" s="159"/>
      <c r="NJA23" s="159"/>
      <c r="NJB23" s="159"/>
      <c r="NJC23" s="159"/>
      <c r="NJD23" s="159"/>
      <c r="NJE23" s="159"/>
      <c r="NJF23" s="159"/>
      <c r="NJG23" s="159"/>
      <c r="NJH23" s="159"/>
      <c r="NJI23" s="159"/>
      <c r="NJJ23" s="159"/>
      <c r="NJK23" s="159"/>
      <c r="NJL23" s="159"/>
      <c r="NJM23" s="159"/>
      <c r="NJN23" s="159"/>
      <c r="NJO23" s="159"/>
      <c r="NJP23" s="159"/>
      <c r="NJQ23" s="159"/>
      <c r="NJR23" s="159"/>
      <c r="NJS23" s="159"/>
      <c r="NJT23" s="159"/>
      <c r="NJU23" s="159"/>
      <c r="NJV23" s="159"/>
      <c r="NJW23" s="159"/>
      <c r="NJX23" s="159"/>
      <c r="NJY23" s="159"/>
      <c r="NJZ23" s="159"/>
      <c r="NKA23" s="159"/>
      <c r="NKB23" s="159"/>
      <c r="NKC23" s="159"/>
      <c r="NKD23" s="159"/>
      <c r="NKE23" s="159"/>
      <c r="NKF23" s="159"/>
      <c r="NKG23" s="159"/>
      <c r="NKH23" s="159"/>
      <c r="NKI23" s="159"/>
      <c r="NKJ23" s="159"/>
      <c r="NKK23" s="159"/>
      <c r="NKL23" s="159"/>
      <c r="NKM23" s="159"/>
      <c r="NKN23" s="159"/>
      <c r="NKO23" s="159"/>
      <c r="NKP23" s="159"/>
      <c r="NKQ23" s="159"/>
      <c r="NKR23" s="159"/>
      <c r="NKS23" s="159"/>
      <c r="NKT23" s="159"/>
      <c r="NKU23" s="159"/>
      <c r="NKV23" s="159"/>
      <c r="NKW23" s="159"/>
      <c r="NKX23" s="159"/>
      <c r="NKY23" s="159"/>
      <c r="NKZ23" s="159"/>
      <c r="NLA23" s="159"/>
      <c r="NLB23" s="159"/>
      <c r="NLC23" s="159"/>
      <c r="NLD23" s="159"/>
      <c r="NLE23" s="159"/>
      <c r="NLF23" s="159"/>
      <c r="NLG23" s="159"/>
      <c r="NLH23" s="159"/>
      <c r="NLI23" s="159"/>
      <c r="NLJ23" s="159"/>
      <c r="NLK23" s="159"/>
      <c r="NLL23" s="159"/>
      <c r="NLM23" s="159"/>
      <c r="NLN23" s="159"/>
      <c r="NLO23" s="159"/>
      <c r="NLP23" s="159"/>
      <c r="NLQ23" s="159"/>
      <c r="NLR23" s="159"/>
      <c r="NLS23" s="159"/>
      <c r="NLT23" s="159"/>
      <c r="NLU23" s="159"/>
      <c r="NLV23" s="159"/>
      <c r="NLW23" s="159"/>
      <c r="NLX23" s="159"/>
      <c r="NLY23" s="159"/>
      <c r="NLZ23" s="159"/>
      <c r="NMA23" s="159"/>
      <c r="NMB23" s="159"/>
      <c r="NMC23" s="159"/>
      <c r="NMD23" s="159"/>
      <c r="NME23" s="159"/>
      <c r="NMF23" s="159"/>
      <c r="NMG23" s="159"/>
      <c r="NMH23" s="159"/>
      <c r="NMI23" s="159"/>
      <c r="NMJ23" s="159"/>
      <c r="NMK23" s="159"/>
      <c r="NML23" s="159"/>
      <c r="NMM23" s="159"/>
      <c r="NMN23" s="159"/>
      <c r="NMO23" s="159"/>
      <c r="NMP23" s="159"/>
      <c r="NMQ23" s="159"/>
      <c r="NMR23" s="159"/>
      <c r="NMS23" s="159"/>
      <c r="NMT23" s="159"/>
      <c r="NMU23" s="159"/>
      <c r="NMV23" s="159"/>
      <c r="NMW23" s="159"/>
      <c r="NMX23" s="159"/>
      <c r="NMY23" s="159"/>
      <c r="NMZ23" s="159"/>
      <c r="NNA23" s="159"/>
      <c r="NNB23" s="159"/>
      <c r="NNC23" s="159"/>
      <c r="NND23" s="159"/>
      <c r="NNE23" s="159"/>
      <c r="NNF23" s="159"/>
      <c r="NNG23" s="159"/>
      <c r="NNH23" s="159"/>
      <c r="NNI23" s="159"/>
      <c r="NNJ23" s="159"/>
      <c r="NNK23" s="159"/>
      <c r="NNL23" s="159"/>
      <c r="NNM23" s="159"/>
      <c r="NNN23" s="159"/>
      <c r="NNO23" s="159"/>
      <c r="NNP23" s="159"/>
      <c r="NNQ23" s="159"/>
      <c r="NNR23" s="159"/>
      <c r="NNS23" s="159"/>
      <c r="NNT23" s="159"/>
      <c r="NNU23" s="159"/>
      <c r="NNV23" s="159"/>
      <c r="NNW23" s="159"/>
      <c r="NNX23" s="159"/>
      <c r="NNY23" s="159"/>
      <c r="NNZ23" s="159"/>
      <c r="NOA23" s="159"/>
      <c r="NOB23" s="159"/>
      <c r="NOC23" s="159"/>
      <c r="NOD23" s="159"/>
      <c r="NOE23" s="159"/>
      <c r="NOF23" s="159"/>
      <c r="NOG23" s="159"/>
      <c r="NOH23" s="159"/>
      <c r="NOI23" s="159"/>
      <c r="NOJ23" s="159"/>
      <c r="NOK23" s="159"/>
      <c r="NOL23" s="159"/>
      <c r="NOM23" s="159"/>
      <c r="NON23" s="159"/>
      <c r="NOO23" s="159"/>
      <c r="NOP23" s="159"/>
      <c r="NOQ23" s="159"/>
      <c r="NOR23" s="159"/>
      <c r="NOS23" s="159"/>
      <c r="NOT23" s="159"/>
      <c r="NOU23" s="159"/>
      <c r="NOV23" s="159"/>
      <c r="NOW23" s="159"/>
      <c r="NOX23" s="159"/>
      <c r="NOY23" s="159"/>
      <c r="NOZ23" s="159"/>
      <c r="NPA23" s="159"/>
      <c r="NPB23" s="159"/>
      <c r="NPC23" s="159"/>
      <c r="NPD23" s="159"/>
      <c r="NPE23" s="159"/>
      <c r="NPF23" s="159"/>
      <c r="NPG23" s="159"/>
      <c r="NPH23" s="159"/>
      <c r="NPI23" s="159"/>
      <c r="NPJ23" s="159"/>
      <c r="NPK23" s="159"/>
      <c r="NPL23" s="159"/>
      <c r="NPM23" s="159"/>
      <c r="NPN23" s="159"/>
      <c r="NPO23" s="159"/>
      <c r="NPP23" s="159"/>
      <c r="NPQ23" s="159"/>
      <c r="NPR23" s="159"/>
      <c r="NPS23" s="159"/>
      <c r="NPT23" s="159"/>
      <c r="NPU23" s="159"/>
      <c r="NPV23" s="159"/>
      <c r="NPW23" s="159"/>
      <c r="NPX23" s="159"/>
      <c r="NPY23" s="159"/>
      <c r="NPZ23" s="159"/>
      <c r="NQA23" s="159"/>
      <c r="NQB23" s="159"/>
      <c r="NQC23" s="159"/>
      <c r="NQD23" s="159"/>
      <c r="NQE23" s="159"/>
      <c r="NQF23" s="159"/>
      <c r="NQG23" s="159"/>
      <c r="NQH23" s="159"/>
      <c r="NQI23" s="159"/>
      <c r="NQJ23" s="159"/>
      <c r="NQK23" s="159"/>
      <c r="NQL23" s="159"/>
      <c r="NQM23" s="159"/>
      <c r="NQN23" s="159"/>
      <c r="NQO23" s="159"/>
      <c r="NQP23" s="159"/>
      <c r="NQQ23" s="159"/>
      <c r="NQR23" s="159"/>
      <c r="NQS23" s="159"/>
      <c r="NQT23" s="159"/>
      <c r="NQU23" s="159"/>
      <c r="NQV23" s="159"/>
      <c r="NQW23" s="159"/>
      <c r="NQX23" s="159"/>
      <c r="NQY23" s="159"/>
      <c r="NQZ23" s="159"/>
      <c r="NRA23" s="159"/>
      <c r="NRB23" s="159"/>
      <c r="NRC23" s="159"/>
      <c r="NRD23" s="159"/>
      <c r="NRE23" s="159"/>
      <c r="NRF23" s="159"/>
      <c r="NRG23" s="159"/>
      <c r="NRH23" s="159"/>
      <c r="NRI23" s="159"/>
      <c r="NRJ23" s="159"/>
      <c r="NRK23" s="159"/>
      <c r="NRL23" s="159"/>
      <c r="NRM23" s="159"/>
      <c r="NRN23" s="159"/>
      <c r="NRO23" s="159"/>
      <c r="NRP23" s="159"/>
      <c r="NRQ23" s="159"/>
      <c r="NRR23" s="159"/>
      <c r="NRS23" s="159"/>
      <c r="NRT23" s="159"/>
      <c r="NRU23" s="159"/>
      <c r="NRV23" s="159"/>
      <c r="NRW23" s="159"/>
      <c r="NRX23" s="159"/>
      <c r="NRY23" s="159"/>
      <c r="NRZ23" s="159"/>
      <c r="NSA23" s="159"/>
      <c r="NSB23" s="159"/>
      <c r="NSC23" s="159"/>
      <c r="NSD23" s="159"/>
      <c r="NSE23" s="159"/>
      <c r="NSF23" s="159"/>
      <c r="NSG23" s="159"/>
      <c r="NSH23" s="159"/>
      <c r="NSI23" s="159"/>
      <c r="NSJ23" s="159"/>
      <c r="NSK23" s="159"/>
      <c r="NSL23" s="159"/>
      <c r="NSM23" s="159"/>
      <c r="NSN23" s="159"/>
      <c r="NSO23" s="159"/>
      <c r="NSP23" s="159"/>
      <c r="NSQ23" s="159"/>
      <c r="NSR23" s="159"/>
      <c r="NSS23" s="159"/>
      <c r="NST23" s="159"/>
      <c r="NSU23" s="159"/>
      <c r="NSV23" s="159"/>
      <c r="NSW23" s="159"/>
      <c r="NSX23" s="159"/>
      <c r="NSY23" s="159"/>
      <c r="NSZ23" s="159"/>
      <c r="NTA23" s="159"/>
      <c r="NTB23" s="159"/>
      <c r="NTC23" s="159"/>
      <c r="NTD23" s="159"/>
      <c r="NTE23" s="159"/>
      <c r="NTF23" s="159"/>
      <c r="NTG23" s="159"/>
      <c r="NTH23" s="159"/>
      <c r="NTI23" s="159"/>
      <c r="NTJ23" s="159"/>
      <c r="NTK23" s="159"/>
      <c r="NTL23" s="159"/>
      <c r="NTM23" s="159"/>
      <c r="NTN23" s="159"/>
      <c r="NTO23" s="159"/>
      <c r="NTP23" s="159"/>
      <c r="NTQ23" s="159"/>
      <c r="NTR23" s="159"/>
      <c r="NTS23" s="159"/>
      <c r="NTT23" s="159"/>
      <c r="NTU23" s="159"/>
      <c r="NTV23" s="159"/>
      <c r="NTW23" s="159"/>
      <c r="NTX23" s="159"/>
      <c r="NTY23" s="159"/>
      <c r="NTZ23" s="159"/>
      <c r="NUA23" s="159"/>
      <c r="NUB23" s="159"/>
      <c r="NUC23" s="159"/>
      <c r="NUD23" s="159"/>
      <c r="NUE23" s="159"/>
      <c r="NUF23" s="159"/>
      <c r="NUG23" s="159"/>
      <c r="NUH23" s="159"/>
      <c r="NUI23" s="159"/>
      <c r="NUJ23" s="159"/>
      <c r="NUK23" s="159"/>
      <c r="NUL23" s="159"/>
      <c r="NUM23" s="159"/>
      <c r="NUN23" s="159"/>
      <c r="NUO23" s="159"/>
      <c r="NUP23" s="159"/>
      <c r="NUQ23" s="159"/>
      <c r="NUR23" s="159"/>
      <c r="NUS23" s="159"/>
      <c r="NUT23" s="159"/>
      <c r="NUU23" s="159"/>
      <c r="NUV23" s="159"/>
      <c r="NUW23" s="159"/>
      <c r="NUX23" s="159"/>
      <c r="NUY23" s="159"/>
      <c r="NUZ23" s="159"/>
      <c r="NVA23" s="159"/>
      <c r="NVB23" s="159"/>
      <c r="NVC23" s="159"/>
      <c r="NVD23" s="159"/>
      <c r="NVE23" s="159"/>
      <c r="NVF23" s="159"/>
      <c r="NVG23" s="159"/>
      <c r="NVH23" s="159"/>
      <c r="NVI23" s="159"/>
      <c r="NVJ23" s="159"/>
      <c r="NVK23" s="159"/>
      <c r="NVL23" s="159"/>
      <c r="NVM23" s="159"/>
      <c r="NVN23" s="159"/>
      <c r="NVO23" s="159"/>
      <c r="NVP23" s="159"/>
      <c r="NVQ23" s="159"/>
      <c r="NVR23" s="159"/>
      <c r="NVS23" s="159"/>
      <c r="NVT23" s="159"/>
      <c r="NVU23" s="159"/>
      <c r="NVV23" s="159"/>
      <c r="NVW23" s="159"/>
      <c r="NVX23" s="159"/>
      <c r="NVY23" s="159"/>
      <c r="NVZ23" s="159"/>
      <c r="NWA23" s="159"/>
      <c r="NWB23" s="159"/>
      <c r="NWC23" s="159"/>
      <c r="NWD23" s="159"/>
      <c r="NWE23" s="159"/>
      <c r="NWF23" s="159"/>
      <c r="NWG23" s="159"/>
      <c r="NWH23" s="159"/>
      <c r="NWI23" s="159"/>
      <c r="NWJ23" s="159"/>
      <c r="NWK23" s="159"/>
      <c r="NWL23" s="159"/>
      <c r="NWM23" s="159"/>
      <c r="NWN23" s="159"/>
      <c r="NWO23" s="159"/>
      <c r="NWP23" s="159"/>
      <c r="NWQ23" s="159"/>
      <c r="NWR23" s="159"/>
      <c r="NWS23" s="159"/>
      <c r="NWT23" s="159"/>
      <c r="NWU23" s="159"/>
      <c r="NWV23" s="159"/>
      <c r="NWW23" s="159"/>
      <c r="NWX23" s="159"/>
      <c r="NWY23" s="159"/>
      <c r="NWZ23" s="159"/>
      <c r="NXA23" s="159"/>
      <c r="NXB23" s="159"/>
      <c r="NXC23" s="159"/>
      <c r="NXD23" s="159"/>
      <c r="NXE23" s="159"/>
      <c r="NXF23" s="159"/>
      <c r="NXG23" s="159"/>
      <c r="NXH23" s="159"/>
      <c r="NXI23" s="159"/>
      <c r="NXJ23" s="159"/>
      <c r="NXK23" s="159"/>
      <c r="NXL23" s="159"/>
      <c r="NXM23" s="159"/>
      <c r="NXN23" s="159"/>
      <c r="NXO23" s="159"/>
      <c r="NXP23" s="159"/>
      <c r="NXQ23" s="159"/>
      <c r="NXR23" s="159"/>
      <c r="NXS23" s="159"/>
      <c r="NXT23" s="159"/>
      <c r="NXU23" s="159"/>
      <c r="NXV23" s="159"/>
      <c r="NXW23" s="159"/>
      <c r="NXX23" s="159"/>
      <c r="NXY23" s="159"/>
      <c r="NXZ23" s="159"/>
      <c r="NYA23" s="159"/>
      <c r="NYB23" s="159"/>
      <c r="NYC23" s="159"/>
      <c r="NYD23" s="159"/>
      <c r="NYE23" s="159"/>
      <c r="NYF23" s="159"/>
      <c r="NYG23" s="159"/>
      <c r="NYH23" s="159"/>
      <c r="NYI23" s="159"/>
      <c r="NYJ23" s="159"/>
      <c r="NYK23" s="159"/>
      <c r="NYL23" s="159"/>
      <c r="NYM23" s="159"/>
      <c r="NYN23" s="159"/>
      <c r="NYO23" s="159"/>
      <c r="NYP23" s="159"/>
      <c r="NYQ23" s="159"/>
      <c r="NYR23" s="159"/>
      <c r="NYS23" s="159"/>
      <c r="NYT23" s="159"/>
      <c r="NYU23" s="159"/>
      <c r="NYV23" s="159"/>
      <c r="NYW23" s="159"/>
      <c r="NYX23" s="159"/>
      <c r="NYY23" s="159"/>
      <c r="NYZ23" s="159"/>
      <c r="NZA23" s="159"/>
      <c r="NZB23" s="159"/>
      <c r="NZC23" s="159"/>
      <c r="NZD23" s="159"/>
      <c r="NZE23" s="159"/>
      <c r="NZF23" s="159"/>
      <c r="NZG23" s="159"/>
      <c r="NZH23" s="159"/>
      <c r="NZI23" s="159"/>
      <c r="NZJ23" s="159"/>
      <c r="NZK23" s="159"/>
      <c r="NZL23" s="159"/>
      <c r="NZM23" s="159"/>
      <c r="NZN23" s="159"/>
      <c r="NZO23" s="159"/>
      <c r="NZP23" s="159"/>
      <c r="NZQ23" s="159"/>
      <c r="NZR23" s="159"/>
      <c r="NZS23" s="159"/>
      <c r="NZT23" s="159"/>
      <c r="NZU23" s="159"/>
      <c r="NZV23" s="159"/>
      <c r="NZW23" s="159"/>
      <c r="NZX23" s="159"/>
      <c r="NZY23" s="159"/>
      <c r="NZZ23" s="159"/>
      <c r="OAA23" s="159"/>
      <c r="OAB23" s="159"/>
      <c r="OAC23" s="159"/>
      <c r="OAD23" s="159"/>
      <c r="OAE23" s="159"/>
      <c r="OAF23" s="159"/>
      <c r="OAG23" s="159"/>
      <c r="OAH23" s="159"/>
      <c r="OAI23" s="159"/>
      <c r="OAJ23" s="159"/>
      <c r="OAK23" s="159"/>
      <c r="OAL23" s="159"/>
      <c r="OAM23" s="159"/>
      <c r="OAN23" s="159"/>
      <c r="OAO23" s="159"/>
      <c r="OAP23" s="159"/>
      <c r="OAQ23" s="159"/>
      <c r="OAR23" s="159"/>
      <c r="OAS23" s="159"/>
      <c r="OAT23" s="159"/>
      <c r="OAU23" s="159"/>
      <c r="OAV23" s="159"/>
      <c r="OAW23" s="159"/>
      <c r="OAX23" s="159"/>
      <c r="OAY23" s="159"/>
      <c r="OAZ23" s="159"/>
      <c r="OBA23" s="159"/>
      <c r="OBB23" s="159"/>
      <c r="OBC23" s="159"/>
      <c r="OBD23" s="159"/>
      <c r="OBE23" s="159"/>
      <c r="OBF23" s="159"/>
      <c r="OBG23" s="159"/>
      <c r="OBH23" s="159"/>
      <c r="OBI23" s="159"/>
      <c r="OBJ23" s="159"/>
      <c r="OBK23" s="159"/>
      <c r="OBL23" s="159"/>
      <c r="OBM23" s="159"/>
      <c r="OBN23" s="159"/>
      <c r="OBO23" s="159"/>
      <c r="OBP23" s="159"/>
      <c r="OBQ23" s="159"/>
      <c r="OBR23" s="159"/>
      <c r="OBS23" s="159"/>
      <c r="OBT23" s="159"/>
      <c r="OBU23" s="159"/>
      <c r="OBV23" s="159"/>
      <c r="OBW23" s="159"/>
      <c r="OBX23" s="159"/>
      <c r="OBY23" s="159"/>
      <c r="OBZ23" s="159"/>
      <c r="OCA23" s="159"/>
      <c r="OCB23" s="159"/>
      <c r="OCC23" s="159"/>
      <c r="OCD23" s="159"/>
      <c r="OCE23" s="159"/>
      <c r="OCF23" s="159"/>
      <c r="OCG23" s="159"/>
      <c r="OCH23" s="159"/>
      <c r="OCI23" s="159"/>
      <c r="OCJ23" s="159"/>
      <c r="OCK23" s="159"/>
      <c r="OCL23" s="159"/>
      <c r="OCM23" s="159"/>
      <c r="OCN23" s="159"/>
      <c r="OCO23" s="159"/>
      <c r="OCP23" s="159"/>
      <c r="OCQ23" s="159"/>
      <c r="OCR23" s="159"/>
      <c r="OCS23" s="159"/>
      <c r="OCT23" s="159"/>
      <c r="OCU23" s="159"/>
      <c r="OCV23" s="159"/>
      <c r="OCW23" s="159"/>
      <c r="OCX23" s="159"/>
      <c r="OCY23" s="159"/>
      <c r="OCZ23" s="159"/>
      <c r="ODA23" s="159"/>
      <c r="ODB23" s="159"/>
      <c r="ODC23" s="159"/>
      <c r="ODD23" s="159"/>
      <c r="ODE23" s="159"/>
      <c r="ODF23" s="159"/>
      <c r="ODG23" s="159"/>
      <c r="ODH23" s="159"/>
      <c r="ODI23" s="159"/>
      <c r="ODJ23" s="159"/>
      <c r="ODK23" s="159"/>
      <c r="ODL23" s="159"/>
      <c r="ODM23" s="159"/>
      <c r="ODN23" s="159"/>
      <c r="ODO23" s="159"/>
      <c r="ODP23" s="159"/>
      <c r="ODQ23" s="159"/>
      <c r="ODR23" s="159"/>
      <c r="ODS23" s="159"/>
      <c r="ODT23" s="159"/>
      <c r="ODU23" s="159"/>
      <c r="ODV23" s="159"/>
      <c r="ODW23" s="159"/>
      <c r="ODX23" s="159"/>
      <c r="ODY23" s="159"/>
      <c r="ODZ23" s="159"/>
      <c r="OEA23" s="159"/>
      <c r="OEB23" s="159"/>
      <c r="OEC23" s="159"/>
      <c r="OED23" s="159"/>
      <c r="OEE23" s="159"/>
      <c r="OEF23" s="159"/>
      <c r="OEG23" s="159"/>
      <c r="OEH23" s="159"/>
      <c r="OEI23" s="159"/>
      <c r="OEJ23" s="159"/>
      <c r="OEK23" s="159"/>
      <c r="OEL23" s="159"/>
      <c r="OEM23" s="159"/>
      <c r="OEN23" s="159"/>
      <c r="OEO23" s="159"/>
      <c r="OEP23" s="159"/>
      <c r="OEQ23" s="159"/>
      <c r="OER23" s="159"/>
      <c r="OES23" s="159"/>
      <c r="OET23" s="159"/>
      <c r="OEU23" s="159"/>
      <c r="OEV23" s="159"/>
      <c r="OEW23" s="159"/>
      <c r="OEX23" s="159"/>
      <c r="OEY23" s="159"/>
      <c r="OEZ23" s="159"/>
      <c r="OFA23" s="159"/>
      <c r="OFB23" s="159"/>
      <c r="OFC23" s="159"/>
      <c r="OFD23" s="159"/>
      <c r="OFE23" s="159"/>
      <c r="OFF23" s="159"/>
      <c r="OFG23" s="159"/>
      <c r="OFH23" s="159"/>
      <c r="OFI23" s="159"/>
      <c r="OFJ23" s="159"/>
      <c r="OFK23" s="159"/>
      <c r="OFL23" s="159"/>
      <c r="OFM23" s="159"/>
      <c r="OFN23" s="159"/>
      <c r="OFO23" s="159"/>
      <c r="OFP23" s="159"/>
      <c r="OFQ23" s="159"/>
      <c r="OFR23" s="159"/>
      <c r="OFS23" s="159"/>
      <c r="OFT23" s="159"/>
      <c r="OFU23" s="159"/>
      <c r="OFV23" s="159"/>
      <c r="OFW23" s="159"/>
      <c r="OFX23" s="159"/>
      <c r="OFY23" s="159"/>
      <c r="OFZ23" s="159"/>
      <c r="OGA23" s="159"/>
      <c r="OGB23" s="159"/>
      <c r="OGC23" s="159"/>
      <c r="OGD23" s="159"/>
      <c r="OGE23" s="159"/>
      <c r="OGF23" s="159"/>
      <c r="OGG23" s="159"/>
      <c r="OGH23" s="159"/>
      <c r="OGI23" s="159"/>
      <c r="OGJ23" s="159"/>
      <c r="OGK23" s="159"/>
      <c r="OGL23" s="159"/>
      <c r="OGM23" s="159"/>
      <c r="OGN23" s="159"/>
      <c r="OGO23" s="159"/>
      <c r="OGP23" s="159"/>
      <c r="OGQ23" s="159"/>
      <c r="OGR23" s="159"/>
      <c r="OGS23" s="159"/>
      <c r="OGT23" s="159"/>
      <c r="OGU23" s="159"/>
      <c r="OGV23" s="159"/>
      <c r="OGW23" s="159"/>
      <c r="OGX23" s="159"/>
      <c r="OGY23" s="159"/>
      <c r="OGZ23" s="159"/>
      <c r="OHA23" s="159"/>
      <c r="OHB23" s="159"/>
      <c r="OHC23" s="159"/>
      <c r="OHD23" s="159"/>
      <c r="OHE23" s="159"/>
      <c r="OHF23" s="159"/>
      <c r="OHG23" s="159"/>
      <c r="OHH23" s="159"/>
      <c r="OHI23" s="159"/>
      <c r="OHJ23" s="159"/>
      <c r="OHK23" s="159"/>
      <c r="OHL23" s="159"/>
      <c r="OHM23" s="159"/>
      <c r="OHN23" s="159"/>
      <c r="OHO23" s="159"/>
      <c r="OHP23" s="159"/>
      <c r="OHQ23" s="159"/>
      <c r="OHR23" s="159"/>
      <c r="OHS23" s="159"/>
      <c r="OHT23" s="159"/>
      <c r="OHU23" s="159"/>
      <c r="OHV23" s="159"/>
      <c r="OHW23" s="159"/>
      <c r="OHX23" s="159"/>
      <c r="OHY23" s="159"/>
      <c r="OHZ23" s="159"/>
      <c r="OIA23" s="159"/>
      <c r="OIB23" s="159"/>
      <c r="OIC23" s="159"/>
      <c r="OID23" s="159"/>
      <c r="OIE23" s="159"/>
      <c r="OIF23" s="159"/>
      <c r="OIG23" s="159"/>
      <c r="OIH23" s="159"/>
      <c r="OII23" s="159"/>
      <c r="OIJ23" s="159"/>
      <c r="OIK23" s="159"/>
      <c r="OIL23" s="159"/>
      <c r="OIM23" s="159"/>
      <c r="OIN23" s="159"/>
      <c r="OIO23" s="159"/>
      <c r="OIP23" s="159"/>
      <c r="OIQ23" s="159"/>
      <c r="OIR23" s="159"/>
      <c r="OIS23" s="159"/>
      <c r="OIT23" s="159"/>
      <c r="OIU23" s="159"/>
      <c r="OIV23" s="159"/>
      <c r="OIW23" s="159"/>
      <c r="OIX23" s="159"/>
      <c r="OIY23" s="159"/>
      <c r="OIZ23" s="159"/>
      <c r="OJA23" s="159"/>
      <c r="OJB23" s="159"/>
      <c r="OJC23" s="159"/>
      <c r="OJD23" s="159"/>
      <c r="OJE23" s="159"/>
      <c r="OJF23" s="159"/>
      <c r="OJG23" s="159"/>
      <c r="OJH23" s="159"/>
      <c r="OJI23" s="159"/>
      <c r="OJJ23" s="159"/>
      <c r="OJK23" s="159"/>
      <c r="OJL23" s="159"/>
      <c r="OJM23" s="159"/>
      <c r="OJN23" s="159"/>
      <c r="OJO23" s="159"/>
      <c r="OJP23" s="159"/>
      <c r="OJQ23" s="159"/>
      <c r="OJR23" s="159"/>
      <c r="OJS23" s="159"/>
      <c r="OJT23" s="159"/>
      <c r="OJU23" s="159"/>
      <c r="OJV23" s="159"/>
      <c r="OJW23" s="159"/>
      <c r="OJX23" s="159"/>
      <c r="OJY23" s="159"/>
      <c r="OJZ23" s="159"/>
      <c r="OKA23" s="159"/>
      <c r="OKB23" s="159"/>
      <c r="OKC23" s="159"/>
      <c r="OKD23" s="159"/>
      <c r="OKE23" s="159"/>
      <c r="OKF23" s="159"/>
      <c r="OKG23" s="159"/>
      <c r="OKH23" s="159"/>
      <c r="OKI23" s="159"/>
      <c r="OKJ23" s="159"/>
      <c r="OKK23" s="159"/>
      <c r="OKL23" s="159"/>
      <c r="OKM23" s="159"/>
      <c r="OKN23" s="159"/>
      <c r="OKO23" s="159"/>
      <c r="OKP23" s="159"/>
      <c r="OKQ23" s="159"/>
      <c r="OKR23" s="159"/>
      <c r="OKS23" s="159"/>
      <c r="OKT23" s="159"/>
      <c r="OKU23" s="159"/>
      <c r="OKV23" s="159"/>
      <c r="OKW23" s="159"/>
      <c r="OKX23" s="159"/>
      <c r="OKY23" s="159"/>
      <c r="OKZ23" s="159"/>
      <c r="OLA23" s="159"/>
      <c r="OLB23" s="159"/>
      <c r="OLC23" s="159"/>
      <c r="OLD23" s="159"/>
      <c r="OLE23" s="159"/>
      <c r="OLF23" s="159"/>
      <c r="OLG23" s="159"/>
      <c r="OLH23" s="159"/>
      <c r="OLI23" s="159"/>
      <c r="OLJ23" s="159"/>
      <c r="OLK23" s="159"/>
      <c r="OLL23" s="159"/>
      <c r="OLM23" s="159"/>
      <c r="OLN23" s="159"/>
      <c r="OLO23" s="159"/>
      <c r="OLP23" s="159"/>
      <c r="OLQ23" s="159"/>
      <c r="OLR23" s="159"/>
      <c r="OLS23" s="159"/>
      <c r="OLT23" s="159"/>
      <c r="OLU23" s="159"/>
      <c r="OLV23" s="159"/>
      <c r="OLW23" s="159"/>
      <c r="OLX23" s="159"/>
      <c r="OLY23" s="159"/>
      <c r="OLZ23" s="159"/>
      <c r="OMA23" s="159"/>
      <c r="OMB23" s="159"/>
      <c r="OMC23" s="159"/>
      <c r="OMD23" s="159"/>
      <c r="OME23" s="159"/>
      <c r="OMF23" s="159"/>
      <c r="OMG23" s="159"/>
      <c r="OMH23" s="159"/>
      <c r="OMI23" s="159"/>
      <c r="OMJ23" s="159"/>
      <c r="OMK23" s="159"/>
      <c r="OML23" s="159"/>
      <c r="OMM23" s="159"/>
      <c r="OMN23" s="159"/>
      <c r="OMO23" s="159"/>
      <c r="OMP23" s="159"/>
      <c r="OMQ23" s="159"/>
      <c r="OMR23" s="159"/>
      <c r="OMS23" s="159"/>
      <c r="OMT23" s="159"/>
      <c r="OMU23" s="159"/>
      <c r="OMV23" s="159"/>
      <c r="OMW23" s="159"/>
      <c r="OMX23" s="159"/>
      <c r="OMY23" s="159"/>
      <c r="OMZ23" s="159"/>
      <c r="ONA23" s="159"/>
      <c r="ONB23" s="159"/>
      <c r="ONC23" s="159"/>
      <c r="OND23" s="159"/>
      <c r="ONE23" s="159"/>
      <c r="ONF23" s="159"/>
      <c r="ONG23" s="159"/>
      <c r="ONH23" s="159"/>
      <c r="ONI23" s="159"/>
      <c r="ONJ23" s="159"/>
      <c r="ONK23" s="159"/>
      <c r="ONL23" s="159"/>
      <c r="ONM23" s="159"/>
      <c r="ONN23" s="159"/>
      <c r="ONO23" s="159"/>
      <c r="ONP23" s="159"/>
      <c r="ONQ23" s="159"/>
      <c r="ONR23" s="159"/>
      <c r="ONS23" s="159"/>
      <c r="ONT23" s="159"/>
      <c r="ONU23" s="159"/>
      <c r="ONV23" s="159"/>
      <c r="ONW23" s="159"/>
      <c r="ONX23" s="159"/>
      <c r="ONY23" s="159"/>
      <c r="ONZ23" s="159"/>
      <c r="OOA23" s="159"/>
      <c r="OOB23" s="159"/>
      <c r="OOC23" s="159"/>
      <c r="OOD23" s="159"/>
      <c r="OOE23" s="159"/>
      <c r="OOF23" s="159"/>
      <c r="OOG23" s="159"/>
      <c r="OOH23" s="159"/>
      <c r="OOI23" s="159"/>
      <c r="OOJ23" s="159"/>
      <c r="OOK23" s="159"/>
      <c r="OOL23" s="159"/>
      <c r="OOM23" s="159"/>
      <c r="OON23" s="159"/>
      <c r="OOO23" s="159"/>
      <c r="OOP23" s="159"/>
      <c r="OOQ23" s="159"/>
      <c r="OOR23" s="159"/>
      <c r="OOS23" s="159"/>
      <c r="OOT23" s="159"/>
      <c r="OOU23" s="159"/>
      <c r="OOV23" s="159"/>
      <c r="OOW23" s="159"/>
      <c r="OOX23" s="159"/>
      <c r="OOY23" s="159"/>
      <c r="OOZ23" s="159"/>
      <c r="OPA23" s="159"/>
      <c r="OPB23" s="159"/>
      <c r="OPC23" s="159"/>
      <c r="OPD23" s="159"/>
      <c r="OPE23" s="159"/>
      <c r="OPF23" s="159"/>
      <c r="OPG23" s="159"/>
      <c r="OPH23" s="159"/>
      <c r="OPI23" s="159"/>
      <c r="OPJ23" s="159"/>
      <c r="OPK23" s="159"/>
      <c r="OPL23" s="159"/>
      <c r="OPM23" s="159"/>
      <c r="OPN23" s="159"/>
      <c r="OPO23" s="159"/>
      <c r="OPP23" s="159"/>
      <c r="OPQ23" s="159"/>
      <c r="OPR23" s="159"/>
      <c r="OPS23" s="159"/>
      <c r="OPT23" s="159"/>
      <c r="OPU23" s="159"/>
      <c r="OPV23" s="159"/>
      <c r="OPW23" s="159"/>
      <c r="OPX23" s="159"/>
      <c r="OPY23" s="159"/>
      <c r="OPZ23" s="159"/>
      <c r="OQA23" s="159"/>
      <c r="OQB23" s="159"/>
      <c r="OQC23" s="159"/>
      <c r="OQD23" s="159"/>
      <c r="OQE23" s="159"/>
      <c r="OQF23" s="159"/>
      <c r="OQG23" s="159"/>
      <c r="OQH23" s="159"/>
      <c r="OQI23" s="159"/>
      <c r="OQJ23" s="159"/>
      <c r="OQK23" s="159"/>
      <c r="OQL23" s="159"/>
      <c r="OQM23" s="159"/>
      <c r="OQN23" s="159"/>
      <c r="OQO23" s="159"/>
      <c r="OQP23" s="159"/>
      <c r="OQQ23" s="159"/>
      <c r="OQR23" s="159"/>
      <c r="OQS23" s="159"/>
      <c r="OQT23" s="159"/>
      <c r="OQU23" s="159"/>
      <c r="OQV23" s="159"/>
      <c r="OQW23" s="159"/>
      <c r="OQX23" s="159"/>
      <c r="OQY23" s="159"/>
      <c r="OQZ23" s="159"/>
      <c r="ORA23" s="159"/>
      <c r="ORB23" s="159"/>
      <c r="ORC23" s="159"/>
      <c r="ORD23" s="159"/>
      <c r="ORE23" s="159"/>
      <c r="ORF23" s="159"/>
      <c r="ORG23" s="159"/>
      <c r="ORH23" s="159"/>
      <c r="ORI23" s="159"/>
      <c r="ORJ23" s="159"/>
      <c r="ORK23" s="159"/>
      <c r="ORL23" s="159"/>
      <c r="ORM23" s="159"/>
      <c r="ORN23" s="159"/>
      <c r="ORO23" s="159"/>
      <c r="ORP23" s="159"/>
      <c r="ORQ23" s="159"/>
      <c r="ORR23" s="159"/>
      <c r="ORS23" s="159"/>
      <c r="ORT23" s="159"/>
      <c r="ORU23" s="159"/>
      <c r="ORV23" s="159"/>
      <c r="ORW23" s="159"/>
      <c r="ORX23" s="159"/>
      <c r="ORY23" s="159"/>
      <c r="ORZ23" s="159"/>
      <c r="OSA23" s="159"/>
      <c r="OSB23" s="159"/>
      <c r="OSC23" s="159"/>
      <c r="OSD23" s="159"/>
      <c r="OSE23" s="159"/>
      <c r="OSF23" s="159"/>
      <c r="OSG23" s="159"/>
      <c r="OSH23" s="159"/>
      <c r="OSI23" s="159"/>
      <c r="OSJ23" s="159"/>
      <c r="OSK23" s="159"/>
      <c r="OSL23" s="159"/>
      <c r="OSM23" s="159"/>
      <c r="OSN23" s="159"/>
      <c r="OSO23" s="159"/>
      <c r="OSP23" s="159"/>
      <c r="OSQ23" s="159"/>
      <c r="OSR23" s="159"/>
      <c r="OSS23" s="159"/>
      <c r="OST23" s="159"/>
      <c r="OSU23" s="159"/>
      <c r="OSV23" s="159"/>
      <c r="OSW23" s="159"/>
      <c r="OSX23" s="159"/>
      <c r="OSY23" s="159"/>
      <c r="OSZ23" s="159"/>
      <c r="OTA23" s="159"/>
      <c r="OTB23" s="159"/>
      <c r="OTC23" s="159"/>
      <c r="OTD23" s="159"/>
      <c r="OTE23" s="159"/>
      <c r="OTF23" s="159"/>
      <c r="OTG23" s="159"/>
      <c r="OTH23" s="159"/>
      <c r="OTI23" s="159"/>
      <c r="OTJ23" s="159"/>
      <c r="OTK23" s="159"/>
      <c r="OTL23" s="159"/>
      <c r="OTM23" s="159"/>
      <c r="OTN23" s="159"/>
      <c r="OTO23" s="159"/>
      <c r="OTP23" s="159"/>
      <c r="OTQ23" s="159"/>
      <c r="OTR23" s="159"/>
      <c r="OTS23" s="159"/>
      <c r="OTT23" s="159"/>
      <c r="OTU23" s="159"/>
      <c r="OTV23" s="159"/>
      <c r="OTW23" s="159"/>
      <c r="OTX23" s="159"/>
      <c r="OTY23" s="159"/>
      <c r="OTZ23" s="159"/>
      <c r="OUA23" s="159"/>
      <c r="OUB23" s="159"/>
      <c r="OUC23" s="159"/>
      <c r="OUD23" s="159"/>
      <c r="OUE23" s="159"/>
      <c r="OUF23" s="159"/>
      <c r="OUG23" s="159"/>
      <c r="OUH23" s="159"/>
      <c r="OUI23" s="159"/>
      <c r="OUJ23" s="159"/>
      <c r="OUK23" s="159"/>
      <c r="OUL23" s="159"/>
      <c r="OUM23" s="159"/>
      <c r="OUN23" s="159"/>
      <c r="OUO23" s="159"/>
      <c r="OUP23" s="159"/>
      <c r="OUQ23" s="159"/>
      <c r="OUR23" s="159"/>
      <c r="OUS23" s="159"/>
      <c r="OUT23" s="159"/>
      <c r="OUU23" s="159"/>
      <c r="OUV23" s="159"/>
      <c r="OUW23" s="159"/>
      <c r="OUX23" s="159"/>
      <c r="OUY23" s="159"/>
      <c r="OUZ23" s="159"/>
      <c r="OVA23" s="159"/>
      <c r="OVB23" s="159"/>
      <c r="OVC23" s="159"/>
      <c r="OVD23" s="159"/>
      <c r="OVE23" s="159"/>
      <c r="OVF23" s="159"/>
      <c r="OVG23" s="159"/>
      <c r="OVH23" s="159"/>
      <c r="OVI23" s="159"/>
      <c r="OVJ23" s="159"/>
      <c r="OVK23" s="159"/>
      <c r="OVL23" s="159"/>
      <c r="OVM23" s="159"/>
      <c r="OVN23" s="159"/>
      <c r="OVO23" s="159"/>
      <c r="OVP23" s="159"/>
      <c r="OVQ23" s="159"/>
      <c r="OVR23" s="159"/>
      <c r="OVS23" s="159"/>
      <c r="OVT23" s="159"/>
      <c r="OVU23" s="159"/>
      <c r="OVV23" s="159"/>
      <c r="OVW23" s="159"/>
      <c r="OVX23" s="159"/>
      <c r="OVY23" s="159"/>
      <c r="OVZ23" s="159"/>
      <c r="OWA23" s="159"/>
      <c r="OWB23" s="159"/>
      <c r="OWC23" s="159"/>
      <c r="OWD23" s="159"/>
      <c r="OWE23" s="159"/>
      <c r="OWF23" s="159"/>
      <c r="OWG23" s="159"/>
      <c r="OWH23" s="159"/>
      <c r="OWI23" s="159"/>
      <c r="OWJ23" s="159"/>
      <c r="OWK23" s="159"/>
      <c r="OWL23" s="159"/>
      <c r="OWM23" s="159"/>
      <c r="OWN23" s="159"/>
      <c r="OWO23" s="159"/>
      <c r="OWP23" s="159"/>
      <c r="OWQ23" s="159"/>
      <c r="OWR23" s="159"/>
      <c r="OWS23" s="159"/>
      <c r="OWT23" s="159"/>
      <c r="OWU23" s="159"/>
      <c r="OWV23" s="159"/>
      <c r="OWW23" s="159"/>
      <c r="OWX23" s="159"/>
      <c r="OWY23" s="159"/>
      <c r="OWZ23" s="159"/>
      <c r="OXA23" s="159"/>
      <c r="OXB23" s="159"/>
      <c r="OXC23" s="159"/>
      <c r="OXD23" s="159"/>
      <c r="OXE23" s="159"/>
      <c r="OXF23" s="159"/>
      <c r="OXG23" s="159"/>
      <c r="OXH23" s="159"/>
      <c r="OXI23" s="159"/>
      <c r="OXJ23" s="159"/>
      <c r="OXK23" s="159"/>
      <c r="OXL23" s="159"/>
      <c r="OXM23" s="159"/>
      <c r="OXN23" s="159"/>
      <c r="OXO23" s="159"/>
      <c r="OXP23" s="159"/>
      <c r="OXQ23" s="159"/>
      <c r="OXR23" s="159"/>
      <c r="OXS23" s="159"/>
      <c r="OXT23" s="159"/>
      <c r="OXU23" s="159"/>
      <c r="OXV23" s="159"/>
      <c r="OXW23" s="159"/>
      <c r="OXX23" s="159"/>
      <c r="OXY23" s="159"/>
      <c r="OXZ23" s="159"/>
      <c r="OYA23" s="159"/>
      <c r="OYB23" s="159"/>
      <c r="OYC23" s="159"/>
      <c r="OYD23" s="159"/>
      <c r="OYE23" s="159"/>
      <c r="OYF23" s="159"/>
      <c r="OYG23" s="159"/>
      <c r="OYH23" s="159"/>
      <c r="OYI23" s="159"/>
      <c r="OYJ23" s="159"/>
      <c r="OYK23" s="159"/>
      <c r="OYL23" s="159"/>
      <c r="OYM23" s="159"/>
      <c r="OYN23" s="159"/>
      <c r="OYO23" s="159"/>
      <c r="OYP23" s="159"/>
      <c r="OYQ23" s="159"/>
      <c r="OYR23" s="159"/>
      <c r="OYS23" s="159"/>
      <c r="OYT23" s="159"/>
      <c r="OYU23" s="159"/>
      <c r="OYV23" s="159"/>
      <c r="OYW23" s="159"/>
      <c r="OYX23" s="159"/>
      <c r="OYY23" s="159"/>
      <c r="OYZ23" s="159"/>
      <c r="OZA23" s="159"/>
      <c r="OZB23" s="159"/>
      <c r="OZC23" s="159"/>
      <c r="OZD23" s="159"/>
      <c r="OZE23" s="159"/>
      <c r="OZF23" s="159"/>
      <c r="OZG23" s="159"/>
      <c r="OZH23" s="159"/>
      <c r="OZI23" s="159"/>
      <c r="OZJ23" s="159"/>
      <c r="OZK23" s="159"/>
      <c r="OZL23" s="159"/>
      <c r="OZM23" s="159"/>
      <c r="OZN23" s="159"/>
      <c r="OZO23" s="159"/>
      <c r="OZP23" s="159"/>
      <c r="OZQ23" s="159"/>
      <c r="OZR23" s="159"/>
      <c r="OZS23" s="159"/>
      <c r="OZT23" s="159"/>
      <c r="OZU23" s="159"/>
      <c r="OZV23" s="159"/>
      <c r="OZW23" s="159"/>
      <c r="OZX23" s="159"/>
      <c r="OZY23" s="159"/>
      <c r="OZZ23" s="159"/>
      <c r="PAA23" s="159"/>
      <c r="PAB23" s="159"/>
      <c r="PAC23" s="159"/>
      <c r="PAD23" s="159"/>
      <c r="PAE23" s="159"/>
      <c r="PAF23" s="159"/>
      <c r="PAG23" s="159"/>
      <c r="PAH23" s="159"/>
      <c r="PAI23" s="159"/>
      <c r="PAJ23" s="159"/>
      <c r="PAK23" s="159"/>
      <c r="PAL23" s="159"/>
      <c r="PAM23" s="159"/>
      <c r="PAN23" s="159"/>
      <c r="PAO23" s="159"/>
      <c r="PAP23" s="159"/>
      <c r="PAQ23" s="159"/>
      <c r="PAR23" s="159"/>
      <c r="PAS23" s="159"/>
      <c r="PAT23" s="159"/>
      <c r="PAU23" s="159"/>
      <c r="PAV23" s="159"/>
      <c r="PAW23" s="159"/>
      <c r="PAX23" s="159"/>
      <c r="PAY23" s="159"/>
      <c r="PAZ23" s="159"/>
      <c r="PBA23" s="159"/>
      <c r="PBB23" s="159"/>
      <c r="PBC23" s="159"/>
      <c r="PBD23" s="159"/>
      <c r="PBE23" s="159"/>
      <c r="PBF23" s="159"/>
      <c r="PBG23" s="159"/>
      <c r="PBH23" s="159"/>
      <c r="PBI23" s="159"/>
      <c r="PBJ23" s="159"/>
      <c r="PBK23" s="159"/>
      <c r="PBL23" s="159"/>
      <c r="PBM23" s="159"/>
      <c r="PBN23" s="159"/>
      <c r="PBO23" s="159"/>
      <c r="PBP23" s="159"/>
      <c r="PBQ23" s="159"/>
      <c r="PBR23" s="159"/>
      <c r="PBS23" s="159"/>
      <c r="PBT23" s="159"/>
      <c r="PBU23" s="159"/>
      <c r="PBV23" s="159"/>
      <c r="PBW23" s="159"/>
      <c r="PBX23" s="159"/>
      <c r="PBY23" s="159"/>
      <c r="PBZ23" s="159"/>
      <c r="PCA23" s="159"/>
      <c r="PCB23" s="159"/>
      <c r="PCC23" s="159"/>
      <c r="PCD23" s="159"/>
      <c r="PCE23" s="159"/>
      <c r="PCF23" s="159"/>
      <c r="PCG23" s="159"/>
      <c r="PCH23" s="159"/>
      <c r="PCI23" s="159"/>
      <c r="PCJ23" s="159"/>
      <c r="PCK23" s="159"/>
      <c r="PCL23" s="159"/>
      <c r="PCM23" s="159"/>
      <c r="PCN23" s="159"/>
      <c r="PCO23" s="159"/>
      <c r="PCP23" s="159"/>
      <c r="PCQ23" s="159"/>
      <c r="PCR23" s="159"/>
      <c r="PCS23" s="159"/>
      <c r="PCT23" s="159"/>
      <c r="PCU23" s="159"/>
      <c r="PCV23" s="159"/>
      <c r="PCW23" s="159"/>
      <c r="PCX23" s="159"/>
      <c r="PCY23" s="159"/>
      <c r="PCZ23" s="159"/>
      <c r="PDA23" s="159"/>
      <c r="PDB23" s="159"/>
      <c r="PDC23" s="159"/>
      <c r="PDD23" s="159"/>
      <c r="PDE23" s="159"/>
      <c r="PDF23" s="159"/>
      <c r="PDG23" s="159"/>
      <c r="PDH23" s="159"/>
      <c r="PDI23" s="159"/>
      <c r="PDJ23" s="159"/>
      <c r="PDK23" s="159"/>
      <c r="PDL23" s="159"/>
      <c r="PDM23" s="159"/>
      <c r="PDN23" s="159"/>
      <c r="PDO23" s="159"/>
      <c r="PDP23" s="159"/>
      <c r="PDQ23" s="159"/>
      <c r="PDR23" s="159"/>
      <c r="PDS23" s="159"/>
      <c r="PDT23" s="159"/>
      <c r="PDU23" s="159"/>
      <c r="PDV23" s="159"/>
      <c r="PDW23" s="159"/>
      <c r="PDX23" s="159"/>
      <c r="PDY23" s="159"/>
      <c r="PDZ23" s="159"/>
      <c r="PEA23" s="159"/>
      <c r="PEB23" s="159"/>
      <c r="PEC23" s="159"/>
      <c r="PED23" s="159"/>
      <c r="PEE23" s="159"/>
      <c r="PEF23" s="159"/>
      <c r="PEG23" s="159"/>
      <c r="PEH23" s="159"/>
      <c r="PEI23" s="159"/>
      <c r="PEJ23" s="159"/>
      <c r="PEK23" s="159"/>
      <c r="PEL23" s="159"/>
      <c r="PEM23" s="159"/>
      <c r="PEN23" s="159"/>
      <c r="PEO23" s="159"/>
      <c r="PEP23" s="159"/>
      <c r="PEQ23" s="159"/>
      <c r="PER23" s="159"/>
      <c r="PES23" s="159"/>
      <c r="PET23" s="159"/>
      <c r="PEU23" s="159"/>
      <c r="PEV23" s="159"/>
      <c r="PEW23" s="159"/>
      <c r="PEX23" s="159"/>
      <c r="PEY23" s="159"/>
      <c r="PEZ23" s="159"/>
      <c r="PFA23" s="159"/>
      <c r="PFB23" s="159"/>
      <c r="PFC23" s="159"/>
      <c r="PFD23" s="159"/>
      <c r="PFE23" s="159"/>
      <c r="PFF23" s="159"/>
      <c r="PFG23" s="159"/>
      <c r="PFH23" s="159"/>
      <c r="PFI23" s="159"/>
      <c r="PFJ23" s="159"/>
      <c r="PFK23" s="159"/>
      <c r="PFL23" s="159"/>
      <c r="PFM23" s="159"/>
      <c r="PFN23" s="159"/>
      <c r="PFO23" s="159"/>
      <c r="PFP23" s="159"/>
      <c r="PFQ23" s="159"/>
      <c r="PFR23" s="159"/>
      <c r="PFS23" s="159"/>
      <c r="PFT23" s="159"/>
      <c r="PFU23" s="159"/>
      <c r="PFV23" s="159"/>
      <c r="PFW23" s="159"/>
      <c r="PFX23" s="159"/>
      <c r="PFY23" s="159"/>
      <c r="PFZ23" s="159"/>
      <c r="PGA23" s="159"/>
      <c r="PGB23" s="159"/>
      <c r="PGC23" s="159"/>
      <c r="PGD23" s="159"/>
      <c r="PGE23" s="159"/>
      <c r="PGF23" s="159"/>
      <c r="PGG23" s="159"/>
      <c r="PGH23" s="159"/>
      <c r="PGI23" s="159"/>
      <c r="PGJ23" s="159"/>
      <c r="PGK23" s="159"/>
      <c r="PGL23" s="159"/>
      <c r="PGM23" s="159"/>
      <c r="PGN23" s="159"/>
      <c r="PGO23" s="159"/>
      <c r="PGP23" s="159"/>
      <c r="PGQ23" s="159"/>
      <c r="PGR23" s="159"/>
      <c r="PGS23" s="159"/>
      <c r="PGT23" s="159"/>
      <c r="PGU23" s="159"/>
      <c r="PGV23" s="159"/>
      <c r="PGW23" s="159"/>
      <c r="PGX23" s="159"/>
      <c r="PGY23" s="159"/>
      <c r="PGZ23" s="159"/>
      <c r="PHA23" s="159"/>
      <c r="PHB23" s="159"/>
      <c r="PHC23" s="159"/>
      <c r="PHD23" s="159"/>
      <c r="PHE23" s="159"/>
      <c r="PHF23" s="159"/>
      <c r="PHG23" s="159"/>
      <c r="PHH23" s="159"/>
      <c r="PHI23" s="159"/>
      <c r="PHJ23" s="159"/>
      <c r="PHK23" s="159"/>
      <c r="PHL23" s="159"/>
      <c r="PHM23" s="159"/>
      <c r="PHN23" s="159"/>
      <c r="PHO23" s="159"/>
      <c r="PHP23" s="159"/>
      <c r="PHQ23" s="159"/>
      <c r="PHR23" s="159"/>
      <c r="PHS23" s="159"/>
      <c r="PHT23" s="159"/>
      <c r="PHU23" s="159"/>
      <c r="PHV23" s="159"/>
      <c r="PHW23" s="159"/>
      <c r="PHX23" s="159"/>
      <c r="PHY23" s="159"/>
      <c r="PHZ23" s="159"/>
      <c r="PIA23" s="159"/>
      <c r="PIB23" s="159"/>
      <c r="PIC23" s="159"/>
      <c r="PID23" s="159"/>
      <c r="PIE23" s="159"/>
      <c r="PIF23" s="159"/>
      <c r="PIG23" s="159"/>
      <c r="PIH23" s="159"/>
      <c r="PII23" s="159"/>
      <c r="PIJ23" s="159"/>
      <c r="PIK23" s="159"/>
      <c r="PIL23" s="159"/>
      <c r="PIM23" s="159"/>
      <c r="PIN23" s="159"/>
      <c r="PIO23" s="159"/>
      <c r="PIP23" s="159"/>
      <c r="PIQ23" s="159"/>
      <c r="PIR23" s="159"/>
      <c r="PIS23" s="159"/>
      <c r="PIT23" s="159"/>
      <c r="PIU23" s="159"/>
      <c r="PIV23" s="159"/>
      <c r="PIW23" s="159"/>
      <c r="PIX23" s="159"/>
      <c r="PIY23" s="159"/>
      <c r="PIZ23" s="159"/>
      <c r="PJA23" s="159"/>
      <c r="PJB23" s="159"/>
      <c r="PJC23" s="159"/>
      <c r="PJD23" s="159"/>
      <c r="PJE23" s="159"/>
      <c r="PJF23" s="159"/>
      <c r="PJG23" s="159"/>
      <c r="PJH23" s="159"/>
      <c r="PJI23" s="159"/>
      <c r="PJJ23" s="159"/>
      <c r="PJK23" s="159"/>
      <c r="PJL23" s="159"/>
      <c r="PJM23" s="159"/>
      <c r="PJN23" s="159"/>
      <c r="PJO23" s="159"/>
      <c r="PJP23" s="159"/>
      <c r="PJQ23" s="159"/>
      <c r="PJR23" s="159"/>
      <c r="PJS23" s="159"/>
      <c r="PJT23" s="159"/>
      <c r="PJU23" s="159"/>
      <c r="PJV23" s="159"/>
      <c r="PJW23" s="159"/>
      <c r="PJX23" s="159"/>
      <c r="PJY23" s="159"/>
      <c r="PJZ23" s="159"/>
      <c r="PKA23" s="159"/>
      <c r="PKB23" s="159"/>
      <c r="PKC23" s="159"/>
      <c r="PKD23" s="159"/>
      <c r="PKE23" s="159"/>
      <c r="PKF23" s="159"/>
      <c r="PKG23" s="159"/>
      <c r="PKH23" s="159"/>
      <c r="PKI23" s="159"/>
      <c r="PKJ23" s="159"/>
      <c r="PKK23" s="159"/>
      <c r="PKL23" s="159"/>
      <c r="PKM23" s="159"/>
      <c r="PKN23" s="159"/>
      <c r="PKO23" s="159"/>
      <c r="PKP23" s="159"/>
      <c r="PKQ23" s="159"/>
      <c r="PKR23" s="159"/>
      <c r="PKS23" s="159"/>
      <c r="PKT23" s="159"/>
      <c r="PKU23" s="159"/>
      <c r="PKV23" s="159"/>
      <c r="PKW23" s="159"/>
      <c r="PKX23" s="159"/>
      <c r="PKY23" s="159"/>
      <c r="PKZ23" s="159"/>
      <c r="PLA23" s="159"/>
      <c r="PLB23" s="159"/>
      <c r="PLC23" s="159"/>
      <c r="PLD23" s="159"/>
      <c r="PLE23" s="159"/>
      <c r="PLF23" s="159"/>
      <c r="PLG23" s="159"/>
      <c r="PLH23" s="159"/>
      <c r="PLI23" s="159"/>
      <c r="PLJ23" s="159"/>
      <c r="PLK23" s="159"/>
      <c r="PLL23" s="159"/>
      <c r="PLM23" s="159"/>
      <c r="PLN23" s="159"/>
      <c r="PLO23" s="159"/>
      <c r="PLP23" s="159"/>
      <c r="PLQ23" s="159"/>
      <c r="PLR23" s="159"/>
      <c r="PLS23" s="159"/>
      <c r="PLT23" s="159"/>
      <c r="PLU23" s="159"/>
      <c r="PLV23" s="159"/>
      <c r="PLW23" s="159"/>
      <c r="PLX23" s="159"/>
      <c r="PLY23" s="159"/>
      <c r="PLZ23" s="159"/>
      <c r="PMA23" s="159"/>
      <c r="PMB23" s="159"/>
      <c r="PMC23" s="159"/>
      <c r="PMD23" s="159"/>
      <c r="PME23" s="159"/>
      <c r="PMF23" s="159"/>
      <c r="PMG23" s="159"/>
      <c r="PMH23" s="159"/>
      <c r="PMI23" s="159"/>
      <c r="PMJ23" s="159"/>
      <c r="PMK23" s="159"/>
      <c r="PML23" s="159"/>
      <c r="PMM23" s="159"/>
      <c r="PMN23" s="159"/>
      <c r="PMO23" s="159"/>
      <c r="PMP23" s="159"/>
      <c r="PMQ23" s="159"/>
      <c r="PMR23" s="159"/>
      <c r="PMS23" s="159"/>
      <c r="PMT23" s="159"/>
      <c r="PMU23" s="159"/>
      <c r="PMV23" s="159"/>
      <c r="PMW23" s="159"/>
      <c r="PMX23" s="159"/>
      <c r="PMY23" s="159"/>
      <c r="PMZ23" s="159"/>
      <c r="PNA23" s="159"/>
      <c r="PNB23" s="159"/>
      <c r="PNC23" s="159"/>
      <c r="PND23" s="159"/>
      <c r="PNE23" s="159"/>
      <c r="PNF23" s="159"/>
      <c r="PNG23" s="159"/>
      <c r="PNH23" s="159"/>
      <c r="PNI23" s="159"/>
      <c r="PNJ23" s="159"/>
      <c r="PNK23" s="159"/>
      <c r="PNL23" s="159"/>
      <c r="PNM23" s="159"/>
      <c r="PNN23" s="159"/>
      <c r="PNO23" s="159"/>
      <c r="PNP23" s="159"/>
      <c r="PNQ23" s="159"/>
      <c r="PNR23" s="159"/>
      <c r="PNS23" s="159"/>
      <c r="PNT23" s="159"/>
      <c r="PNU23" s="159"/>
      <c r="PNV23" s="159"/>
      <c r="PNW23" s="159"/>
      <c r="PNX23" s="159"/>
      <c r="PNY23" s="159"/>
      <c r="PNZ23" s="159"/>
      <c r="POA23" s="159"/>
      <c r="POB23" s="159"/>
      <c r="POC23" s="159"/>
      <c r="POD23" s="159"/>
      <c r="POE23" s="159"/>
      <c r="POF23" s="159"/>
      <c r="POG23" s="159"/>
      <c r="POH23" s="159"/>
      <c r="POI23" s="159"/>
      <c r="POJ23" s="159"/>
      <c r="POK23" s="159"/>
      <c r="POL23" s="159"/>
      <c r="POM23" s="159"/>
      <c r="PON23" s="159"/>
      <c r="POO23" s="159"/>
      <c r="POP23" s="159"/>
      <c r="POQ23" s="159"/>
      <c r="POR23" s="159"/>
      <c r="POS23" s="159"/>
      <c r="POT23" s="159"/>
      <c r="POU23" s="159"/>
      <c r="POV23" s="159"/>
      <c r="POW23" s="159"/>
      <c r="POX23" s="159"/>
      <c r="POY23" s="159"/>
      <c r="POZ23" s="159"/>
      <c r="PPA23" s="159"/>
      <c r="PPB23" s="159"/>
      <c r="PPC23" s="159"/>
      <c r="PPD23" s="159"/>
      <c r="PPE23" s="159"/>
      <c r="PPF23" s="159"/>
      <c r="PPG23" s="159"/>
      <c r="PPH23" s="159"/>
      <c r="PPI23" s="159"/>
      <c r="PPJ23" s="159"/>
      <c r="PPK23" s="159"/>
      <c r="PPL23" s="159"/>
      <c r="PPM23" s="159"/>
      <c r="PPN23" s="159"/>
      <c r="PPO23" s="159"/>
      <c r="PPP23" s="159"/>
      <c r="PPQ23" s="159"/>
      <c r="PPR23" s="159"/>
      <c r="PPS23" s="159"/>
      <c r="PPT23" s="159"/>
      <c r="PPU23" s="159"/>
      <c r="PPV23" s="159"/>
      <c r="PPW23" s="159"/>
      <c r="PPX23" s="159"/>
      <c r="PPY23" s="159"/>
      <c r="PPZ23" s="159"/>
      <c r="PQA23" s="159"/>
      <c r="PQB23" s="159"/>
      <c r="PQC23" s="159"/>
      <c r="PQD23" s="159"/>
      <c r="PQE23" s="159"/>
      <c r="PQF23" s="159"/>
      <c r="PQG23" s="159"/>
      <c r="PQH23" s="159"/>
      <c r="PQI23" s="159"/>
      <c r="PQJ23" s="159"/>
      <c r="PQK23" s="159"/>
      <c r="PQL23" s="159"/>
      <c r="PQM23" s="159"/>
      <c r="PQN23" s="159"/>
      <c r="PQO23" s="159"/>
      <c r="PQP23" s="159"/>
      <c r="PQQ23" s="159"/>
      <c r="PQR23" s="159"/>
      <c r="PQS23" s="159"/>
      <c r="PQT23" s="159"/>
      <c r="PQU23" s="159"/>
      <c r="PQV23" s="159"/>
      <c r="PQW23" s="159"/>
      <c r="PQX23" s="159"/>
      <c r="PQY23" s="159"/>
      <c r="PQZ23" s="159"/>
      <c r="PRA23" s="159"/>
      <c r="PRB23" s="159"/>
      <c r="PRC23" s="159"/>
      <c r="PRD23" s="159"/>
      <c r="PRE23" s="159"/>
      <c r="PRF23" s="159"/>
      <c r="PRG23" s="159"/>
      <c r="PRH23" s="159"/>
      <c r="PRI23" s="159"/>
      <c r="PRJ23" s="159"/>
      <c r="PRK23" s="159"/>
      <c r="PRL23" s="159"/>
      <c r="PRM23" s="159"/>
      <c r="PRN23" s="159"/>
      <c r="PRO23" s="159"/>
      <c r="PRP23" s="159"/>
      <c r="PRQ23" s="159"/>
      <c r="PRR23" s="159"/>
      <c r="PRS23" s="159"/>
      <c r="PRT23" s="159"/>
      <c r="PRU23" s="159"/>
      <c r="PRV23" s="159"/>
      <c r="PRW23" s="159"/>
      <c r="PRX23" s="159"/>
      <c r="PRY23" s="159"/>
      <c r="PRZ23" s="159"/>
      <c r="PSA23" s="159"/>
      <c r="PSB23" s="159"/>
      <c r="PSC23" s="159"/>
      <c r="PSD23" s="159"/>
      <c r="PSE23" s="159"/>
      <c r="PSF23" s="159"/>
      <c r="PSG23" s="159"/>
      <c r="PSH23" s="159"/>
      <c r="PSI23" s="159"/>
      <c r="PSJ23" s="159"/>
      <c r="PSK23" s="159"/>
      <c r="PSL23" s="159"/>
      <c r="PSM23" s="159"/>
      <c r="PSN23" s="159"/>
      <c r="PSO23" s="159"/>
      <c r="PSP23" s="159"/>
      <c r="PSQ23" s="159"/>
      <c r="PSR23" s="159"/>
      <c r="PSS23" s="159"/>
      <c r="PST23" s="159"/>
      <c r="PSU23" s="159"/>
      <c r="PSV23" s="159"/>
      <c r="PSW23" s="159"/>
      <c r="PSX23" s="159"/>
      <c r="PSY23" s="159"/>
      <c r="PSZ23" s="159"/>
      <c r="PTA23" s="159"/>
      <c r="PTB23" s="159"/>
      <c r="PTC23" s="159"/>
      <c r="PTD23" s="159"/>
      <c r="PTE23" s="159"/>
      <c r="PTF23" s="159"/>
      <c r="PTG23" s="159"/>
      <c r="PTH23" s="159"/>
      <c r="PTI23" s="159"/>
      <c r="PTJ23" s="159"/>
      <c r="PTK23" s="159"/>
      <c r="PTL23" s="159"/>
      <c r="PTM23" s="159"/>
      <c r="PTN23" s="159"/>
      <c r="PTO23" s="159"/>
      <c r="PTP23" s="159"/>
      <c r="PTQ23" s="159"/>
      <c r="PTR23" s="159"/>
      <c r="PTS23" s="159"/>
      <c r="PTT23" s="159"/>
      <c r="PTU23" s="159"/>
      <c r="PTV23" s="159"/>
      <c r="PTW23" s="159"/>
      <c r="PTX23" s="159"/>
      <c r="PTY23" s="159"/>
      <c r="PTZ23" s="159"/>
      <c r="PUA23" s="159"/>
      <c r="PUB23" s="159"/>
      <c r="PUC23" s="159"/>
      <c r="PUD23" s="159"/>
      <c r="PUE23" s="159"/>
      <c r="PUF23" s="159"/>
      <c r="PUG23" s="159"/>
      <c r="PUH23" s="159"/>
      <c r="PUI23" s="159"/>
      <c r="PUJ23" s="159"/>
      <c r="PUK23" s="159"/>
      <c r="PUL23" s="159"/>
      <c r="PUM23" s="159"/>
      <c r="PUN23" s="159"/>
      <c r="PUO23" s="159"/>
      <c r="PUP23" s="159"/>
      <c r="PUQ23" s="159"/>
      <c r="PUR23" s="159"/>
      <c r="PUS23" s="159"/>
      <c r="PUT23" s="159"/>
      <c r="PUU23" s="159"/>
      <c r="PUV23" s="159"/>
      <c r="PUW23" s="159"/>
      <c r="PUX23" s="159"/>
      <c r="PUY23" s="159"/>
      <c r="PUZ23" s="159"/>
      <c r="PVA23" s="159"/>
      <c r="PVB23" s="159"/>
      <c r="PVC23" s="159"/>
      <c r="PVD23" s="159"/>
      <c r="PVE23" s="159"/>
      <c r="PVF23" s="159"/>
      <c r="PVG23" s="159"/>
      <c r="PVH23" s="159"/>
      <c r="PVI23" s="159"/>
      <c r="PVJ23" s="159"/>
      <c r="PVK23" s="159"/>
      <c r="PVL23" s="159"/>
      <c r="PVM23" s="159"/>
      <c r="PVN23" s="159"/>
      <c r="PVO23" s="159"/>
      <c r="PVP23" s="159"/>
      <c r="PVQ23" s="159"/>
      <c r="PVR23" s="159"/>
      <c r="PVS23" s="159"/>
      <c r="PVT23" s="159"/>
      <c r="PVU23" s="159"/>
      <c r="PVV23" s="159"/>
      <c r="PVW23" s="159"/>
      <c r="PVX23" s="159"/>
      <c r="PVY23" s="159"/>
      <c r="PVZ23" s="159"/>
      <c r="PWA23" s="159"/>
      <c r="PWB23" s="159"/>
      <c r="PWC23" s="159"/>
      <c r="PWD23" s="159"/>
      <c r="PWE23" s="159"/>
      <c r="PWF23" s="159"/>
      <c r="PWG23" s="159"/>
      <c r="PWH23" s="159"/>
      <c r="PWI23" s="159"/>
      <c r="PWJ23" s="159"/>
      <c r="PWK23" s="159"/>
      <c r="PWL23" s="159"/>
      <c r="PWM23" s="159"/>
      <c r="PWN23" s="159"/>
      <c r="PWO23" s="159"/>
      <c r="PWP23" s="159"/>
      <c r="PWQ23" s="159"/>
      <c r="PWR23" s="159"/>
      <c r="PWS23" s="159"/>
      <c r="PWT23" s="159"/>
      <c r="PWU23" s="159"/>
      <c r="PWV23" s="159"/>
      <c r="PWW23" s="159"/>
      <c r="PWX23" s="159"/>
      <c r="PWY23" s="159"/>
      <c r="PWZ23" s="159"/>
      <c r="PXA23" s="159"/>
      <c r="PXB23" s="159"/>
      <c r="PXC23" s="159"/>
      <c r="PXD23" s="159"/>
      <c r="PXE23" s="159"/>
      <c r="PXF23" s="159"/>
      <c r="PXG23" s="159"/>
      <c r="PXH23" s="159"/>
      <c r="PXI23" s="159"/>
      <c r="PXJ23" s="159"/>
      <c r="PXK23" s="159"/>
      <c r="PXL23" s="159"/>
      <c r="PXM23" s="159"/>
      <c r="PXN23" s="159"/>
      <c r="PXO23" s="159"/>
      <c r="PXP23" s="159"/>
      <c r="PXQ23" s="159"/>
      <c r="PXR23" s="159"/>
      <c r="PXS23" s="159"/>
      <c r="PXT23" s="159"/>
      <c r="PXU23" s="159"/>
      <c r="PXV23" s="159"/>
      <c r="PXW23" s="159"/>
      <c r="PXX23" s="159"/>
      <c r="PXY23" s="159"/>
      <c r="PXZ23" s="159"/>
      <c r="PYA23" s="159"/>
      <c r="PYB23" s="159"/>
      <c r="PYC23" s="159"/>
      <c r="PYD23" s="159"/>
      <c r="PYE23" s="159"/>
      <c r="PYF23" s="159"/>
      <c r="PYG23" s="159"/>
      <c r="PYH23" s="159"/>
      <c r="PYI23" s="159"/>
      <c r="PYJ23" s="159"/>
      <c r="PYK23" s="159"/>
      <c r="PYL23" s="159"/>
      <c r="PYM23" s="159"/>
      <c r="PYN23" s="159"/>
      <c r="PYO23" s="159"/>
      <c r="PYP23" s="159"/>
      <c r="PYQ23" s="159"/>
      <c r="PYR23" s="159"/>
      <c r="PYS23" s="159"/>
      <c r="PYT23" s="159"/>
      <c r="PYU23" s="159"/>
      <c r="PYV23" s="159"/>
      <c r="PYW23" s="159"/>
      <c r="PYX23" s="159"/>
      <c r="PYY23" s="159"/>
      <c r="PYZ23" s="159"/>
      <c r="PZA23" s="159"/>
      <c r="PZB23" s="159"/>
      <c r="PZC23" s="159"/>
      <c r="PZD23" s="159"/>
      <c r="PZE23" s="159"/>
      <c r="PZF23" s="159"/>
      <c r="PZG23" s="159"/>
      <c r="PZH23" s="159"/>
      <c r="PZI23" s="159"/>
      <c r="PZJ23" s="159"/>
      <c r="PZK23" s="159"/>
      <c r="PZL23" s="159"/>
      <c r="PZM23" s="159"/>
      <c r="PZN23" s="159"/>
      <c r="PZO23" s="159"/>
      <c r="PZP23" s="159"/>
      <c r="PZQ23" s="159"/>
      <c r="PZR23" s="159"/>
      <c r="PZS23" s="159"/>
      <c r="PZT23" s="159"/>
      <c r="PZU23" s="159"/>
      <c r="PZV23" s="159"/>
      <c r="PZW23" s="159"/>
      <c r="PZX23" s="159"/>
      <c r="PZY23" s="159"/>
      <c r="PZZ23" s="159"/>
      <c r="QAA23" s="159"/>
      <c r="QAB23" s="159"/>
      <c r="QAC23" s="159"/>
      <c r="QAD23" s="159"/>
      <c r="QAE23" s="159"/>
      <c r="QAF23" s="159"/>
      <c r="QAG23" s="159"/>
      <c r="QAH23" s="159"/>
      <c r="QAI23" s="159"/>
      <c r="QAJ23" s="159"/>
      <c r="QAK23" s="159"/>
      <c r="QAL23" s="159"/>
      <c r="QAM23" s="159"/>
      <c r="QAN23" s="159"/>
      <c r="QAO23" s="159"/>
      <c r="QAP23" s="159"/>
      <c r="QAQ23" s="159"/>
      <c r="QAR23" s="159"/>
      <c r="QAS23" s="159"/>
      <c r="QAT23" s="159"/>
      <c r="QAU23" s="159"/>
      <c r="QAV23" s="159"/>
      <c r="QAW23" s="159"/>
      <c r="QAX23" s="159"/>
      <c r="QAY23" s="159"/>
      <c r="QAZ23" s="159"/>
      <c r="QBA23" s="159"/>
      <c r="QBB23" s="159"/>
      <c r="QBC23" s="159"/>
      <c r="QBD23" s="159"/>
      <c r="QBE23" s="159"/>
      <c r="QBF23" s="159"/>
      <c r="QBG23" s="159"/>
      <c r="QBH23" s="159"/>
      <c r="QBI23" s="159"/>
      <c r="QBJ23" s="159"/>
      <c r="QBK23" s="159"/>
      <c r="QBL23" s="159"/>
      <c r="QBM23" s="159"/>
      <c r="QBN23" s="159"/>
      <c r="QBO23" s="159"/>
      <c r="QBP23" s="159"/>
      <c r="QBQ23" s="159"/>
      <c r="QBR23" s="159"/>
      <c r="QBS23" s="159"/>
      <c r="QBT23" s="159"/>
      <c r="QBU23" s="159"/>
      <c r="QBV23" s="159"/>
      <c r="QBW23" s="159"/>
      <c r="QBX23" s="159"/>
      <c r="QBY23" s="159"/>
      <c r="QBZ23" s="159"/>
      <c r="QCA23" s="159"/>
      <c r="QCB23" s="159"/>
      <c r="QCC23" s="159"/>
      <c r="QCD23" s="159"/>
      <c r="QCE23" s="159"/>
      <c r="QCF23" s="159"/>
      <c r="QCG23" s="159"/>
      <c r="QCH23" s="159"/>
      <c r="QCI23" s="159"/>
      <c r="QCJ23" s="159"/>
      <c r="QCK23" s="159"/>
      <c r="QCL23" s="159"/>
      <c r="QCM23" s="159"/>
      <c r="QCN23" s="159"/>
      <c r="QCO23" s="159"/>
      <c r="QCP23" s="159"/>
      <c r="QCQ23" s="159"/>
      <c r="QCR23" s="159"/>
      <c r="QCS23" s="159"/>
      <c r="QCT23" s="159"/>
      <c r="QCU23" s="159"/>
      <c r="QCV23" s="159"/>
      <c r="QCW23" s="159"/>
      <c r="QCX23" s="159"/>
      <c r="QCY23" s="159"/>
      <c r="QCZ23" s="159"/>
      <c r="QDA23" s="159"/>
      <c r="QDB23" s="159"/>
      <c r="QDC23" s="159"/>
      <c r="QDD23" s="159"/>
      <c r="QDE23" s="159"/>
      <c r="QDF23" s="159"/>
      <c r="QDG23" s="159"/>
      <c r="QDH23" s="159"/>
      <c r="QDI23" s="159"/>
      <c r="QDJ23" s="159"/>
      <c r="QDK23" s="159"/>
      <c r="QDL23" s="159"/>
      <c r="QDM23" s="159"/>
      <c r="QDN23" s="159"/>
      <c r="QDO23" s="159"/>
      <c r="QDP23" s="159"/>
      <c r="QDQ23" s="159"/>
      <c r="QDR23" s="159"/>
      <c r="QDS23" s="159"/>
      <c r="QDT23" s="159"/>
      <c r="QDU23" s="159"/>
      <c r="QDV23" s="159"/>
      <c r="QDW23" s="159"/>
      <c r="QDX23" s="159"/>
      <c r="QDY23" s="159"/>
      <c r="QDZ23" s="159"/>
      <c r="QEA23" s="159"/>
      <c r="QEB23" s="159"/>
      <c r="QEC23" s="159"/>
      <c r="QED23" s="159"/>
      <c r="QEE23" s="159"/>
      <c r="QEF23" s="159"/>
      <c r="QEG23" s="159"/>
      <c r="QEH23" s="159"/>
      <c r="QEI23" s="159"/>
      <c r="QEJ23" s="159"/>
      <c r="QEK23" s="159"/>
      <c r="QEL23" s="159"/>
      <c r="QEM23" s="159"/>
      <c r="QEN23" s="159"/>
      <c r="QEO23" s="159"/>
      <c r="QEP23" s="159"/>
      <c r="QEQ23" s="159"/>
      <c r="QER23" s="159"/>
      <c r="QES23" s="159"/>
      <c r="QET23" s="159"/>
      <c r="QEU23" s="159"/>
      <c r="QEV23" s="159"/>
      <c r="QEW23" s="159"/>
      <c r="QEX23" s="159"/>
      <c r="QEY23" s="159"/>
      <c r="QEZ23" s="159"/>
      <c r="QFA23" s="159"/>
      <c r="QFB23" s="159"/>
      <c r="QFC23" s="159"/>
      <c r="QFD23" s="159"/>
      <c r="QFE23" s="159"/>
      <c r="QFF23" s="159"/>
      <c r="QFG23" s="159"/>
      <c r="QFH23" s="159"/>
      <c r="QFI23" s="159"/>
      <c r="QFJ23" s="159"/>
      <c r="QFK23" s="159"/>
      <c r="QFL23" s="159"/>
      <c r="QFM23" s="159"/>
      <c r="QFN23" s="159"/>
      <c r="QFO23" s="159"/>
      <c r="QFP23" s="159"/>
      <c r="QFQ23" s="159"/>
      <c r="QFR23" s="159"/>
      <c r="QFS23" s="159"/>
      <c r="QFT23" s="159"/>
      <c r="QFU23" s="159"/>
      <c r="QFV23" s="159"/>
      <c r="QFW23" s="159"/>
      <c r="QFX23" s="159"/>
      <c r="QFY23" s="159"/>
      <c r="QFZ23" s="159"/>
      <c r="QGA23" s="159"/>
      <c r="QGB23" s="159"/>
      <c r="QGC23" s="159"/>
      <c r="QGD23" s="159"/>
      <c r="QGE23" s="159"/>
      <c r="QGF23" s="159"/>
      <c r="QGG23" s="159"/>
      <c r="QGH23" s="159"/>
      <c r="QGI23" s="159"/>
      <c r="QGJ23" s="159"/>
      <c r="QGK23" s="159"/>
      <c r="QGL23" s="159"/>
      <c r="QGM23" s="159"/>
      <c r="QGN23" s="159"/>
      <c r="QGO23" s="159"/>
      <c r="QGP23" s="159"/>
      <c r="QGQ23" s="159"/>
      <c r="QGR23" s="159"/>
      <c r="QGS23" s="159"/>
      <c r="QGT23" s="159"/>
      <c r="QGU23" s="159"/>
      <c r="QGV23" s="159"/>
      <c r="QGW23" s="159"/>
      <c r="QGX23" s="159"/>
      <c r="QGY23" s="159"/>
      <c r="QGZ23" s="159"/>
      <c r="QHA23" s="159"/>
      <c r="QHB23" s="159"/>
      <c r="QHC23" s="159"/>
      <c r="QHD23" s="159"/>
      <c r="QHE23" s="159"/>
      <c r="QHF23" s="159"/>
      <c r="QHG23" s="159"/>
      <c r="QHH23" s="159"/>
      <c r="QHI23" s="159"/>
      <c r="QHJ23" s="159"/>
      <c r="QHK23" s="159"/>
      <c r="QHL23" s="159"/>
      <c r="QHM23" s="159"/>
      <c r="QHN23" s="159"/>
      <c r="QHO23" s="159"/>
      <c r="QHP23" s="159"/>
      <c r="QHQ23" s="159"/>
      <c r="QHR23" s="159"/>
      <c r="QHS23" s="159"/>
      <c r="QHT23" s="159"/>
      <c r="QHU23" s="159"/>
      <c r="QHV23" s="159"/>
      <c r="QHW23" s="159"/>
      <c r="QHX23" s="159"/>
      <c r="QHY23" s="159"/>
      <c r="QHZ23" s="159"/>
      <c r="QIA23" s="159"/>
      <c r="QIB23" s="159"/>
      <c r="QIC23" s="159"/>
      <c r="QID23" s="159"/>
      <c r="QIE23" s="159"/>
      <c r="QIF23" s="159"/>
      <c r="QIG23" s="159"/>
      <c r="QIH23" s="159"/>
      <c r="QII23" s="159"/>
      <c r="QIJ23" s="159"/>
      <c r="QIK23" s="159"/>
      <c r="QIL23" s="159"/>
      <c r="QIM23" s="159"/>
      <c r="QIN23" s="159"/>
      <c r="QIO23" s="159"/>
      <c r="QIP23" s="159"/>
      <c r="QIQ23" s="159"/>
      <c r="QIR23" s="159"/>
      <c r="QIS23" s="159"/>
      <c r="QIT23" s="159"/>
      <c r="QIU23" s="159"/>
      <c r="QIV23" s="159"/>
      <c r="QIW23" s="159"/>
      <c r="QIX23" s="159"/>
      <c r="QIY23" s="159"/>
      <c r="QIZ23" s="159"/>
      <c r="QJA23" s="159"/>
      <c r="QJB23" s="159"/>
      <c r="QJC23" s="159"/>
      <c r="QJD23" s="159"/>
      <c r="QJE23" s="159"/>
      <c r="QJF23" s="159"/>
      <c r="QJG23" s="159"/>
      <c r="QJH23" s="159"/>
      <c r="QJI23" s="159"/>
      <c r="QJJ23" s="159"/>
      <c r="QJK23" s="159"/>
      <c r="QJL23" s="159"/>
      <c r="QJM23" s="159"/>
      <c r="QJN23" s="159"/>
      <c r="QJO23" s="159"/>
      <c r="QJP23" s="159"/>
      <c r="QJQ23" s="159"/>
      <c r="QJR23" s="159"/>
      <c r="QJS23" s="159"/>
      <c r="QJT23" s="159"/>
      <c r="QJU23" s="159"/>
      <c r="QJV23" s="159"/>
      <c r="QJW23" s="159"/>
      <c r="QJX23" s="159"/>
      <c r="QJY23" s="159"/>
      <c r="QJZ23" s="159"/>
      <c r="QKA23" s="159"/>
      <c r="QKB23" s="159"/>
      <c r="QKC23" s="159"/>
      <c r="QKD23" s="159"/>
      <c r="QKE23" s="159"/>
      <c r="QKF23" s="159"/>
      <c r="QKG23" s="159"/>
      <c r="QKH23" s="159"/>
      <c r="QKI23" s="159"/>
      <c r="QKJ23" s="159"/>
      <c r="QKK23" s="159"/>
      <c r="QKL23" s="159"/>
      <c r="QKM23" s="159"/>
      <c r="QKN23" s="159"/>
      <c r="QKO23" s="159"/>
      <c r="QKP23" s="159"/>
      <c r="QKQ23" s="159"/>
      <c r="QKR23" s="159"/>
      <c r="QKS23" s="159"/>
      <c r="QKT23" s="159"/>
      <c r="QKU23" s="159"/>
      <c r="QKV23" s="159"/>
      <c r="QKW23" s="159"/>
      <c r="QKX23" s="159"/>
      <c r="QKY23" s="159"/>
      <c r="QKZ23" s="159"/>
      <c r="QLA23" s="159"/>
      <c r="QLB23" s="159"/>
      <c r="QLC23" s="159"/>
      <c r="QLD23" s="159"/>
      <c r="QLE23" s="159"/>
      <c r="QLF23" s="159"/>
      <c r="QLG23" s="159"/>
      <c r="QLH23" s="159"/>
      <c r="QLI23" s="159"/>
      <c r="QLJ23" s="159"/>
      <c r="QLK23" s="159"/>
      <c r="QLL23" s="159"/>
      <c r="QLM23" s="159"/>
      <c r="QLN23" s="159"/>
      <c r="QLO23" s="159"/>
      <c r="QLP23" s="159"/>
      <c r="QLQ23" s="159"/>
      <c r="QLR23" s="159"/>
      <c r="QLS23" s="159"/>
      <c r="QLT23" s="159"/>
      <c r="QLU23" s="159"/>
      <c r="QLV23" s="159"/>
      <c r="QLW23" s="159"/>
      <c r="QLX23" s="159"/>
      <c r="QLY23" s="159"/>
      <c r="QLZ23" s="159"/>
      <c r="QMA23" s="159"/>
      <c r="QMB23" s="159"/>
      <c r="QMC23" s="159"/>
      <c r="QMD23" s="159"/>
      <c r="QME23" s="159"/>
      <c r="QMF23" s="159"/>
      <c r="QMG23" s="159"/>
      <c r="QMH23" s="159"/>
      <c r="QMI23" s="159"/>
      <c r="QMJ23" s="159"/>
      <c r="QMK23" s="159"/>
      <c r="QML23" s="159"/>
      <c r="QMM23" s="159"/>
      <c r="QMN23" s="159"/>
      <c r="QMO23" s="159"/>
      <c r="QMP23" s="159"/>
      <c r="QMQ23" s="159"/>
      <c r="QMR23" s="159"/>
      <c r="QMS23" s="159"/>
      <c r="QMT23" s="159"/>
      <c r="QMU23" s="159"/>
      <c r="QMV23" s="159"/>
      <c r="QMW23" s="159"/>
      <c r="QMX23" s="159"/>
      <c r="QMY23" s="159"/>
      <c r="QMZ23" s="159"/>
      <c r="QNA23" s="159"/>
      <c r="QNB23" s="159"/>
      <c r="QNC23" s="159"/>
      <c r="QND23" s="159"/>
      <c r="QNE23" s="159"/>
      <c r="QNF23" s="159"/>
      <c r="QNG23" s="159"/>
      <c r="QNH23" s="159"/>
      <c r="QNI23" s="159"/>
      <c r="QNJ23" s="159"/>
      <c r="QNK23" s="159"/>
      <c r="QNL23" s="159"/>
      <c r="QNM23" s="159"/>
      <c r="QNN23" s="159"/>
      <c r="QNO23" s="159"/>
      <c r="QNP23" s="159"/>
      <c r="QNQ23" s="159"/>
      <c r="QNR23" s="159"/>
      <c r="QNS23" s="159"/>
      <c r="QNT23" s="159"/>
      <c r="QNU23" s="159"/>
      <c r="QNV23" s="159"/>
      <c r="QNW23" s="159"/>
      <c r="QNX23" s="159"/>
      <c r="QNY23" s="159"/>
      <c r="QNZ23" s="159"/>
      <c r="QOA23" s="159"/>
      <c r="QOB23" s="159"/>
      <c r="QOC23" s="159"/>
      <c r="QOD23" s="159"/>
      <c r="QOE23" s="159"/>
      <c r="QOF23" s="159"/>
      <c r="QOG23" s="159"/>
      <c r="QOH23" s="159"/>
      <c r="QOI23" s="159"/>
      <c r="QOJ23" s="159"/>
      <c r="QOK23" s="159"/>
      <c r="QOL23" s="159"/>
      <c r="QOM23" s="159"/>
      <c r="QON23" s="159"/>
      <c r="QOO23" s="159"/>
      <c r="QOP23" s="159"/>
      <c r="QOQ23" s="159"/>
      <c r="QOR23" s="159"/>
      <c r="QOS23" s="159"/>
      <c r="QOT23" s="159"/>
      <c r="QOU23" s="159"/>
      <c r="QOV23" s="159"/>
      <c r="QOW23" s="159"/>
      <c r="QOX23" s="159"/>
      <c r="QOY23" s="159"/>
      <c r="QOZ23" s="159"/>
      <c r="QPA23" s="159"/>
      <c r="QPB23" s="159"/>
      <c r="QPC23" s="159"/>
      <c r="QPD23" s="159"/>
      <c r="QPE23" s="159"/>
      <c r="QPF23" s="159"/>
      <c r="QPG23" s="159"/>
      <c r="QPH23" s="159"/>
      <c r="QPI23" s="159"/>
      <c r="QPJ23" s="159"/>
      <c r="QPK23" s="159"/>
      <c r="QPL23" s="159"/>
      <c r="QPM23" s="159"/>
      <c r="QPN23" s="159"/>
      <c r="QPO23" s="159"/>
      <c r="QPP23" s="159"/>
      <c r="QPQ23" s="159"/>
      <c r="QPR23" s="159"/>
      <c r="QPS23" s="159"/>
      <c r="QPT23" s="159"/>
      <c r="QPU23" s="159"/>
      <c r="QPV23" s="159"/>
      <c r="QPW23" s="159"/>
      <c r="QPX23" s="159"/>
      <c r="QPY23" s="159"/>
      <c r="QPZ23" s="159"/>
      <c r="QQA23" s="159"/>
      <c r="QQB23" s="159"/>
      <c r="QQC23" s="159"/>
      <c r="QQD23" s="159"/>
      <c r="QQE23" s="159"/>
      <c r="QQF23" s="159"/>
      <c r="QQG23" s="159"/>
      <c r="QQH23" s="159"/>
      <c r="QQI23" s="159"/>
      <c r="QQJ23" s="159"/>
      <c r="QQK23" s="159"/>
      <c r="QQL23" s="159"/>
      <c r="QQM23" s="159"/>
      <c r="QQN23" s="159"/>
      <c r="QQO23" s="159"/>
      <c r="QQP23" s="159"/>
      <c r="QQQ23" s="159"/>
      <c r="QQR23" s="159"/>
      <c r="QQS23" s="159"/>
      <c r="QQT23" s="159"/>
      <c r="QQU23" s="159"/>
      <c r="QQV23" s="159"/>
      <c r="QQW23" s="159"/>
      <c r="QQX23" s="159"/>
      <c r="QQY23" s="159"/>
      <c r="QQZ23" s="159"/>
      <c r="QRA23" s="159"/>
      <c r="QRB23" s="159"/>
      <c r="QRC23" s="159"/>
      <c r="QRD23" s="159"/>
      <c r="QRE23" s="159"/>
      <c r="QRF23" s="159"/>
      <c r="QRG23" s="159"/>
      <c r="QRH23" s="159"/>
      <c r="QRI23" s="159"/>
      <c r="QRJ23" s="159"/>
      <c r="QRK23" s="159"/>
      <c r="QRL23" s="159"/>
      <c r="QRM23" s="159"/>
      <c r="QRN23" s="159"/>
      <c r="QRO23" s="159"/>
      <c r="QRP23" s="159"/>
      <c r="QRQ23" s="159"/>
      <c r="QRR23" s="159"/>
      <c r="QRS23" s="159"/>
      <c r="QRT23" s="159"/>
      <c r="QRU23" s="159"/>
      <c r="QRV23" s="159"/>
      <c r="QRW23" s="159"/>
      <c r="QRX23" s="159"/>
      <c r="QRY23" s="159"/>
      <c r="QRZ23" s="159"/>
      <c r="QSA23" s="159"/>
      <c r="QSB23" s="159"/>
      <c r="QSC23" s="159"/>
      <c r="QSD23" s="159"/>
      <c r="QSE23" s="159"/>
      <c r="QSF23" s="159"/>
      <c r="QSG23" s="159"/>
      <c r="QSH23" s="159"/>
      <c r="QSI23" s="159"/>
      <c r="QSJ23" s="159"/>
      <c r="QSK23" s="159"/>
      <c r="QSL23" s="159"/>
      <c r="QSM23" s="159"/>
      <c r="QSN23" s="159"/>
      <c r="QSO23" s="159"/>
      <c r="QSP23" s="159"/>
      <c r="QSQ23" s="159"/>
      <c r="QSR23" s="159"/>
      <c r="QSS23" s="159"/>
      <c r="QST23" s="159"/>
      <c r="QSU23" s="159"/>
      <c r="QSV23" s="159"/>
      <c r="QSW23" s="159"/>
      <c r="QSX23" s="159"/>
      <c r="QSY23" s="159"/>
      <c r="QSZ23" s="159"/>
      <c r="QTA23" s="159"/>
      <c r="QTB23" s="159"/>
      <c r="QTC23" s="159"/>
      <c r="QTD23" s="159"/>
      <c r="QTE23" s="159"/>
      <c r="QTF23" s="159"/>
      <c r="QTG23" s="159"/>
      <c r="QTH23" s="159"/>
      <c r="QTI23" s="159"/>
      <c r="QTJ23" s="159"/>
      <c r="QTK23" s="159"/>
      <c r="QTL23" s="159"/>
      <c r="QTM23" s="159"/>
      <c r="QTN23" s="159"/>
      <c r="QTO23" s="159"/>
      <c r="QTP23" s="159"/>
      <c r="QTQ23" s="159"/>
      <c r="QTR23" s="159"/>
      <c r="QTS23" s="159"/>
      <c r="QTT23" s="159"/>
      <c r="QTU23" s="159"/>
      <c r="QTV23" s="159"/>
      <c r="QTW23" s="159"/>
      <c r="QTX23" s="159"/>
      <c r="QTY23" s="159"/>
      <c r="QTZ23" s="159"/>
      <c r="QUA23" s="159"/>
      <c r="QUB23" s="159"/>
      <c r="QUC23" s="159"/>
      <c r="QUD23" s="159"/>
      <c r="QUE23" s="159"/>
      <c r="QUF23" s="159"/>
      <c r="QUG23" s="159"/>
      <c r="QUH23" s="159"/>
      <c r="QUI23" s="159"/>
      <c r="QUJ23" s="159"/>
      <c r="QUK23" s="159"/>
      <c r="QUL23" s="159"/>
      <c r="QUM23" s="159"/>
      <c r="QUN23" s="159"/>
      <c r="QUO23" s="159"/>
      <c r="QUP23" s="159"/>
      <c r="QUQ23" s="159"/>
      <c r="QUR23" s="159"/>
      <c r="QUS23" s="159"/>
      <c r="QUT23" s="159"/>
      <c r="QUU23" s="159"/>
      <c r="QUV23" s="159"/>
      <c r="QUW23" s="159"/>
      <c r="QUX23" s="159"/>
      <c r="QUY23" s="159"/>
      <c r="QUZ23" s="159"/>
      <c r="QVA23" s="159"/>
      <c r="QVB23" s="159"/>
      <c r="QVC23" s="159"/>
      <c r="QVD23" s="159"/>
      <c r="QVE23" s="159"/>
      <c r="QVF23" s="159"/>
      <c r="QVG23" s="159"/>
      <c r="QVH23" s="159"/>
      <c r="QVI23" s="159"/>
      <c r="QVJ23" s="159"/>
      <c r="QVK23" s="159"/>
      <c r="QVL23" s="159"/>
      <c r="QVM23" s="159"/>
      <c r="QVN23" s="159"/>
      <c r="QVO23" s="159"/>
      <c r="QVP23" s="159"/>
      <c r="QVQ23" s="159"/>
      <c r="QVR23" s="159"/>
      <c r="QVS23" s="159"/>
      <c r="QVT23" s="159"/>
      <c r="QVU23" s="159"/>
      <c r="QVV23" s="159"/>
      <c r="QVW23" s="159"/>
      <c r="QVX23" s="159"/>
      <c r="QVY23" s="159"/>
      <c r="QVZ23" s="159"/>
      <c r="QWA23" s="159"/>
      <c r="QWB23" s="159"/>
      <c r="QWC23" s="159"/>
      <c r="QWD23" s="159"/>
      <c r="QWE23" s="159"/>
      <c r="QWF23" s="159"/>
      <c r="QWG23" s="159"/>
      <c r="QWH23" s="159"/>
      <c r="QWI23" s="159"/>
      <c r="QWJ23" s="159"/>
      <c r="QWK23" s="159"/>
      <c r="QWL23" s="159"/>
      <c r="QWM23" s="159"/>
      <c r="QWN23" s="159"/>
      <c r="QWO23" s="159"/>
      <c r="QWP23" s="159"/>
      <c r="QWQ23" s="159"/>
      <c r="QWR23" s="159"/>
      <c r="QWS23" s="159"/>
      <c r="QWT23" s="159"/>
      <c r="QWU23" s="159"/>
      <c r="QWV23" s="159"/>
      <c r="QWW23" s="159"/>
      <c r="QWX23" s="159"/>
      <c r="QWY23" s="159"/>
      <c r="QWZ23" s="159"/>
      <c r="QXA23" s="159"/>
      <c r="QXB23" s="159"/>
      <c r="QXC23" s="159"/>
      <c r="QXD23" s="159"/>
      <c r="QXE23" s="159"/>
      <c r="QXF23" s="159"/>
      <c r="QXG23" s="159"/>
      <c r="QXH23" s="159"/>
      <c r="QXI23" s="159"/>
      <c r="QXJ23" s="159"/>
      <c r="QXK23" s="159"/>
      <c r="QXL23" s="159"/>
      <c r="QXM23" s="159"/>
      <c r="QXN23" s="159"/>
      <c r="QXO23" s="159"/>
      <c r="QXP23" s="159"/>
      <c r="QXQ23" s="159"/>
      <c r="QXR23" s="159"/>
      <c r="QXS23" s="159"/>
      <c r="QXT23" s="159"/>
      <c r="QXU23" s="159"/>
      <c r="QXV23" s="159"/>
      <c r="QXW23" s="159"/>
      <c r="QXX23" s="159"/>
      <c r="QXY23" s="159"/>
      <c r="QXZ23" s="159"/>
      <c r="QYA23" s="159"/>
      <c r="QYB23" s="159"/>
      <c r="QYC23" s="159"/>
      <c r="QYD23" s="159"/>
      <c r="QYE23" s="159"/>
      <c r="QYF23" s="159"/>
      <c r="QYG23" s="159"/>
      <c r="QYH23" s="159"/>
      <c r="QYI23" s="159"/>
      <c r="QYJ23" s="159"/>
      <c r="QYK23" s="159"/>
      <c r="QYL23" s="159"/>
      <c r="QYM23" s="159"/>
      <c r="QYN23" s="159"/>
      <c r="QYO23" s="159"/>
      <c r="QYP23" s="159"/>
      <c r="QYQ23" s="159"/>
      <c r="QYR23" s="159"/>
      <c r="QYS23" s="159"/>
      <c r="QYT23" s="159"/>
      <c r="QYU23" s="159"/>
      <c r="QYV23" s="159"/>
      <c r="QYW23" s="159"/>
      <c r="QYX23" s="159"/>
      <c r="QYY23" s="159"/>
      <c r="QYZ23" s="159"/>
      <c r="QZA23" s="159"/>
      <c r="QZB23" s="159"/>
      <c r="QZC23" s="159"/>
      <c r="QZD23" s="159"/>
      <c r="QZE23" s="159"/>
      <c r="QZF23" s="159"/>
      <c r="QZG23" s="159"/>
      <c r="QZH23" s="159"/>
      <c r="QZI23" s="159"/>
      <c r="QZJ23" s="159"/>
      <c r="QZK23" s="159"/>
      <c r="QZL23" s="159"/>
      <c r="QZM23" s="159"/>
      <c r="QZN23" s="159"/>
      <c r="QZO23" s="159"/>
      <c r="QZP23" s="159"/>
      <c r="QZQ23" s="159"/>
      <c r="QZR23" s="159"/>
      <c r="QZS23" s="159"/>
      <c r="QZT23" s="159"/>
      <c r="QZU23" s="159"/>
      <c r="QZV23" s="159"/>
      <c r="QZW23" s="159"/>
      <c r="QZX23" s="159"/>
      <c r="QZY23" s="159"/>
      <c r="QZZ23" s="159"/>
      <c r="RAA23" s="159"/>
      <c r="RAB23" s="159"/>
      <c r="RAC23" s="159"/>
      <c r="RAD23" s="159"/>
      <c r="RAE23" s="159"/>
      <c r="RAF23" s="159"/>
      <c r="RAG23" s="159"/>
      <c r="RAH23" s="159"/>
      <c r="RAI23" s="159"/>
      <c r="RAJ23" s="159"/>
      <c r="RAK23" s="159"/>
      <c r="RAL23" s="159"/>
      <c r="RAM23" s="159"/>
      <c r="RAN23" s="159"/>
      <c r="RAO23" s="159"/>
      <c r="RAP23" s="159"/>
      <c r="RAQ23" s="159"/>
      <c r="RAR23" s="159"/>
      <c r="RAS23" s="159"/>
      <c r="RAT23" s="159"/>
      <c r="RAU23" s="159"/>
      <c r="RAV23" s="159"/>
      <c r="RAW23" s="159"/>
      <c r="RAX23" s="159"/>
      <c r="RAY23" s="159"/>
      <c r="RAZ23" s="159"/>
      <c r="RBA23" s="159"/>
      <c r="RBB23" s="159"/>
      <c r="RBC23" s="159"/>
      <c r="RBD23" s="159"/>
      <c r="RBE23" s="159"/>
      <c r="RBF23" s="159"/>
      <c r="RBG23" s="159"/>
      <c r="RBH23" s="159"/>
      <c r="RBI23" s="159"/>
      <c r="RBJ23" s="159"/>
      <c r="RBK23" s="159"/>
      <c r="RBL23" s="159"/>
      <c r="RBM23" s="159"/>
      <c r="RBN23" s="159"/>
      <c r="RBO23" s="159"/>
      <c r="RBP23" s="159"/>
      <c r="RBQ23" s="159"/>
      <c r="RBR23" s="159"/>
      <c r="RBS23" s="159"/>
      <c r="RBT23" s="159"/>
      <c r="RBU23" s="159"/>
      <c r="RBV23" s="159"/>
      <c r="RBW23" s="159"/>
      <c r="RBX23" s="159"/>
      <c r="RBY23" s="159"/>
      <c r="RBZ23" s="159"/>
      <c r="RCA23" s="159"/>
      <c r="RCB23" s="159"/>
      <c r="RCC23" s="159"/>
      <c r="RCD23" s="159"/>
      <c r="RCE23" s="159"/>
      <c r="RCF23" s="159"/>
      <c r="RCG23" s="159"/>
      <c r="RCH23" s="159"/>
      <c r="RCI23" s="159"/>
      <c r="RCJ23" s="159"/>
      <c r="RCK23" s="159"/>
      <c r="RCL23" s="159"/>
      <c r="RCM23" s="159"/>
      <c r="RCN23" s="159"/>
      <c r="RCO23" s="159"/>
      <c r="RCP23" s="159"/>
      <c r="RCQ23" s="159"/>
      <c r="RCR23" s="159"/>
      <c r="RCS23" s="159"/>
      <c r="RCT23" s="159"/>
      <c r="RCU23" s="159"/>
      <c r="RCV23" s="159"/>
      <c r="RCW23" s="159"/>
      <c r="RCX23" s="159"/>
      <c r="RCY23" s="159"/>
      <c r="RCZ23" s="159"/>
      <c r="RDA23" s="159"/>
      <c r="RDB23" s="159"/>
      <c r="RDC23" s="159"/>
      <c r="RDD23" s="159"/>
      <c r="RDE23" s="159"/>
      <c r="RDF23" s="159"/>
      <c r="RDG23" s="159"/>
      <c r="RDH23" s="159"/>
      <c r="RDI23" s="159"/>
      <c r="RDJ23" s="159"/>
      <c r="RDK23" s="159"/>
      <c r="RDL23" s="159"/>
      <c r="RDM23" s="159"/>
      <c r="RDN23" s="159"/>
      <c r="RDO23" s="159"/>
      <c r="RDP23" s="159"/>
      <c r="RDQ23" s="159"/>
      <c r="RDR23" s="159"/>
      <c r="RDS23" s="159"/>
      <c r="RDT23" s="159"/>
      <c r="RDU23" s="159"/>
      <c r="RDV23" s="159"/>
      <c r="RDW23" s="159"/>
      <c r="RDX23" s="159"/>
      <c r="RDY23" s="159"/>
      <c r="RDZ23" s="159"/>
      <c r="REA23" s="159"/>
      <c r="REB23" s="159"/>
      <c r="REC23" s="159"/>
      <c r="RED23" s="159"/>
      <c r="REE23" s="159"/>
      <c r="REF23" s="159"/>
      <c r="REG23" s="159"/>
      <c r="REH23" s="159"/>
      <c r="REI23" s="159"/>
      <c r="REJ23" s="159"/>
      <c r="REK23" s="159"/>
      <c r="REL23" s="159"/>
      <c r="REM23" s="159"/>
      <c r="REN23" s="159"/>
      <c r="REO23" s="159"/>
      <c r="REP23" s="159"/>
      <c r="REQ23" s="159"/>
      <c r="RER23" s="159"/>
      <c r="RES23" s="159"/>
      <c r="RET23" s="159"/>
      <c r="REU23" s="159"/>
      <c r="REV23" s="159"/>
      <c r="REW23" s="159"/>
      <c r="REX23" s="159"/>
      <c r="REY23" s="159"/>
      <c r="REZ23" s="159"/>
      <c r="RFA23" s="159"/>
      <c r="RFB23" s="159"/>
      <c r="RFC23" s="159"/>
      <c r="RFD23" s="159"/>
      <c r="RFE23" s="159"/>
      <c r="RFF23" s="159"/>
      <c r="RFG23" s="159"/>
      <c r="RFH23" s="159"/>
      <c r="RFI23" s="159"/>
      <c r="RFJ23" s="159"/>
      <c r="RFK23" s="159"/>
      <c r="RFL23" s="159"/>
      <c r="RFM23" s="159"/>
      <c r="RFN23" s="159"/>
      <c r="RFO23" s="159"/>
      <c r="RFP23" s="159"/>
      <c r="RFQ23" s="159"/>
      <c r="RFR23" s="159"/>
      <c r="RFS23" s="159"/>
      <c r="RFT23" s="159"/>
      <c r="RFU23" s="159"/>
      <c r="RFV23" s="159"/>
      <c r="RFW23" s="159"/>
      <c r="RFX23" s="159"/>
      <c r="RFY23" s="159"/>
      <c r="RFZ23" s="159"/>
      <c r="RGA23" s="159"/>
      <c r="RGB23" s="159"/>
      <c r="RGC23" s="159"/>
      <c r="RGD23" s="159"/>
      <c r="RGE23" s="159"/>
      <c r="RGF23" s="159"/>
      <c r="RGG23" s="159"/>
      <c r="RGH23" s="159"/>
      <c r="RGI23" s="159"/>
      <c r="RGJ23" s="159"/>
      <c r="RGK23" s="159"/>
      <c r="RGL23" s="159"/>
      <c r="RGM23" s="159"/>
      <c r="RGN23" s="159"/>
      <c r="RGO23" s="159"/>
      <c r="RGP23" s="159"/>
      <c r="RGQ23" s="159"/>
      <c r="RGR23" s="159"/>
      <c r="RGS23" s="159"/>
      <c r="RGT23" s="159"/>
      <c r="RGU23" s="159"/>
      <c r="RGV23" s="159"/>
      <c r="RGW23" s="159"/>
      <c r="RGX23" s="159"/>
      <c r="RGY23" s="159"/>
      <c r="RGZ23" s="159"/>
      <c r="RHA23" s="159"/>
      <c r="RHB23" s="159"/>
      <c r="RHC23" s="159"/>
      <c r="RHD23" s="159"/>
      <c r="RHE23" s="159"/>
      <c r="RHF23" s="159"/>
      <c r="RHG23" s="159"/>
      <c r="RHH23" s="159"/>
      <c r="RHI23" s="159"/>
      <c r="RHJ23" s="159"/>
      <c r="RHK23" s="159"/>
      <c r="RHL23" s="159"/>
      <c r="RHM23" s="159"/>
      <c r="RHN23" s="159"/>
      <c r="RHO23" s="159"/>
      <c r="RHP23" s="159"/>
      <c r="RHQ23" s="159"/>
      <c r="RHR23" s="159"/>
      <c r="RHS23" s="159"/>
      <c r="RHT23" s="159"/>
      <c r="RHU23" s="159"/>
      <c r="RHV23" s="159"/>
      <c r="RHW23" s="159"/>
      <c r="RHX23" s="159"/>
      <c r="RHY23" s="159"/>
      <c r="RHZ23" s="159"/>
      <c r="RIA23" s="159"/>
      <c r="RIB23" s="159"/>
      <c r="RIC23" s="159"/>
      <c r="RID23" s="159"/>
      <c r="RIE23" s="159"/>
      <c r="RIF23" s="159"/>
      <c r="RIG23" s="159"/>
      <c r="RIH23" s="159"/>
      <c r="RII23" s="159"/>
      <c r="RIJ23" s="159"/>
      <c r="RIK23" s="159"/>
      <c r="RIL23" s="159"/>
      <c r="RIM23" s="159"/>
      <c r="RIN23" s="159"/>
      <c r="RIO23" s="159"/>
      <c r="RIP23" s="159"/>
      <c r="RIQ23" s="159"/>
      <c r="RIR23" s="159"/>
      <c r="RIS23" s="159"/>
      <c r="RIT23" s="159"/>
      <c r="RIU23" s="159"/>
      <c r="RIV23" s="159"/>
      <c r="RIW23" s="159"/>
      <c r="RIX23" s="159"/>
      <c r="RIY23" s="159"/>
      <c r="RIZ23" s="159"/>
      <c r="RJA23" s="159"/>
      <c r="RJB23" s="159"/>
      <c r="RJC23" s="159"/>
      <c r="RJD23" s="159"/>
      <c r="RJE23" s="159"/>
      <c r="RJF23" s="159"/>
      <c r="RJG23" s="159"/>
      <c r="RJH23" s="159"/>
      <c r="RJI23" s="159"/>
      <c r="RJJ23" s="159"/>
      <c r="RJK23" s="159"/>
      <c r="RJL23" s="159"/>
      <c r="RJM23" s="159"/>
      <c r="RJN23" s="159"/>
      <c r="RJO23" s="159"/>
      <c r="RJP23" s="159"/>
      <c r="RJQ23" s="159"/>
      <c r="RJR23" s="159"/>
      <c r="RJS23" s="159"/>
      <c r="RJT23" s="159"/>
      <c r="RJU23" s="159"/>
      <c r="RJV23" s="159"/>
      <c r="RJW23" s="159"/>
      <c r="RJX23" s="159"/>
      <c r="RJY23" s="159"/>
      <c r="RJZ23" s="159"/>
      <c r="RKA23" s="159"/>
      <c r="RKB23" s="159"/>
      <c r="RKC23" s="159"/>
      <c r="RKD23" s="159"/>
      <c r="RKE23" s="159"/>
      <c r="RKF23" s="159"/>
      <c r="RKG23" s="159"/>
      <c r="RKH23" s="159"/>
      <c r="RKI23" s="159"/>
      <c r="RKJ23" s="159"/>
      <c r="RKK23" s="159"/>
      <c r="RKL23" s="159"/>
      <c r="RKM23" s="159"/>
      <c r="RKN23" s="159"/>
      <c r="RKO23" s="159"/>
      <c r="RKP23" s="159"/>
      <c r="RKQ23" s="159"/>
      <c r="RKR23" s="159"/>
      <c r="RKS23" s="159"/>
      <c r="RKT23" s="159"/>
      <c r="RKU23" s="159"/>
      <c r="RKV23" s="159"/>
      <c r="RKW23" s="159"/>
      <c r="RKX23" s="159"/>
      <c r="RKY23" s="159"/>
      <c r="RKZ23" s="159"/>
      <c r="RLA23" s="159"/>
      <c r="RLB23" s="159"/>
      <c r="RLC23" s="159"/>
      <c r="RLD23" s="159"/>
      <c r="RLE23" s="159"/>
      <c r="RLF23" s="159"/>
      <c r="RLG23" s="159"/>
      <c r="RLH23" s="159"/>
      <c r="RLI23" s="159"/>
      <c r="RLJ23" s="159"/>
      <c r="RLK23" s="159"/>
      <c r="RLL23" s="159"/>
      <c r="RLM23" s="159"/>
      <c r="RLN23" s="159"/>
      <c r="RLO23" s="159"/>
      <c r="RLP23" s="159"/>
      <c r="RLQ23" s="159"/>
      <c r="RLR23" s="159"/>
      <c r="RLS23" s="159"/>
      <c r="RLT23" s="159"/>
      <c r="RLU23" s="159"/>
      <c r="RLV23" s="159"/>
      <c r="RLW23" s="159"/>
      <c r="RLX23" s="159"/>
      <c r="RLY23" s="159"/>
      <c r="RLZ23" s="159"/>
      <c r="RMA23" s="159"/>
      <c r="RMB23" s="159"/>
      <c r="RMC23" s="159"/>
      <c r="RMD23" s="159"/>
      <c r="RME23" s="159"/>
      <c r="RMF23" s="159"/>
      <c r="RMG23" s="159"/>
      <c r="RMH23" s="159"/>
      <c r="RMI23" s="159"/>
      <c r="RMJ23" s="159"/>
      <c r="RMK23" s="159"/>
      <c r="RML23" s="159"/>
      <c r="RMM23" s="159"/>
      <c r="RMN23" s="159"/>
      <c r="RMO23" s="159"/>
      <c r="RMP23" s="159"/>
      <c r="RMQ23" s="159"/>
      <c r="RMR23" s="159"/>
      <c r="RMS23" s="159"/>
      <c r="RMT23" s="159"/>
      <c r="RMU23" s="159"/>
      <c r="RMV23" s="159"/>
      <c r="RMW23" s="159"/>
      <c r="RMX23" s="159"/>
      <c r="RMY23" s="159"/>
      <c r="RMZ23" s="159"/>
      <c r="RNA23" s="159"/>
      <c r="RNB23" s="159"/>
      <c r="RNC23" s="159"/>
      <c r="RND23" s="159"/>
      <c r="RNE23" s="159"/>
      <c r="RNF23" s="159"/>
      <c r="RNG23" s="159"/>
      <c r="RNH23" s="159"/>
      <c r="RNI23" s="159"/>
      <c r="RNJ23" s="159"/>
      <c r="RNK23" s="159"/>
      <c r="RNL23" s="159"/>
      <c r="RNM23" s="159"/>
      <c r="RNN23" s="159"/>
      <c r="RNO23" s="159"/>
      <c r="RNP23" s="159"/>
      <c r="RNQ23" s="159"/>
      <c r="RNR23" s="159"/>
      <c r="RNS23" s="159"/>
      <c r="RNT23" s="159"/>
      <c r="RNU23" s="159"/>
      <c r="RNV23" s="159"/>
      <c r="RNW23" s="159"/>
      <c r="RNX23" s="159"/>
      <c r="RNY23" s="159"/>
      <c r="RNZ23" s="159"/>
      <c r="ROA23" s="159"/>
      <c r="ROB23" s="159"/>
      <c r="ROC23" s="159"/>
      <c r="ROD23" s="159"/>
      <c r="ROE23" s="159"/>
      <c r="ROF23" s="159"/>
      <c r="ROG23" s="159"/>
      <c r="ROH23" s="159"/>
      <c r="ROI23" s="159"/>
      <c r="ROJ23" s="159"/>
      <c r="ROK23" s="159"/>
      <c r="ROL23" s="159"/>
      <c r="ROM23" s="159"/>
      <c r="RON23" s="159"/>
      <c r="ROO23" s="159"/>
      <c r="ROP23" s="159"/>
      <c r="ROQ23" s="159"/>
      <c r="ROR23" s="159"/>
      <c r="ROS23" s="159"/>
      <c r="ROT23" s="159"/>
      <c r="ROU23" s="159"/>
      <c r="ROV23" s="159"/>
      <c r="ROW23" s="159"/>
      <c r="ROX23" s="159"/>
      <c r="ROY23" s="159"/>
      <c r="ROZ23" s="159"/>
      <c r="RPA23" s="159"/>
      <c r="RPB23" s="159"/>
      <c r="RPC23" s="159"/>
      <c r="RPD23" s="159"/>
      <c r="RPE23" s="159"/>
      <c r="RPF23" s="159"/>
      <c r="RPG23" s="159"/>
      <c r="RPH23" s="159"/>
      <c r="RPI23" s="159"/>
      <c r="RPJ23" s="159"/>
      <c r="RPK23" s="159"/>
      <c r="RPL23" s="159"/>
      <c r="RPM23" s="159"/>
      <c r="RPN23" s="159"/>
      <c r="RPO23" s="159"/>
      <c r="RPP23" s="159"/>
      <c r="RPQ23" s="159"/>
      <c r="RPR23" s="159"/>
      <c r="RPS23" s="159"/>
      <c r="RPT23" s="159"/>
      <c r="RPU23" s="159"/>
      <c r="RPV23" s="159"/>
      <c r="RPW23" s="159"/>
      <c r="RPX23" s="159"/>
      <c r="RPY23" s="159"/>
      <c r="RPZ23" s="159"/>
      <c r="RQA23" s="159"/>
      <c r="RQB23" s="159"/>
      <c r="RQC23" s="159"/>
      <c r="RQD23" s="159"/>
      <c r="RQE23" s="159"/>
      <c r="RQF23" s="159"/>
      <c r="RQG23" s="159"/>
      <c r="RQH23" s="159"/>
      <c r="RQI23" s="159"/>
      <c r="RQJ23" s="159"/>
      <c r="RQK23" s="159"/>
      <c r="RQL23" s="159"/>
      <c r="RQM23" s="159"/>
      <c r="RQN23" s="159"/>
      <c r="RQO23" s="159"/>
      <c r="RQP23" s="159"/>
      <c r="RQQ23" s="159"/>
      <c r="RQR23" s="159"/>
      <c r="RQS23" s="159"/>
      <c r="RQT23" s="159"/>
      <c r="RQU23" s="159"/>
      <c r="RQV23" s="159"/>
      <c r="RQW23" s="159"/>
      <c r="RQX23" s="159"/>
      <c r="RQY23" s="159"/>
      <c r="RQZ23" s="159"/>
      <c r="RRA23" s="159"/>
      <c r="RRB23" s="159"/>
      <c r="RRC23" s="159"/>
      <c r="RRD23" s="159"/>
      <c r="RRE23" s="159"/>
      <c r="RRF23" s="159"/>
      <c r="RRG23" s="159"/>
      <c r="RRH23" s="159"/>
      <c r="RRI23" s="159"/>
      <c r="RRJ23" s="159"/>
      <c r="RRK23" s="159"/>
      <c r="RRL23" s="159"/>
      <c r="RRM23" s="159"/>
      <c r="RRN23" s="159"/>
      <c r="RRO23" s="159"/>
      <c r="RRP23" s="159"/>
      <c r="RRQ23" s="159"/>
      <c r="RRR23" s="159"/>
      <c r="RRS23" s="159"/>
      <c r="RRT23" s="159"/>
      <c r="RRU23" s="159"/>
      <c r="RRV23" s="159"/>
      <c r="RRW23" s="159"/>
      <c r="RRX23" s="159"/>
      <c r="RRY23" s="159"/>
      <c r="RRZ23" s="159"/>
      <c r="RSA23" s="159"/>
      <c r="RSB23" s="159"/>
      <c r="RSC23" s="159"/>
      <c r="RSD23" s="159"/>
      <c r="RSE23" s="159"/>
      <c r="RSF23" s="159"/>
      <c r="RSG23" s="159"/>
      <c r="RSH23" s="159"/>
      <c r="RSI23" s="159"/>
      <c r="RSJ23" s="159"/>
      <c r="RSK23" s="159"/>
      <c r="RSL23" s="159"/>
      <c r="RSM23" s="159"/>
      <c r="RSN23" s="159"/>
      <c r="RSO23" s="159"/>
      <c r="RSP23" s="159"/>
      <c r="RSQ23" s="159"/>
      <c r="RSR23" s="159"/>
      <c r="RSS23" s="159"/>
      <c r="RST23" s="159"/>
      <c r="RSU23" s="159"/>
      <c r="RSV23" s="159"/>
      <c r="RSW23" s="159"/>
      <c r="RSX23" s="159"/>
      <c r="RSY23" s="159"/>
      <c r="RSZ23" s="159"/>
      <c r="RTA23" s="159"/>
      <c r="RTB23" s="159"/>
      <c r="RTC23" s="159"/>
      <c r="RTD23" s="159"/>
      <c r="RTE23" s="159"/>
      <c r="RTF23" s="159"/>
      <c r="RTG23" s="159"/>
      <c r="RTH23" s="159"/>
      <c r="RTI23" s="159"/>
      <c r="RTJ23" s="159"/>
      <c r="RTK23" s="159"/>
      <c r="RTL23" s="159"/>
      <c r="RTM23" s="159"/>
      <c r="RTN23" s="159"/>
      <c r="RTO23" s="159"/>
      <c r="RTP23" s="159"/>
      <c r="RTQ23" s="159"/>
      <c r="RTR23" s="159"/>
      <c r="RTS23" s="159"/>
      <c r="RTT23" s="159"/>
      <c r="RTU23" s="159"/>
      <c r="RTV23" s="159"/>
      <c r="RTW23" s="159"/>
      <c r="RTX23" s="159"/>
      <c r="RTY23" s="159"/>
      <c r="RTZ23" s="159"/>
      <c r="RUA23" s="159"/>
      <c r="RUB23" s="159"/>
      <c r="RUC23" s="159"/>
      <c r="RUD23" s="159"/>
      <c r="RUE23" s="159"/>
      <c r="RUF23" s="159"/>
      <c r="RUG23" s="159"/>
      <c r="RUH23" s="159"/>
      <c r="RUI23" s="159"/>
      <c r="RUJ23" s="159"/>
      <c r="RUK23" s="159"/>
      <c r="RUL23" s="159"/>
      <c r="RUM23" s="159"/>
      <c r="RUN23" s="159"/>
      <c r="RUO23" s="159"/>
      <c r="RUP23" s="159"/>
      <c r="RUQ23" s="159"/>
      <c r="RUR23" s="159"/>
      <c r="RUS23" s="159"/>
      <c r="RUT23" s="159"/>
      <c r="RUU23" s="159"/>
      <c r="RUV23" s="159"/>
      <c r="RUW23" s="159"/>
      <c r="RUX23" s="159"/>
      <c r="RUY23" s="159"/>
      <c r="RUZ23" s="159"/>
      <c r="RVA23" s="159"/>
      <c r="RVB23" s="159"/>
      <c r="RVC23" s="159"/>
      <c r="RVD23" s="159"/>
      <c r="RVE23" s="159"/>
      <c r="RVF23" s="159"/>
      <c r="RVG23" s="159"/>
      <c r="RVH23" s="159"/>
      <c r="RVI23" s="159"/>
      <c r="RVJ23" s="159"/>
      <c r="RVK23" s="159"/>
      <c r="RVL23" s="159"/>
      <c r="RVM23" s="159"/>
      <c r="RVN23" s="159"/>
      <c r="RVO23" s="159"/>
      <c r="RVP23" s="159"/>
      <c r="RVQ23" s="159"/>
      <c r="RVR23" s="159"/>
      <c r="RVS23" s="159"/>
      <c r="RVT23" s="159"/>
      <c r="RVU23" s="159"/>
      <c r="RVV23" s="159"/>
      <c r="RVW23" s="159"/>
      <c r="RVX23" s="159"/>
      <c r="RVY23" s="159"/>
      <c r="RVZ23" s="159"/>
      <c r="RWA23" s="159"/>
      <c r="RWB23" s="159"/>
      <c r="RWC23" s="159"/>
      <c r="RWD23" s="159"/>
      <c r="RWE23" s="159"/>
      <c r="RWF23" s="159"/>
      <c r="RWG23" s="159"/>
      <c r="RWH23" s="159"/>
      <c r="RWI23" s="159"/>
      <c r="RWJ23" s="159"/>
      <c r="RWK23" s="159"/>
      <c r="RWL23" s="159"/>
      <c r="RWM23" s="159"/>
      <c r="RWN23" s="159"/>
      <c r="RWO23" s="159"/>
      <c r="RWP23" s="159"/>
      <c r="RWQ23" s="159"/>
      <c r="RWR23" s="159"/>
      <c r="RWS23" s="159"/>
      <c r="RWT23" s="159"/>
      <c r="RWU23" s="159"/>
      <c r="RWV23" s="159"/>
      <c r="RWW23" s="159"/>
      <c r="RWX23" s="159"/>
      <c r="RWY23" s="159"/>
      <c r="RWZ23" s="159"/>
      <c r="RXA23" s="159"/>
      <c r="RXB23" s="159"/>
      <c r="RXC23" s="159"/>
      <c r="RXD23" s="159"/>
      <c r="RXE23" s="159"/>
      <c r="RXF23" s="159"/>
      <c r="RXG23" s="159"/>
      <c r="RXH23" s="159"/>
      <c r="RXI23" s="159"/>
      <c r="RXJ23" s="159"/>
      <c r="RXK23" s="159"/>
      <c r="RXL23" s="159"/>
      <c r="RXM23" s="159"/>
      <c r="RXN23" s="159"/>
      <c r="RXO23" s="159"/>
      <c r="RXP23" s="159"/>
      <c r="RXQ23" s="159"/>
      <c r="RXR23" s="159"/>
      <c r="RXS23" s="159"/>
      <c r="RXT23" s="159"/>
      <c r="RXU23" s="159"/>
      <c r="RXV23" s="159"/>
      <c r="RXW23" s="159"/>
      <c r="RXX23" s="159"/>
      <c r="RXY23" s="159"/>
      <c r="RXZ23" s="159"/>
      <c r="RYA23" s="159"/>
      <c r="RYB23" s="159"/>
      <c r="RYC23" s="159"/>
      <c r="RYD23" s="159"/>
      <c r="RYE23" s="159"/>
      <c r="RYF23" s="159"/>
      <c r="RYG23" s="159"/>
      <c r="RYH23" s="159"/>
      <c r="RYI23" s="159"/>
      <c r="RYJ23" s="159"/>
      <c r="RYK23" s="159"/>
      <c r="RYL23" s="159"/>
      <c r="RYM23" s="159"/>
      <c r="RYN23" s="159"/>
      <c r="RYO23" s="159"/>
      <c r="RYP23" s="159"/>
      <c r="RYQ23" s="159"/>
      <c r="RYR23" s="159"/>
      <c r="RYS23" s="159"/>
      <c r="RYT23" s="159"/>
      <c r="RYU23" s="159"/>
      <c r="RYV23" s="159"/>
      <c r="RYW23" s="159"/>
      <c r="RYX23" s="159"/>
      <c r="RYY23" s="159"/>
      <c r="RYZ23" s="159"/>
      <c r="RZA23" s="159"/>
      <c r="RZB23" s="159"/>
      <c r="RZC23" s="159"/>
      <c r="RZD23" s="159"/>
      <c r="RZE23" s="159"/>
      <c r="RZF23" s="159"/>
      <c r="RZG23" s="159"/>
      <c r="RZH23" s="159"/>
      <c r="RZI23" s="159"/>
      <c r="RZJ23" s="159"/>
      <c r="RZK23" s="159"/>
      <c r="RZL23" s="159"/>
      <c r="RZM23" s="159"/>
      <c r="RZN23" s="159"/>
      <c r="RZO23" s="159"/>
      <c r="RZP23" s="159"/>
      <c r="RZQ23" s="159"/>
      <c r="RZR23" s="159"/>
      <c r="RZS23" s="159"/>
      <c r="RZT23" s="159"/>
      <c r="RZU23" s="159"/>
      <c r="RZV23" s="159"/>
      <c r="RZW23" s="159"/>
      <c r="RZX23" s="159"/>
      <c r="RZY23" s="159"/>
      <c r="RZZ23" s="159"/>
      <c r="SAA23" s="159"/>
      <c r="SAB23" s="159"/>
      <c r="SAC23" s="159"/>
      <c r="SAD23" s="159"/>
      <c r="SAE23" s="159"/>
      <c r="SAF23" s="159"/>
      <c r="SAG23" s="159"/>
      <c r="SAH23" s="159"/>
      <c r="SAI23" s="159"/>
      <c r="SAJ23" s="159"/>
      <c r="SAK23" s="159"/>
      <c r="SAL23" s="159"/>
      <c r="SAM23" s="159"/>
      <c r="SAN23" s="159"/>
      <c r="SAO23" s="159"/>
      <c r="SAP23" s="159"/>
      <c r="SAQ23" s="159"/>
      <c r="SAR23" s="159"/>
      <c r="SAS23" s="159"/>
      <c r="SAT23" s="159"/>
      <c r="SAU23" s="159"/>
      <c r="SAV23" s="159"/>
      <c r="SAW23" s="159"/>
      <c r="SAX23" s="159"/>
      <c r="SAY23" s="159"/>
      <c r="SAZ23" s="159"/>
      <c r="SBA23" s="159"/>
      <c r="SBB23" s="159"/>
      <c r="SBC23" s="159"/>
      <c r="SBD23" s="159"/>
      <c r="SBE23" s="159"/>
      <c r="SBF23" s="159"/>
      <c r="SBG23" s="159"/>
      <c r="SBH23" s="159"/>
      <c r="SBI23" s="159"/>
      <c r="SBJ23" s="159"/>
      <c r="SBK23" s="159"/>
      <c r="SBL23" s="159"/>
      <c r="SBM23" s="159"/>
      <c r="SBN23" s="159"/>
      <c r="SBO23" s="159"/>
      <c r="SBP23" s="159"/>
      <c r="SBQ23" s="159"/>
      <c r="SBR23" s="159"/>
      <c r="SBS23" s="159"/>
      <c r="SBT23" s="159"/>
      <c r="SBU23" s="159"/>
      <c r="SBV23" s="159"/>
      <c r="SBW23" s="159"/>
      <c r="SBX23" s="159"/>
      <c r="SBY23" s="159"/>
      <c r="SBZ23" s="159"/>
      <c r="SCA23" s="159"/>
      <c r="SCB23" s="159"/>
      <c r="SCC23" s="159"/>
      <c r="SCD23" s="159"/>
      <c r="SCE23" s="159"/>
      <c r="SCF23" s="159"/>
      <c r="SCG23" s="159"/>
      <c r="SCH23" s="159"/>
      <c r="SCI23" s="159"/>
      <c r="SCJ23" s="159"/>
      <c r="SCK23" s="159"/>
      <c r="SCL23" s="159"/>
      <c r="SCM23" s="159"/>
      <c r="SCN23" s="159"/>
      <c r="SCO23" s="159"/>
      <c r="SCP23" s="159"/>
      <c r="SCQ23" s="159"/>
      <c r="SCR23" s="159"/>
      <c r="SCS23" s="159"/>
      <c r="SCT23" s="159"/>
      <c r="SCU23" s="159"/>
      <c r="SCV23" s="159"/>
      <c r="SCW23" s="159"/>
      <c r="SCX23" s="159"/>
      <c r="SCY23" s="159"/>
      <c r="SCZ23" s="159"/>
      <c r="SDA23" s="159"/>
      <c r="SDB23" s="159"/>
      <c r="SDC23" s="159"/>
      <c r="SDD23" s="159"/>
      <c r="SDE23" s="159"/>
      <c r="SDF23" s="159"/>
      <c r="SDG23" s="159"/>
      <c r="SDH23" s="159"/>
      <c r="SDI23" s="159"/>
      <c r="SDJ23" s="159"/>
      <c r="SDK23" s="159"/>
      <c r="SDL23" s="159"/>
      <c r="SDM23" s="159"/>
      <c r="SDN23" s="159"/>
      <c r="SDO23" s="159"/>
      <c r="SDP23" s="159"/>
      <c r="SDQ23" s="159"/>
      <c r="SDR23" s="159"/>
      <c r="SDS23" s="159"/>
      <c r="SDT23" s="159"/>
      <c r="SDU23" s="159"/>
      <c r="SDV23" s="159"/>
      <c r="SDW23" s="159"/>
      <c r="SDX23" s="159"/>
      <c r="SDY23" s="159"/>
      <c r="SDZ23" s="159"/>
      <c r="SEA23" s="159"/>
      <c r="SEB23" s="159"/>
      <c r="SEC23" s="159"/>
      <c r="SED23" s="159"/>
      <c r="SEE23" s="159"/>
      <c r="SEF23" s="159"/>
      <c r="SEG23" s="159"/>
      <c r="SEH23" s="159"/>
      <c r="SEI23" s="159"/>
      <c r="SEJ23" s="159"/>
      <c r="SEK23" s="159"/>
      <c r="SEL23" s="159"/>
      <c r="SEM23" s="159"/>
      <c r="SEN23" s="159"/>
      <c r="SEO23" s="159"/>
      <c r="SEP23" s="159"/>
      <c r="SEQ23" s="159"/>
      <c r="SER23" s="159"/>
      <c r="SES23" s="159"/>
      <c r="SET23" s="159"/>
      <c r="SEU23" s="159"/>
      <c r="SEV23" s="159"/>
      <c r="SEW23" s="159"/>
      <c r="SEX23" s="159"/>
      <c r="SEY23" s="159"/>
      <c r="SEZ23" s="159"/>
      <c r="SFA23" s="159"/>
      <c r="SFB23" s="159"/>
      <c r="SFC23" s="159"/>
      <c r="SFD23" s="159"/>
      <c r="SFE23" s="159"/>
      <c r="SFF23" s="159"/>
      <c r="SFG23" s="159"/>
      <c r="SFH23" s="159"/>
      <c r="SFI23" s="159"/>
      <c r="SFJ23" s="159"/>
      <c r="SFK23" s="159"/>
      <c r="SFL23" s="159"/>
      <c r="SFM23" s="159"/>
      <c r="SFN23" s="159"/>
      <c r="SFO23" s="159"/>
      <c r="SFP23" s="159"/>
      <c r="SFQ23" s="159"/>
      <c r="SFR23" s="159"/>
      <c r="SFS23" s="159"/>
      <c r="SFT23" s="159"/>
      <c r="SFU23" s="159"/>
      <c r="SFV23" s="159"/>
      <c r="SFW23" s="159"/>
      <c r="SFX23" s="159"/>
      <c r="SFY23" s="159"/>
      <c r="SFZ23" s="159"/>
      <c r="SGA23" s="159"/>
      <c r="SGB23" s="159"/>
      <c r="SGC23" s="159"/>
      <c r="SGD23" s="159"/>
      <c r="SGE23" s="159"/>
      <c r="SGF23" s="159"/>
      <c r="SGG23" s="159"/>
      <c r="SGH23" s="159"/>
      <c r="SGI23" s="159"/>
      <c r="SGJ23" s="159"/>
      <c r="SGK23" s="159"/>
      <c r="SGL23" s="159"/>
      <c r="SGM23" s="159"/>
      <c r="SGN23" s="159"/>
      <c r="SGO23" s="159"/>
      <c r="SGP23" s="159"/>
      <c r="SGQ23" s="159"/>
      <c r="SGR23" s="159"/>
      <c r="SGS23" s="159"/>
      <c r="SGT23" s="159"/>
      <c r="SGU23" s="159"/>
      <c r="SGV23" s="159"/>
      <c r="SGW23" s="159"/>
      <c r="SGX23" s="159"/>
      <c r="SGY23" s="159"/>
      <c r="SGZ23" s="159"/>
      <c r="SHA23" s="159"/>
      <c r="SHB23" s="159"/>
      <c r="SHC23" s="159"/>
      <c r="SHD23" s="159"/>
      <c r="SHE23" s="159"/>
      <c r="SHF23" s="159"/>
      <c r="SHG23" s="159"/>
      <c r="SHH23" s="159"/>
      <c r="SHI23" s="159"/>
      <c r="SHJ23" s="159"/>
      <c r="SHK23" s="159"/>
      <c r="SHL23" s="159"/>
      <c r="SHM23" s="159"/>
      <c r="SHN23" s="159"/>
      <c r="SHO23" s="159"/>
      <c r="SHP23" s="159"/>
      <c r="SHQ23" s="159"/>
      <c r="SHR23" s="159"/>
      <c r="SHS23" s="159"/>
      <c r="SHT23" s="159"/>
      <c r="SHU23" s="159"/>
      <c r="SHV23" s="159"/>
      <c r="SHW23" s="159"/>
      <c r="SHX23" s="159"/>
      <c r="SHY23" s="159"/>
      <c r="SHZ23" s="159"/>
      <c r="SIA23" s="159"/>
      <c r="SIB23" s="159"/>
      <c r="SIC23" s="159"/>
      <c r="SID23" s="159"/>
      <c r="SIE23" s="159"/>
      <c r="SIF23" s="159"/>
      <c r="SIG23" s="159"/>
      <c r="SIH23" s="159"/>
      <c r="SII23" s="159"/>
      <c r="SIJ23" s="159"/>
      <c r="SIK23" s="159"/>
      <c r="SIL23" s="159"/>
      <c r="SIM23" s="159"/>
      <c r="SIN23" s="159"/>
      <c r="SIO23" s="159"/>
      <c r="SIP23" s="159"/>
      <c r="SIQ23" s="159"/>
      <c r="SIR23" s="159"/>
      <c r="SIS23" s="159"/>
      <c r="SIT23" s="159"/>
      <c r="SIU23" s="159"/>
      <c r="SIV23" s="159"/>
      <c r="SIW23" s="159"/>
      <c r="SIX23" s="159"/>
      <c r="SIY23" s="159"/>
      <c r="SIZ23" s="159"/>
      <c r="SJA23" s="159"/>
      <c r="SJB23" s="159"/>
      <c r="SJC23" s="159"/>
      <c r="SJD23" s="159"/>
      <c r="SJE23" s="159"/>
      <c r="SJF23" s="159"/>
      <c r="SJG23" s="159"/>
      <c r="SJH23" s="159"/>
      <c r="SJI23" s="159"/>
      <c r="SJJ23" s="159"/>
      <c r="SJK23" s="159"/>
      <c r="SJL23" s="159"/>
      <c r="SJM23" s="159"/>
      <c r="SJN23" s="159"/>
      <c r="SJO23" s="159"/>
      <c r="SJP23" s="159"/>
      <c r="SJQ23" s="159"/>
      <c r="SJR23" s="159"/>
      <c r="SJS23" s="159"/>
      <c r="SJT23" s="159"/>
      <c r="SJU23" s="159"/>
      <c r="SJV23" s="159"/>
      <c r="SJW23" s="159"/>
      <c r="SJX23" s="159"/>
      <c r="SJY23" s="159"/>
      <c r="SJZ23" s="159"/>
      <c r="SKA23" s="159"/>
      <c r="SKB23" s="159"/>
      <c r="SKC23" s="159"/>
      <c r="SKD23" s="159"/>
      <c r="SKE23" s="159"/>
      <c r="SKF23" s="159"/>
      <c r="SKG23" s="159"/>
      <c r="SKH23" s="159"/>
      <c r="SKI23" s="159"/>
      <c r="SKJ23" s="159"/>
      <c r="SKK23" s="159"/>
      <c r="SKL23" s="159"/>
      <c r="SKM23" s="159"/>
      <c r="SKN23" s="159"/>
      <c r="SKO23" s="159"/>
      <c r="SKP23" s="159"/>
      <c r="SKQ23" s="159"/>
      <c r="SKR23" s="159"/>
      <c r="SKS23" s="159"/>
      <c r="SKT23" s="159"/>
      <c r="SKU23" s="159"/>
      <c r="SKV23" s="159"/>
      <c r="SKW23" s="159"/>
      <c r="SKX23" s="159"/>
      <c r="SKY23" s="159"/>
      <c r="SKZ23" s="159"/>
      <c r="SLA23" s="159"/>
      <c r="SLB23" s="159"/>
      <c r="SLC23" s="159"/>
      <c r="SLD23" s="159"/>
      <c r="SLE23" s="159"/>
      <c r="SLF23" s="159"/>
      <c r="SLG23" s="159"/>
      <c r="SLH23" s="159"/>
      <c r="SLI23" s="159"/>
      <c r="SLJ23" s="159"/>
      <c r="SLK23" s="159"/>
      <c r="SLL23" s="159"/>
      <c r="SLM23" s="159"/>
      <c r="SLN23" s="159"/>
      <c r="SLO23" s="159"/>
      <c r="SLP23" s="159"/>
      <c r="SLQ23" s="159"/>
      <c r="SLR23" s="159"/>
      <c r="SLS23" s="159"/>
      <c r="SLT23" s="159"/>
      <c r="SLU23" s="159"/>
      <c r="SLV23" s="159"/>
      <c r="SLW23" s="159"/>
      <c r="SLX23" s="159"/>
      <c r="SLY23" s="159"/>
      <c r="SLZ23" s="159"/>
      <c r="SMA23" s="159"/>
      <c r="SMB23" s="159"/>
      <c r="SMC23" s="159"/>
      <c r="SMD23" s="159"/>
      <c r="SME23" s="159"/>
      <c r="SMF23" s="159"/>
      <c r="SMG23" s="159"/>
      <c r="SMH23" s="159"/>
      <c r="SMI23" s="159"/>
      <c r="SMJ23" s="159"/>
      <c r="SMK23" s="159"/>
      <c r="SML23" s="159"/>
      <c r="SMM23" s="159"/>
      <c r="SMN23" s="159"/>
      <c r="SMO23" s="159"/>
      <c r="SMP23" s="159"/>
      <c r="SMQ23" s="159"/>
      <c r="SMR23" s="159"/>
      <c r="SMS23" s="159"/>
      <c r="SMT23" s="159"/>
      <c r="SMU23" s="159"/>
      <c r="SMV23" s="159"/>
      <c r="SMW23" s="159"/>
      <c r="SMX23" s="159"/>
      <c r="SMY23" s="159"/>
      <c r="SMZ23" s="159"/>
      <c r="SNA23" s="159"/>
      <c r="SNB23" s="159"/>
      <c r="SNC23" s="159"/>
      <c r="SND23" s="159"/>
      <c r="SNE23" s="159"/>
      <c r="SNF23" s="159"/>
      <c r="SNG23" s="159"/>
      <c r="SNH23" s="159"/>
      <c r="SNI23" s="159"/>
      <c r="SNJ23" s="159"/>
      <c r="SNK23" s="159"/>
      <c r="SNL23" s="159"/>
      <c r="SNM23" s="159"/>
      <c r="SNN23" s="159"/>
      <c r="SNO23" s="159"/>
      <c r="SNP23" s="159"/>
      <c r="SNQ23" s="159"/>
      <c r="SNR23" s="159"/>
      <c r="SNS23" s="159"/>
      <c r="SNT23" s="159"/>
      <c r="SNU23" s="159"/>
      <c r="SNV23" s="159"/>
      <c r="SNW23" s="159"/>
      <c r="SNX23" s="159"/>
      <c r="SNY23" s="159"/>
      <c r="SNZ23" s="159"/>
      <c r="SOA23" s="159"/>
      <c r="SOB23" s="159"/>
      <c r="SOC23" s="159"/>
      <c r="SOD23" s="159"/>
      <c r="SOE23" s="159"/>
      <c r="SOF23" s="159"/>
      <c r="SOG23" s="159"/>
      <c r="SOH23" s="159"/>
      <c r="SOI23" s="159"/>
      <c r="SOJ23" s="159"/>
      <c r="SOK23" s="159"/>
      <c r="SOL23" s="159"/>
      <c r="SOM23" s="159"/>
      <c r="SON23" s="159"/>
      <c r="SOO23" s="159"/>
      <c r="SOP23" s="159"/>
      <c r="SOQ23" s="159"/>
      <c r="SOR23" s="159"/>
      <c r="SOS23" s="159"/>
      <c r="SOT23" s="159"/>
      <c r="SOU23" s="159"/>
      <c r="SOV23" s="159"/>
      <c r="SOW23" s="159"/>
      <c r="SOX23" s="159"/>
      <c r="SOY23" s="159"/>
      <c r="SOZ23" s="159"/>
      <c r="SPA23" s="159"/>
      <c r="SPB23" s="159"/>
      <c r="SPC23" s="159"/>
      <c r="SPD23" s="159"/>
      <c r="SPE23" s="159"/>
      <c r="SPF23" s="159"/>
      <c r="SPG23" s="159"/>
      <c r="SPH23" s="159"/>
      <c r="SPI23" s="159"/>
      <c r="SPJ23" s="159"/>
      <c r="SPK23" s="159"/>
      <c r="SPL23" s="159"/>
      <c r="SPM23" s="159"/>
      <c r="SPN23" s="159"/>
      <c r="SPO23" s="159"/>
      <c r="SPP23" s="159"/>
      <c r="SPQ23" s="159"/>
      <c r="SPR23" s="159"/>
      <c r="SPS23" s="159"/>
      <c r="SPT23" s="159"/>
      <c r="SPU23" s="159"/>
      <c r="SPV23" s="159"/>
      <c r="SPW23" s="159"/>
      <c r="SPX23" s="159"/>
      <c r="SPY23" s="159"/>
      <c r="SPZ23" s="159"/>
      <c r="SQA23" s="159"/>
      <c r="SQB23" s="159"/>
      <c r="SQC23" s="159"/>
      <c r="SQD23" s="159"/>
      <c r="SQE23" s="159"/>
      <c r="SQF23" s="159"/>
      <c r="SQG23" s="159"/>
      <c r="SQH23" s="159"/>
      <c r="SQI23" s="159"/>
      <c r="SQJ23" s="159"/>
      <c r="SQK23" s="159"/>
      <c r="SQL23" s="159"/>
      <c r="SQM23" s="159"/>
      <c r="SQN23" s="159"/>
      <c r="SQO23" s="159"/>
      <c r="SQP23" s="159"/>
      <c r="SQQ23" s="159"/>
      <c r="SQR23" s="159"/>
      <c r="SQS23" s="159"/>
      <c r="SQT23" s="159"/>
      <c r="SQU23" s="159"/>
      <c r="SQV23" s="159"/>
      <c r="SQW23" s="159"/>
      <c r="SQX23" s="159"/>
      <c r="SQY23" s="159"/>
      <c r="SQZ23" s="159"/>
      <c r="SRA23" s="159"/>
      <c r="SRB23" s="159"/>
      <c r="SRC23" s="159"/>
      <c r="SRD23" s="159"/>
      <c r="SRE23" s="159"/>
      <c r="SRF23" s="159"/>
      <c r="SRG23" s="159"/>
      <c r="SRH23" s="159"/>
      <c r="SRI23" s="159"/>
      <c r="SRJ23" s="159"/>
      <c r="SRK23" s="159"/>
      <c r="SRL23" s="159"/>
      <c r="SRM23" s="159"/>
      <c r="SRN23" s="159"/>
      <c r="SRO23" s="159"/>
      <c r="SRP23" s="159"/>
      <c r="SRQ23" s="159"/>
      <c r="SRR23" s="159"/>
      <c r="SRS23" s="159"/>
      <c r="SRT23" s="159"/>
      <c r="SRU23" s="159"/>
      <c r="SRV23" s="159"/>
      <c r="SRW23" s="159"/>
      <c r="SRX23" s="159"/>
      <c r="SRY23" s="159"/>
      <c r="SRZ23" s="159"/>
      <c r="SSA23" s="159"/>
      <c r="SSB23" s="159"/>
      <c r="SSC23" s="159"/>
      <c r="SSD23" s="159"/>
      <c r="SSE23" s="159"/>
      <c r="SSF23" s="159"/>
      <c r="SSG23" s="159"/>
      <c r="SSH23" s="159"/>
      <c r="SSI23" s="159"/>
      <c r="SSJ23" s="159"/>
      <c r="SSK23" s="159"/>
      <c r="SSL23" s="159"/>
      <c r="SSM23" s="159"/>
      <c r="SSN23" s="159"/>
      <c r="SSO23" s="159"/>
      <c r="SSP23" s="159"/>
      <c r="SSQ23" s="159"/>
      <c r="SSR23" s="159"/>
      <c r="SSS23" s="159"/>
      <c r="SST23" s="159"/>
      <c r="SSU23" s="159"/>
      <c r="SSV23" s="159"/>
      <c r="SSW23" s="159"/>
      <c r="SSX23" s="159"/>
      <c r="SSY23" s="159"/>
      <c r="SSZ23" s="159"/>
      <c r="STA23" s="159"/>
      <c r="STB23" s="159"/>
      <c r="STC23" s="159"/>
      <c r="STD23" s="159"/>
      <c r="STE23" s="159"/>
      <c r="STF23" s="159"/>
      <c r="STG23" s="159"/>
      <c r="STH23" s="159"/>
      <c r="STI23" s="159"/>
      <c r="STJ23" s="159"/>
      <c r="STK23" s="159"/>
      <c r="STL23" s="159"/>
      <c r="STM23" s="159"/>
      <c r="STN23" s="159"/>
      <c r="STO23" s="159"/>
      <c r="STP23" s="159"/>
      <c r="STQ23" s="159"/>
      <c r="STR23" s="159"/>
      <c r="STS23" s="159"/>
      <c r="STT23" s="159"/>
      <c r="STU23" s="159"/>
      <c r="STV23" s="159"/>
      <c r="STW23" s="159"/>
      <c r="STX23" s="159"/>
      <c r="STY23" s="159"/>
      <c r="STZ23" s="159"/>
      <c r="SUA23" s="159"/>
      <c r="SUB23" s="159"/>
      <c r="SUC23" s="159"/>
      <c r="SUD23" s="159"/>
      <c r="SUE23" s="159"/>
      <c r="SUF23" s="159"/>
      <c r="SUG23" s="159"/>
      <c r="SUH23" s="159"/>
      <c r="SUI23" s="159"/>
      <c r="SUJ23" s="159"/>
      <c r="SUK23" s="159"/>
      <c r="SUL23" s="159"/>
      <c r="SUM23" s="159"/>
      <c r="SUN23" s="159"/>
      <c r="SUO23" s="159"/>
      <c r="SUP23" s="159"/>
      <c r="SUQ23" s="159"/>
      <c r="SUR23" s="159"/>
      <c r="SUS23" s="159"/>
      <c r="SUT23" s="159"/>
      <c r="SUU23" s="159"/>
      <c r="SUV23" s="159"/>
      <c r="SUW23" s="159"/>
      <c r="SUX23" s="159"/>
      <c r="SUY23" s="159"/>
      <c r="SUZ23" s="159"/>
      <c r="SVA23" s="159"/>
      <c r="SVB23" s="159"/>
      <c r="SVC23" s="159"/>
      <c r="SVD23" s="159"/>
      <c r="SVE23" s="159"/>
      <c r="SVF23" s="159"/>
      <c r="SVG23" s="159"/>
      <c r="SVH23" s="159"/>
      <c r="SVI23" s="159"/>
      <c r="SVJ23" s="159"/>
      <c r="SVK23" s="159"/>
      <c r="SVL23" s="159"/>
      <c r="SVM23" s="159"/>
      <c r="SVN23" s="159"/>
      <c r="SVO23" s="159"/>
      <c r="SVP23" s="159"/>
      <c r="SVQ23" s="159"/>
      <c r="SVR23" s="159"/>
      <c r="SVS23" s="159"/>
      <c r="SVT23" s="159"/>
      <c r="SVU23" s="159"/>
      <c r="SVV23" s="159"/>
      <c r="SVW23" s="159"/>
      <c r="SVX23" s="159"/>
      <c r="SVY23" s="159"/>
      <c r="SVZ23" s="159"/>
      <c r="SWA23" s="159"/>
      <c r="SWB23" s="159"/>
      <c r="SWC23" s="159"/>
      <c r="SWD23" s="159"/>
      <c r="SWE23" s="159"/>
      <c r="SWF23" s="159"/>
      <c r="SWG23" s="159"/>
      <c r="SWH23" s="159"/>
      <c r="SWI23" s="159"/>
      <c r="SWJ23" s="159"/>
      <c r="SWK23" s="159"/>
      <c r="SWL23" s="159"/>
      <c r="SWM23" s="159"/>
      <c r="SWN23" s="159"/>
      <c r="SWO23" s="159"/>
      <c r="SWP23" s="159"/>
      <c r="SWQ23" s="159"/>
      <c r="SWR23" s="159"/>
      <c r="SWS23" s="159"/>
      <c r="SWT23" s="159"/>
      <c r="SWU23" s="159"/>
      <c r="SWV23" s="159"/>
      <c r="SWW23" s="159"/>
      <c r="SWX23" s="159"/>
      <c r="SWY23" s="159"/>
      <c r="SWZ23" s="159"/>
      <c r="SXA23" s="159"/>
      <c r="SXB23" s="159"/>
      <c r="SXC23" s="159"/>
      <c r="SXD23" s="159"/>
      <c r="SXE23" s="159"/>
      <c r="SXF23" s="159"/>
      <c r="SXG23" s="159"/>
      <c r="SXH23" s="159"/>
      <c r="SXI23" s="159"/>
      <c r="SXJ23" s="159"/>
      <c r="SXK23" s="159"/>
      <c r="SXL23" s="159"/>
      <c r="SXM23" s="159"/>
      <c r="SXN23" s="159"/>
      <c r="SXO23" s="159"/>
      <c r="SXP23" s="159"/>
      <c r="SXQ23" s="159"/>
      <c r="SXR23" s="159"/>
      <c r="SXS23" s="159"/>
      <c r="SXT23" s="159"/>
      <c r="SXU23" s="159"/>
      <c r="SXV23" s="159"/>
      <c r="SXW23" s="159"/>
      <c r="SXX23" s="159"/>
      <c r="SXY23" s="159"/>
      <c r="SXZ23" s="159"/>
      <c r="SYA23" s="159"/>
      <c r="SYB23" s="159"/>
      <c r="SYC23" s="159"/>
      <c r="SYD23" s="159"/>
      <c r="SYE23" s="159"/>
      <c r="SYF23" s="159"/>
      <c r="SYG23" s="159"/>
      <c r="SYH23" s="159"/>
      <c r="SYI23" s="159"/>
      <c r="SYJ23" s="159"/>
      <c r="SYK23" s="159"/>
      <c r="SYL23" s="159"/>
      <c r="SYM23" s="159"/>
      <c r="SYN23" s="159"/>
      <c r="SYO23" s="159"/>
      <c r="SYP23" s="159"/>
      <c r="SYQ23" s="159"/>
      <c r="SYR23" s="159"/>
      <c r="SYS23" s="159"/>
      <c r="SYT23" s="159"/>
      <c r="SYU23" s="159"/>
      <c r="SYV23" s="159"/>
      <c r="SYW23" s="159"/>
      <c r="SYX23" s="159"/>
      <c r="SYY23" s="159"/>
      <c r="SYZ23" s="159"/>
      <c r="SZA23" s="159"/>
      <c r="SZB23" s="159"/>
      <c r="SZC23" s="159"/>
      <c r="SZD23" s="159"/>
      <c r="SZE23" s="159"/>
      <c r="SZF23" s="159"/>
      <c r="SZG23" s="159"/>
      <c r="SZH23" s="159"/>
      <c r="SZI23" s="159"/>
      <c r="SZJ23" s="159"/>
      <c r="SZK23" s="159"/>
      <c r="SZL23" s="159"/>
      <c r="SZM23" s="159"/>
      <c r="SZN23" s="159"/>
      <c r="SZO23" s="159"/>
      <c r="SZP23" s="159"/>
      <c r="SZQ23" s="159"/>
      <c r="SZR23" s="159"/>
      <c r="SZS23" s="159"/>
      <c r="SZT23" s="159"/>
      <c r="SZU23" s="159"/>
      <c r="SZV23" s="159"/>
      <c r="SZW23" s="159"/>
      <c r="SZX23" s="159"/>
      <c r="SZY23" s="159"/>
      <c r="SZZ23" s="159"/>
      <c r="TAA23" s="159"/>
      <c r="TAB23" s="159"/>
      <c r="TAC23" s="159"/>
      <c r="TAD23" s="159"/>
      <c r="TAE23" s="159"/>
      <c r="TAF23" s="159"/>
      <c r="TAG23" s="159"/>
      <c r="TAH23" s="159"/>
      <c r="TAI23" s="159"/>
      <c r="TAJ23" s="159"/>
      <c r="TAK23" s="159"/>
      <c r="TAL23" s="159"/>
      <c r="TAM23" s="159"/>
      <c r="TAN23" s="159"/>
      <c r="TAO23" s="159"/>
      <c r="TAP23" s="159"/>
      <c r="TAQ23" s="159"/>
      <c r="TAR23" s="159"/>
      <c r="TAS23" s="159"/>
      <c r="TAT23" s="159"/>
      <c r="TAU23" s="159"/>
      <c r="TAV23" s="159"/>
      <c r="TAW23" s="159"/>
      <c r="TAX23" s="159"/>
      <c r="TAY23" s="159"/>
      <c r="TAZ23" s="159"/>
      <c r="TBA23" s="159"/>
      <c r="TBB23" s="159"/>
      <c r="TBC23" s="159"/>
      <c r="TBD23" s="159"/>
      <c r="TBE23" s="159"/>
      <c r="TBF23" s="159"/>
      <c r="TBG23" s="159"/>
      <c r="TBH23" s="159"/>
      <c r="TBI23" s="159"/>
      <c r="TBJ23" s="159"/>
      <c r="TBK23" s="159"/>
      <c r="TBL23" s="159"/>
      <c r="TBM23" s="159"/>
      <c r="TBN23" s="159"/>
      <c r="TBO23" s="159"/>
      <c r="TBP23" s="159"/>
      <c r="TBQ23" s="159"/>
      <c r="TBR23" s="159"/>
      <c r="TBS23" s="159"/>
      <c r="TBT23" s="159"/>
      <c r="TBU23" s="159"/>
      <c r="TBV23" s="159"/>
      <c r="TBW23" s="159"/>
      <c r="TBX23" s="159"/>
      <c r="TBY23" s="159"/>
      <c r="TBZ23" s="159"/>
      <c r="TCA23" s="159"/>
      <c r="TCB23" s="159"/>
      <c r="TCC23" s="159"/>
      <c r="TCD23" s="159"/>
      <c r="TCE23" s="159"/>
      <c r="TCF23" s="159"/>
      <c r="TCG23" s="159"/>
      <c r="TCH23" s="159"/>
      <c r="TCI23" s="159"/>
      <c r="TCJ23" s="159"/>
      <c r="TCK23" s="159"/>
      <c r="TCL23" s="159"/>
      <c r="TCM23" s="159"/>
      <c r="TCN23" s="159"/>
      <c r="TCO23" s="159"/>
      <c r="TCP23" s="159"/>
      <c r="TCQ23" s="159"/>
      <c r="TCR23" s="159"/>
      <c r="TCS23" s="159"/>
      <c r="TCT23" s="159"/>
      <c r="TCU23" s="159"/>
      <c r="TCV23" s="159"/>
      <c r="TCW23" s="159"/>
      <c r="TCX23" s="159"/>
      <c r="TCY23" s="159"/>
      <c r="TCZ23" s="159"/>
      <c r="TDA23" s="159"/>
      <c r="TDB23" s="159"/>
      <c r="TDC23" s="159"/>
      <c r="TDD23" s="159"/>
      <c r="TDE23" s="159"/>
      <c r="TDF23" s="159"/>
      <c r="TDG23" s="159"/>
      <c r="TDH23" s="159"/>
      <c r="TDI23" s="159"/>
      <c r="TDJ23" s="159"/>
      <c r="TDK23" s="159"/>
      <c r="TDL23" s="159"/>
      <c r="TDM23" s="159"/>
      <c r="TDN23" s="159"/>
      <c r="TDO23" s="159"/>
      <c r="TDP23" s="159"/>
      <c r="TDQ23" s="159"/>
      <c r="TDR23" s="159"/>
      <c r="TDS23" s="159"/>
      <c r="TDT23" s="159"/>
      <c r="TDU23" s="159"/>
      <c r="TDV23" s="159"/>
      <c r="TDW23" s="159"/>
      <c r="TDX23" s="159"/>
      <c r="TDY23" s="159"/>
      <c r="TDZ23" s="159"/>
      <c r="TEA23" s="159"/>
      <c r="TEB23" s="159"/>
      <c r="TEC23" s="159"/>
      <c r="TED23" s="159"/>
      <c r="TEE23" s="159"/>
      <c r="TEF23" s="159"/>
      <c r="TEG23" s="159"/>
      <c r="TEH23" s="159"/>
      <c r="TEI23" s="159"/>
      <c r="TEJ23" s="159"/>
      <c r="TEK23" s="159"/>
      <c r="TEL23" s="159"/>
      <c r="TEM23" s="159"/>
      <c r="TEN23" s="159"/>
      <c r="TEO23" s="159"/>
      <c r="TEP23" s="159"/>
      <c r="TEQ23" s="159"/>
      <c r="TER23" s="159"/>
      <c r="TES23" s="159"/>
      <c r="TET23" s="159"/>
      <c r="TEU23" s="159"/>
      <c r="TEV23" s="159"/>
      <c r="TEW23" s="159"/>
      <c r="TEX23" s="159"/>
      <c r="TEY23" s="159"/>
      <c r="TEZ23" s="159"/>
      <c r="TFA23" s="159"/>
      <c r="TFB23" s="159"/>
      <c r="TFC23" s="159"/>
      <c r="TFD23" s="159"/>
      <c r="TFE23" s="159"/>
      <c r="TFF23" s="159"/>
      <c r="TFG23" s="159"/>
      <c r="TFH23" s="159"/>
      <c r="TFI23" s="159"/>
      <c r="TFJ23" s="159"/>
      <c r="TFK23" s="159"/>
      <c r="TFL23" s="159"/>
      <c r="TFM23" s="159"/>
      <c r="TFN23" s="159"/>
      <c r="TFO23" s="159"/>
      <c r="TFP23" s="159"/>
      <c r="TFQ23" s="159"/>
      <c r="TFR23" s="159"/>
      <c r="TFS23" s="159"/>
      <c r="TFT23" s="159"/>
      <c r="TFU23" s="159"/>
      <c r="TFV23" s="159"/>
      <c r="TFW23" s="159"/>
      <c r="TFX23" s="159"/>
      <c r="TFY23" s="159"/>
      <c r="TFZ23" s="159"/>
      <c r="TGA23" s="159"/>
      <c r="TGB23" s="159"/>
      <c r="TGC23" s="159"/>
      <c r="TGD23" s="159"/>
      <c r="TGE23" s="159"/>
      <c r="TGF23" s="159"/>
      <c r="TGG23" s="159"/>
      <c r="TGH23" s="159"/>
      <c r="TGI23" s="159"/>
      <c r="TGJ23" s="159"/>
      <c r="TGK23" s="159"/>
      <c r="TGL23" s="159"/>
      <c r="TGM23" s="159"/>
      <c r="TGN23" s="159"/>
      <c r="TGO23" s="159"/>
      <c r="TGP23" s="159"/>
      <c r="TGQ23" s="159"/>
      <c r="TGR23" s="159"/>
      <c r="TGS23" s="159"/>
      <c r="TGT23" s="159"/>
      <c r="TGU23" s="159"/>
      <c r="TGV23" s="159"/>
      <c r="TGW23" s="159"/>
      <c r="TGX23" s="159"/>
      <c r="TGY23" s="159"/>
      <c r="TGZ23" s="159"/>
      <c r="THA23" s="159"/>
      <c r="THB23" s="159"/>
      <c r="THC23" s="159"/>
      <c r="THD23" s="159"/>
      <c r="THE23" s="159"/>
      <c r="THF23" s="159"/>
      <c r="THG23" s="159"/>
      <c r="THH23" s="159"/>
      <c r="THI23" s="159"/>
      <c r="THJ23" s="159"/>
      <c r="THK23" s="159"/>
      <c r="THL23" s="159"/>
      <c r="THM23" s="159"/>
      <c r="THN23" s="159"/>
      <c r="THO23" s="159"/>
      <c r="THP23" s="159"/>
      <c r="THQ23" s="159"/>
      <c r="THR23" s="159"/>
      <c r="THS23" s="159"/>
      <c r="THT23" s="159"/>
      <c r="THU23" s="159"/>
      <c r="THV23" s="159"/>
      <c r="THW23" s="159"/>
      <c r="THX23" s="159"/>
      <c r="THY23" s="159"/>
      <c r="THZ23" s="159"/>
      <c r="TIA23" s="159"/>
      <c r="TIB23" s="159"/>
      <c r="TIC23" s="159"/>
      <c r="TID23" s="159"/>
      <c r="TIE23" s="159"/>
      <c r="TIF23" s="159"/>
      <c r="TIG23" s="159"/>
      <c r="TIH23" s="159"/>
      <c r="TII23" s="159"/>
      <c r="TIJ23" s="159"/>
      <c r="TIK23" s="159"/>
      <c r="TIL23" s="159"/>
      <c r="TIM23" s="159"/>
      <c r="TIN23" s="159"/>
      <c r="TIO23" s="159"/>
      <c r="TIP23" s="159"/>
      <c r="TIQ23" s="159"/>
      <c r="TIR23" s="159"/>
      <c r="TIS23" s="159"/>
      <c r="TIT23" s="159"/>
      <c r="TIU23" s="159"/>
      <c r="TIV23" s="159"/>
      <c r="TIW23" s="159"/>
      <c r="TIX23" s="159"/>
      <c r="TIY23" s="159"/>
      <c r="TIZ23" s="159"/>
      <c r="TJA23" s="159"/>
      <c r="TJB23" s="159"/>
      <c r="TJC23" s="159"/>
      <c r="TJD23" s="159"/>
      <c r="TJE23" s="159"/>
      <c r="TJF23" s="159"/>
      <c r="TJG23" s="159"/>
      <c r="TJH23" s="159"/>
      <c r="TJI23" s="159"/>
      <c r="TJJ23" s="159"/>
      <c r="TJK23" s="159"/>
      <c r="TJL23" s="159"/>
      <c r="TJM23" s="159"/>
      <c r="TJN23" s="159"/>
      <c r="TJO23" s="159"/>
      <c r="TJP23" s="159"/>
      <c r="TJQ23" s="159"/>
      <c r="TJR23" s="159"/>
      <c r="TJS23" s="159"/>
      <c r="TJT23" s="159"/>
      <c r="TJU23" s="159"/>
      <c r="TJV23" s="159"/>
      <c r="TJW23" s="159"/>
      <c r="TJX23" s="159"/>
      <c r="TJY23" s="159"/>
      <c r="TJZ23" s="159"/>
      <c r="TKA23" s="159"/>
      <c r="TKB23" s="159"/>
      <c r="TKC23" s="159"/>
      <c r="TKD23" s="159"/>
      <c r="TKE23" s="159"/>
      <c r="TKF23" s="159"/>
      <c r="TKG23" s="159"/>
      <c r="TKH23" s="159"/>
      <c r="TKI23" s="159"/>
      <c r="TKJ23" s="159"/>
      <c r="TKK23" s="159"/>
      <c r="TKL23" s="159"/>
      <c r="TKM23" s="159"/>
      <c r="TKN23" s="159"/>
      <c r="TKO23" s="159"/>
      <c r="TKP23" s="159"/>
      <c r="TKQ23" s="159"/>
      <c r="TKR23" s="159"/>
      <c r="TKS23" s="159"/>
      <c r="TKT23" s="159"/>
      <c r="TKU23" s="159"/>
      <c r="TKV23" s="159"/>
      <c r="TKW23" s="159"/>
      <c r="TKX23" s="159"/>
      <c r="TKY23" s="159"/>
      <c r="TKZ23" s="159"/>
      <c r="TLA23" s="159"/>
      <c r="TLB23" s="159"/>
      <c r="TLC23" s="159"/>
      <c r="TLD23" s="159"/>
      <c r="TLE23" s="159"/>
      <c r="TLF23" s="159"/>
      <c r="TLG23" s="159"/>
      <c r="TLH23" s="159"/>
      <c r="TLI23" s="159"/>
      <c r="TLJ23" s="159"/>
      <c r="TLK23" s="159"/>
      <c r="TLL23" s="159"/>
      <c r="TLM23" s="159"/>
      <c r="TLN23" s="159"/>
      <c r="TLO23" s="159"/>
      <c r="TLP23" s="159"/>
      <c r="TLQ23" s="159"/>
      <c r="TLR23" s="159"/>
      <c r="TLS23" s="159"/>
      <c r="TLT23" s="159"/>
      <c r="TLU23" s="159"/>
      <c r="TLV23" s="159"/>
      <c r="TLW23" s="159"/>
      <c r="TLX23" s="159"/>
      <c r="TLY23" s="159"/>
      <c r="TLZ23" s="159"/>
      <c r="TMA23" s="159"/>
      <c r="TMB23" s="159"/>
      <c r="TMC23" s="159"/>
      <c r="TMD23" s="159"/>
      <c r="TME23" s="159"/>
      <c r="TMF23" s="159"/>
      <c r="TMG23" s="159"/>
      <c r="TMH23" s="159"/>
      <c r="TMI23" s="159"/>
      <c r="TMJ23" s="159"/>
      <c r="TMK23" s="159"/>
      <c r="TML23" s="159"/>
      <c r="TMM23" s="159"/>
      <c r="TMN23" s="159"/>
      <c r="TMO23" s="159"/>
      <c r="TMP23" s="159"/>
      <c r="TMQ23" s="159"/>
      <c r="TMR23" s="159"/>
      <c r="TMS23" s="159"/>
      <c r="TMT23" s="159"/>
      <c r="TMU23" s="159"/>
      <c r="TMV23" s="159"/>
      <c r="TMW23" s="159"/>
      <c r="TMX23" s="159"/>
      <c r="TMY23" s="159"/>
      <c r="TMZ23" s="159"/>
      <c r="TNA23" s="159"/>
      <c r="TNB23" s="159"/>
      <c r="TNC23" s="159"/>
      <c r="TND23" s="159"/>
      <c r="TNE23" s="159"/>
      <c r="TNF23" s="159"/>
      <c r="TNG23" s="159"/>
      <c r="TNH23" s="159"/>
      <c r="TNI23" s="159"/>
      <c r="TNJ23" s="159"/>
      <c r="TNK23" s="159"/>
      <c r="TNL23" s="159"/>
      <c r="TNM23" s="159"/>
      <c r="TNN23" s="159"/>
      <c r="TNO23" s="159"/>
      <c r="TNP23" s="159"/>
      <c r="TNQ23" s="159"/>
      <c r="TNR23" s="159"/>
      <c r="TNS23" s="159"/>
      <c r="TNT23" s="159"/>
      <c r="TNU23" s="159"/>
      <c r="TNV23" s="159"/>
      <c r="TNW23" s="159"/>
      <c r="TNX23" s="159"/>
      <c r="TNY23" s="159"/>
      <c r="TNZ23" s="159"/>
      <c r="TOA23" s="159"/>
      <c r="TOB23" s="159"/>
      <c r="TOC23" s="159"/>
      <c r="TOD23" s="159"/>
      <c r="TOE23" s="159"/>
      <c r="TOF23" s="159"/>
      <c r="TOG23" s="159"/>
      <c r="TOH23" s="159"/>
      <c r="TOI23" s="159"/>
      <c r="TOJ23" s="159"/>
      <c r="TOK23" s="159"/>
      <c r="TOL23" s="159"/>
      <c r="TOM23" s="159"/>
      <c r="TON23" s="159"/>
      <c r="TOO23" s="159"/>
      <c r="TOP23" s="159"/>
      <c r="TOQ23" s="159"/>
      <c r="TOR23" s="159"/>
      <c r="TOS23" s="159"/>
      <c r="TOT23" s="159"/>
      <c r="TOU23" s="159"/>
      <c r="TOV23" s="159"/>
      <c r="TOW23" s="159"/>
      <c r="TOX23" s="159"/>
      <c r="TOY23" s="159"/>
      <c r="TOZ23" s="159"/>
      <c r="TPA23" s="159"/>
      <c r="TPB23" s="159"/>
      <c r="TPC23" s="159"/>
      <c r="TPD23" s="159"/>
      <c r="TPE23" s="159"/>
      <c r="TPF23" s="159"/>
      <c r="TPG23" s="159"/>
      <c r="TPH23" s="159"/>
      <c r="TPI23" s="159"/>
      <c r="TPJ23" s="159"/>
      <c r="TPK23" s="159"/>
      <c r="TPL23" s="159"/>
      <c r="TPM23" s="159"/>
      <c r="TPN23" s="159"/>
      <c r="TPO23" s="159"/>
      <c r="TPP23" s="159"/>
      <c r="TPQ23" s="159"/>
      <c r="TPR23" s="159"/>
      <c r="TPS23" s="159"/>
      <c r="TPT23" s="159"/>
      <c r="TPU23" s="159"/>
      <c r="TPV23" s="159"/>
      <c r="TPW23" s="159"/>
      <c r="TPX23" s="159"/>
      <c r="TPY23" s="159"/>
      <c r="TPZ23" s="159"/>
      <c r="TQA23" s="159"/>
      <c r="TQB23" s="159"/>
      <c r="TQC23" s="159"/>
      <c r="TQD23" s="159"/>
      <c r="TQE23" s="159"/>
      <c r="TQF23" s="159"/>
      <c r="TQG23" s="159"/>
      <c r="TQH23" s="159"/>
      <c r="TQI23" s="159"/>
      <c r="TQJ23" s="159"/>
      <c r="TQK23" s="159"/>
      <c r="TQL23" s="159"/>
      <c r="TQM23" s="159"/>
      <c r="TQN23" s="159"/>
      <c r="TQO23" s="159"/>
      <c r="TQP23" s="159"/>
      <c r="TQQ23" s="159"/>
      <c r="TQR23" s="159"/>
      <c r="TQS23" s="159"/>
      <c r="TQT23" s="159"/>
      <c r="TQU23" s="159"/>
      <c r="TQV23" s="159"/>
      <c r="TQW23" s="159"/>
      <c r="TQX23" s="159"/>
      <c r="TQY23" s="159"/>
      <c r="TQZ23" s="159"/>
      <c r="TRA23" s="159"/>
      <c r="TRB23" s="159"/>
      <c r="TRC23" s="159"/>
      <c r="TRD23" s="159"/>
      <c r="TRE23" s="159"/>
      <c r="TRF23" s="159"/>
      <c r="TRG23" s="159"/>
      <c r="TRH23" s="159"/>
      <c r="TRI23" s="159"/>
      <c r="TRJ23" s="159"/>
      <c r="TRK23" s="159"/>
      <c r="TRL23" s="159"/>
      <c r="TRM23" s="159"/>
      <c r="TRN23" s="159"/>
      <c r="TRO23" s="159"/>
      <c r="TRP23" s="159"/>
      <c r="TRQ23" s="159"/>
      <c r="TRR23" s="159"/>
      <c r="TRS23" s="159"/>
      <c r="TRT23" s="159"/>
      <c r="TRU23" s="159"/>
      <c r="TRV23" s="159"/>
      <c r="TRW23" s="159"/>
      <c r="TRX23" s="159"/>
      <c r="TRY23" s="159"/>
      <c r="TRZ23" s="159"/>
      <c r="TSA23" s="159"/>
      <c r="TSB23" s="159"/>
      <c r="TSC23" s="159"/>
      <c r="TSD23" s="159"/>
      <c r="TSE23" s="159"/>
      <c r="TSF23" s="159"/>
      <c r="TSG23" s="159"/>
      <c r="TSH23" s="159"/>
      <c r="TSI23" s="159"/>
      <c r="TSJ23" s="159"/>
      <c r="TSK23" s="159"/>
      <c r="TSL23" s="159"/>
      <c r="TSM23" s="159"/>
      <c r="TSN23" s="159"/>
      <c r="TSO23" s="159"/>
      <c r="TSP23" s="159"/>
      <c r="TSQ23" s="159"/>
      <c r="TSR23" s="159"/>
      <c r="TSS23" s="159"/>
      <c r="TST23" s="159"/>
      <c r="TSU23" s="159"/>
      <c r="TSV23" s="159"/>
      <c r="TSW23" s="159"/>
      <c r="TSX23" s="159"/>
      <c r="TSY23" s="159"/>
      <c r="TSZ23" s="159"/>
      <c r="TTA23" s="159"/>
      <c r="TTB23" s="159"/>
      <c r="TTC23" s="159"/>
      <c r="TTD23" s="159"/>
      <c r="TTE23" s="159"/>
      <c r="TTF23" s="159"/>
      <c r="TTG23" s="159"/>
      <c r="TTH23" s="159"/>
      <c r="TTI23" s="159"/>
      <c r="TTJ23" s="159"/>
      <c r="TTK23" s="159"/>
      <c r="TTL23" s="159"/>
      <c r="TTM23" s="159"/>
      <c r="TTN23" s="159"/>
      <c r="TTO23" s="159"/>
      <c r="TTP23" s="159"/>
      <c r="TTQ23" s="159"/>
      <c r="TTR23" s="159"/>
      <c r="TTS23" s="159"/>
      <c r="TTT23" s="159"/>
      <c r="TTU23" s="159"/>
      <c r="TTV23" s="159"/>
      <c r="TTW23" s="159"/>
      <c r="TTX23" s="159"/>
      <c r="TTY23" s="159"/>
      <c r="TTZ23" s="159"/>
      <c r="TUA23" s="159"/>
      <c r="TUB23" s="159"/>
      <c r="TUC23" s="159"/>
      <c r="TUD23" s="159"/>
      <c r="TUE23" s="159"/>
      <c r="TUF23" s="159"/>
      <c r="TUG23" s="159"/>
      <c r="TUH23" s="159"/>
      <c r="TUI23" s="159"/>
      <c r="TUJ23" s="159"/>
      <c r="TUK23" s="159"/>
      <c r="TUL23" s="159"/>
      <c r="TUM23" s="159"/>
      <c r="TUN23" s="159"/>
      <c r="TUO23" s="159"/>
      <c r="TUP23" s="159"/>
      <c r="TUQ23" s="159"/>
      <c r="TUR23" s="159"/>
      <c r="TUS23" s="159"/>
      <c r="TUT23" s="159"/>
      <c r="TUU23" s="159"/>
      <c r="TUV23" s="159"/>
      <c r="TUW23" s="159"/>
      <c r="TUX23" s="159"/>
      <c r="TUY23" s="159"/>
      <c r="TUZ23" s="159"/>
      <c r="TVA23" s="159"/>
      <c r="TVB23" s="159"/>
      <c r="TVC23" s="159"/>
      <c r="TVD23" s="159"/>
      <c r="TVE23" s="159"/>
      <c r="TVF23" s="159"/>
      <c r="TVG23" s="159"/>
      <c r="TVH23" s="159"/>
      <c r="TVI23" s="159"/>
      <c r="TVJ23" s="159"/>
      <c r="TVK23" s="159"/>
      <c r="TVL23" s="159"/>
      <c r="TVM23" s="159"/>
      <c r="TVN23" s="159"/>
      <c r="TVO23" s="159"/>
      <c r="TVP23" s="159"/>
      <c r="TVQ23" s="159"/>
      <c r="TVR23" s="159"/>
      <c r="TVS23" s="159"/>
      <c r="TVT23" s="159"/>
      <c r="TVU23" s="159"/>
      <c r="TVV23" s="159"/>
      <c r="TVW23" s="159"/>
      <c r="TVX23" s="159"/>
      <c r="TVY23" s="159"/>
      <c r="TVZ23" s="159"/>
      <c r="TWA23" s="159"/>
      <c r="TWB23" s="159"/>
      <c r="TWC23" s="159"/>
      <c r="TWD23" s="159"/>
      <c r="TWE23" s="159"/>
      <c r="TWF23" s="159"/>
      <c r="TWG23" s="159"/>
      <c r="TWH23" s="159"/>
      <c r="TWI23" s="159"/>
      <c r="TWJ23" s="159"/>
      <c r="TWK23" s="159"/>
      <c r="TWL23" s="159"/>
      <c r="TWM23" s="159"/>
      <c r="TWN23" s="159"/>
      <c r="TWO23" s="159"/>
      <c r="TWP23" s="159"/>
      <c r="TWQ23" s="159"/>
      <c r="TWR23" s="159"/>
      <c r="TWS23" s="159"/>
      <c r="TWT23" s="159"/>
      <c r="TWU23" s="159"/>
      <c r="TWV23" s="159"/>
      <c r="TWW23" s="159"/>
      <c r="TWX23" s="159"/>
      <c r="TWY23" s="159"/>
      <c r="TWZ23" s="159"/>
      <c r="TXA23" s="159"/>
      <c r="TXB23" s="159"/>
      <c r="TXC23" s="159"/>
      <c r="TXD23" s="159"/>
      <c r="TXE23" s="159"/>
      <c r="TXF23" s="159"/>
      <c r="TXG23" s="159"/>
      <c r="TXH23" s="159"/>
      <c r="TXI23" s="159"/>
      <c r="TXJ23" s="159"/>
      <c r="TXK23" s="159"/>
      <c r="TXL23" s="159"/>
      <c r="TXM23" s="159"/>
      <c r="TXN23" s="159"/>
      <c r="TXO23" s="159"/>
      <c r="TXP23" s="159"/>
      <c r="TXQ23" s="159"/>
      <c r="TXR23" s="159"/>
      <c r="TXS23" s="159"/>
      <c r="TXT23" s="159"/>
      <c r="TXU23" s="159"/>
      <c r="TXV23" s="159"/>
      <c r="TXW23" s="159"/>
      <c r="TXX23" s="159"/>
      <c r="TXY23" s="159"/>
      <c r="TXZ23" s="159"/>
      <c r="TYA23" s="159"/>
      <c r="TYB23" s="159"/>
      <c r="TYC23" s="159"/>
      <c r="TYD23" s="159"/>
      <c r="TYE23" s="159"/>
      <c r="TYF23" s="159"/>
      <c r="TYG23" s="159"/>
      <c r="TYH23" s="159"/>
      <c r="TYI23" s="159"/>
      <c r="TYJ23" s="159"/>
      <c r="TYK23" s="159"/>
      <c r="TYL23" s="159"/>
      <c r="TYM23" s="159"/>
      <c r="TYN23" s="159"/>
      <c r="TYO23" s="159"/>
      <c r="TYP23" s="159"/>
      <c r="TYQ23" s="159"/>
      <c r="TYR23" s="159"/>
      <c r="TYS23" s="159"/>
      <c r="TYT23" s="159"/>
      <c r="TYU23" s="159"/>
      <c r="TYV23" s="159"/>
      <c r="TYW23" s="159"/>
      <c r="TYX23" s="159"/>
      <c r="TYY23" s="159"/>
      <c r="TYZ23" s="159"/>
      <c r="TZA23" s="159"/>
      <c r="TZB23" s="159"/>
      <c r="TZC23" s="159"/>
      <c r="TZD23" s="159"/>
      <c r="TZE23" s="159"/>
      <c r="TZF23" s="159"/>
      <c r="TZG23" s="159"/>
      <c r="TZH23" s="159"/>
      <c r="TZI23" s="159"/>
      <c r="TZJ23" s="159"/>
      <c r="TZK23" s="159"/>
      <c r="TZL23" s="159"/>
      <c r="TZM23" s="159"/>
      <c r="TZN23" s="159"/>
      <c r="TZO23" s="159"/>
      <c r="TZP23" s="159"/>
      <c r="TZQ23" s="159"/>
      <c r="TZR23" s="159"/>
      <c r="TZS23" s="159"/>
      <c r="TZT23" s="159"/>
      <c r="TZU23" s="159"/>
      <c r="TZV23" s="159"/>
      <c r="TZW23" s="159"/>
      <c r="TZX23" s="159"/>
      <c r="TZY23" s="159"/>
      <c r="TZZ23" s="159"/>
      <c r="UAA23" s="159"/>
      <c r="UAB23" s="159"/>
      <c r="UAC23" s="159"/>
      <c r="UAD23" s="159"/>
      <c r="UAE23" s="159"/>
      <c r="UAF23" s="159"/>
      <c r="UAG23" s="159"/>
      <c r="UAH23" s="159"/>
      <c r="UAI23" s="159"/>
      <c r="UAJ23" s="159"/>
      <c r="UAK23" s="159"/>
      <c r="UAL23" s="159"/>
      <c r="UAM23" s="159"/>
      <c r="UAN23" s="159"/>
      <c r="UAO23" s="159"/>
      <c r="UAP23" s="159"/>
      <c r="UAQ23" s="159"/>
      <c r="UAR23" s="159"/>
      <c r="UAS23" s="159"/>
      <c r="UAT23" s="159"/>
      <c r="UAU23" s="159"/>
      <c r="UAV23" s="159"/>
      <c r="UAW23" s="159"/>
      <c r="UAX23" s="159"/>
      <c r="UAY23" s="159"/>
      <c r="UAZ23" s="159"/>
      <c r="UBA23" s="159"/>
      <c r="UBB23" s="159"/>
      <c r="UBC23" s="159"/>
      <c r="UBD23" s="159"/>
      <c r="UBE23" s="159"/>
      <c r="UBF23" s="159"/>
      <c r="UBG23" s="159"/>
      <c r="UBH23" s="159"/>
      <c r="UBI23" s="159"/>
      <c r="UBJ23" s="159"/>
      <c r="UBK23" s="159"/>
      <c r="UBL23" s="159"/>
      <c r="UBM23" s="159"/>
      <c r="UBN23" s="159"/>
      <c r="UBO23" s="159"/>
      <c r="UBP23" s="159"/>
      <c r="UBQ23" s="159"/>
      <c r="UBR23" s="159"/>
      <c r="UBS23" s="159"/>
      <c r="UBT23" s="159"/>
      <c r="UBU23" s="159"/>
      <c r="UBV23" s="159"/>
      <c r="UBW23" s="159"/>
      <c r="UBX23" s="159"/>
      <c r="UBY23" s="159"/>
      <c r="UBZ23" s="159"/>
      <c r="UCA23" s="159"/>
      <c r="UCB23" s="159"/>
      <c r="UCC23" s="159"/>
      <c r="UCD23" s="159"/>
      <c r="UCE23" s="159"/>
      <c r="UCF23" s="159"/>
      <c r="UCG23" s="159"/>
      <c r="UCH23" s="159"/>
      <c r="UCI23" s="159"/>
      <c r="UCJ23" s="159"/>
      <c r="UCK23" s="159"/>
      <c r="UCL23" s="159"/>
      <c r="UCM23" s="159"/>
      <c r="UCN23" s="159"/>
      <c r="UCO23" s="159"/>
      <c r="UCP23" s="159"/>
      <c r="UCQ23" s="159"/>
      <c r="UCR23" s="159"/>
      <c r="UCS23" s="159"/>
      <c r="UCT23" s="159"/>
      <c r="UCU23" s="159"/>
      <c r="UCV23" s="159"/>
      <c r="UCW23" s="159"/>
      <c r="UCX23" s="159"/>
      <c r="UCY23" s="159"/>
      <c r="UCZ23" s="159"/>
      <c r="UDA23" s="159"/>
      <c r="UDB23" s="159"/>
      <c r="UDC23" s="159"/>
      <c r="UDD23" s="159"/>
      <c r="UDE23" s="159"/>
      <c r="UDF23" s="159"/>
      <c r="UDG23" s="159"/>
      <c r="UDH23" s="159"/>
      <c r="UDI23" s="159"/>
      <c r="UDJ23" s="159"/>
      <c r="UDK23" s="159"/>
      <c r="UDL23" s="159"/>
      <c r="UDM23" s="159"/>
      <c r="UDN23" s="159"/>
      <c r="UDO23" s="159"/>
      <c r="UDP23" s="159"/>
      <c r="UDQ23" s="159"/>
      <c r="UDR23" s="159"/>
      <c r="UDS23" s="159"/>
      <c r="UDT23" s="159"/>
      <c r="UDU23" s="159"/>
      <c r="UDV23" s="159"/>
      <c r="UDW23" s="159"/>
      <c r="UDX23" s="159"/>
      <c r="UDY23" s="159"/>
      <c r="UDZ23" s="159"/>
      <c r="UEA23" s="159"/>
      <c r="UEB23" s="159"/>
      <c r="UEC23" s="159"/>
      <c r="UED23" s="159"/>
      <c r="UEE23" s="159"/>
      <c r="UEF23" s="159"/>
      <c r="UEG23" s="159"/>
      <c r="UEH23" s="159"/>
      <c r="UEI23" s="159"/>
      <c r="UEJ23" s="159"/>
      <c r="UEK23" s="159"/>
      <c r="UEL23" s="159"/>
      <c r="UEM23" s="159"/>
      <c r="UEN23" s="159"/>
      <c r="UEO23" s="159"/>
      <c r="UEP23" s="159"/>
      <c r="UEQ23" s="159"/>
      <c r="UER23" s="159"/>
      <c r="UES23" s="159"/>
      <c r="UET23" s="159"/>
      <c r="UEU23" s="159"/>
      <c r="UEV23" s="159"/>
      <c r="UEW23" s="159"/>
      <c r="UEX23" s="159"/>
      <c r="UEY23" s="159"/>
      <c r="UEZ23" s="159"/>
      <c r="UFA23" s="159"/>
      <c r="UFB23" s="159"/>
      <c r="UFC23" s="159"/>
      <c r="UFD23" s="159"/>
      <c r="UFE23" s="159"/>
      <c r="UFF23" s="159"/>
      <c r="UFG23" s="159"/>
      <c r="UFH23" s="159"/>
      <c r="UFI23" s="159"/>
      <c r="UFJ23" s="159"/>
      <c r="UFK23" s="159"/>
      <c r="UFL23" s="159"/>
      <c r="UFM23" s="159"/>
      <c r="UFN23" s="159"/>
      <c r="UFO23" s="159"/>
      <c r="UFP23" s="159"/>
      <c r="UFQ23" s="159"/>
      <c r="UFR23" s="159"/>
      <c r="UFS23" s="159"/>
      <c r="UFT23" s="159"/>
      <c r="UFU23" s="159"/>
      <c r="UFV23" s="159"/>
      <c r="UFW23" s="159"/>
      <c r="UFX23" s="159"/>
      <c r="UFY23" s="159"/>
      <c r="UFZ23" s="159"/>
      <c r="UGA23" s="159"/>
      <c r="UGB23" s="159"/>
      <c r="UGC23" s="159"/>
      <c r="UGD23" s="159"/>
      <c r="UGE23" s="159"/>
      <c r="UGF23" s="159"/>
      <c r="UGG23" s="159"/>
      <c r="UGH23" s="159"/>
      <c r="UGI23" s="159"/>
      <c r="UGJ23" s="159"/>
      <c r="UGK23" s="159"/>
      <c r="UGL23" s="159"/>
      <c r="UGM23" s="159"/>
      <c r="UGN23" s="159"/>
      <c r="UGO23" s="159"/>
      <c r="UGP23" s="159"/>
      <c r="UGQ23" s="159"/>
      <c r="UGR23" s="159"/>
      <c r="UGS23" s="159"/>
      <c r="UGT23" s="159"/>
      <c r="UGU23" s="159"/>
      <c r="UGV23" s="159"/>
      <c r="UGW23" s="159"/>
      <c r="UGX23" s="159"/>
      <c r="UGY23" s="159"/>
      <c r="UGZ23" s="159"/>
      <c r="UHA23" s="159"/>
      <c r="UHB23" s="159"/>
      <c r="UHC23" s="159"/>
      <c r="UHD23" s="159"/>
      <c r="UHE23" s="159"/>
      <c r="UHF23" s="159"/>
      <c r="UHG23" s="159"/>
      <c r="UHH23" s="159"/>
      <c r="UHI23" s="159"/>
      <c r="UHJ23" s="159"/>
      <c r="UHK23" s="159"/>
      <c r="UHL23" s="159"/>
      <c r="UHM23" s="159"/>
      <c r="UHN23" s="159"/>
      <c r="UHO23" s="159"/>
      <c r="UHP23" s="159"/>
      <c r="UHQ23" s="159"/>
      <c r="UHR23" s="159"/>
      <c r="UHS23" s="159"/>
      <c r="UHT23" s="159"/>
      <c r="UHU23" s="159"/>
      <c r="UHV23" s="159"/>
      <c r="UHW23" s="159"/>
      <c r="UHX23" s="159"/>
      <c r="UHY23" s="159"/>
      <c r="UHZ23" s="159"/>
      <c r="UIA23" s="159"/>
      <c r="UIB23" s="159"/>
      <c r="UIC23" s="159"/>
      <c r="UID23" s="159"/>
      <c r="UIE23" s="159"/>
      <c r="UIF23" s="159"/>
      <c r="UIG23" s="159"/>
      <c r="UIH23" s="159"/>
      <c r="UII23" s="159"/>
      <c r="UIJ23" s="159"/>
      <c r="UIK23" s="159"/>
      <c r="UIL23" s="159"/>
      <c r="UIM23" s="159"/>
      <c r="UIN23" s="159"/>
      <c r="UIO23" s="159"/>
      <c r="UIP23" s="159"/>
      <c r="UIQ23" s="159"/>
      <c r="UIR23" s="159"/>
      <c r="UIS23" s="159"/>
      <c r="UIT23" s="159"/>
      <c r="UIU23" s="159"/>
      <c r="UIV23" s="159"/>
      <c r="UIW23" s="159"/>
      <c r="UIX23" s="159"/>
      <c r="UIY23" s="159"/>
      <c r="UIZ23" s="159"/>
      <c r="UJA23" s="159"/>
      <c r="UJB23" s="159"/>
      <c r="UJC23" s="159"/>
      <c r="UJD23" s="159"/>
      <c r="UJE23" s="159"/>
      <c r="UJF23" s="159"/>
      <c r="UJG23" s="159"/>
      <c r="UJH23" s="159"/>
      <c r="UJI23" s="159"/>
      <c r="UJJ23" s="159"/>
      <c r="UJK23" s="159"/>
      <c r="UJL23" s="159"/>
      <c r="UJM23" s="159"/>
      <c r="UJN23" s="159"/>
      <c r="UJO23" s="159"/>
      <c r="UJP23" s="159"/>
      <c r="UJQ23" s="159"/>
      <c r="UJR23" s="159"/>
      <c r="UJS23" s="159"/>
      <c r="UJT23" s="159"/>
      <c r="UJU23" s="159"/>
      <c r="UJV23" s="159"/>
      <c r="UJW23" s="159"/>
      <c r="UJX23" s="159"/>
      <c r="UJY23" s="159"/>
      <c r="UJZ23" s="159"/>
      <c r="UKA23" s="159"/>
      <c r="UKB23" s="159"/>
      <c r="UKC23" s="159"/>
      <c r="UKD23" s="159"/>
      <c r="UKE23" s="159"/>
      <c r="UKF23" s="159"/>
      <c r="UKG23" s="159"/>
      <c r="UKH23" s="159"/>
      <c r="UKI23" s="159"/>
      <c r="UKJ23" s="159"/>
      <c r="UKK23" s="159"/>
      <c r="UKL23" s="159"/>
      <c r="UKM23" s="159"/>
      <c r="UKN23" s="159"/>
      <c r="UKO23" s="159"/>
      <c r="UKP23" s="159"/>
      <c r="UKQ23" s="159"/>
      <c r="UKR23" s="159"/>
      <c r="UKS23" s="159"/>
      <c r="UKT23" s="159"/>
      <c r="UKU23" s="159"/>
      <c r="UKV23" s="159"/>
      <c r="UKW23" s="159"/>
      <c r="UKX23" s="159"/>
      <c r="UKY23" s="159"/>
      <c r="UKZ23" s="159"/>
      <c r="ULA23" s="159"/>
      <c r="ULB23" s="159"/>
      <c r="ULC23" s="159"/>
      <c r="ULD23" s="159"/>
      <c r="ULE23" s="159"/>
      <c r="ULF23" s="159"/>
      <c r="ULG23" s="159"/>
      <c r="ULH23" s="159"/>
      <c r="ULI23" s="159"/>
      <c r="ULJ23" s="159"/>
      <c r="ULK23" s="159"/>
      <c r="ULL23" s="159"/>
      <c r="ULM23" s="159"/>
      <c r="ULN23" s="159"/>
      <c r="ULO23" s="159"/>
      <c r="ULP23" s="159"/>
      <c r="ULQ23" s="159"/>
      <c r="ULR23" s="159"/>
      <c r="ULS23" s="159"/>
      <c r="ULT23" s="159"/>
      <c r="ULU23" s="159"/>
      <c r="ULV23" s="159"/>
      <c r="ULW23" s="159"/>
      <c r="ULX23" s="159"/>
      <c r="ULY23" s="159"/>
      <c r="ULZ23" s="159"/>
      <c r="UMA23" s="159"/>
      <c r="UMB23" s="159"/>
      <c r="UMC23" s="159"/>
      <c r="UMD23" s="159"/>
      <c r="UME23" s="159"/>
      <c r="UMF23" s="159"/>
      <c r="UMG23" s="159"/>
      <c r="UMH23" s="159"/>
      <c r="UMI23" s="159"/>
      <c r="UMJ23" s="159"/>
      <c r="UMK23" s="159"/>
      <c r="UML23" s="159"/>
      <c r="UMM23" s="159"/>
      <c r="UMN23" s="159"/>
      <c r="UMO23" s="159"/>
      <c r="UMP23" s="159"/>
      <c r="UMQ23" s="159"/>
      <c r="UMR23" s="159"/>
      <c r="UMS23" s="159"/>
      <c r="UMT23" s="159"/>
      <c r="UMU23" s="159"/>
      <c r="UMV23" s="159"/>
      <c r="UMW23" s="159"/>
      <c r="UMX23" s="159"/>
      <c r="UMY23" s="159"/>
      <c r="UMZ23" s="159"/>
      <c r="UNA23" s="159"/>
      <c r="UNB23" s="159"/>
      <c r="UNC23" s="159"/>
      <c r="UND23" s="159"/>
      <c r="UNE23" s="159"/>
      <c r="UNF23" s="159"/>
      <c r="UNG23" s="159"/>
      <c r="UNH23" s="159"/>
      <c r="UNI23" s="159"/>
      <c r="UNJ23" s="159"/>
      <c r="UNK23" s="159"/>
      <c r="UNL23" s="159"/>
      <c r="UNM23" s="159"/>
      <c r="UNN23" s="159"/>
      <c r="UNO23" s="159"/>
      <c r="UNP23" s="159"/>
      <c r="UNQ23" s="159"/>
      <c r="UNR23" s="159"/>
      <c r="UNS23" s="159"/>
      <c r="UNT23" s="159"/>
      <c r="UNU23" s="159"/>
      <c r="UNV23" s="159"/>
      <c r="UNW23" s="159"/>
      <c r="UNX23" s="159"/>
      <c r="UNY23" s="159"/>
      <c r="UNZ23" s="159"/>
      <c r="UOA23" s="159"/>
      <c r="UOB23" s="159"/>
      <c r="UOC23" s="159"/>
      <c r="UOD23" s="159"/>
      <c r="UOE23" s="159"/>
      <c r="UOF23" s="159"/>
      <c r="UOG23" s="159"/>
      <c r="UOH23" s="159"/>
      <c r="UOI23" s="159"/>
      <c r="UOJ23" s="159"/>
      <c r="UOK23" s="159"/>
      <c r="UOL23" s="159"/>
      <c r="UOM23" s="159"/>
      <c r="UON23" s="159"/>
      <c r="UOO23" s="159"/>
      <c r="UOP23" s="159"/>
      <c r="UOQ23" s="159"/>
      <c r="UOR23" s="159"/>
      <c r="UOS23" s="159"/>
      <c r="UOT23" s="159"/>
      <c r="UOU23" s="159"/>
      <c r="UOV23" s="159"/>
      <c r="UOW23" s="159"/>
      <c r="UOX23" s="159"/>
      <c r="UOY23" s="159"/>
      <c r="UOZ23" s="159"/>
      <c r="UPA23" s="159"/>
      <c r="UPB23" s="159"/>
      <c r="UPC23" s="159"/>
      <c r="UPD23" s="159"/>
      <c r="UPE23" s="159"/>
      <c r="UPF23" s="159"/>
      <c r="UPG23" s="159"/>
      <c r="UPH23" s="159"/>
      <c r="UPI23" s="159"/>
      <c r="UPJ23" s="159"/>
      <c r="UPK23" s="159"/>
      <c r="UPL23" s="159"/>
      <c r="UPM23" s="159"/>
      <c r="UPN23" s="159"/>
      <c r="UPO23" s="159"/>
      <c r="UPP23" s="159"/>
      <c r="UPQ23" s="159"/>
      <c r="UPR23" s="159"/>
      <c r="UPS23" s="159"/>
      <c r="UPT23" s="159"/>
      <c r="UPU23" s="159"/>
      <c r="UPV23" s="159"/>
      <c r="UPW23" s="159"/>
      <c r="UPX23" s="159"/>
      <c r="UPY23" s="159"/>
      <c r="UPZ23" s="159"/>
      <c r="UQA23" s="159"/>
      <c r="UQB23" s="159"/>
      <c r="UQC23" s="159"/>
      <c r="UQD23" s="159"/>
      <c r="UQE23" s="159"/>
      <c r="UQF23" s="159"/>
      <c r="UQG23" s="159"/>
      <c r="UQH23" s="159"/>
      <c r="UQI23" s="159"/>
      <c r="UQJ23" s="159"/>
      <c r="UQK23" s="159"/>
      <c r="UQL23" s="159"/>
      <c r="UQM23" s="159"/>
      <c r="UQN23" s="159"/>
      <c r="UQO23" s="159"/>
      <c r="UQP23" s="159"/>
      <c r="UQQ23" s="159"/>
      <c r="UQR23" s="159"/>
      <c r="UQS23" s="159"/>
      <c r="UQT23" s="159"/>
      <c r="UQU23" s="159"/>
      <c r="UQV23" s="159"/>
      <c r="UQW23" s="159"/>
      <c r="UQX23" s="159"/>
      <c r="UQY23" s="159"/>
      <c r="UQZ23" s="159"/>
      <c r="URA23" s="159"/>
      <c r="URB23" s="159"/>
      <c r="URC23" s="159"/>
      <c r="URD23" s="159"/>
      <c r="URE23" s="159"/>
      <c r="URF23" s="159"/>
      <c r="URG23" s="159"/>
      <c r="URH23" s="159"/>
      <c r="URI23" s="159"/>
      <c r="URJ23" s="159"/>
      <c r="URK23" s="159"/>
      <c r="URL23" s="159"/>
      <c r="URM23" s="159"/>
      <c r="URN23" s="159"/>
      <c r="URO23" s="159"/>
      <c r="URP23" s="159"/>
      <c r="URQ23" s="159"/>
      <c r="URR23" s="159"/>
      <c r="URS23" s="159"/>
      <c r="URT23" s="159"/>
      <c r="URU23" s="159"/>
      <c r="URV23" s="159"/>
      <c r="URW23" s="159"/>
      <c r="URX23" s="159"/>
      <c r="URY23" s="159"/>
      <c r="URZ23" s="159"/>
      <c r="USA23" s="159"/>
      <c r="USB23" s="159"/>
      <c r="USC23" s="159"/>
      <c r="USD23" s="159"/>
      <c r="USE23" s="159"/>
      <c r="USF23" s="159"/>
      <c r="USG23" s="159"/>
      <c r="USH23" s="159"/>
      <c r="USI23" s="159"/>
      <c r="USJ23" s="159"/>
      <c r="USK23" s="159"/>
      <c r="USL23" s="159"/>
      <c r="USM23" s="159"/>
      <c r="USN23" s="159"/>
      <c r="USO23" s="159"/>
      <c r="USP23" s="159"/>
      <c r="USQ23" s="159"/>
      <c r="USR23" s="159"/>
      <c r="USS23" s="159"/>
      <c r="UST23" s="159"/>
      <c r="USU23" s="159"/>
      <c r="USV23" s="159"/>
      <c r="USW23" s="159"/>
      <c r="USX23" s="159"/>
      <c r="USY23" s="159"/>
      <c r="USZ23" s="159"/>
      <c r="UTA23" s="159"/>
      <c r="UTB23" s="159"/>
      <c r="UTC23" s="159"/>
      <c r="UTD23" s="159"/>
      <c r="UTE23" s="159"/>
      <c r="UTF23" s="159"/>
      <c r="UTG23" s="159"/>
      <c r="UTH23" s="159"/>
      <c r="UTI23" s="159"/>
      <c r="UTJ23" s="159"/>
      <c r="UTK23" s="159"/>
      <c r="UTL23" s="159"/>
      <c r="UTM23" s="159"/>
      <c r="UTN23" s="159"/>
      <c r="UTO23" s="159"/>
      <c r="UTP23" s="159"/>
      <c r="UTQ23" s="159"/>
      <c r="UTR23" s="159"/>
      <c r="UTS23" s="159"/>
      <c r="UTT23" s="159"/>
      <c r="UTU23" s="159"/>
      <c r="UTV23" s="159"/>
      <c r="UTW23" s="159"/>
      <c r="UTX23" s="159"/>
      <c r="UTY23" s="159"/>
      <c r="UTZ23" s="159"/>
      <c r="UUA23" s="159"/>
      <c r="UUB23" s="159"/>
      <c r="UUC23" s="159"/>
      <c r="UUD23" s="159"/>
      <c r="UUE23" s="159"/>
      <c r="UUF23" s="159"/>
      <c r="UUG23" s="159"/>
      <c r="UUH23" s="159"/>
      <c r="UUI23" s="159"/>
      <c r="UUJ23" s="159"/>
      <c r="UUK23" s="159"/>
      <c r="UUL23" s="159"/>
      <c r="UUM23" s="159"/>
      <c r="UUN23" s="159"/>
      <c r="UUO23" s="159"/>
      <c r="UUP23" s="159"/>
      <c r="UUQ23" s="159"/>
      <c r="UUR23" s="159"/>
      <c r="UUS23" s="159"/>
      <c r="UUT23" s="159"/>
      <c r="UUU23" s="159"/>
      <c r="UUV23" s="159"/>
      <c r="UUW23" s="159"/>
      <c r="UUX23" s="159"/>
      <c r="UUY23" s="159"/>
      <c r="UUZ23" s="159"/>
      <c r="UVA23" s="159"/>
      <c r="UVB23" s="159"/>
      <c r="UVC23" s="159"/>
      <c r="UVD23" s="159"/>
      <c r="UVE23" s="159"/>
      <c r="UVF23" s="159"/>
      <c r="UVG23" s="159"/>
      <c r="UVH23" s="159"/>
      <c r="UVI23" s="159"/>
      <c r="UVJ23" s="159"/>
      <c r="UVK23" s="159"/>
      <c r="UVL23" s="159"/>
      <c r="UVM23" s="159"/>
      <c r="UVN23" s="159"/>
      <c r="UVO23" s="159"/>
      <c r="UVP23" s="159"/>
      <c r="UVQ23" s="159"/>
      <c r="UVR23" s="159"/>
      <c r="UVS23" s="159"/>
      <c r="UVT23" s="159"/>
      <c r="UVU23" s="159"/>
      <c r="UVV23" s="159"/>
      <c r="UVW23" s="159"/>
      <c r="UVX23" s="159"/>
      <c r="UVY23" s="159"/>
      <c r="UVZ23" s="159"/>
      <c r="UWA23" s="159"/>
      <c r="UWB23" s="159"/>
      <c r="UWC23" s="159"/>
      <c r="UWD23" s="159"/>
      <c r="UWE23" s="159"/>
      <c r="UWF23" s="159"/>
      <c r="UWG23" s="159"/>
      <c r="UWH23" s="159"/>
      <c r="UWI23" s="159"/>
      <c r="UWJ23" s="159"/>
      <c r="UWK23" s="159"/>
      <c r="UWL23" s="159"/>
      <c r="UWM23" s="159"/>
      <c r="UWN23" s="159"/>
      <c r="UWO23" s="159"/>
      <c r="UWP23" s="159"/>
      <c r="UWQ23" s="159"/>
      <c r="UWR23" s="159"/>
      <c r="UWS23" s="159"/>
      <c r="UWT23" s="159"/>
      <c r="UWU23" s="159"/>
      <c r="UWV23" s="159"/>
      <c r="UWW23" s="159"/>
      <c r="UWX23" s="159"/>
      <c r="UWY23" s="159"/>
      <c r="UWZ23" s="159"/>
      <c r="UXA23" s="159"/>
      <c r="UXB23" s="159"/>
      <c r="UXC23" s="159"/>
      <c r="UXD23" s="159"/>
      <c r="UXE23" s="159"/>
      <c r="UXF23" s="159"/>
      <c r="UXG23" s="159"/>
      <c r="UXH23" s="159"/>
      <c r="UXI23" s="159"/>
      <c r="UXJ23" s="159"/>
      <c r="UXK23" s="159"/>
      <c r="UXL23" s="159"/>
      <c r="UXM23" s="159"/>
      <c r="UXN23" s="159"/>
      <c r="UXO23" s="159"/>
      <c r="UXP23" s="159"/>
      <c r="UXQ23" s="159"/>
      <c r="UXR23" s="159"/>
      <c r="UXS23" s="159"/>
      <c r="UXT23" s="159"/>
      <c r="UXU23" s="159"/>
      <c r="UXV23" s="159"/>
      <c r="UXW23" s="159"/>
      <c r="UXX23" s="159"/>
      <c r="UXY23" s="159"/>
      <c r="UXZ23" s="159"/>
      <c r="UYA23" s="159"/>
      <c r="UYB23" s="159"/>
      <c r="UYC23" s="159"/>
      <c r="UYD23" s="159"/>
      <c r="UYE23" s="159"/>
      <c r="UYF23" s="159"/>
      <c r="UYG23" s="159"/>
      <c r="UYH23" s="159"/>
      <c r="UYI23" s="159"/>
      <c r="UYJ23" s="159"/>
      <c r="UYK23" s="159"/>
      <c r="UYL23" s="159"/>
      <c r="UYM23" s="159"/>
      <c r="UYN23" s="159"/>
      <c r="UYO23" s="159"/>
      <c r="UYP23" s="159"/>
      <c r="UYQ23" s="159"/>
      <c r="UYR23" s="159"/>
      <c r="UYS23" s="159"/>
      <c r="UYT23" s="159"/>
      <c r="UYU23" s="159"/>
      <c r="UYV23" s="159"/>
      <c r="UYW23" s="159"/>
      <c r="UYX23" s="159"/>
      <c r="UYY23" s="159"/>
      <c r="UYZ23" s="159"/>
      <c r="UZA23" s="159"/>
      <c r="UZB23" s="159"/>
      <c r="UZC23" s="159"/>
      <c r="UZD23" s="159"/>
      <c r="UZE23" s="159"/>
      <c r="UZF23" s="159"/>
      <c r="UZG23" s="159"/>
      <c r="UZH23" s="159"/>
      <c r="UZI23" s="159"/>
      <c r="UZJ23" s="159"/>
      <c r="UZK23" s="159"/>
      <c r="UZL23" s="159"/>
      <c r="UZM23" s="159"/>
      <c r="UZN23" s="159"/>
      <c r="UZO23" s="159"/>
      <c r="UZP23" s="159"/>
      <c r="UZQ23" s="159"/>
      <c r="UZR23" s="159"/>
      <c r="UZS23" s="159"/>
      <c r="UZT23" s="159"/>
      <c r="UZU23" s="159"/>
      <c r="UZV23" s="159"/>
      <c r="UZW23" s="159"/>
      <c r="UZX23" s="159"/>
      <c r="UZY23" s="159"/>
      <c r="UZZ23" s="159"/>
      <c r="VAA23" s="159"/>
      <c r="VAB23" s="159"/>
      <c r="VAC23" s="159"/>
      <c r="VAD23" s="159"/>
      <c r="VAE23" s="159"/>
      <c r="VAF23" s="159"/>
      <c r="VAG23" s="159"/>
      <c r="VAH23" s="159"/>
      <c r="VAI23" s="159"/>
      <c r="VAJ23" s="159"/>
      <c r="VAK23" s="159"/>
      <c r="VAL23" s="159"/>
      <c r="VAM23" s="159"/>
      <c r="VAN23" s="159"/>
      <c r="VAO23" s="159"/>
      <c r="VAP23" s="159"/>
      <c r="VAQ23" s="159"/>
      <c r="VAR23" s="159"/>
      <c r="VAS23" s="159"/>
      <c r="VAT23" s="159"/>
      <c r="VAU23" s="159"/>
      <c r="VAV23" s="159"/>
      <c r="VAW23" s="159"/>
      <c r="VAX23" s="159"/>
      <c r="VAY23" s="159"/>
      <c r="VAZ23" s="159"/>
      <c r="VBA23" s="159"/>
      <c r="VBB23" s="159"/>
      <c r="VBC23" s="159"/>
      <c r="VBD23" s="159"/>
      <c r="VBE23" s="159"/>
      <c r="VBF23" s="159"/>
      <c r="VBG23" s="159"/>
      <c r="VBH23" s="159"/>
      <c r="VBI23" s="159"/>
      <c r="VBJ23" s="159"/>
      <c r="VBK23" s="159"/>
      <c r="VBL23" s="159"/>
      <c r="VBM23" s="159"/>
      <c r="VBN23" s="159"/>
      <c r="VBO23" s="159"/>
      <c r="VBP23" s="159"/>
      <c r="VBQ23" s="159"/>
      <c r="VBR23" s="159"/>
      <c r="VBS23" s="159"/>
      <c r="VBT23" s="159"/>
      <c r="VBU23" s="159"/>
      <c r="VBV23" s="159"/>
      <c r="VBW23" s="159"/>
      <c r="VBX23" s="159"/>
      <c r="VBY23" s="159"/>
      <c r="VBZ23" s="159"/>
      <c r="VCA23" s="159"/>
      <c r="VCB23" s="159"/>
      <c r="VCC23" s="159"/>
      <c r="VCD23" s="159"/>
      <c r="VCE23" s="159"/>
      <c r="VCF23" s="159"/>
      <c r="VCG23" s="159"/>
      <c r="VCH23" s="159"/>
      <c r="VCI23" s="159"/>
      <c r="VCJ23" s="159"/>
      <c r="VCK23" s="159"/>
      <c r="VCL23" s="159"/>
      <c r="VCM23" s="159"/>
      <c r="VCN23" s="159"/>
      <c r="VCO23" s="159"/>
      <c r="VCP23" s="159"/>
      <c r="VCQ23" s="159"/>
      <c r="VCR23" s="159"/>
      <c r="VCS23" s="159"/>
      <c r="VCT23" s="159"/>
      <c r="VCU23" s="159"/>
      <c r="VCV23" s="159"/>
      <c r="VCW23" s="159"/>
      <c r="VCX23" s="159"/>
      <c r="VCY23" s="159"/>
      <c r="VCZ23" s="159"/>
      <c r="VDA23" s="159"/>
      <c r="VDB23" s="159"/>
      <c r="VDC23" s="159"/>
      <c r="VDD23" s="159"/>
      <c r="VDE23" s="159"/>
      <c r="VDF23" s="159"/>
      <c r="VDG23" s="159"/>
      <c r="VDH23" s="159"/>
      <c r="VDI23" s="159"/>
      <c r="VDJ23" s="159"/>
      <c r="VDK23" s="159"/>
      <c r="VDL23" s="159"/>
      <c r="VDM23" s="159"/>
      <c r="VDN23" s="159"/>
      <c r="VDO23" s="159"/>
      <c r="VDP23" s="159"/>
      <c r="VDQ23" s="159"/>
      <c r="VDR23" s="159"/>
      <c r="VDS23" s="159"/>
      <c r="VDT23" s="159"/>
      <c r="VDU23" s="159"/>
      <c r="VDV23" s="159"/>
      <c r="VDW23" s="159"/>
      <c r="VDX23" s="159"/>
      <c r="VDY23" s="159"/>
      <c r="VDZ23" s="159"/>
      <c r="VEA23" s="159"/>
      <c r="VEB23" s="159"/>
      <c r="VEC23" s="159"/>
      <c r="VED23" s="159"/>
      <c r="VEE23" s="159"/>
      <c r="VEF23" s="159"/>
      <c r="VEG23" s="159"/>
      <c r="VEH23" s="159"/>
      <c r="VEI23" s="159"/>
      <c r="VEJ23" s="159"/>
      <c r="VEK23" s="159"/>
      <c r="VEL23" s="159"/>
      <c r="VEM23" s="159"/>
      <c r="VEN23" s="159"/>
      <c r="VEO23" s="159"/>
      <c r="VEP23" s="159"/>
      <c r="VEQ23" s="159"/>
      <c r="VER23" s="159"/>
      <c r="VES23" s="159"/>
      <c r="VET23" s="159"/>
      <c r="VEU23" s="159"/>
      <c r="VEV23" s="159"/>
      <c r="VEW23" s="159"/>
      <c r="VEX23" s="159"/>
      <c r="VEY23" s="159"/>
      <c r="VEZ23" s="159"/>
      <c r="VFA23" s="159"/>
      <c r="VFB23" s="159"/>
      <c r="VFC23" s="159"/>
      <c r="VFD23" s="159"/>
      <c r="VFE23" s="159"/>
      <c r="VFF23" s="159"/>
      <c r="VFG23" s="159"/>
      <c r="VFH23" s="159"/>
      <c r="VFI23" s="159"/>
      <c r="VFJ23" s="159"/>
      <c r="VFK23" s="159"/>
      <c r="VFL23" s="159"/>
      <c r="VFM23" s="159"/>
      <c r="VFN23" s="159"/>
      <c r="VFO23" s="159"/>
      <c r="VFP23" s="159"/>
      <c r="VFQ23" s="159"/>
      <c r="VFR23" s="159"/>
      <c r="VFS23" s="159"/>
      <c r="VFT23" s="159"/>
      <c r="VFU23" s="159"/>
      <c r="VFV23" s="159"/>
      <c r="VFW23" s="159"/>
      <c r="VFX23" s="159"/>
      <c r="VFY23" s="159"/>
      <c r="VFZ23" s="159"/>
      <c r="VGA23" s="159"/>
      <c r="VGB23" s="159"/>
      <c r="VGC23" s="159"/>
      <c r="VGD23" s="159"/>
      <c r="VGE23" s="159"/>
      <c r="VGF23" s="159"/>
      <c r="VGG23" s="159"/>
      <c r="VGH23" s="159"/>
      <c r="VGI23" s="159"/>
      <c r="VGJ23" s="159"/>
      <c r="VGK23" s="159"/>
      <c r="VGL23" s="159"/>
      <c r="VGM23" s="159"/>
      <c r="VGN23" s="159"/>
      <c r="VGO23" s="159"/>
      <c r="VGP23" s="159"/>
      <c r="VGQ23" s="159"/>
      <c r="VGR23" s="159"/>
      <c r="VGS23" s="159"/>
      <c r="VGT23" s="159"/>
      <c r="VGU23" s="159"/>
      <c r="VGV23" s="159"/>
      <c r="VGW23" s="159"/>
      <c r="VGX23" s="159"/>
      <c r="VGY23" s="159"/>
      <c r="VGZ23" s="159"/>
      <c r="VHA23" s="159"/>
      <c r="VHB23" s="159"/>
      <c r="VHC23" s="159"/>
      <c r="VHD23" s="159"/>
      <c r="VHE23" s="159"/>
      <c r="VHF23" s="159"/>
      <c r="VHG23" s="159"/>
      <c r="VHH23" s="159"/>
      <c r="VHI23" s="159"/>
      <c r="VHJ23" s="159"/>
      <c r="VHK23" s="159"/>
      <c r="VHL23" s="159"/>
      <c r="VHM23" s="159"/>
      <c r="VHN23" s="159"/>
      <c r="VHO23" s="159"/>
      <c r="VHP23" s="159"/>
      <c r="VHQ23" s="159"/>
      <c r="VHR23" s="159"/>
      <c r="VHS23" s="159"/>
      <c r="VHT23" s="159"/>
      <c r="VHU23" s="159"/>
      <c r="VHV23" s="159"/>
      <c r="VHW23" s="159"/>
      <c r="VHX23" s="159"/>
      <c r="VHY23" s="159"/>
      <c r="VHZ23" s="159"/>
      <c r="VIA23" s="159"/>
      <c r="VIB23" s="159"/>
      <c r="VIC23" s="159"/>
      <c r="VID23" s="159"/>
      <c r="VIE23" s="159"/>
      <c r="VIF23" s="159"/>
      <c r="VIG23" s="159"/>
      <c r="VIH23" s="159"/>
      <c r="VII23" s="159"/>
      <c r="VIJ23" s="159"/>
      <c r="VIK23" s="159"/>
      <c r="VIL23" s="159"/>
      <c r="VIM23" s="159"/>
      <c r="VIN23" s="159"/>
      <c r="VIO23" s="159"/>
      <c r="VIP23" s="159"/>
      <c r="VIQ23" s="159"/>
      <c r="VIR23" s="159"/>
      <c r="VIS23" s="159"/>
      <c r="VIT23" s="159"/>
      <c r="VIU23" s="159"/>
      <c r="VIV23" s="159"/>
      <c r="VIW23" s="159"/>
      <c r="VIX23" s="159"/>
      <c r="VIY23" s="159"/>
      <c r="VIZ23" s="159"/>
      <c r="VJA23" s="159"/>
      <c r="VJB23" s="159"/>
      <c r="VJC23" s="159"/>
      <c r="VJD23" s="159"/>
      <c r="VJE23" s="159"/>
      <c r="VJF23" s="159"/>
      <c r="VJG23" s="159"/>
      <c r="VJH23" s="159"/>
      <c r="VJI23" s="159"/>
      <c r="VJJ23" s="159"/>
      <c r="VJK23" s="159"/>
      <c r="VJL23" s="159"/>
      <c r="VJM23" s="159"/>
      <c r="VJN23" s="159"/>
      <c r="VJO23" s="159"/>
      <c r="VJP23" s="159"/>
      <c r="VJQ23" s="159"/>
      <c r="VJR23" s="159"/>
      <c r="VJS23" s="159"/>
      <c r="VJT23" s="159"/>
      <c r="VJU23" s="159"/>
      <c r="VJV23" s="159"/>
      <c r="VJW23" s="159"/>
      <c r="VJX23" s="159"/>
      <c r="VJY23" s="159"/>
      <c r="VJZ23" s="159"/>
      <c r="VKA23" s="159"/>
      <c r="VKB23" s="159"/>
      <c r="VKC23" s="159"/>
      <c r="VKD23" s="159"/>
      <c r="VKE23" s="159"/>
      <c r="VKF23" s="159"/>
      <c r="VKG23" s="159"/>
      <c r="VKH23" s="159"/>
      <c r="VKI23" s="159"/>
      <c r="VKJ23" s="159"/>
      <c r="VKK23" s="159"/>
      <c r="VKL23" s="159"/>
      <c r="VKM23" s="159"/>
      <c r="VKN23" s="159"/>
      <c r="VKO23" s="159"/>
      <c r="VKP23" s="159"/>
      <c r="VKQ23" s="159"/>
      <c r="VKR23" s="159"/>
      <c r="VKS23" s="159"/>
      <c r="VKT23" s="159"/>
      <c r="VKU23" s="159"/>
      <c r="VKV23" s="159"/>
      <c r="VKW23" s="159"/>
      <c r="VKX23" s="159"/>
      <c r="VKY23" s="159"/>
      <c r="VKZ23" s="159"/>
      <c r="VLA23" s="159"/>
      <c r="VLB23" s="159"/>
      <c r="VLC23" s="159"/>
      <c r="VLD23" s="159"/>
      <c r="VLE23" s="159"/>
      <c r="VLF23" s="159"/>
      <c r="VLG23" s="159"/>
      <c r="VLH23" s="159"/>
      <c r="VLI23" s="159"/>
      <c r="VLJ23" s="159"/>
      <c r="VLK23" s="159"/>
      <c r="VLL23" s="159"/>
      <c r="VLM23" s="159"/>
      <c r="VLN23" s="159"/>
      <c r="VLO23" s="159"/>
      <c r="VLP23" s="159"/>
      <c r="VLQ23" s="159"/>
      <c r="VLR23" s="159"/>
      <c r="VLS23" s="159"/>
      <c r="VLT23" s="159"/>
      <c r="VLU23" s="159"/>
      <c r="VLV23" s="159"/>
      <c r="VLW23" s="159"/>
      <c r="VLX23" s="159"/>
      <c r="VLY23" s="159"/>
      <c r="VLZ23" s="159"/>
      <c r="VMA23" s="159"/>
      <c r="VMB23" s="159"/>
      <c r="VMC23" s="159"/>
      <c r="VMD23" s="159"/>
      <c r="VME23" s="159"/>
      <c r="VMF23" s="159"/>
      <c r="VMG23" s="159"/>
      <c r="VMH23" s="159"/>
      <c r="VMI23" s="159"/>
      <c r="VMJ23" s="159"/>
      <c r="VMK23" s="159"/>
      <c r="VML23" s="159"/>
      <c r="VMM23" s="159"/>
      <c r="VMN23" s="159"/>
      <c r="VMO23" s="159"/>
      <c r="VMP23" s="159"/>
      <c r="VMQ23" s="159"/>
      <c r="VMR23" s="159"/>
      <c r="VMS23" s="159"/>
      <c r="VMT23" s="159"/>
      <c r="VMU23" s="159"/>
      <c r="VMV23" s="159"/>
      <c r="VMW23" s="159"/>
      <c r="VMX23" s="159"/>
      <c r="VMY23" s="159"/>
      <c r="VMZ23" s="159"/>
      <c r="VNA23" s="159"/>
      <c r="VNB23" s="159"/>
      <c r="VNC23" s="159"/>
      <c r="VND23" s="159"/>
      <c r="VNE23" s="159"/>
      <c r="VNF23" s="159"/>
      <c r="VNG23" s="159"/>
      <c r="VNH23" s="159"/>
      <c r="VNI23" s="159"/>
      <c r="VNJ23" s="159"/>
      <c r="VNK23" s="159"/>
      <c r="VNL23" s="159"/>
      <c r="VNM23" s="159"/>
      <c r="VNN23" s="159"/>
      <c r="VNO23" s="159"/>
      <c r="VNP23" s="159"/>
      <c r="VNQ23" s="159"/>
      <c r="VNR23" s="159"/>
      <c r="VNS23" s="159"/>
      <c r="VNT23" s="159"/>
      <c r="VNU23" s="159"/>
      <c r="VNV23" s="159"/>
      <c r="VNW23" s="159"/>
      <c r="VNX23" s="159"/>
      <c r="VNY23" s="159"/>
      <c r="VNZ23" s="159"/>
      <c r="VOA23" s="159"/>
      <c r="VOB23" s="159"/>
      <c r="VOC23" s="159"/>
      <c r="VOD23" s="159"/>
      <c r="VOE23" s="159"/>
      <c r="VOF23" s="159"/>
      <c r="VOG23" s="159"/>
      <c r="VOH23" s="159"/>
      <c r="VOI23" s="159"/>
      <c r="VOJ23" s="159"/>
      <c r="VOK23" s="159"/>
      <c r="VOL23" s="159"/>
      <c r="VOM23" s="159"/>
      <c r="VON23" s="159"/>
      <c r="VOO23" s="159"/>
      <c r="VOP23" s="159"/>
      <c r="VOQ23" s="159"/>
      <c r="VOR23" s="159"/>
      <c r="VOS23" s="159"/>
      <c r="VOT23" s="159"/>
      <c r="VOU23" s="159"/>
      <c r="VOV23" s="159"/>
      <c r="VOW23" s="159"/>
      <c r="VOX23" s="159"/>
      <c r="VOY23" s="159"/>
      <c r="VOZ23" s="159"/>
      <c r="VPA23" s="159"/>
      <c r="VPB23" s="159"/>
      <c r="VPC23" s="159"/>
      <c r="VPD23" s="159"/>
      <c r="VPE23" s="159"/>
      <c r="VPF23" s="159"/>
      <c r="VPG23" s="159"/>
      <c r="VPH23" s="159"/>
      <c r="VPI23" s="159"/>
      <c r="VPJ23" s="159"/>
      <c r="VPK23" s="159"/>
      <c r="VPL23" s="159"/>
      <c r="VPM23" s="159"/>
      <c r="VPN23" s="159"/>
      <c r="VPO23" s="159"/>
      <c r="VPP23" s="159"/>
      <c r="VPQ23" s="159"/>
      <c r="VPR23" s="159"/>
      <c r="VPS23" s="159"/>
      <c r="VPT23" s="159"/>
      <c r="VPU23" s="159"/>
      <c r="VPV23" s="159"/>
      <c r="VPW23" s="159"/>
      <c r="VPX23" s="159"/>
      <c r="VPY23" s="159"/>
      <c r="VPZ23" s="159"/>
      <c r="VQA23" s="159"/>
      <c r="VQB23" s="159"/>
      <c r="VQC23" s="159"/>
      <c r="VQD23" s="159"/>
      <c r="VQE23" s="159"/>
      <c r="VQF23" s="159"/>
      <c r="VQG23" s="159"/>
      <c r="VQH23" s="159"/>
      <c r="VQI23" s="159"/>
      <c r="VQJ23" s="159"/>
      <c r="VQK23" s="159"/>
      <c r="VQL23" s="159"/>
      <c r="VQM23" s="159"/>
      <c r="VQN23" s="159"/>
      <c r="VQO23" s="159"/>
      <c r="VQP23" s="159"/>
      <c r="VQQ23" s="159"/>
      <c r="VQR23" s="159"/>
      <c r="VQS23" s="159"/>
      <c r="VQT23" s="159"/>
      <c r="VQU23" s="159"/>
      <c r="VQV23" s="159"/>
      <c r="VQW23" s="159"/>
      <c r="VQX23" s="159"/>
      <c r="VQY23" s="159"/>
      <c r="VQZ23" s="159"/>
      <c r="VRA23" s="159"/>
      <c r="VRB23" s="159"/>
      <c r="VRC23" s="159"/>
      <c r="VRD23" s="159"/>
      <c r="VRE23" s="159"/>
      <c r="VRF23" s="159"/>
      <c r="VRG23" s="159"/>
      <c r="VRH23" s="159"/>
      <c r="VRI23" s="159"/>
      <c r="VRJ23" s="159"/>
      <c r="VRK23" s="159"/>
      <c r="VRL23" s="159"/>
      <c r="VRM23" s="159"/>
      <c r="VRN23" s="159"/>
      <c r="VRO23" s="159"/>
      <c r="VRP23" s="159"/>
      <c r="VRQ23" s="159"/>
      <c r="VRR23" s="159"/>
      <c r="VRS23" s="159"/>
      <c r="VRT23" s="159"/>
      <c r="VRU23" s="159"/>
      <c r="VRV23" s="159"/>
      <c r="VRW23" s="159"/>
      <c r="VRX23" s="159"/>
      <c r="VRY23" s="159"/>
      <c r="VRZ23" s="159"/>
      <c r="VSA23" s="159"/>
      <c r="VSB23" s="159"/>
      <c r="VSC23" s="159"/>
      <c r="VSD23" s="159"/>
      <c r="VSE23" s="159"/>
      <c r="VSF23" s="159"/>
      <c r="VSG23" s="159"/>
      <c r="VSH23" s="159"/>
      <c r="VSI23" s="159"/>
      <c r="VSJ23" s="159"/>
      <c r="VSK23" s="159"/>
      <c r="VSL23" s="159"/>
      <c r="VSM23" s="159"/>
      <c r="VSN23" s="159"/>
      <c r="VSO23" s="159"/>
      <c r="VSP23" s="159"/>
      <c r="VSQ23" s="159"/>
      <c r="VSR23" s="159"/>
      <c r="VSS23" s="159"/>
      <c r="VST23" s="159"/>
      <c r="VSU23" s="159"/>
      <c r="VSV23" s="159"/>
      <c r="VSW23" s="159"/>
      <c r="VSX23" s="159"/>
      <c r="VSY23" s="159"/>
      <c r="VSZ23" s="159"/>
      <c r="VTA23" s="159"/>
      <c r="VTB23" s="159"/>
      <c r="VTC23" s="159"/>
      <c r="VTD23" s="159"/>
      <c r="VTE23" s="159"/>
      <c r="VTF23" s="159"/>
      <c r="VTG23" s="159"/>
      <c r="VTH23" s="159"/>
      <c r="VTI23" s="159"/>
      <c r="VTJ23" s="159"/>
      <c r="VTK23" s="159"/>
      <c r="VTL23" s="159"/>
      <c r="VTM23" s="159"/>
      <c r="VTN23" s="159"/>
      <c r="VTO23" s="159"/>
      <c r="VTP23" s="159"/>
      <c r="VTQ23" s="159"/>
      <c r="VTR23" s="159"/>
      <c r="VTS23" s="159"/>
      <c r="VTT23" s="159"/>
      <c r="VTU23" s="159"/>
      <c r="VTV23" s="159"/>
      <c r="VTW23" s="159"/>
      <c r="VTX23" s="159"/>
      <c r="VTY23" s="159"/>
      <c r="VTZ23" s="159"/>
      <c r="VUA23" s="159"/>
      <c r="VUB23" s="159"/>
      <c r="VUC23" s="159"/>
      <c r="VUD23" s="159"/>
      <c r="VUE23" s="159"/>
      <c r="VUF23" s="159"/>
      <c r="VUG23" s="159"/>
      <c r="VUH23" s="159"/>
      <c r="VUI23" s="159"/>
      <c r="VUJ23" s="159"/>
      <c r="VUK23" s="159"/>
      <c r="VUL23" s="159"/>
      <c r="VUM23" s="159"/>
      <c r="VUN23" s="159"/>
      <c r="VUO23" s="159"/>
      <c r="VUP23" s="159"/>
      <c r="VUQ23" s="159"/>
      <c r="VUR23" s="159"/>
      <c r="VUS23" s="159"/>
      <c r="VUT23" s="159"/>
      <c r="VUU23" s="159"/>
      <c r="VUV23" s="159"/>
      <c r="VUW23" s="159"/>
      <c r="VUX23" s="159"/>
      <c r="VUY23" s="159"/>
      <c r="VUZ23" s="159"/>
      <c r="VVA23" s="159"/>
      <c r="VVB23" s="159"/>
      <c r="VVC23" s="159"/>
      <c r="VVD23" s="159"/>
      <c r="VVE23" s="159"/>
      <c r="VVF23" s="159"/>
      <c r="VVG23" s="159"/>
      <c r="VVH23" s="159"/>
      <c r="VVI23" s="159"/>
      <c r="VVJ23" s="159"/>
      <c r="VVK23" s="159"/>
      <c r="VVL23" s="159"/>
      <c r="VVM23" s="159"/>
      <c r="VVN23" s="159"/>
      <c r="VVO23" s="159"/>
      <c r="VVP23" s="159"/>
      <c r="VVQ23" s="159"/>
      <c r="VVR23" s="159"/>
      <c r="VVS23" s="159"/>
      <c r="VVT23" s="159"/>
      <c r="VVU23" s="159"/>
      <c r="VVV23" s="159"/>
      <c r="VVW23" s="159"/>
      <c r="VVX23" s="159"/>
      <c r="VVY23" s="159"/>
      <c r="VVZ23" s="159"/>
      <c r="VWA23" s="159"/>
      <c r="VWB23" s="159"/>
      <c r="VWC23" s="159"/>
      <c r="VWD23" s="159"/>
      <c r="VWE23" s="159"/>
      <c r="VWF23" s="159"/>
      <c r="VWG23" s="159"/>
      <c r="VWH23" s="159"/>
      <c r="VWI23" s="159"/>
      <c r="VWJ23" s="159"/>
      <c r="VWK23" s="159"/>
      <c r="VWL23" s="159"/>
      <c r="VWM23" s="159"/>
      <c r="VWN23" s="159"/>
      <c r="VWO23" s="159"/>
      <c r="VWP23" s="159"/>
      <c r="VWQ23" s="159"/>
      <c r="VWR23" s="159"/>
      <c r="VWS23" s="159"/>
      <c r="VWT23" s="159"/>
      <c r="VWU23" s="159"/>
      <c r="VWV23" s="159"/>
      <c r="VWW23" s="159"/>
      <c r="VWX23" s="159"/>
      <c r="VWY23" s="159"/>
      <c r="VWZ23" s="159"/>
      <c r="VXA23" s="159"/>
      <c r="VXB23" s="159"/>
      <c r="VXC23" s="159"/>
      <c r="VXD23" s="159"/>
      <c r="VXE23" s="159"/>
      <c r="VXF23" s="159"/>
      <c r="VXG23" s="159"/>
      <c r="VXH23" s="159"/>
      <c r="VXI23" s="159"/>
      <c r="VXJ23" s="159"/>
      <c r="VXK23" s="159"/>
      <c r="VXL23" s="159"/>
      <c r="VXM23" s="159"/>
      <c r="VXN23" s="159"/>
      <c r="VXO23" s="159"/>
      <c r="VXP23" s="159"/>
      <c r="VXQ23" s="159"/>
      <c r="VXR23" s="159"/>
      <c r="VXS23" s="159"/>
      <c r="VXT23" s="159"/>
      <c r="VXU23" s="159"/>
      <c r="VXV23" s="159"/>
      <c r="VXW23" s="159"/>
      <c r="VXX23" s="159"/>
      <c r="VXY23" s="159"/>
      <c r="VXZ23" s="159"/>
      <c r="VYA23" s="159"/>
      <c r="VYB23" s="159"/>
      <c r="VYC23" s="159"/>
      <c r="VYD23" s="159"/>
      <c r="VYE23" s="159"/>
      <c r="VYF23" s="159"/>
      <c r="VYG23" s="159"/>
      <c r="VYH23" s="159"/>
      <c r="VYI23" s="159"/>
      <c r="VYJ23" s="159"/>
      <c r="VYK23" s="159"/>
      <c r="VYL23" s="159"/>
      <c r="VYM23" s="159"/>
      <c r="VYN23" s="159"/>
      <c r="VYO23" s="159"/>
      <c r="VYP23" s="159"/>
      <c r="VYQ23" s="159"/>
      <c r="VYR23" s="159"/>
      <c r="VYS23" s="159"/>
      <c r="VYT23" s="159"/>
      <c r="VYU23" s="159"/>
      <c r="VYV23" s="159"/>
      <c r="VYW23" s="159"/>
      <c r="VYX23" s="159"/>
      <c r="VYY23" s="159"/>
      <c r="VYZ23" s="159"/>
      <c r="VZA23" s="159"/>
      <c r="VZB23" s="159"/>
      <c r="VZC23" s="159"/>
      <c r="VZD23" s="159"/>
      <c r="VZE23" s="159"/>
      <c r="VZF23" s="159"/>
      <c r="VZG23" s="159"/>
      <c r="VZH23" s="159"/>
      <c r="VZI23" s="159"/>
      <c r="VZJ23" s="159"/>
      <c r="VZK23" s="159"/>
      <c r="VZL23" s="159"/>
      <c r="VZM23" s="159"/>
      <c r="VZN23" s="159"/>
      <c r="VZO23" s="159"/>
      <c r="VZP23" s="159"/>
      <c r="VZQ23" s="159"/>
      <c r="VZR23" s="159"/>
      <c r="VZS23" s="159"/>
      <c r="VZT23" s="159"/>
      <c r="VZU23" s="159"/>
      <c r="VZV23" s="159"/>
      <c r="VZW23" s="159"/>
      <c r="VZX23" s="159"/>
      <c r="VZY23" s="159"/>
      <c r="VZZ23" s="159"/>
      <c r="WAA23" s="159"/>
      <c r="WAB23" s="159"/>
      <c r="WAC23" s="159"/>
      <c r="WAD23" s="159"/>
      <c r="WAE23" s="159"/>
      <c r="WAF23" s="159"/>
      <c r="WAG23" s="159"/>
      <c r="WAH23" s="159"/>
      <c r="WAI23" s="159"/>
      <c r="WAJ23" s="159"/>
      <c r="WAK23" s="159"/>
      <c r="WAL23" s="159"/>
      <c r="WAM23" s="159"/>
      <c r="WAN23" s="159"/>
      <c r="WAO23" s="159"/>
      <c r="WAP23" s="159"/>
      <c r="WAQ23" s="159"/>
      <c r="WAR23" s="159"/>
      <c r="WAS23" s="159"/>
      <c r="WAT23" s="159"/>
      <c r="WAU23" s="159"/>
      <c r="WAV23" s="159"/>
      <c r="WAW23" s="159"/>
      <c r="WAX23" s="159"/>
      <c r="WAY23" s="159"/>
      <c r="WAZ23" s="159"/>
      <c r="WBA23" s="159"/>
      <c r="WBB23" s="159"/>
      <c r="WBC23" s="159"/>
      <c r="WBD23" s="159"/>
      <c r="WBE23" s="159"/>
      <c r="WBF23" s="159"/>
      <c r="WBG23" s="159"/>
      <c r="WBH23" s="159"/>
      <c r="WBI23" s="159"/>
      <c r="WBJ23" s="159"/>
      <c r="WBK23" s="159"/>
      <c r="WBL23" s="159"/>
      <c r="WBM23" s="159"/>
      <c r="WBN23" s="159"/>
      <c r="WBO23" s="159"/>
      <c r="WBP23" s="159"/>
      <c r="WBQ23" s="159"/>
      <c r="WBR23" s="159"/>
      <c r="WBS23" s="159"/>
      <c r="WBT23" s="159"/>
      <c r="WBU23" s="159"/>
      <c r="WBV23" s="159"/>
      <c r="WBW23" s="159"/>
      <c r="WBX23" s="159"/>
      <c r="WBY23" s="159"/>
      <c r="WBZ23" s="159"/>
      <c r="WCA23" s="159"/>
      <c r="WCB23" s="159"/>
      <c r="WCC23" s="159"/>
      <c r="WCD23" s="159"/>
      <c r="WCE23" s="159"/>
      <c r="WCF23" s="159"/>
      <c r="WCG23" s="159"/>
      <c r="WCH23" s="159"/>
      <c r="WCI23" s="159"/>
      <c r="WCJ23" s="159"/>
      <c r="WCK23" s="159"/>
      <c r="WCL23" s="159"/>
      <c r="WCM23" s="159"/>
      <c r="WCN23" s="159"/>
      <c r="WCO23" s="159"/>
      <c r="WCP23" s="159"/>
      <c r="WCQ23" s="159"/>
      <c r="WCR23" s="159"/>
      <c r="WCS23" s="159"/>
      <c r="WCT23" s="159"/>
      <c r="WCU23" s="159"/>
      <c r="WCV23" s="159"/>
      <c r="WCW23" s="159"/>
      <c r="WCX23" s="159"/>
      <c r="WCY23" s="159"/>
      <c r="WCZ23" s="159"/>
      <c r="WDA23" s="159"/>
      <c r="WDB23" s="159"/>
      <c r="WDC23" s="159"/>
      <c r="WDD23" s="159"/>
      <c r="WDE23" s="159"/>
      <c r="WDF23" s="159"/>
      <c r="WDG23" s="159"/>
      <c r="WDH23" s="159"/>
      <c r="WDI23" s="159"/>
      <c r="WDJ23" s="159"/>
      <c r="WDK23" s="159"/>
      <c r="WDL23" s="159"/>
      <c r="WDM23" s="159"/>
      <c r="WDN23" s="159"/>
      <c r="WDO23" s="159"/>
      <c r="WDP23" s="159"/>
      <c r="WDQ23" s="159"/>
      <c r="WDR23" s="159"/>
      <c r="WDS23" s="159"/>
      <c r="WDT23" s="159"/>
      <c r="WDU23" s="159"/>
      <c r="WDV23" s="159"/>
      <c r="WDW23" s="159"/>
      <c r="WDX23" s="159"/>
      <c r="WDY23" s="159"/>
      <c r="WDZ23" s="159"/>
      <c r="WEA23" s="159"/>
      <c r="WEB23" s="159"/>
      <c r="WEC23" s="159"/>
      <c r="WED23" s="159"/>
      <c r="WEE23" s="159"/>
      <c r="WEF23" s="159"/>
      <c r="WEG23" s="159"/>
      <c r="WEH23" s="159"/>
      <c r="WEI23" s="159"/>
      <c r="WEJ23" s="159"/>
      <c r="WEK23" s="159"/>
      <c r="WEL23" s="159"/>
      <c r="WEM23" s="159"/>
      <c r="WEN23" s="159"/>
      <c r="WEO23" s="159"/>
      <c r="WEP23" s="159"/>
      <c r="WEQ23" s="159"/>
      <c r="WER23" s="159"/>
      <c r="WES23" s="159"/>
      <c r="WET23" s="159"/>
      <c r="WEU23" s="159"/>
      <c r="WEV23" s="159"/>
      <c r="WEW23" s="159"/>
      <c r="WEX23" s="159"/>
      <c r="WEY23" s="159"/>
      <c r="WEZ23" s="159"/>
      <c r="WFA23" s="159"/>
      <c r="WFB23" s="159"/>
      <c r="WFC23" s="159"/>
      <c r="WFD23" s="159"/>
      <c r="WFE23" s="159"/>
      <c r="WFF23" s="159"/>
      <c r="WFG23" s="159"/>
      <c r="WFH23" s="159"/>
      <c r="WFI23" s="159"/>
      <c r="WFJ23" s="159"/>
      <c r="WFK23" s="159"/>
      <c r="WFL23" s="159"/>
      <c r="WFM23" s="159"/>
      <c r="WFN23" s="159"/>
      <c r="WFO23" s="159"/>
      <c r="WFP23" s="159"/>
      <c r="WFQ23" s="159"/>
      <c r="WFR23" s="159"/>
      <c r="WFS23" s="159"/>
      <c r="WFT23" s="159"/>
      <c r="WFU23" s="159"/>
      <c r="WFV23" s="159"/>
      <c r="WFW23" s="159"/>
      <c r="WFX23" s="159"/>
      <c r="WFY23" s="159"/>
      <c r="WFZ23" s="159"/>
      <c r="WGA23" s="159"/>
      <c r="WGB23" s="159"/>
      <c r="WGC23" s="159"/>
      <c r="WGD23" s="159"/>
      <c r="WGE23" s="159"/>
      <c r="WGF23" s="159"/>
      <c r="WGG23" s="159"/>
      <c r="WGH23" s="159"/>
      <c r="WGI23" s="159"/>
      <c r="WGJ23" s="159"/>
      <c r="WGK23" s="159"/>
      <c r="WGL23" s="159"/>
      <c r="WGM23" s="159"/>
      <c r="WGN23" s="159"/>
      <c r="WGO23" s="159"/>
      <c r="WGP23" s="159"/>
      <c r="WGQ23" s="159"/>
      <c r="WGR23" s="159"/>
      <c r="WGS23" s="159"/>
      <c r="WGT23" s="159"/>
      <c r="WGU23" s="159"/>
      <c r="WGV23" s="159"/>
      <c r="WGW23" s="159"/>
      <c r="WGX23" s="159"/>
      <c r="WGY23" s="159"/>
      <c r="WGZ23" s="159"/>
      <c r="WHA23" s="159"/>
      <c r="WHB23" s="159"/>
      <c r="WHC23" s="159"/>
      <c r="WHD23" s="159"/>
      <c r="WHE23" s="159"/>
      <c r="WHF23" s="159"/>
      <c r="WHG23" s="159"/>
      <c r="WHH23" s="159"/>
      <c r="WHI23" s="159"/>
      <c r="WHJ23" s="159"/>
      <c r="WHK23" s="159"/>
      <c r="WHL23" s="159"/>
      <c r="WHM23" s="159"/>
      <c r="WHN23" s="159"/>
      <c r="WHO23" s="159"/>
      <c r="WHP23" s="159"/>
      <c r="WHQ23" s="159"/>
      <c r="WHR23" s="159"/>
      <c r="WHS23" s="159"/>
      <c r="WHT23" s="159"/>
      <c r="WHU23" s="159"/>
      <c r="WHV23" s="159"/>
      <c r="WHW23" s="159"/>
      <c r="WHX23" s="159"/>
      <c r="WHY23" s="159"/>
      <c r="WHZ23" s="159"/>
      <c r="WIA23" s="159"/>
      <c r="WIB23" s="159"/>
      <c r="WIC23" s="159"/>
      <c r="WID23" s="159"/>
      <c r="WIE23" s="159"/>
      <c r="WIF23" s="159"/>
      <c r="WIG23" s="159"/>
      <c r="WIH23" s="159"/>
      <c r="WII23" s="159"/>
      <c r="WIJ23" s="159"/>
      <c r="WIK23" s="159"/>
      <c r="WIL23" s="159"/>
      <c r="WIM23" s="159"/>
      <c r="WIN23" s="159"/>
      <c r="WIO23" s="159"/>
      <c r="WIP23" s="159"/>
      <c r="WIQ23" s="159"/>
      <c r="WIR23" s="159"/>
      <c r="WIS23" s="159"/>
      <c r="WIT23" s="159"/>
      <c r="WIU23" s="159"/>
      <c r="WIV23" s="159"/>
      <c r="WIW23" s="159"/>
      <c r="WIX23" s="159"/>
      <c r="WIY23" s="159"/>
      <c r="WIZ23" s="159"/>
      <c r="WJA23" s="159"/>
      <c r="WJB23" s="159"/>
      <c r="WJC23" s="159"/>
      <c r="WJD23" s="159"/>
      <c r="WJE23" s="159"/>
      <c r="WJF23" s="159"/>
      <c r="WJG23" s="159"/>
      <c r="WJH23" s="159"/>
      <c r="WJI23" s="159"/>
      <c r="WJJ23" s="159"/>
      <c r="WJK23" s="159"/>
      <c r="WJL23" s="159"/>
      <c r="WJM23" s="159"/>
      <c r="WJN23" s="159"/>
      <c r="WJO23" s="159"/>
      <c r="WJP23" s="159"/>
      <c r="WJQ23" s="159"/>
      <c r="WJR23" s="159"/>
      <c r="WJS23" s="159"/>
      <c r="WJT23" s="159"/>
      <c r="WJU23" s="159"/>
      <c r="WJV23" s="159"/>
      <c r="WJW23" s="159"/>
      <c r="WJX23" s="159"/>
      <c r="WJY23" s="159"/>
      <c r="WJZ23" s="159"/>
      <c r="WKA23" s="159"/>
      <c r="WKB23" s="159"/>
      <c r="WKC23" s="159"/>
      <c r="WKD23" s="159"/>
      <c r="WKE23" s="159"/>
      <c r="WKF23" s="159"/>
      <c r="WKG23" s="159"/>
      <c r="WKH23" s="159"/>
      <c r="WKI23" s="159"/>
      <c r="WKJ23" s="159"/>
      <c r="WKK23" s="159"/>
      <c r="WKL23" s="159"/>
      <c r="WKM23" s="159"/>
      <c r="WKN23" s="159"/>
      <c r="WKO23" s="159"/>
      <c r="WKP23" s="159"/>
      <c r="WKQ23" s="159"/>
      <c r="WKR23" s="159"/>
      <c r="WKS23" s="159"/>
      <c r="WKT23" s="159"/>
      <c r="WKU23" s="159"/>
      <c r="WKV23" s="159"/>
      <c r="WKW23" s="159"/>
      <c r="WKX23" s="159"/>
      <c r="WKY23" s="159"/>
      <c r="WKZ23" s="159"/>
      <c r="WLA23" s="159"/>
      <c r="WLB23" s="159"/>
      <c r="WLC23" s="159"/>
      <c r="WLD23" s="159"/>
      <c r="WLE23" s="159"/>
      <c r="WLF23" s="159"/>
      <c r="WLG23" s="159"/>
      <c r="WLH23" s="159"/>
      <c r="WLI23" s="159"/>
      <c r="WLJ23" s="159"/>
      <c r="WLK23" s="159"/>
      <c r="WLL23" s="159"/>
      <c r="WLM23" s="159"/>
      <c r="WLN23" s="159"/>
      <c r="WLO23" s="159"/>
      <c r="WLP23" s="159"/>
      <c r="WLQ23" s="159"/>
      <c r="WLR23" s="159"/>
      <c r="WLS23" s="159"/>
      <c r="WLT23" s="159"/>
      <c r="WLU23" s="159"/>
      <c r="WLV23" s="159"/>
      <c r="WLW23" s="159"/>
      <c r="WLX23" s="159"/>
      <c r="WLY23" s="159"/>
      <c r="WLZ23" s="159"/>
      <c r="WMA23" s="159"/>
      <c r="WMB23" s="159"/>
      <c r="WMC23" s="159"/>
      <c r="WMD23" s="159"/>
      <c r="WME23" s="159"/>
      <c r="WMF23" s="159"/>
      <c r="WMG23" s="159"/>
      <c r="WMH23" s="159"/>
      <c r="WMI23" s="159"/>
      <c r="WMJ23" s="159"/>
      <c r="WMK23" s="159"/>
      <c r="WML23" s="159"/>
      <c r="WMM23" s="159"/>
      <c r="WMN23" s="159"/>
      <c r="WMO23" s="159"/>
      <c r="WMP23" s="159"/>
      <c r="WMQ23" s="159"/>
      <c r="WMR23" s="159"/>
      <c r="WMS23" s="159"/>
      <c r="WMT23" s="159"/>
      <c r="WMU23" s="159"/>
      <c r="WMV23" s="159"/>
      <c r="WMW23" s="159"/>
      <c r="WMX23" s="159"/>
      <c r="WMY23" s="159"/>
      <c r="WMZ23" s="159"/>
      <c r="WNA23" s="159"/>
      <c r="WNB23" s="159"/>
      <c r="WNC23" s="159"/>
      <c r="WND23" s="159"/>
      <c r="WNE23" s="159"/>
      <c r="WNF23" s="159"/>
      <c r="WNG23" s="159"/>
      <c r="WNH23" s="159"/>
      <c r="WNI23" s="159"/>
      <c r="WNJ23" s="159"/>
      <c r="WNK23" s="159"/>
      <c r="WNL23" s="159"/>
      <c r="WNM23" s="159"/>
      <c r="WNN23" s="159"/>
      <c r="WNO23" s="159"/>
      <c r="WNP23" s="159"/>
      <c r="WNQ23" s="159"/>
      <c r="WNR23" s="159"/>
      <c r="WNS23" s="159"/>
      <c r="WNT23" s="159"/>
      <c r="WNU23" s="159"/>
      <c r="WNV23" s="159"/>
      <c r="WNW23" s="159"/>
      <c r="WNX23" s="159"/>
      <c r="WNY23" s="159"/>
      <c r="WNZ23" s="159"/>
      <c r="WOA23" s="159"/>
      <c r="WOB23" s="159"/>
      <c r="WOC23" s="159"/>
      <c r="WOD23" s="159"/>
      <c r="WOE23" s="159"/>
      <c r="WOF23" s="159"/>
      <c r="WOG23" s="159"/>
      <c r="WOH23" s="159"/>
      <c r="WOI23" s="159"/>
      <c r="WOJ23" s="159"/>
      <c r="WOK23" s="159"/>
      <c r="WOL23" s="159"/>
      <c r="WOM23" s="159"/>
      <c r="WON23" s="159"/>
      <c r="WOO23" s="159"/>
      <c r="WOP23" s="159"/>
      <c r="WOQ23" s="159"/>
      <c r="WOR23" s="159"/>
      <c r="WOS23" s="159"/>
      <c r="WOT23" s="159"/>
      <c r="WOU23" s="159"/>
      <c r="WOV23" s="159"/>
      <c r="WOW23" s="159"/>
      <c r="WOX23" s="159"/>
      <c r="WOY23" s="159"/>
      <c r="WOZ23" s="159"/>
      <c r="WPA23" s="159"/>
      <c r="WPB23" s="159"/>
      <c r="WPC23" s="159"/>
      <c r="WPD23" s="159"/>
      <c r="WPE23" s="159"/>
      <c r="WPF23" s="159"/>
      <c r="WPG23" s="159"/>
      <c r="WPH23" s="159"/>
      <c r="WPI23" s="159"/>
      <c r="WPJ23" s="159"/>
      <c r="WPK23" s="159"/>
      <c r="WPL23" s="159"/>
      <c r="WPM23" s="159"/>
      <c r="WPN23" s="159"/>
      <c r="WPO23" s="159"/>
      <c r="WPP23" s="159"/>
      <c r="WPQ23" s="159"/>
      <c r="WPR23" s="159"/>
      <c r="WPS23" s="159"/>
      <c r="WPT23" s="159"/>
      <c r="WPU23" s="159"/>
      <c r="WPV23" s="159"/>
      <c r="WPW23" s="159"/>
      <c r="WPX23" s="159"/>
      <c r="WPY23" s="159"/>
      <c r="WPZ23" s="159"/>
      <c r="WQA23" s="159"/>
      <c r="WQB23" s="159"/>
      <c r="WQC23" s="159"/>
      <c r="WQD23" s="159"/>
      <c r="WQE23" s="159"/>
      <c r="WQF23" s="159"/>
      <c r="WQG23" s="159"/>
      <c r="WQH23" s="159"/>
      <c r="WQI23" s="159"/>
      <c r="WQJ23" s="159"/>
      <c r="WQK23" s="159"/>
      <c r="WQL23" s="159"/>
      <c r="WQM23" s="159"/>
      <c r="WQN23" s="159"/>
      <c r="WQO23" s="159"/>
      <c r="WQP23" s="159"/>
      <c r="WQQ23" s="159"/>
      <c r="WQR23" s="159"/>
      <c r="WQS23" s="159"/>
      <c r="WQT23" s="159"/>
      <c r="WQU23" s="159"/>
      <c r="WQV23" s="159"/>
      <c r="WQW23" s="159"/>
      <c r="WQX23" s="159"/>
      <c r="WQY23" s="159"/>
      <c r="WQZ23" s="159"/>
      <c r="WRA23" s="159"/>
      <c r="WRB23" s="159"/>
      <c r="WRC23" s="159"/>
      <c r="WRD23" s="159"/>
      <c r="WRE23" s="159"/>
      <c r="WRF23" s="159"/>
      <c r="WRG23" s="159"/>
      <c r="WRH23" s="159"/>
      <c r="WRI23" s="159"/>
      <c r="WRJ23" s="159"/>
      <c r="WRK23" s="159"/>
      <c r="WRL23" s="159"/>
      <c r="WRM23" s="159"/>
      <c r="WRN23" s="159"/>
      <c r="WRO23" s="159"/>
      <c r="WRP23" s="159"/>
      <c r="WRQ23" s="159"/>
      <c r="WRR23" s="159"/>
      <c r="WRS23" s="159"/>
      <c r="WRT23" s="159"/>
      <c r="WRU23" s="159"/>
      <c r="WRV23" s="159"/>
      <c r="WRW23" s="159"/>
      <c r="WRX23" s="159"/>
      <c r="WRY23" s="159"/>
      <c r="WRZ23" s="159"/>
      <c r="WSA23" s="159"/>
      <c r="WSB23" s="159"/>
      <c r="WSC23" s="159"/>
      <c r="WSD23" s="159"/>
      <c r="WSE23" s="159"/>
      <c r="WSF23" s="159"/>
      <c r="WSG23" s="159"/>
      <c r="WSH23" s="159"/>
      <c r="WSI23" s="159"/>
      <c r="WSJ23" s="159"/>
      <c r="WSK23" s="159"/>
      <c r="WSL23" s="159"/>
      <c r="WSM23" s="159"/>
      <c r="WSN23" s="159"/>
      <c r="WSO23" s="159"/>
      <c r="WSP23" s="159"/>
      <c r="WSQ23" s="159"/>
      <c r="WSR23" s="159"/>
      <c r="WSS23" s="159"/>
      <c r="WST23" s="159"/>
      <c r="WSU23" s="159"/>
      <c r="WSV23" s="159"/>
      <c r="WSW23" s="159"/>
      <c r="WSX23" s="159"/>
      <c r="WSY23" s="159"/>
      <c r="WSZ23" s="159"/>
      <c r="WTA23" s="159"/>
      <c r="WTB23" s="159"/>
      <c r="WTC23" s="159"/>
      <c r="WTD23" s="159"/>
      <c r="WTE23" s="159"/>
      <c r="WTF23" s="159"/>
      <c r="WTG23" s="159"/>
      <c r="WTH23" s="159"/>
      <c r="WTI23" s="159"/>
      <c r="WTJ23" s="159"/>
      <c r="WTK23" s="159"/>
      <c r="WTL23" s="159"/>
      <c r="WTM23" s="159"/>
      <c r="WTN23" s="159"/>
      <c r="WTO23" s="159"/>
      <c r="WTP23" s="159"/>
      <c r="WTQ23" s="159"/>
      <c r="WTR23" s="159"/>
      <c r="WTS23" s="159"/>
      <c r="WTT23" s="159"/>
      <c r="WTU23" s="159"/>
      <c r="WTV23" s="159"/>
      <c r="WTW23" s="159"/>
      <c r="WTX23" s="159"/>
      <c r="WTY23" s="159"/>
      <c r="WTZ23" s="159"/>
      <c r="WUA23" s="159"/>
      <c r="WUB23" s="159"/>
      <c r="WUC23" s="159"/>
      <c r="WUD23" s="159"/>
      <c r="WUE23" s="159"/>
      <c r="WUF23" s="159"/>
      <c r="WUG23" s="159"/>
      <c r="WUH23" s="159"/>
      <c r="WUI23" s="159"/>
      <c r="WUJ23" s="159"/>
      <c r="WUK23" s="159"/>
      <c r="WUL23" s="159"/>
      <c r="WUM23" s="159"/>
      <c r="WUN23" s="159"/>
      <c r="WUO23" s="159"/>
      <c r="WUP23" s="159"/>
      <c r="WUQ23" s="159"/>
      <c r="WUR23" s="159"/>
      <c r="WUS23" s="159"/>
      <c r="WUT23" s="159"/>
      <c r="WUU23" s="159"/>
      <c r="WUV23" s="159"/>
      <c r="WUW23" s="159"/>
      <c r="WUX23" s="159"/>
      <c r="WUY23" s="159"/>
      <c r="WUZ23" s="159"/>
      <c r="WVA23" s="159"/>
      <c r="WVB23" s="159"/>
      <c r="WVC23" s="159"/>
      <c r="WVD23" s="159"/>
      <c r="WVE23" s="159"/>
      <c r="WVF23" s="159"/>
      <c r="WVG23" s="159"/>
      <c r="WVH23" s="159"/>
      <c r="WVI23" s="159"/>
      <c r="WVJ23" s="159"/>
      <c r="WVK23" s="159"/>
      <c r="WVL23" s="159"/>
      <c r="WVM23" s="159"/>
      <c r="WVN23" s="159"/>
      <c r="WVO23" s="159"/>
      <c r="WVP23" s="159"/>
      <c r="WVQ23" s="159"/>
      <c r="WVR23" s="159"/>
      <c r="WVS23" s="159"/>
      <c r="WVT23" s="159"/>
      <c r="WVU23" s="159"/>
      <c r="WVV23" s="159"/>
      <c r="WVW23" s="159"/>
      <c r="WVX23" s="159"/>
      <c r="WVY23" s="159"/>
      <c r="WVZ23" s="159"/>
      <c r="WWA23" s="159"/>
      <c r="WWB23" s="159"/>
      <c r="WWC23" s="159"/>
      <c r="WWD23" s="159"/>
      <c r="WWE23" s="159"/>
      <c r="WWF23" s="159"/>
      <c r="WWG23" s="159"/>
      <c r="WWH23" s="159"/>
      <c r="WWI23" s="159"/>
      <c r="WWJ23" s="159"/>
      <c r="WWK23" s="159"/>
      <c r="WWL23" s="159"/>
      <c r="WWM23" s="159"/>
      <c r="WWN23" s="159"/>
      <c r="WWO23" s="159"/>
      <c r="WWP23" s="159"/>
      <c r="WWQ23" s="159"/>
      <c r="WWR23" s="159"/>
      <c r="WWS23" s="159"/>
      <c r="WWT23" s="159"/>
      <c r="WWU23" s="159"/>
      <c r="WWV23" s="159"/>
      <c r="WWW23" s="159"/>
      <c r="WWX23" s="159"/>
      <c r="WWY23" s="159"/>
      <c r="WWZ23" s="159"/>
      <c r="WXA23" s="159"/>
      <c r="WXB23" s="159"/>
      <c r="WXC23" s="159"/>
      <c r="WXD23" s="159"/>
      <c r="WXE23" s="159"/>
      <c r="WXF23" s="159"/>
      <c r="WXG23" s="159"/>
      <c r="WXH23" s="159"/>
      <c r="WXI23" s="159"/>
      <c r="WXJ23" s="159"/>
      <c r="WXK23" s="159"/>
      <c r="WXL23" s="159"/>
      <c r="WXM23" s="159"/>
      <c r="WXN23" s="159"/>
      <c r="WXO23" s="159"/>
      <c r="WXP23" s="159"/>
      <c r="WXQ23" s="159"/>
      <c r="WXR23" s="159"/>
      <c r="WXS23" s="159"/>
      <c r="WXT23" s="159"/>
      <c r="WXU23" s="159"/>
      <c r="WXV23" s="159"/>
      <c r="WXW23" s="159"/>
      <c r="WXX23" s="159"/>
      <c r="WXY23" s="159"/>
      <c r="WXZ23" s="159"/>
      <c r="WYA23" s="159"/>
      <c r="WYB23" s="159"/>
      <c r="WYC23" s="159"/>
      <c r="WYD23" s="159"/>
      <c r="WYE23" s="159"/>
      <c r="WYF23" s="159"/>
      <c r="WYG23" s="159"/>
      <c r="WYH23" s="159"/>
      <c r="WYI23" s="159"/>
      <c r="WYJ23" s="159"/>
      <c r="WYK23" s="159"/>
      <c r="WYL23" s="159"/>
      <c r="WYM23" s="159"/>
      <c r="WYN23" s="159"/>
      <c r="WYO23" s="159"/>
      <c r="WYP23" s="159"/>
      <c r="WYQ23" s="159"/>
      <c r="WYR23" s="159"/>
      <c r="WYS23" s="159"/>
      <c r="WYT23" s="159"/>
      <c r="WYU23" s="159"/>
      <c r="WYV23" s="159"/>
      <c r="WYW23" s="159"/>
      <c r="WYX23" s="159"/>
      <c r="WYY23" s="159"/>
      <c r="WYZ23" s="159"/>
      <c r="WZA23" s="159"/>
      <c r="WZB23" s="159"/>
      <c r="WZC23" s="159"/>
      <c r="WZD23" s="159"/>
      <c r="WZE23" s="159"/>
      <c r="WZF23" s="159"/>
      <c r="WZG23" s="159"/>
      <c r="WZH23" s="159"/>
      <c r="WZI23" s="159"/>
      <c r="WZJ23" s="159"/>
      <c r="WZK23" s="159"/>
      <c r="WZL23" s="159"/>
      <c r="WZM23" s="159"/>
      <c r="WZN23" s="159"/>
    </row>
    <row r="24" spans="1:16238" ht="14.25" x14ac:dyDescent="0.15">
      <c r="A24" s="150">
        <v>21</v>
      </c>
      <c r="B24" s="151">
        <v>1</v>
      </c>
      <c r="C24" s="151">
        <v>2</v>
      </c>
      <c r="D24" s="151">
        <v>202</v>
      </c>
      <c r="E24" s="151" t="str">
        <f t="shared" si="8"/>
        <v>2</v>
      </c>
      <c r="F24" s="151" t="str">
        <f t="shared" si="2"/>
        <v>2</v>
      </c>
      <c r="G24" s="151">
        <v>10</v>
      </c>
      <c r="H24" s="152" t="str">
        <f t="shared" si="9"/>
        <v>2/10</v>
      </c>
      <c r="I24" s="153" t="s">
        <v>2179</v>
      </c>
      <c r="J24" s="154" t="s">
        <v>196</v>
      </c>
      <c r="K24" s="151" t="s">
        <v>2180</v>
      </c>
      <c r="L24" s="155">
        <v>62.31</v>
      </c>
      <c r="M24" s="155">
        <v>51.68</v>
      </c>
      <c r="N24" s="156">
        <v>18000</v>
      </c>
      <c r="O24" s="157">
        <f t="shared" si="7"/>
        <v>1121580</v>
      </c>
      <c r="P24" s="156">
        <f t="shared" si="3"/>
        <v>21702.400000000001</v>
      </c>
      <c r="Q24" s="143">
        <f t="shared" si="1"/>
        <v>1121580.0320000001</v>
      </c>
      <c r="R24" s="158">
        <v>10656</v>
      </c>
      <c r="S24" s="143">
        <f t="shared" si="4"/>
        <v>1121580</v>
      </c>
      <c r="T24" s="143">
        <f t="shared" si="5"/>
        <v>0</v>
      </c>
      <c r="U24" s="143">
        <f t="shared" si="6"/>
        <v>7344</v>
      </c>
      <c r="AM24" s="159"/>
    </row>
    <row r="25" spans="1:16238" ht="14.25" x14ac:dyDescent="0.15">
      <c r="A25" s="150">
        <v>22</v>
      </c>
      <c r="B25" s="151">
        <v>1</v>
      </c>
      <c r="C25" s="151">
        <v>2</v>
      </c>
      <c r="D25" s="151">
        <v>203</v>
      </c>
      <c r="E25" s="151" t="str">
        <f t="shared" si="8"/>
        <v>2</v>
      </c>
      <c r="F25" s="151" t="str">
        <f t="shared" si="2"/>
        <v>3</v>
      </c>
      <c r="G25" s="151">
        <v>10</v>
      </c>
      <c r="H25" s="152" t="str">
        <f t="shared" si="9"/>
        <v>2/10</v>
      </c>
      <c r="I25" s="153" t="s">
        <v>2179</v>
      </c>
      <c r="J25" s="154" t="s">
        <v>1515</v>
      </c>
      <c r="K25" s="151" t="s">
        <v>2180</v>
      </c>
      <c r="L25" s="155">
        <v>62.31</v>
      </c>
      <c r="M25" s="155">
        <v>51.68</v>
      </c>
      <c r="N25" s="156">
        <v>18000</v>
      </c>
      <c r="O25" s="157">
        <f t="shared" si="7"/>
        <v>1121580</v>
      </c>
      <c r="P25" s="156">
        <f t="shared" si="3"/>
        <v>21702.400000000001</v>
      </c>
      <c r="Q25" s="143">
        <f t="shared" si="1"/>
        <v>1121580.0320000001</v>
      </c>
      <c r="R25" s="158">
        <v>10656</v>
      </c>
      <c r="S25" s="143">
        <f t="shared" si="4"/>
        <v>1121580</v>
      </c>
      <c r="T25" s="143">
        <f t="shared" si="5"/>
        <v>0</v>
      </c>
      <c r="U25" s="143">
        <f t="shared" si="6"/>
        <v>7344</v>
      </c>
      <c r="AM25" s="159"/>
    </row>
    <row r="26" spans="1:16238" ht="14.25" x14ac:dyDescent="0.15">
      <c r="A26" s="150">
        <v>23</v>
      </c>
      <c r="B26" s="151">
        <v>1</v>
      </c>
      <c r="C26" s="151">
        <v>2</v>
      </c>
      <c r="D26" s="151">
        <v>303</v>
      </c>
      <c r="E26" s="151" t="str">
        <f t="shared" si="8"/>
        <v>3</v>
      </c>
      <c r="F26" s="151" t="str">
        <f t="shared" si="2"/>
        <v>3</v>
      </c>
      <c r="G26" s="151">
        <v>10</v>
      </c>
      <c r="H26" s="152" t="str">
        <f t="shared" si="9"/>
        <v>3/10</v>
      </c>
      <c r="I26" s="153" t="s">
        <v>2179</v>
      </c>
      <c r="J26" s="154" t="s">
        <v>1515</v>
      </c>
      <c r="K26" s="151" t="s">
        <v>2180</v>
      </c>
      <c r="L26" s="155">
        <v>62.31</v>
      </c>
      <c r="M26" s="155">
        <v>51.68</v>
      </c>
      <c r="N26" s="156">
        <v>18000</v>
      </c>
      <c r="O26" s="157">
        <f t="shared" si="7"/>
        <v>1121580</v>
      </c>
      <c r="P26" s="156">
        <f t="shared" si="3"/>
        <v>21702.400000000001</v>
      </c>
      <c r="Q26" s="143">
        <f t="shared" si="1"/>
        <v>1121580.0320000001</v>
      </c>
      <c r="R26" s="158">
        <v>11090</v>
      </c>
      <c r="S26" s="143">
        <f t="shared" si="4"/>
        <v>1121580</v>
      </c>
      <c r="T26" s="143">
        <f t="shared" si="5"/>
        <v>0</v>
      </c>
      <c r="U26" s="143">
        <f t="shared" si="6"/>
        <v>6910</v>
      </c>
    </row>
    <row r="27" spans="1:16238" ht="14.25" x14ac:dyDescent="0.15">
      <c r="A27" s="150">
        <v>24</v>
      </c>
      <c r="B27" s="151">
        <v>1</v>
      </c>
      <c r="C27" s="151">
        <v>2</v>
      </c>
      <c r="D27" s="151">
        <v>402</v>
      </c>
      <c r="E27" s="151" t="str">
        <f t="shared" si="8"/>
        <v>4</v>
      </c>
      <c r="F27" s="151" t="str">
        <f t="shared" si="2"/>
        <v>2</v>
      </c>
      <c r="G27" s="151">
        <v>10</v>
      </c>
      <c r="H27" s="152" t="str">
        <f t="shared" si="9"/>
        <v>4/10</v>
      </c>
      <c r="I27" s="153" t="s">
        <v>2179</v>
      </c>
      <c r="J27" s="154" t="s">
        <v>196</v>
      </c>
      <c r="K27" s="151" t="s">
        <v>2180</v>
      </c>
      <c r="L27" s="155">
        <v>62.31</v>
      </c>
      <c r="M27" s="155">
        <v>51.68</v>
      </c>
      <c r="N27" s="156">
        <v>18000</v>
      </c>
      <c r="O27" s="157">
        <f t="shared" si="7"/>
        <v>1121580</v>
      </c>
      <c r="P27" s="156">
        <f t="shared" si="3"/>
        <v>21702.400000000001</v>
      </c>
      <c r="Q27" s="143">
        <f t="shared" si="1"/>
        <v>1121580.0320000001</v>
      </c>
      <c r="R27" s="158">
        <v>11130</v>
      </c>
      <c r="S27" s="143">
        <f t="shared" si="4"/>
        <v>1121580</v>
      </c>
      <c r="T27" s="143">
        <f t="shared" si="5"/>
        <v>0</v>
      </c>
      <c r="U27" s="143">
        <f t="shared" si="6"/>
        <v>6870</v>
      </c>
    </row>
    <row r="28" spans="1:16238" ht="14.25" x14ac:dyDescent="0.15">
      <c r="A28" s="150">
        <v>25</v>
      </c>
      <c r="B28" s="151">
        <v>1</v>
      </c>
      <c r="C28" s="151">
        <v>2</v>
      </c>
      <c r="D28" s="151">
        <v>403</v>
      </c>
      <c r="E28" s="151" t="str">
        <f t="shared" si="8"/>
        <v>4</v>
      </c>
      <c r="F28" s="151" t="str">
        <f t="shared" si="2"/>
        <v>3</v>
      </c>
      <c r="G28" s="151">
        <v>10</v>
      </c>
      <c r="H28" s="152" t="str">
        <f t="shared" si="9"/>
        <v>4/10</v>
      </c>
      <c r="I28" s="153" t="s">
        <v>2179</v>
      </c>
      <c r="J28" s="154" t="s">
        <v>1515</v>
      </c>
      <c r="K28" s="151" t="s">
        <v>2180</v>
      </c>
      <c r="L28" s="155">
        <v>62.31</v>
      </c>
      <c r="M28" s="155">
        <v>51.68</v>
      </c>
      <c r="N28" s="156">
        <v>18000</v>
      </c>
      <c r="O28" s="157">
        <f t="shared" si="7"/>
        <v>1121580</v>
      </c>
      <c r="P28" s="156">
        <f t="shared" si="3"/>
        <v>21702.400000000001</v>
      </c>
      <c r="Q28" s="143">
        <f t="shared" si="1"/>
        <v>1121580.0320000001</v>
      </c>
      <c r="R28" s="158">
        <v>11130</v>
      </c>
      <c r="S28" s="143">
        <f t="shared" si="4"/>
        <v>1121580</v>
      </c>
      <c r="T28" s="143">
        <f t="shared" si="5"/>
        <v>0</v>
      </c>
      <c r="U28" s="143">
        <f t="shared" si="6"/>
        <v>6870</v>
      </c>
    </row>
    <row r="29" spans="1:16238" ht="14.25" x14ac:dyDescent="0.15">
      <c r="A29" s="150">
        <v>26</v>
      </c>
      <c r="B29" s="151">
        <v>1</v>
      </c>
      <c r="C29" s="151">
        <v>2</v>
      </c>
      <c r="D29" s="151">
        <v>502</v>
      </c>
      <c r="E29" s="151" t="str">
        <f t="shared" si="8"/>
        <v>5</v>
      </c>
      <c r="F29" s="151" t="str">
        <f t="shared" si="2"/>
        <v>2</v>
      </c>
      <c r="G29" s="151">
        <v>10</v>
      </c>
      <c r="H29" s="152" t="str">
        <f t="shared" si="9"/>
        <v>5/10</v>
      </c>
      <c r="I29" s="153" t="s">
        <v>2179</v>
      </c>
      <c r="J29" s="154" t="s">
        <v>196</v>
      </c>
      <c r="K29" s="151" t="s">
        <v>2180</v>
      </c>
      <c r="L29" s="155">
        <v>62.31</v>
      </c>
      <c r="M29" s="155">
        <v>51.68</v>
      </c>
      <c r="N29" s="156">
        <v>18000</v>
      </c>
      <c r="O29" s="157">
        <f t="shared" si="7"/>
        <v>1121580</v>
      </c>
      <c r="P29" s="156">
        <f t="shared" si="3"/>
        <v>21702.400000000001</v>
      </c>
      <c r="Q29" s="143">
        <f t="shared" si="1"/>
        <v>1121580.0320000001</v>
      </c>
      <c r="R29" s="158">
        <v>11170</v>
      </c>
      <c r="S29" s="143">
        <f t="shared" si="4"/>
        <v>1121580</v>
      </c>
      <c r="T29" s="143">
        <f t="shared" si="5"/>
        <v>0</v>
      </c>
      <c r="U29" s="143">
        <f t="shared" si="6"/>
        <v>6830</v>
      </c>
    </row>
    <row r="30" spans="1:16238" ht="14.25" x14ac:dyDescent="0.15">
      <c r="A30" s="150">
        <v>27</v>
      </c>
      <c r="B30" s="151">
        <v>1</v>
      </c>
      <c r="C30" s="151">
        <v>2</v>
      </c>
      <c r="D30" s="151">
        <v>503</v>
      </c>
      <c r="E30" s="151" t="str">
        <f t="shared" si="8"/>
        <v>5</v>
      </c>
      <c r="F30" s="151" t="str">
        <f t="shared" si="2"/>
        <v>3</v>
      </c>
      <c r="G30" s="151">
        <v>10</v>
      </c>
      <c r="H30" s="152" t="str">
        <f t="shared" si="9"/>
        <v>5/10</v>
      </c>
      <c r="I30" s="153" t="s">
        <v>2179</v>
      </c>
      <c r="J30" s="154" t="s">
        <v>1515</v>
      </c>
      <c r="K30" s="151" t="s">
        <v>2180</v>
      </c>
      <c r="L30" s="155">
        <v>62.31</v>
      </c>
      <c r="M30" s="155">
        <v>51.68</v>
      </c>
      <c r="N30" s="156">
        <v>18000</v>
      </c>
      <c r="O30" s="157">
        <f t="shared" si="7"/>
        <v>1121580</v>
      </c>
      <c r="P30" s="156">
        <f t="shared" si="3"/>
        <v>21702.400000000001</v>
      </c>
      <c r="Q30" s="143">
        <f t="shared" si="1"/>
        <v>1121580.0320000001</v>
      </c>
      <c r="R30" s="158">
        <v>11170</v>
      </c>
      <c r="S30" s="143">
        <f t="shared" si="4"/>
        <v>1121580</v>
      </c>
      <c r="T30" s="143">
        <f t="shared" si="5"/>
        <v>0</v>
      </c>
      <c r="U30" s="143">
        <f t="shared" si="6"/>
        <v>6830</v>
      </c>
    </row>
    <row r="31" spans="1:16238" ht="14.25" x14ac:dyDescent="0.15">
      <c r="A31" s="150">
        <v>28</v>
      </c>
      <c r="B31" s="151">
        <v>1</v>
      </c>
      <c r="C31" s="151">
        <v>2</v>
      </c>
      <c r="D31" s="151">
        <v>602</v>
      </c>
      <c r="E31" s="151" t="str">
        <f t="shared" si="8"/>
        <v>6</v>
      </c>
      <c r="F31" s="151" t="str">
        <f t="shared" si="2"/>
        <v>2</v>
      </c>
      <c r="G31" s="151">
        <v>10</v>
      </c>
      <c r="H31" s="152" t="str">
        <f t="shared" si="9"/>
        <v>6/10</v>
      </c>
      <c r="I31" s="153" t="s">
        <v>2179</v>
      </c>
      <c r="J31" s="154" t="s">
        <v>196</v>
      </c>
      <c r="K31" s="151" t="s">
        <v>2180</v>
      </c>
      <c r="L31" s="155">
        <v>62.31</v>
      </c>
      <c r="M31" s="155">
        <v>51.68</v>
      </c>
      <c r="N31" s="156">
        <v>18000</v>
      </c>
      <c r="O31" s="157">
        <f t="shared" si="7"/>
        <v>1121580</v>
      </c>
      <c r="P31" s="156">
        <f t="shared" si="3"/>
        <v>21702.400000000001</v>
      </c>
      <c r="Q31" s="143">
        <f t="shared" si="1"/>
        <v>1121580.0320000001</v>
      </c>
      <c r="R31" s="158">
        <v>11210</v>
      </c>
      <c r="S31" s="143">
        <f t="shared" si="4"/>
        <v>1121580</v>
      </c>
      <c r="T31" s="143">
        <f t="shared" si="5"/>
        <v>0</v>
      </c>
      <c r="U31" s="143">
        <f t="shared" si="6"/>
        <v>6790</v>
      </c>
    </row>
    <row r="32" spans="1:16238" ht="14.25" x14ac:dyDescent="0.15">
      <c r="A32" s="150">
        <v>29</v>
      </c>
      <c r="B32" s="151">
        <v>1</v>
      </c>
      <c r="C32" s="151">
        <v>2</v>
      </c>
      <c r="D32" s="151">
        <v>603</v>
      </c>
      <c r="E32" s="151" t="str">
        <f t="shared" si="8"/>
        <v>6</v>
      </c>
      <c r="F32" s="151" t="str">
        <f t="shared" si="2"/>
        <v>3</v>
      </c>
      <c r="G32" s="151">
        <v>10</v>
      </c>
      <c r="H32" s="152" t="str">
        <f t="shared" si="9"/>
        <v>6/10</v>
      </c>
      <c r="I32" s="153" t="s">
        <v>2179</v>
      </c>
      <c r="J32" s="154" t="s">
        <v>1515</v>
      </c>
      <c r="K32" s="151" t="s">
        <v>2180</v>
      </c>
      <c r="L32" s="155">
        <v>62.31</v>
      </c>
      <c r="M32" s="155">
        <v>51.68</v>
      </c>
      <c r="N32" s="156">
        <v>18000</v>
      </c>
      <c r="O32" s="157">
        <f t="shared" si="7"/>
        <v>1121580</v>
      </c>
      <c r="P32" s="156">
        <f t="shared" si="3"/>
        <v>21702.400000000001</v>
      </c>
      <c r="Q32" s="143">
        <f t="shared" si="1"/>
        <v>1121580.0320000001</v>
      </c>
      <c r="R32" s="158">
        <v>11210</v>
      </c>
      <c r="S32" s="143">
        <f t="shared" si="4"/>
        <v>1121580</v>
      </c>
      <c r="T32" s="143">
        <f t="shared" si="5"/>
        <v>0</v>
      </c>
      <c r="U32" s="143">
        <f t="shared" si="6"/>
        <v>6790</v>
      </c>
    </row>
    <row r="33" spans="1:21" ht="14.25" x14ac:dyDescent="0.15">
      <c r="A33" s="150">
        <v>30</v>
      </c>
      <c r="B33" s="151">
        <v>1</v>
      </c>
      <c r="C33" s="151">
        <v>2</v>
      </c>
      <c r="D33" s="151">
        <v>702</v>
      </c>
      <c r="E33" s="151" t="str">
        <f t="shared" si="8"/>
        <v>7</v>
      </c>
      <c r="F33" s="151" t="str">
        <f t="shared" si="2"/>
        <v>2</v>
      </c>
      <c r="G33" s="151">
        <v>10</v>
      </c>
      <c r="H33" s="152" t="str">
        <f t="shared" si="9"/>
        <v>7/10</v>
      </c>
      <c r="I33" s="153" t="s">
        <v>2179</v>
      </c>
      <c r="J33" s="154" t="s">
        <v>196</v>
      </c>
      <c r="K33" s="151" t="s">
        <v>2180</v>
      </c>
      <c r="L33" s="155">
        <v>62.31</v>
      </c>
      <c r="M33" s="155">
        <v>51.68</v>
      </c>
      <c r="N33" s="156">
        <v>18000</v>
      </c>
      <c r="O33" s="157">
        <f t="shared" si="7"/>
        <v>1121580</v>
      </c>
      <c r="P33" s="156">
        <f t="shared" si="3"/>
        <v>21702.400000000001</v>
      </c>
      <c r="Q33" s="143">
        <f t="shared" si="1"/>
        <v>1121580.0320000001</v>
      </c>
      <c r="R33" s="158">
        <v>11250</v>
      </c>
      <c r="S33" s="143">
        <f t="shared" si="4"/>
        <v>1121580</v>
      </c>
      <c r="T33" s="143">
        <f t="shared" si="5"/>
        <v>0</v>
      </c>
      <c r="U33" s="143">
        <f t="shared" si="6"/>
        <v>6750</v>
      </c>
    </row>
    <row r="34" spans="1:21" ht="14.25" x14ac:dyDescent="0.15">
      <c r="A34" s="150">
        <v>31</v>
      </c>
      <c r="B34" s="151">
        <v>1</v>
      </c>
      <c r="C34" s="151">
        <v>2</v>
      </c>
      <c r="D34" s="151">
        <v>703</v>
      </c>
      <c r="E34" s="151" t="str">
        <f t="shared" si="8"/>
        <v>7</v>
      </c>
      <c r="F34" s="151" t="str">
        <f t="shared" si="2"/>
        <v>3</v>
      </c>
      <c r="G34" s="151">
        <v>10</v>
      </c>
      <c r="H34" s="152" t="str">
        <f t="shared" si="9"/>
        <v>7/10</v>
      </c>
      <c r="I34" s="153" t="s">
        <v>2179</v>
      </c>
      <c r="J34" s="154" t="s">
        <v>1515</v>
      </c>
      <c r="K34" s="151" t="s">
        <v>2180</v>
      </c>
      <c r="L34" s="155">
        <v>62.31</v>
      </c>
      <c r="M34" s="155">
        <v>51.68</v>
      </c>
      <c r="N34" s="156">
        <v>18000</v>
      </c>
      <c r="O34" s="157">
        <f t="shared" si="7"/>
        <v>1121580</v>
      </c>
      <c r="P34" s="156">
        <f t="shared" si="3"/>
        <v>21702.400000000001</v>
      </c>
      <c r="Q34" s="143">
        <f t="shared" si="1"/>
        <v>1121580.0320000001</v>
      </c>
      <c r="R34" s="158">
        <v>11250</v>
      </c>
      <c r="S34" s="143">
        <f t="shared" si="4"/>
        <v>1121580</v>
      </c>
      <c r="T34" s="143">
        <f t="shared" si="5"/>
        <v>0</v>
      </c>
      <c r="U34" s="143">
        <f t="shared" si="6"/>
        <v>6750</v>
      </c>
    </row>
    <row r="35" spans="1:21" ht="14.25" x14ac:dyDescent="0.15">
      <c r="A35" s="150">
        <v>32</v>
      </c>
      <c r="B35" s="151">
        <v>1</v>
      </c>
      <c r="C35" s="151">
        <v>2</v>
      </c>
      <c r="D35" s="151">
        <v>802</v>
      </c>
      <c r="E35" s="151" t="str">
        <f t="shared" si="8"/>
        <v>8</v>
      </c>
      <c r="F35" s="151" t="str">
        <f t="shared" si="2"/>
        <v>2</v>
      </c>
      <c r="G35" s="151">
        <v>10</v>
      </c>
      <c r="H35" s="152" t="str">
        <f t="shared" si="9"/>
        <v>8/10</v>
      </c>
      <c r="I35" s="153" t="s">
        <v>2179</v>
      </c>
      <c r="J35" s="154" t="s">
        <v>196</v>
      </c>
      <c r="K35" s="151" t="s">
        <v>2180</v>
      </c>
      <c r="L35" s="155">
        <v>62.31</v>
      </c>
      <c r="M35" s="155">
        <v>51.68</v>
      </c>
      <c r="N35" s="156">
        <v>18000</v>
      </c>
      <c r="O35" s="157">
        <f t="shared" si="7"/>
        <v>1121580</v>
      </c>
      <c r="P35" s="156">
        <f t="shared" si="3"/>
        <v>21702.400000000001</v>
      </c>
      <c r="Q35" s="143">
        <f t="shared" si="1"/>
        <v>1121580.0320000001</v>
      </c>
      <c r="R35" s="158">
        <v>11210</v>
      </c>
      <c r="S35" s="143">
        <f t="shared" si="4"/>
        <v>1121580</v>
      </c>
      <c r="T35" s="143">
        <f t="shared" si="5"/>
        <v>0</v>
      </c>
      <c r="U35" s="143">
        <f t="shared" si="6"/>
        <v>6790</v>
      </c>
    </row>
    <row r="36" spans="1:21" ht="14.25" x14ac:dyDescent="0.15">
      <c r="A36" s="150">
        <v>33</v>
      </c>
      <c r="B36" s="151">
        <v>1</v>
      </c>
      <c r="C36" s="151">
        <v>2</v>
      </c>
      <c r="D36" s="151">
        <v>803</v>
      </c>
      <c r="E36" s="151" t="str">
        <f t="shared" si="8"/>
        <v>8</v>
      </c>
      <c r="F36" s="151" t="str">
        <f t="shared" si="2"/>
        <v>3</v>
      </c>
      <c r="G36" s="151">
        <v>10</v>
      </c>
      <c r="H36" s="152" t="str">
        <f t="shared" si="9"/>
        <v>8/10</v>
      </c>
      <c r="I36" s="153" t="s">
        <v>2179</v>
      </c>
      <c r="J36" s="154" t="s">
        <v>1515</v>
      </c>
      <c r="K36" s="151" t="s">
        <v>2180</v>
      </c>
      <c r="L36" s="155">
        <v>62.31</v>
      </c>
      <c r="M36" s="155">
        <v>51.68</v>
      </c>
      <c r="N36" s="156">
        <v>18000</v>
      </c>
      <c r="O36" s="157">
        <f t="shared" si="7"/>
        <v>1121580</v>
      </c>
      <c r="P36" s="156">
        <f t="shared" si="3"/>
        <v>21702.400000000001</v>
      </c>
      <c r="Q36" s="143">
        <f t="shared" si="1"/>
        <v>1121580.0320000001</v>
      </c>
      <c r="R36" s="158">
        <v>11210</v>
      </c>
      <c r="S36" s="143">
        <f t="shared" si="4"/>
        <v>1121580</v>
      </c>
      <c r="T36" s="143">
        <f t="shared" si="5"/>
        <v>0</v>
      </c>
      <c r="U36" s="143">
        <f t="shared" si="6"/>
        <v>6790</v>
      </c>
    </row>
    <row r="37" spans="1:21" ht="14.25" x14ac:dyDescent="0.15">
      <c r="A37" s="150">
        <v>34</v>
      </c>
      <c r="B37" s="151">
        <v>1</v>
      </c>
      <c r="C37" s="151">
        <v>2</v>
      </c>
      <c r="D37" s="151">
        <v>902</v>
      </c>
      <c r="E37" s="151" t="str">
        <f t="shared" si="8"/>
        <v>9</v>
      </c>
      <c r="F37" s="151" t="str">
        <f t="shared" si="2"/>
        <v>2</v>
      </c>
      <c r="G37" s="151">
        <v>10</v>
      </c>
      <c r="H37" s="152" t="str">
        <f t="shared" si="9"/>
        <v>9/10</v>
      </c>
      <c r="I37" s="153" t="s">
        <v>2179</v>
      </c>
      <c r="J37" s="154" t="s">
        <v>196</v>
      </c>
      <c r="K37" s="151" t="s">
        <v>2180</v>
      </c>
      <c r="L37" s="155">
        <v>62.31</v>
      </c>
      <c r="M37" s="155">
        <v>51.68</v>
      </c>
      <c r="N37" s="156">
        <v>18000</v>
      </c>
      <c r="O37" s="157">
        <f t="shared" si="7"/>
        <v>1121580</v>
      </c>
      <c r="P37" s="156">
        <f t="shared" si="3"/>
        <v>21702.400000000001</v>
      </c>
      <c r="Q37" s="143">
        <f t="shared" si="1"/>
        <v>1121580.0320000001</v>
      </c>
      <c r="R37" s="158">
        <v>11170</v>
      </c>
      <c r="S37" s="143">
        <f t="shared" si="4"/>
        <v>1121580</v>
      </c>
      <c r="T37" s="143">
        <f t="shared" si="5"/>
        <v>0</v>
      </c>
      <c r="U37" s="143">
        <f t="shared" si="6"/>
        <v>6830</v>
      </c>
    </row>
    <row r="38" spans="1:21" ht="14.25" x14ac:dyDescent="0.15">
      <c r="A38" s="150">
        <v>35</v>
      </c>
      <c r="B38" s="151">
        <v>1</v>
      </c>
      <c r="C38" s="151">
        <v>2</v>
      </c>
      <c r="D38" s="151">
        <v>903</v>
      </c>
      <c r="E38" s="151" t="str">
        <f t="shared" si="8"/>
        <v>9</v>
      </c>
      <c r="F38" s="151" t="str">
        <f t="shared" si="2"/>
        <v>3</v>
      </c>
      <c r="G38" s="151">
        <v>10</v>
      </c>
      <c r="H38" s="152" t="str">
        <f t="shared" si="9"/>
        <v>9/10</v>
      </c>
      <c r="I38" s="153" t="s">
        <v>2179</v>
      </c>
      <c r="J38" s="154" t="s">
        <v>1515</v>
      </c>
      <c r="K38" s="151" t="s">
        <v>2180</v>
      </c>
      <c r="L38" s="155">
        <v>62.31</v>
      </c>
      <c r="M38" s="155">
        <v>51.68</v>
      </c>
      <c r="N38" s="156">
        <v>18000</v>
      </c>
      <c r="O38" s="157">
        <f t="shared" si="7"/>
        <v>1121580</v>
      </c>
      <c r="P38" s="156">
        <f t="shared" si="3"/>
        <v>21702.400000000001</v>
      </c>
      <c r="Q38" s="143">
        <f t="shared" si="1"/>
        <v>1121580.0320000001</v>
      </c>
      <c r="R38" s="158">
        <v>11170</v>
      </c>
      <c r="S38" s="143">
        <f t="shared" si="4"/>
        <v>1121580</v>
      </c>
      <c r="T38" s="143">
        <f t="shared" si="5"/>
        <v>0</v>
      </c>
      <c r="U38" s="143">
        <f t="shared" si="6"/>
        <v>6830</v>
      </c>
    </row>
    <row r="39" spans="1:21" ht="14.25" x14ac:dyDescent="0.15">
      <c r="A39" s="150">
        <v>36</v>
      </c>
      <c r="B39" s="151">
        <v>1</v>
      </c>
      <c r="C39" s="151">
        <v>2</v>
      </c>
      <c r="D39" s="151">
        <v>1002</v>
      </c>
      <c r="E39" s="151" t="str">
        <f>LEFT(D39,2)</f>
        <v>10</v>
      </c>
      <c r="F39" s="151" t="str">
        <f t="shared" si="2"/>
        <v>2</v>
      </c>
      <c r="G39" s="151">
        <v>10</v>
      </c>
      <c r="H39" s="152" t="str">
        <f t="shared" si="9"/>
        <v>10/10</v>
      </c>
      <c r="I39" s="153" t="s">
        <v>2179</v>
      </c>
      <c r="J39" s="154" t="s">
        <v>196</v>
      </c>
      <c r="K39" s="151" t="s">
        <v>2180</v>
      </c>
      <c r="L39" s="155">
        <v>62.6</v>
      </c>
      <c r="M39" s="155">
        <v>51.92</v>
      </c>
      <c r="N39" s="156">
        <v>18000</v>
      </c>
      <c r="O39" s="157">
        <f t="shared" si="7"/>
        <v>1126800</v>
      </c>
      <c r="P39" s="156">
        <f t="shared" si="3"/>
        <v>21702.62</v>
      </c>
      <c r="Q39" s="143">
        <f t="shared" si="1"/>
        <v>1126800.0304</v>
      </c>
      <c r="R39" s="158">
        <v>10557</v>
      </c>
      <c r="S39" s="143">
        <f t="shared" si="4"/>
        <v>1126800</v>
      </c>
      <c r="T39" s="143">
        <f t="shared" si="5"/>
        <v>0</v>
      </c>
      <c r="U39" s="143">
        <f t="shared" si="6"/>
        <v>7443</v>
      </c>
    </row>
    <row r="40" spans="1:21" ht="14.25" x14ac:dyDescent="0.15">
      <c r="A40" s="150">
        <v>37</v>
      </c>
      <c r="B40" s="151">
        <v>1</v>
      </c>
      <c r="C40" s="151">
        <v>2</v>
      </c>
      <c r="D40" s="151">
        <v>1003</v>
      </c>
      <c r="E40" s="151" t="str">
        <f>LEFT(D40,2)</f>
        <v>10</v>
      </c>
      <c r="F40" s="151" t="str">
        <f t="shared" si="2"/>
        <v>3</v>
      </c>
      <c r="G40" s="151">
        <v>10</v>
      </c>
      <c r="H40" s="152" t="str">
        <f t="shared" si="9"/>
        <v>10/10</v>
      </c>
      <c r="I40" s="153" t="s">
        <v>2179</v>
      </c>
      <c r="J40" s="154" t="s">
        <v>1515</v>
      </c>
      <c r="K40" s="151" t="s">
        <v>2180</v>
      </c>
      <c r="L40" s="155">
        <v>62.6</v>
      </c>
      <c r="M40" s="155">
        <v>51.92</v>
      </c>
      <c r="N40" s="156">
        <v>18000</v>
      </c>
      <c r="O40" s="157">
        <f t="shared" si="7"/>
        <v>1126800</v>
      </c>
      <c r="P40" s="156">
        <f t="shared" si="3"/>
        <v>21702.62</v>
      </c>
      <c r="Q40" s="143">
        <f t="shared" si="1"/>
        <v>1126800.0304</v>
      </c>
      <c r="R40" s="158">
        <v>10557</v>
      </c>
      <c r="S40" s="143">
        <f t="shared" si="4"/>
        <v>1126800</v>
      </c>
      <c r="T40" s="143">
        <f t="shared" si="5"/>
        <v>0</v>
      </c>
      <c r="U40" s="143">
        <f t="shared" si="6"/>
        <v>7443</v>
      </c>
    </row>
    <row r="41" spans="1:21" ht="14.25" x14ac:dyDescent="0.15">
      <c r="A41" s="150">
        <v>38</v>
      </c>
      <c r="B41" s="151">
        <v>1</v>
      </c>
      <c r="C41" s="151">
        <v>3</v>
      </c>
      <c r="D41" s="151">
        <v>103</v>
      </c>
      <c r="E41" s="151" t="str">
        <f t="shared" ref="E41:E56" si="10">LEFT(D41,1)</f>
        <v>1</v>
      </c>
      <c r="F41" s="151" t="str">
        <f t="shared" si="2"/>
        <v>3</v>
      </c>
      <c r="G41" s="151">
        <v>10</v>
      </c>
      <c r="H41" s="152" t="str">
        <f t="shared" si="9"/>
        <v>1/10</v>
      </c>
      <c r="I41" s="153" t="s">
        <v>2179</v>
      </c>
      <c r="J41" s="154" t="s">
        <v>1515</v>
      </c>
      <c r="K41" s="151" t="s">
        <v>2180</v>
      </c>
      <c r="L41" s="155">
        <v>62.04</v>
      </c>
      <c r="M41" s="155">
        <v>51.55</v>
      </c>
      <c r="N41" s="156">
        <v>18000</v>
      </c>
      <c r="O41" s="157">
        <f t="shared" si="7"/>
        <v>1116720</v>
      </c>
      <c r="P41" s="156">
        <f t="shared" si="3"/>
        <v>21662.85</v>
      </c>
      <c r="Q41" s="143">
        <f t="shared" si="1"/>
        <v>1116719.9174999997</v>
      </c>
      <c r="R41" s="158">
        <v>10506</v>
      </c>
      <c r="S41" s="143">
        <f t="shared" si="4"/>
        <v>1116720</v>
      </c>
      <c r="T41" s="143">
        <f t="shared" si="5"/>
        <v>0</v>
      </c>
      <c r="U41" s="143">
        <f t="shared" si="6"/>
        <v>7494</v>
      </c>
    </row>
    <row r="42" spans="1:21" ht="14.25" x14ac:dyDescent="0.15">
      <c r="A42" s="150">
        <v>39</v>
      </c>
      <c r="B42" s="151">
        <v>1</v>
      </c>
      <c r="C42" s="151">
        <v>3</v>
      </c>
      <c r="D42" s="151">
        <v>202</v>
      </c>
      <c r="E42" s="151" t="str">
        <f t="shared" si="10"/>
        <v>2</v>
      </c>
      <c r="F42" s="151" t="str">
        <f t="shared" si="2"/>
        <v>2</v>
      </c>
      <c r="G42" s="151">
        <v>10</v>
      </c>
      <c r="H42" s="152" t="str">
        <f t="shared" si="9"/>
        <v>2/10</v>
      </c>
      <c r="I42" s="153" t="s">
        <v>2179</v>
      </c>
      <c r="J42" s="154" t="s">
        <v>196</v>
      </c>
      <c r="K42" s="151" t="s">
        <v>2180</v>
      </c>
      <c r="L42" s="155">
        <v>62.04</v>
      </c>
      <c r="M42" s="155">
        <v>51.55</v>
      </c>
      <c r="N42" s="156">
        <v>18000</v>
      </c>
      <c r="O42" s="157">
        <f t="shared" si="7"/>
        <v>1116720</v>
      </c>
      <c r="P42" s="156">
        <f t="shared" si="3"/>
        <v>21662.85</v>
      </c>
      <c r="Q42" s="143">
        <f t="shared" si="1"/>
        <v>1116719.9174999997</v>
      </c>
      <c r="R42" s="158">
        <v>10656</v>
      </c>
      <c r="S42" s="143">
        <f t="shared" si="4"/>
        <v>1116720</v>
      </c>
      <c r="T42" s="143">
        <f t="shared" si="5"/>
        <v>0</v>
      </c>
      <c r="U42" s="143">
        <f t="shared" si="6"/>
        <v>7344</v>
      </c>
    </row>
    <row r="43" spans="1:21" ht="14.25" x14ac:dyDescent="0.15">
      <c r="A43" s="150">
        <v>40</v>
      </c>
      <c r="B43" s="151">
        <v>1</v>
      </c>
      <c r="C43" s="151">
        <v>3</v>
      </c>
      <c r="D43" s="151">
        <v>203</v>
      </c>
      <c r="E43" s="151" t="str">
        <f t="shared" si="10"/>
        <v>2</v>
      </c>
      <c r="F43" s="151" t="str">
        <f t="shared" si="2"/>
        <v>3</v>
      </c>
      <c r="G43" s="151">
        <v>10</v>
      </c>
      <c r="H43" s="152" t="str">
        <f t="shared" si="9"/>
        <v>2/10</v>
      </c>
      <c r="I43" s="153" t="s">
        <v>2179</v>
      </c>
      <c r="J43" s="154" t="s">
        <v>1515</v>
      </c>
      <c r="K43" s="151" t="s">
        <v>2180</v>
      </c>
      <c r="L43" s="155">
        <v>62.04</v>
      </c>
      <c r="M43" s="155">
        <v>51.55</v>
      </c>
      <c r="N43" s="156">
        <v>18000</v>
      </c>
      <c r="O43" s="157">
        <f t="shared" si="7"/>
        <v>1116720</v>
      </c>
      <c r="P43" s="156">
        <f t="shared" si="3"/>
        <v>21662.85</v>
      </c>
      <c r="Q43" s="143">
        <f t="shared" si="1"/>
        <v>1116719.9174999997</v>
      </c>
      <c r="R43" s="158">
        <v>10656</v>
      </c>
      <c r="S43" s="143">
        <f t="shared" si="4"/>
        <v>1116720</v>
      </c>
      <c r="T43" s="143">
        <f t="shared" si="5"/>
        <v>0</v>
      </c>
      <c r="U43" s="143">
        <f t="shared" si="6"/>
        <v>7344</v>
      </c>
    </row>
    <row r="44" spans="1:21" ht="14.25" x14ac:dyDescent="0.15">
      <c r="A44" s="150">
        <v>41</v>
      </c>
      <c r="B44" s="151">
        <v>1</v>
      </c>
      <c r="C44" s="151">
        <v>3</v>
      </c>
      <c r="D44" s="151">
        <v>302</v>
      </c>
      <c r="E44" s="151" t="str">
        <f t="shared" si="10"/>
        <v>3</v>
      </c>
      <c r="F44" s="151" t="str">
        <f t="shared" si="2"/>
        <v>2</v>
      </c>
      <c r="G44" s="151">
        <v>10</v>
      </c>
      <c r="H44" s="152" t="str">
        <f t="shared" si="9"/>
        <v>3/10</v>
      </c>
      <c r="I44" s="162" t="s">
        <v>2179</v>
      </c>
      <c r="J44" s="154" t="s">
        <v>196</v>
      </c>
      <c r="K44" s="151" t="s">
        <v>2180</v>
      </c>
      <c r="L44" s="155">
        <v>62.18</v>
      </c>
      <c r="M44" s="155">
        <v>51.67</v>
      </c>
      <c r="N44" s="156">
        <v>18000</v>
      </c>
      <c r="O44" s="157">
        <f t="shared" si="7"/>
        <v>1119240</v>
      </c>
      <c r="P44" s="156">
        <f t="shared" si="3"/>
        <v>21661.31</v>
      </c>
      <c r="Q44" s="143">
        <f t="shared" si="1"/>
        <v>1119239.8877000001</v>
      </c>
      <c r="R44" s="158">
        <v>11090</v>
      </c>
      <c r="S44" s="143">
        <f t="shared" si="4"/>
        <v>1119240</v>
      </c>
      <c r="T44" s="143">
        <f t="shared" si="5"/>
        <v>0</v>
      </c>
      <c r="U44" s="143">
        <f t="shared" si="6"/>
        <v>6910</v>
      </c>
    </row>
    <row r="45" spans="1:21" ht="14.25" x14ac:dyDescent="0.15">
      <c r="A45" s="150">
        <v>42</v>
      </c>
      <c r="B45" s="151">
        <v>1</v>
      </c>
      <c r="C45" s="151">
        <v>3</v>
      </c>
      <c r="D45" s="151">
        <v>303</v>
      </c>
      <c r="E45" s="151" t="str">
        <f t="shared" si="10"/>
        <v>3</v>
      </c>
      <c r="F45" s="151" t="str">
        <f t="shared" si="2"/>
        <v>3</v>
      </c>
      <c r="G45" s="151">
        <v>10</v>
      </c>
      <c r="H45" s="152" t="str">
        <f t="shared" si="9"/>
        <v>3/10</v>
      </c>
      <c r="I45" s="162" t="s">
        <v>2179</v>
      </c>
      <c r="J45" s="154" t="s">
        <v>1515</v>
      </c>
      <c r="K45" s="151" t="s">
        <v>2180</v>
      </c>
      <c r="L45" s="155">
        <v>62.18</v>
      </c>
      <c r="M45" s="155">
        <v>51.67</v>
      </c>
      <c r="N45" s="156">
        <v>18000</v>
      </c>
      <c r="O45" s="157">
        <f t="shared" si="7"/>
        <v>1119240</v>
      </c>
      <c r="P45" s="156">
        <f t="shared" si="3"/>
        <v>21661.31</v>
      </c>
      <c r="Q45" s="143">
        <f t="shared" si="1"/>
        <v>1119239.8877000001</v>
      </c>
      <c r="R45" s="158">
        <v>11090</v>
      </c>
      <c r="S45" s="143">
        <f t="shared" si="4"/>
        <v>1119240</v>
      </c>
      <c r="T45" s="143">
        <f t="shared" si="5"/>
        <v>0</v>
      </c>
      <c r="U45" s="143">
        <f t="shared" si="6"/>
        <v>6910</v>
      </c>
    </row>
    <row r="46" spans="1:21" ht="14.25" x14ac:dyDescent="0.15">
      <c r="A46" s="150">
        <v>43</v>
      </c>
      <c r="B46" s="151">
        <v>1</v>
      </c>
      <c r="C46" s="151">
        <v>3</v>
      </c>
      <c r="D46" s="151">
        <v>402</v>
      </c>
      <c r="E46" s="151" t="str">
        <f t="shared" si="10"/>
        <v>4</v>
      </c>
      <c r="F46" s="151" t="str">
        <f t="shared" si="2"/>
        <v>2</v>
      </c>
      <c r="G46" s="151">
        <v>10</v>
      </c>
      <c r="H46" s="152" t="str">
        <f t="shared" si="9"/>
        <v>4/10</v>
      </c>
      <c r="I46" s="162" t="s">
        <v>2179</v>
      </c>
      <c r="J46" s="154" t="s">
        <v>196</v>
      </c>
      <c r="K46" s="151" t="s">
        <v>2180</v>
      </c>
      <c r="L46" s="155">
        <v>62.18</v>
      </c>
      <c r="M46" s="155">
        <v>51.67</v>
      </c>
      <c r="N46" s="156">
        <v>18000</v>
      </c>
      <c r="O46" s="157">
        <f t="shared" si="7"/>
        <v>1119240</v>
      </c>
      <c r="P46" s="156">
        <f t="shared" si="3"/>
        <v>21661.31</v>
      </c>
      <c r="Q46" s="143">
        <f t="shared" si="1"/>
        <v>1119239.8877000001</v>
      </c>
      <c r="R46" s="158">
        <v>11130</v>
      </c>
      <c r="S46" s="143">
        <f t="shared" si="4"/>
        <v>1119240</v>
      </c>
      <c r="T46" s="143">
        <f t="shared" si="5"/>
        <v>0</v>
      </c>
      <c r="U46" s="143">
        <f t="shared" si="6"/>
        <v>6870</v>
      </c>
    </row>
    <row r="47" spans="1:21" ht="14.25" x14ac:dyDescent="0.15">
      <c r="A47" s="150">
        <v>44</v>
      </c>
      <c r="B47" s="151">
        <v>1</v>
      </c>
      <c r="C47" s="151">
        <v>3</v>
      </c>
      <c r="D47" s="151">
        <v>403</v>
      </c>
      <c r="E47" s="151" t="str">
        <f t="shared" si="10"/>
        <v>4</v>
      </c>
      <c r="F47" s="151" t="str">
        <f t="shared" si="2"/>
        <v>3</v>
      </c>
      <c r="G47" s="151">
        <v>10</v>
      </c>
      <c r="H47" s="152" t="str">
        <f t="shared" si="9"/>
        <v>4/10</v>
      </c>
      <c r="I47" s="162" t="s">
        <v>2179</v>
      </c>
      <c r="J47" s="154" t="s">
        <v>1515</v>
      </c>
      <c r="K47" s="151" t="s">
        <v>2180</v>
      </c>
      <c r="L47" s="155">
        <v>62.18</v>
      </c>
      <c r="M47" s="155">
        <v>51.67</v>
      </c>
      <c r="N47" s="156">
        <v>18000</v>
      </c>
      <c r="O47" s="157">
        <f t="shared" si="7"/>
        <v>1119240</v>
      </c>
      <c r="P47" s="156">
        <f t="shared" si="3"/>
        <v>21661.31</v>
      </c>
      <c r="Q47" s="143">
        <f t="shared" si="1"/>
        <v>1119239.8877000001</v>
      </c>
      <c r="R47" s="158">
        <v>11130</v>
      </c>
      <c r="S47" s="143">
        <f t="shared" si="4"/>
        <v>1119240</v>
      </c>
      <c r="T47" s="143">
        <f t="shared" si="5"/>
        <v>0</v>
      </c>
      <c r="U47" s="143">
        <f t="shared" si="6"/>
        <v>6870</v>
      </c>
    </row>
    <row r="48" spans="1:21" ht="14.25" x14ac:dyDescent="0.15">
      <c r="A48" s="150">
        <v>45</v>
      </c>
      <c r="B48" s="151">
        <v>1</v>
      </c>
      <c r="C48" s="151">
        <v>3</v>
      </c>
      <c r="D48" s="151">
        <v>502</v>
      </c>
      <c r="E48" s="151" t="str">
        <f t="shared" si="10"/>
        <v>5</v>
      </c>
      <c r="F48" s="151" t="str">
        <f t="shared" si="2"/>
        <v>2</v>
      </c>
      <c r="G48" s="151">
        <v>10</v>
      </c>
      <c r="H48" s="152" t="str">
        <f t="shared" si="9"/>
        <v>5/10</v>
      </c>
      <c r="I48" s="153" t="s">
        <v>2179</v>
      </c>
      <c r="J48" s="154" t="s">
        <v>196</v>
      </c>
      <c r="K48" s="151" t="s">
        <v>2180</v>
      </c>
      <c r="L48" s="155">
        <v>62.18</v>
      </c>
      <c r="M48" s="155">
        <v>51.67</v>
      </c>
      <c r="N48" s="156">
        <v>18000</v>
      </c>
      <c r="O48" s="157">
        <f t="shared" si="7"/>
        <v>1119240</v>
      </c>
      <c r="P48" s="156">
        <f t="shared" si="3"/>
        <v>21661.31</v>
      </c>
      <c r="Q48" s="143">
        <f t="shared" si="1"/>
        <v>1119239.8877000001</v>
      </c>
      <c r="R48" s="158">
        <v>11170</v>
      </c>
      <c r="S48" s="143">
        <f t="shared" si="4"/>
        <v>1119240</v>
      </c>
      <c r="T48" s="143">
        <f t="shared" si="5"/>
        <v>0</v>
      </c>
      <c r="U48" s="143">
        <f t="shared" si="6"/>
        <v>6830</v>
      </c>
    </row>
    <row r="49" spans="1:21" ht="14.25" x14ac:dyDescent="0.15">
      <c r="A49" s="150">
        <v>46</v>
      </c>
      <c r="B49" s="151">
        <v>1</v>
      </c>
      <c r="C49" s="151">
        <v>3</v>
      </c>
      <c r="D49" s="151">
        <v>602</v>
      </c>
      <c r="E49" s="151" t="str">
        <f t="shared" si="10"/>
        <v>6</v>
      </c>
      <c r="F49" s="151" t="str">
        <f t="shared" si="2"/>
        <v>2</v>
      </c>
      <c r="G49" s="151">
        <v>10</v>
      </c>
      <c r="H49" s="152" t="str">
        <f t="shared" si="9"/>
        <v>6/10</v>
      </c>
      <c r="I49" s="153" t="s">
        <v>2179</v>
      </c>
      <c r="J49" s="154" t="s">
        <v>196</v>
      </c>
      <c r="K49" s="151" t="s">
        <v>2180</v>
      </c>
      <c r="L49" s="155">
        <v>62.18</v>
      </c>
      <c r="M49" s="155">
        <v>51.67</v>
      </c>
      <c r="N49" s="156">
        <v>18000</v>
      </c>
      <c r="O49" s="157">
        <f t="shared" si="7"/>
        <v>1119240</v>
      </c>
      <c r="P49" s="156">
        <f t="shared" si="3"/>
        <v>21661.31</v>
      </c>
      <c r="Q49" s="143">
        <f t="shared" si="1"/>
        <v>1119239.8877000001</v>
      </c>
      <c r="R49" s="158">
        <v>11210</v>
      </c>
      <c r="S49" s="143">
        <f t="shared" si="4"/>
        <v>1119240</v>
      </c>
      <c r="T49" s="143">
        <f t="shared" si="5"/>
        <v>0</v>
      </c>
      <c r="U49" s="143">
        <f t="shared" si="6"/>
        <v>6790</v>
      </c>
    </row>
    <row r="50" spans="1:21" ht="14.25" x14ac:dyDescent="0.15">
      <c r="A50" s="150">
        <v>47</v>
      </c>
      <c r="B50" s="151">
        <v>1</v>
      </c>
      <c r="C50" s="151">
        <v>3</v>
      </c>
      <c r="D50" s="151">
        <v>603</v>
      </c>
      <c r="E50" s="151" t="str">
        <f t="shared" si="10"/>
        <v>6</v>
      </c>
      <c r="F50" s="151" t="str">
        <f t="shared" si="2"/>
        <v>3</v>
      </c>
      <c r="G50" s="151">
        <v>10</v>
      </c>
      <c r="H50" s="152" t="str">
        <f t="shared" si="9"/>
        <v>6/10</v>
      </c>
      <c r="I50" s="153" t="s">
        <v>2179</v>
      </c>
      <c r="J50" s="154" t="s">
        <v>1515</v>
      </c>
      <c r="K50" s="151" t="s">
        <v>2180</v>
      </c>
      <c r="L50" s="155">
        <v>62.18</v>
      </c>
      <c r="M50" s="155">
        <v>51.67</v>
      </c>
      <c r="N50" s="156">
        <v>18000</v>
      </c>
      <c r="O50" s="157">
        <f t="shared" si="7"/>
        <v>1119240</v>
      </c>
      <c r="P50" s="156">
        <f t="shared" si="3"/>
        <v>21661.31</v>
      </c>
      <c r="Q50" s="143">
        <f t="shared" si="1"/>
        <v>1119239.8877000001</v>
      </c>
      <c r="R50" s="158">
        <v>11210</v>
      </c>
      <c r="S50" s="143">
        <f t="shared" si="4"/>
        <v>1119240</v>
      </c>
      <c r="T50" s="143">
        <f t="shared" si="5"/>
        <v>0</v>
      </c>
      <c r="U50" s="143">
        <f t="shared" si="6"/>
        <v>6790</v>
      </c>
    </row>
    <row r="51" spans="1:21" ht="14.25" x14ac:dyDescent="0.15">
      <c r="A51" s="150">
        <v>48</v>
      </c>
      <c r="B51" s="151">
        <v>1</v>
      </c>
      <c r="C51" s="151">
        <v>3</v>
      </c>
      <c r="D51" s="151">
        <v>702</v>
      </c>
      <c r="E51" s="151" t="str">
        <f t="shared" si="10"/>
        <v>7</v>
      </c>
      <c r="F51" s="151" t="str">
        <f t="shared" si="2"/>
        <v>2</v>
      </c>
      <c r="G51" s="151">
        <v>10</v>
      </c>
      <c r="H51" s="152" t="str">
        <f t="shared" si="9"/>
        <v>7/10</v>
      </c>
      <c r="I51" s="153" t="s">
        <v>2179</v>
      </c>
      <c r="J51" s="154" t="s">
        <v>196</v>
      </c>
      <c r="K51" s="151" t="s">
        <v>2180</v>
      </c>
      <c r="L51" s="155">
        <v>62.18</v>
      </c>
      <c r="M51" s="155">
        <v>51.67</v>
      </c>
      <c r="N51" s="156">
        <v>18000</v>
      </c>
      <c r="O51" s="157">
        <f t="shared" si="7"/>
        <v>1119240</v>
      </c>
      <c r="P51" s="156">
        <f t="shared" si="3"/>
        <v>21661.31</v>
      </c>
      <c r="Q51" s="143">
        <f t="shared" si="1"/>
        <v>1119239.8877000001</v>
      </c>
      <c r="R51" s="158">
        <v>11250</v>
      </c>
      <c r="S51" s="143">
        <f t="shared" si="4"/>
        <v>1119240</v>
      </c>
      <c r="T51" s="143">
        <f t="shared" si="5"/>
        <v>0</v>
      </c>
      <c r="U51" s="143">
        <f t="shared" si="6"/>
        <v>6750</v>
      </c>
    </row>
    <row r="52" spans="1:21" ht="14.25" x14ac:dyDescent="0.15">
      <c r="A52" s="150">
        <v>49</v>
      </c>
      <c r="B52" s="151">
        <v>1</v>
      </c>
      <c r="C52" s="151">
        <v>3</v>
      </c>
      <c r="D52" s="151">
        <v>703</v>
      </c>
      <c r="E52" s="151" t="str">
        <f t="shared" si="10"/>
        <v>7</v>
      </c>
      <c r="F52" s="151" t="str">
        <f t="shared" si="2"/>
        <v>3</v>
      </c>
      <c r="G52" s="151">
        <v>10</v>
      </c>
      <c r="H52" s="152" t="str">
        <f t="shared" si="9"/>
        <v>7/10</v>
      </c>
      <c r="I52" s="153" t="s">
        <v>2179</v>
      </c>
      <c r="J52" s="154" t="s">
        <v>1515</v>
      </c>
      <c r="K52" s="151" t="s">
        <v>2180</v>
      </c>
      <c r="L52" s="155">
        <v>62.18</v>
      </c>
      <c r="M52" s="155">
        <v>51.67</v>
      </c>
      <c r="N52" s="156">
        <v>18000</v>
      </c>
      <c r="O52" s="157">
        <f t="shared" si="7"/>
        <v>1119240</v>
      </c>
      <c r="P52" s="156">
        <f t="shared" si="3"/>
        <v>21661.31</v>
      </c>
      <c r="Q52" s="143">
        <f t="shared" si="1"/>
        <v>1119239.8877000001</v>
      </c>
      <c r="R52" s="158">
        <v>11250</v>
      </c>
      <c r="S52" s="143">
        <f t="shared" si="4"/>
        <v>1119240</v>
      </c>
      <c r="T52" s="143">
        <f t="shared" si="5"/>
        <v>0</v>
      </c>
      <c r="U52" s="143">
        <f t="shared" si="6"/>
        <v>6750</v>
      </c>
    </row>
    <row r="53" spans="1:21" ht="14.25" x14ac:dyDescent="0.15">
      <c r="A53" s="150">
        <v>50</v>
      </c>
      <c r="B53" s="151">
        <v>1</v>
      </c>
      <c r="C53" s="151">
        <v>3</v>
      </c>
      <c r="D53" s="151">
        <v>802</v>
      </c>
      <c r="E53" s="151" t="str">
        <f t="shared" si="10"/>
        <v>8</v>
      </c>
      <c r="F53" s="151" t="str">
        <f t="shared" si="2"/>
        <v>2</v>
      </c>
      <c r="G53" s="151">
        <v>10</v>
      </c>
      <c r="H53" s="152" t="str">
        <f t="shared" si="9"/>
        <v>8/10</v>
      </c>
      <c r="I53" s="153" t="s">
        <v>2179</v>
      </c>
      <c r="J53" s="154" t="s">
        <v>196</v>
      </c>
      <c r="K53" s="151" t="s">
        <v>2180</v>
      </c>
      <c r="L53" s="155">
        <v>62.18</v>
      </c>
      <c r="M53" s="155">
        <v>51.67</v>
      </c>
      <c r="N53" s="156">
        <v>18000</v>
      </c>
      <c r="O53" s="157">
        <f t="shared" si="7"/>
        <v>1119240</v>
      </c>
      <c r="P53" s="156">
        <f t="shared" si="3"/>
        <v>21661.31</v>
      </c>
      <c r="Q53" s="143">
        <f t="shared" si="1"/>
        <v>1119239.8877000001</v>
      </c>
      <c r="R53" s="158">
        <v>11210</v>
      </c>
      <c r="S53" s="143">
        <f t="shared" si="4"/>
        <v>1119240</v>
      </c>
      <c r="T53" s="143">
        <f t="shared" si="5"/>
        <v>0</v>
      </c>
      <c r="U53" s="143">
        <f t="shared" si="6"/>
        <v>6790</v>
      </c>
    </row>
    <row r="54" spans="1:21" ht="14.25" x14ac:dyDescent="0.15">
      <c r="A54" s="150">
        <v>51</v>
      </c>
      <c r="B54" s="151">
        <v>1</v>
      </c>
      <c r="C54" s="151">
        <v>3</v>
      </c>
      <c r="D54" s="151">
        <v>803</v>
      </c>
      <c r="E54" s="151" t="str">
        <f t="shared" si="10"/>
        <v>8</v>
      </c>
      <c r="F54" s="151" t="str">
        <f t="shared" si="2"/>
        <v>3</v>
      </c>
      <c r="G54" s="151">
        <v>10</v>
      </c>
      <c r="H54" s="152" t="str">
        <f t="shared" si="9"/>
        <v>8/10</v>
      </c>
      <c r="I54" s="153" t="s">
        <v>2179</v>
      </c>
      <c r="J54" s="154" t="s">
        <v>1515</v>
      </c>
      <c r="K54" s="151" t="s">
        <v>2180</v>
      </c>
      <c r="L54" s="155">
        <v>62.18</v>
      </c>
      <c r="M54" s="155">
        <v>51.67</v>
      </c>
      <c r="N54" s="156">
        <v>18000</v>
      </c>
      <c r="O54" s="157">
        <f t="shared" si="7"/>
        <v>1119240</v>
      </c>
      <c r="P54" s="156">
        <f t="shared" si="3"/>
        <v>21661.31</v>
      </c>
      <c r="Q54" s="143">
        <f t="shared" si="1"/>
        <v>1119239.8877000001</v>
      </c>
      <c r="R54" s="158">
        <v>11210</v>
      </c>
      <c r="S54" s="143">
        <f t="shared" si="4"/>
        <v>1119240</v>
      </c>
      <c r="T54" s="143">
        <f t="shared" si="5"/>
        <v>0</v>
      </c>
      <c r="U54" s="143">
        <f t="shared" si="6"/>
        <v>6790</v>
      </c>
    </row>
    <row r="55" spans="1:21" ht="14.25" x14ac:dyDescent="0.15">
      <c r="A55" s="150">
        <v>52</v>
      </c>
      <c r="B55" s="151">
        <v>1</v>
      </c>
      <c r="C55" s="151">
        <v>3</v>
      </c>
      <c r="D55" s="151">
        <v>902</v>
      </c>
      <c r="E55" s="151" t="str">
        <f t="shared" si="10"/>
        <v>9</v>
      </c>
      <c r="F55" s="151" t="str">
        <f t="shared" si="2"/>
        <v>2</v>
      </c>
      <c r="G55" s="151">
        <v>10</v>
      </c>
      <c r="H55" s="152" t="str">
        <f t="shared" si="9"/>
        <v>9/10</v>
      </c>
      <c r="I55" s="153" t="s">
        <v>2179</v>
      </c>
      <c r="J55" s="154" t="s">
        <v>196</v>
      </c>
      <c r="K55" s="151" t="s">
        <v>2180</v>
      </c>
      <c r="L55" s="155">
        <v>62.18</v>
      </c>
      <c r="M55" s="155">
        <v>51.67</v>
      </c>
      <c r="N55" s="156">
        <v>18000</v>
      </c>
      <c r="O55" s="157">
        <f t="shared" si="7"/>
        <v>1119240</v>
      </c>
      <c r="P55" s="156">
        <f t="shared" si="3"/>
        <v>21661.31</v>
      </c>
      <c r="Q55" s="143">
        <f t="shared" si="1"/>
        <v>1119239.8877000001</v>
      </c>
      <c r="R55" s="158">
        <v>11170</v>
      </c>
      <c r="S55" s="143">
        <f t="shared" si="4"/>
        <v>1119240</v>
      </c>
      <c r="T55" s="143">
        <f t="shared" si="5"/>
        <v>0</v>
      </c>
      <c r="U55" s="143">
        <f t="shared" si="6"/>
        <v>6830</v>
      </c>
    </row>
    <row r="56" spans="1:21" ht="14.25" x14ac:dyDescent="0.15">
      <c r="A56" s="150">
        <v>53</v>
      </c>
      <c r="B56" s="151">
        <v>1</v>
      </c>
      <c r="C56" s="151">
        <v>3</v>
      </c>
      <c r="D56" s="151">
        <v>903</v>
      </c>
      <c r="E56" s="151" t="str">
        <f t="shared" si="10"/>
        <v>9</v>
      </c>
      <c r="F56" s="151" t="str">
        <f t="shared" si="2"/>
        <v>3</v>
      </c>
      <c r="G56" s="151">
        <v>10</v>
      </c>
      <c r="H56" s="152" t="str">
        <f t="shared" si="9"/>
        <v>9/10</v>
      </c>
      <c r="I56" s="153" t="s">
        <v>2179</v>
      </c>
      <c r="J56" s="154" t="s">
        <v>1515</v>
      </c>
      <c r="K56" s="151" t="s">
        <v>2180</v>
      </c>
      <c r="L56" s="155">
        <v>62.18</v>
      </c>
      <c r="M56" s="155">
        <v>51.67</v>
      </c>
      <c r="N56" s="156">
        <v>18000</v>
      </c>
      <c r="O56" s="157">
        <f t="shared" si="7"/>
        <v>1119240</v>
      </c>
      <c r="P56" s="156">
        <f t="shared" si="3"/>
        <v>21661.31</v>
      </c>
      <c r="Q56" s="143">
        <f t="shared" si="1"/>
        <v>1119239.8877000001</v>
      </c>
      <c r="R56" s="158">
        <v>11170</v>
      </c>
      <c r="S56" s="143">
        <f t="shared" si="4"/>
        <v>1119240</v>
      </c>
      <c r="T56" s="143">
        <f t="shared" si="5"/>
        <v>0</v>
      </c>
      <c r="U56" s="143">
        <f t="shared" si="6"/>
        <v>6830</v>
      </c>
    </row>
    <row r="57" spans="1:21" ht="14.25" x14ac:dyDescent="0.15">
      <c r="A57" s="150">
        <v>54</v>
      </c>
      <c r="B57" s="151">
        <v>1</v>
      </c>
      <c r="C57" s="151">
        <v>3</v>
      </c>
      <c r="D57" s="151">
        <v>1002</v>
      </c>
      <c r="E57" s="151" t="str">
        <f>LEFT(D57,2)</f>
        <v>10</v>
      </c>
      <c r="F57" s="151" t="str">
        <f t="shared" si="2"/>
        <v>2</v>
      </c>
      <c r="G57" s="151">
        <v>10</v>
      </c>
      <c r="H57" s="152" t="str">
        <f t="shared" si="9"/>
        <v>10/10</v>
      </c>
      <c r="I57" s="153" t="s">
        <v>2179</v>
      </c>
      <c r="J57" s="154" t="s">
        <v>196</v>
      </c>
      <c r="K57" s="151" t="s">
        <v>2180</v>
      </c>
      <c r="L57" s="155">
        <v>62.44</v>
      </c>
      <c r="M57" s="155">
        <v>51.88</v>
      </c>
      <c r="N57" s="156">
        <v>18000</v>
      </c>
      <c r="O57" s="157">
        <f t="shared" si="7"/>
        <v>1123920</v>
      </c>
      <c r="P57" s="156">
        <f t="shared" si="3"/>
        <v>21663.84</v>
      </c>
      <c r="Q57" s="143">
        <f t="shared" si="1"/>
        <v>1123920.0192</v>
      </c>
      <c r="R57" s="158">
        <v>10557</v>
      </c>
      <c r="S57" s="143">
        <f t="shared" si="4"/>
        <v>1123920</v>
      </c>
      <c r="T57" s="143">
        <f t="shared" si="5"/>
        <v>0</v>
      </c>
      <c r="U57" s="143">
        <f t="shared" si="6"/>
        <v>7443</v>
      </c>
    </row>
    <row r="58" spans="1:21" ht="14.25" x14ac:dyDescent="0.15">
      <c r="A58" s="150">
        <v>55</v>
      </c>
      <c r="B58" s="151">
        <v>1</v>
      </c>
      <c r="C58" s="151">
        <v>3</v>
      </c>
      <c r="D58" s="151">
        <v>1003</v>
      </c>
      <c r="E58" s="151" t="str">
        <f>LEFT(D58,2)</f>
        <v>10</v>
      </c>
      <c r="F58" s="151" t="str">
        <f t="shared" si="2"/>
        <v>3</v>
      </c>
      <c r="G58" s="151">
        <v>10</v>
      </c>
      <c r="H58" s="152" t="str">
        <f t="shared" si="9"/>
        <v>10/10</v>
      </c>
      <c r="I58" s="153" t="s">
        <v>2179</v>
      </c>
      <c r="J58" s="154" t="s">
        <v>1515</v>
      </c>
      <c r="K58" s="151" t="s">
        <v>2180</v>
      </c>
      <c r="L58" s="155">
        <v>62.44</v>
      </c>
      <c r="M58" s="155">
        <v>51.88</v>
      </c>
      <c r="N58" s="156">
        <v>18000</v>
      </c>
      <c r="O58" s="157">
        <f t="shared" si="7"/>
        <v>1123920</v>
      </c>
      <c r="P58" s="156">
        <f t="shared" si="3"/>
        <v>21663.84</v>
      </c>
      <c r="Q58" s="143">
        <f t="shared" si="1"/>
        <v>1123920.0192</v>
      </c>
      <c r="R58" s="158">
        <v>10557</v>
      </c>
      <c r="S58" s="143">
        <f t="shared" si="4"/>
        <v>1123920</v>
      </c>
      <c r="T58" s="143">
        <f t="shared" si="5"/>
        <v>0</v>
      </c>
      <c r="U58" s="143">
        <f t="shared" si="6"/>
        <v>7443</v>
      </c>
    </row>
    <row r="59" spans="1:21" ht="14.25" x14ac:dyDescent="0.15">
      <c r="A59" s="150">
        <v>56</v>
      </c>
      <c r="B59" s="151">
        <v>1</v>
      </c>
      <c r="C59" s="151">
        <v>4</v>
      </c>
      <c r="D59" s="151">
        <v>102</v>
      </c>
      <c r="E59" s="151" t="str">
        <f t="shared" ref="E59:E75" si="11">LEFT(D59,1)</f>
        <v>1</v>
      </c>
      <c r="F59" s="151" t="str">
        <f t="shared" si="2"/>
        <v>2</v>
      </c>
      <c r="G59" s="151">
        <v>10</v>
      </c>
      <c r="H59" s="152" t="str">
        <f t="shared" si="9"/>
        <v>1/10</v>
      </c>
      <c r="I59" s="153" t="s">
        <v>2179</v>
      </c>
      <c r="J59" s="154" t="s">
        <v>196</v>
      </c>
      <c r="K59" s="151" t="s">
        <v>2180</v>
      </c>
      <c r="L59" s="155">
        <v>62.31</v>
      </c>
      <c r="M59" s="155">
        <v>51.68</v>
      </c>
      <c r="N59" s="156">
        <v>18000</v>
      </c>
      <c r="O59" s="157">
        <f t="shared" si="7"/>
        <v>1121580</v>
      </c>
      <c r="P59" s="156">
        <f t="shared" si="3"/>
        <v>21702.400000000001</v>
      </c>
      <c r="Q59" s="143">
        <f t="shared" si="1"/>
        <v>1121580.0320000001</v>
      </c>
      <c r="R59" s="158">
        <v>10506</v>
      </c>
      <c r="S59" s="143">
        <f t="shared" si="4"/>
        <v>1121580</v>
      </c>
      <c r="T59" s="143">
        <f t="shared" si="5"/>
        <v>0</v>
      </c>
      <c r="U59" s="143">
        <f t="shared" si="6"/>
        <v>7494</v>
      </c>
    </row>
    <row r="60" spans="1:21" ht="14.25" x14ac:dyDescent="0.15">
      <c r="A60" s="150">
        <v>57</v>
      </c>
      <c r="B60" s="151">
        <v>1</v>
      </c>
      <c r="C60" s="151">
        <v>4</v>
      </c>
      <c r="D60" s="151">
        <v>202</v>
      </c>
      <c r="E60" s="151" t="str">
        <f t="shared" si="11"/>
        <v>2</v>
      </c>
      <c r="F60" s="151" t="str">
        <f t="shared" si="2"/>
        <v>2</v>
      </c>
      <c r="G60" s="151">
        <v>10</v>
      </c>
      <c r="H60" s="152" t="str">
        <f t="shared" si="9"/>
        <v>2/10</v>
      </c>
      <c r="I60" s="153" t="s">
        <v>2179</v>
      </c>
      <c r="J60" s="154" t="s">
        <v>196</v>
      </c>
      <c r="K60" s="151" t="s">
        <v>2180</v>
      </c>
      <c r="L60" s="155">
        <v>62.31</v>
      </c>
      <c r="M60" s="155">
        <v>51.68</v>
      </c>
      <c r="N60" s="156">
        <v>18000</v>
      </c>
      <c r="O60" s="157">
        <f t="shared" si="7"/>
        <v>1121580</v>
      </c>
      <c r="P60" s="156">
        <f t="shared" si="3"/>
        <v>21702.400000000001</v>
      </c>
      <c r="Q60" s="143">
        <f t="shared" si="1"/>
        <v>1121580.0320000001</v>
      </c>
      <c r="R60" s="158">
        <v>10656</v>
      </c>
      <c r="S60" s="143">
        <f t="shared" si="4"/>
        <v>1121580</v>
      </c>
      <c r="T60" s="143">
        <f t="shared" si="5"/>
        <v>0</v>
      </c>
      <c r="U60" s="143">
        <f t="shared" si="6"/>
        <v>7344</v>
      </c>
    </row>
    <row r="61" spans="1:21" ht="14.25" x14ac:dyDescent="0.15">
      <c r="A61" s="150">
        <v>58</v>
      </c>
      <c r="B61" s="151">
        <v>1</v>
      </c>
      <c r="C61" s="151">
        <v>4</v>
      </c>
      <c r="D61" s="151">
        <v>203</v>
      </c>
      <c r="E61" s="151" t="str">
        <f t="shared" si="11"/>
        <v>2</v>
      </c>
      <c r="F61" s="151" t="str">
        <f t="shared" si="2"/>
        <v>3</v>
      </c>
      <c r="G61" s="151">
        <v>10</v>
      </c>
      <c r="H61" s="152" t="str">
        <f t="shared" si="9"/>
        <v>2/10</v>
      </c>
      <c r="I61" s="153" t="s">
        <v>2179</v>
      </c>
      <c r="J61" s="154" t="s">
        <v>1515</v>
      </c>
      <c r="K61" s="151" t="s">
        <v>2180</v>
      </c>
      <c r="L61" s="155">
        <v>62.31</v>
      </c>
      <c r="M61" s="155">
        <v>51.68</v>
      </c>
      <c r="N61" s="156">
        <v>18000</v>
      </c>
      <c r="O61" s="157">
        <f t="shared" si="7"/>
        <v>1121580</v>
      </c>
      <c r="P61" s="156">
        <f t="shared" si="3"/>
        <v>21702.400000000001</v>
      </c>
      <c r="Q61" s="143">
        <f t="shared" si="1"/>
        <v>1121580.0320000001</v>
      </c>
      <c r="R61" s="158">
        <v>10656</v>
      </c>
      <c r="S61" s="143">
        <f t="shared" si="4"/>
        <v>1121580</v>
      </c>
      <c r="T61" s="143">
        <f t="shared" si="5"/>
        <v>0</v>
      </c>
      <c r="U61" s="143">
        <f t="shared" si="6"/>
        <v>7344</v>
      </c>
    </row>
    <row r="62" spans="1:21" ht="14.25" x14ac:dyDescent="0.15">
      <c r="A62" s="150">
        <v>59</v>
      </c>
      <c r="B62" s="151">
        <v>1</v>
      </c>
      <c r="C62" s="151">
        <v>4</v>
      </c>
      <c r="D62" s="151">
        <v>302</v>
      </c>
      <c r="E62" s="151" t="str">
        <f t="shared" si="11"/>
        <v>3</v>
      </c>
      <c r="F62" s="151" t="str">
        <f t="shared" si="2"/>
        <v>2</v>
      </c>
      <c r="G62" s="151">
        <v>10</v>
      </c>
      <c r="H62" s="152" t="str">
        <f t="shared" si="9"/>
        <v>3/10</v>
      </c>
      <c r="I62" s="153" t="s">
        <v>2179</v>
      </c>
      <c r="J62" s="154" t="s">
        <v>196</v>
      </c>
      <c r="K62" s="151" t="s">
        <v>2180</v>
      </c>
      <c r="L62" s="155">
        <v>62.31</v>
      </c>
      <c r="M62" s="155">
        <v>51.68</v>
      </c>
      <c r="N62" s="156">
        <v>18000</v>
      </c>
      <c r="O62" s="157">
        <f t="shared" si="7"/>
        <v>1121580</v>
      </c>
      <c r="P62" s="156">
        <f t="shared" si="3"/>
        <v>21702.400000000001</v>
      </c>
      <c r="Q62" s="143">
        <f t="shared" si="1"/>
        <v>1121580.0320000001</v>
      </c>
      <c r="R62" s="158">
        <v>11090</v>
      </c>
      <c r="S62" s="143">
        <f t="shared" si="4"/>
        <v>1121580</v>
      </c>
      <c r="T62" s="143">
        <f t="shared" si="5"/>
        <v>0</v>
      </c>
      <c r="U62" s="143">
        <f t="shared" si="6"/>
        <v>6910</v>
      </c>
    </row>
    <row r="63" spans="1:21" ht="14.25" x14ac:dyDescent="0.15">
      <c r="A63" s="150">
        <v>60</v>
      </c>
      <c r="B63" s="151">
        <v>1</v>
      </c>
      <c r="C63" s="151">
        <v>4</v>
      </c>
      <c r="D63" s="151">
        <v>303</v>
      </c>
      <c r="E63" s="151" t="str">
        <f t="shared" si="11"/>
        <v>3</v>
      </c>
      <c r="F63" s="151" t="str">
        <f t="shared" si="2"/>
        <v>3</v>
      </c>
      <c r="G63" s="151">
        <v>10</v>
      </c>
      <c r="H63" s="152" t="str">
        <f t="shared" si="9"/>
        <v>3/10</v>
      </c>
      <c r="I63" s="153" t="s">
        <v>2179</v>
      </c>
      <c r="J63" s="154" t="s">
        <v>1515</v>
      </c>
      <c r="K63" s="151" t="s">
        <v>2180</v>
      </c>
      <c r="L63" s="155">
        <v>62.31</v>
      </c>
      <c r="M63" s="155">
        <v>51.68</v>
      </c>
      <c r="N63" s="156">
        <v>18000</v>
      </c>
      <c r="O63" s="157">
        <f t="shared" si="7"/>
        <v>1121580</v>
      </c>
      <c r="P63" s="156">
        <f t="shared" si="3"/>
        <v>21702.400000000001</v>
      </c>
      <c r="Q63" s="143">
        <f t="shared" si="1"/>
        <v>1121580.0320000001</v>
      </c>
      <c r="R63" s="158">
        <v>11090</v>
      </c>
      <c r="S63" s="143">
        <f t="shared" si="4"/>
        <v>1121580</v>
      </c>
      <c r="T63" s="143">
        <f t="shared" si="5"/>
        <v>0</v>
      </c>
      <c r="U63" s="143">
        <f t="shared" si="6"/>
        <v>6910</v>
      </c>
    </row>
    <row r="64" spans="1:21" ht="14.25" x14ac:dyDescent="0.15">
      <c r="A64" s="150">
        <v>61</v>
      </c>
      <c r="B64" s="151">
        <v>1</v>
      </c>
      <c r="C64" s="151">
        <v>4</v>
      </c>
      <c r="D64" s="151">
        <v>402</v>
      </c>
      <c r="E64" s="151" t="str">
        <f t="shared" si="11"/>
        <v>4</v>
      </c>
      <c r="F64" s="151" t="str">
        <f t="shared" si="2"/>
        <v>2</v>
      </c>
      <c r="G64" s="151">
        <v>10</v>
      </c>
      <c r="H64" s="152" t="str">
        <f t="shared" si="9"/>
        <v>4/10</v>
      </c>
      <c r="I64" s="153" t="s">
        <v>2179</v>
      </c>
      <c r="J64" s="154" t="s">
        <v>196</v>
      </c>
      <c r="K64" s="151" t="s">
        <v>2180</v>
      </c>
      <c r="L64" s="155">
        <v>62.31</v>
      </c>
      <c r="M64" s="155">
        <v>51.68</v>
      </c>
      <c r="N64" s="156">
        <v>18000</v>
      </c>
      <c r="O64" s="157">
        <f t="shared" si="7"/>
        <v>1121580</v>
      </c>
      <c r="P64" s="156">
        <f t="shared" si="3"/>
        <v>21702.400000000001</v>
      </c>
      <c r="Q64" s="143">
        <f t="shared" si="1"/>
        <v>1121580.0320000001</v>
      </c>
      <c r="R64" s="158">
        <v>11130</v>
      </c>
      <c r="S64" s="143">
        <f t="shared" si="4"/>
        <v>1121580</v>
      </c>
      <c r="T64" s="143">
        <f t="shared" si="5"/>
        <v>0</v>
      </c>
      <c r="U64" s="143">
        <f t="shared" si="6"/>
        <v>6870</v>
      </c>
    </row>
    <row r="65" spans="1:21" ht="14.25" x14ac:dyDescent="0.15">
      <c r="A65" s="150">
        <v>62</v>
      </c>
      <c r="B65" s="151">
        <v>1</v>
      </c>
      <c r="C65" s="151">
        <v>4</v>
      </c>
      <c r="D65" s="151">
        <v>403</v>
      </c>
      <c r="E65" s="151" t="str">
        <f t="shared" si="11"/>
        <v>4</v>
      </c>
      <c r="F65" s="151" t="str">
        <f t="shared" si="2"/>
        <v>3</v>
      </c>
      <c r="G65" s="151">
        <v>10</v>
      </c>
      <c r="H65" s="152" t="str">
        <f t="shared" si="9"/>
        <v>4/10</v>
      </c>
      <c r="I65" s="153" t="s">
        <v>2179</v>
      </c>
      <c r="J65" s="154" t="s">
        <v>1515</v>
      </c>
      <c r="K65" s="151" t="s">
        <v>2180</v>
      </c>
      <c r="L65" s="155">
        <v>62.31</v>
      </c>
      <c r="M65" s="155">
        <v>51.68</v>
      </c>
      <c r="N65" s="156">
        <v>18000</v>
      </c>
      <c r="O65" s="157">
        <f t="shared" si="7"/>
        <v>1121580</v>
      </c>
      <c r="P65" s="156">
        <f t="shared" si="3"/>
        <v>21702.400000000001</v>
      </c>
      <c r="Q65" s="143">
        <f t="shared" si="1"/>
        <v>1121580.0320000001</v>
      </c>
      <c r="R65" s="158">
        <v>11130</v>
      </c>
      <c r="S65" s="143">
        <f t="shared" si="4"/>
        <v>1121580</v>
      </c>
      <c r="T65" s="143">
        <f t="shared" si="5"/>
        <v>0</v>
      </c>
      <c r="U65" s="143">
        <f t="shared" si="6"/>
        <v>6870</v>
      </c>
    </row>
    <row r="66" spans="1:21" ht="14.25" x14ac:dyDescent="0.15">
      <c r="A66" s="150">
        <v>63</v>
      </c>
      <c r="B66" s="151">
        <v>1</v>
      </c>
      <c r="C66" s="151">
        <v>4</v>
      </c>
      <c r="D66" s="151">
        <v>502</v>
      </c>
      <c r="E66" s="151" t="str">
        <f t="shared" si="11"/>
        <v>5</v>
      </c>
      <c r="F66" s="151" t="str">
        <f t="shared" si="2"/>
        <v>2</v>
      </c>
      <c r="G66" s="151">
        <v>10</v>
      </c>
      <c r="H66" s="152" t="str">
        <f t="shared" si="9"/>
        <v>5/10</v>
      </c>
      <c r="I66" s="153" t="s">
        <v>2179</v>
      </c>
      <c r="J66" s="154" t="s">
        <v>196</v>
      </c>
      <c r="K66" s="151" t="s">
        <v>2180</v>
      </c>
      <c r="L66" s="155">
        <v>62.31</v>
      </c>
      <c r="M66" s="155">
        <v>51.68</v>
      </c>
      <c r="N66" s="156">
        <v>18000</v>
      </c>
      <c r="O66" s="157">
        <f t="shared" si="7"/>
        <v>1121580</v>
      </c>
      <c r="P66" s="156">
        <f t="shared" si="3"/>
        <v>21702.400000000001</v>
      </c>
      <c r="Q66" s="143">
        <f t="shared" si="1"/>
        <v>1121580.0320000001</v>
      </c>
      <c r="R66" s="158">
        <v>11170</v>
      </c>
      <c r="S66" s="143">
        <f t="shared" si="4"/>
        <v>1121580</v>
      </c>
      <c r="T66" s="143">
        <f t="shared" si="5"/>
        <v>0</v>
      </c>
      <c r="U66" s="143">
        <f t="shared" si="6"/>
        <v>6830</v>
      </c>
    </row>
    <row r="67" spans="1:21" ht="14.25" x14ac:dyDescent="0.15">
      <c r="A67" s="150">
        <v>64</v>
      </c>
      <c r="B67" s="151">
        <v>1</v>
      </c>
      <c r="C67" s="151">
        <v>4</v>
      </c>
      <c r="D67" s="151">
        <v>503</v>
      </c>
      <c r="E67" s="151" t="str">
        <f t="shared" si="11"/>
        <v>5</v>
      </c>
      <c r="F67" s="151" t="str">
        <f t="shared" si="2"/>
        <v>3</v>
      </c>
      <c r="G67" s="151">
        <v>10</v>
      </c>
      <c r="H67" s="152" t="str">
        <f t="shared" si="9"/>
        <v>5/10</v>
      </c>
      <c r="I67" s="153" t="s">
        <v>2179</v>
      </c>
      <c r="J67" s="154" t="s">
        <v>1515</v>
      </c>
      <c r="K67" s="151" t="s">
        <v>2180</v>
      </c>
      <c r="L67" s="155">
        <v>62.31</v>
      </c>
      <c r="M67" s="155">
        <v>51.68</v>
      </c>
      <c r="N67" s="156">
        <v>18000</v>
      </c>
      <c r="O67" s="157">
        <f t="shared" si="7"/>
        <v>1121580</v>
      </c>
      <c r="P67" s="156">
        <f t="shared" si="3"/>
        <v>21702.400000000001</v>
      </c>
      <c r="Q67" s="143">
        <f t="shared" si="1"/>
        <v>1121580.0320000001</v>
      </c>
      <c r="R67" s="158">
        <v>11170</v>
      </c>
      <c r="S67" s="143">
        <f t="shared" si="4"/>
        <v>1121580</v>
      </c>
      <c r="T67" s="143">
        <f t="shared" si="5"/>
        <v>0</v>
      </c>
      <c r="U67" s="143">
        <f t="shared" si="6"/>
        <v>6830</v>
      </c>
    </row>
    <row r="68" spans="1:21" ht="14.25" x14ac:dyDescent="0.15">
      <c r="A68" s="150">
        <v>65</v>
      </c>
      <c r="B68" s="151">
        <v>1</v>
      </c>
      <c r="C68" s="151">
        <v>4</v>
      </c>
      <c r="D68" s="151">
        <v>602</v>
      </c>
      <c r="E68" s="151" t="str">
        <f t="shared" si="11"/>
        <v>6</v>
      </c>
      <c r="F68" s="151" t="str">
        <f t="shared" si="2"/>
        <v>2</v>
      </c>
      <c r="G68" s="151">
        <v>10</v>
      </c>
      <c r="H68" s="152" t="str">
        <f t="shared" si="9"/>
        <v>6/10</v>
      </c>
      <c r="I68" s="153" t="s">
        <v>2179</v>
      </c>
      <c r="J68" s="154" t="s">
        <v>196</v>
      </c>
      <c r="K68" s="151" t="s">
        <v>2180</v>
      </c>
      <c r="L68" s="155">
        <v>62.31</v>
      </c>
      <c r="M68" s="155">
        <v>51.68</v>
      </c>
      <c r="N68" s="156">
        <v>18000</v>
      </c>
      <c r="O68" s="157">
        <f t="shared" si="7"/>
        <v>1121580</v>
      </c>
      <c r="P68" s="156">
        <f t="shared" si="3"/>
        <v>21702.400000000001</v>
      </c>
      <c r="Q68" s="143">
        <f t="shared" ref="Q68:Q131" si="12">P68*M68</f>
        <v>1121580.0320000001</v>
      </c>
      <c r="R68" s="158">
        <v>11210</v>
      </c>
      <c r="S68" s="143">
        <f t="shared" si="4"/>
        <v>1121580</v>
      </c>
      <c r="T68" s="143">
        <f t="shared" si="5"/>
        <v>0</v>
      </c>
      <c r="U68" s="143">
        <f t="shared" si="6"/>
        <v>6790</v>
      </c>
    </row>
    <row r="69" spans="1:21" ht="14.25" x14ac:dyDescent="0.15">
      <c r="A69" s="150">
        <v>66</v>
      </c>
      <c r="B69" s="151">
        <v>1</v>
      </c>
      <c r="C69" s="151">
        <v>4</v>
      </c>
      <c r="D69" s="151">
        <v>603</v>
      </c>
      <c r="E69" s="151" t="str">
        <f t="shared" si="11"/>
        <v>6</v>
      </c>
      <c r="F69" s="151" t="str">
        <f t="shared" ref="F69:F132" si="13">RIGHT(D69,1)</f>
        <v>3</v>
      </c>
      <c r="G69" s="151">
        <v>10</v>
      </c>
      <c r="H69" s="152" t="str">
        <f t="shared" si="9"/>
        <v>6/10</v>
      </c>
      <c r="I69" s="153" t="s">
        <v>2179</v>
      </c>
      <c r="J69" s="154" t="s">
        <v>1515</v>
      </c>
      <c r="K69" s="151" t="s">
        <v>2180</v>
      </c>
      <c r="L69" s="155">
        <v>62.31</v>
      </c>
      <c r="M69" s="155">
        <v>51.68</v>
      </c>
      <c r="N69" s="156">
        <v>18000</v>
      </c>
      <c r="O69" s="157">
        <f t="shared" si="7"/>
        <v>1121580</v>
      </c>
      <c r="P69" s="156">
        <f t="shared" ref="P69:P132" si="14">ROUND(O69/M69,2)</f>
        <v>21702.400000000001</v>
      </c>
      <c r="Q69" s="143">
        <f t="shared" si="12"/>
        <v>1121580.0320000001</v>
      </c>
      <c r="R69" s="158">
        <v>11210</v>
      </c>
      <c r="S69" s="143">
        <f t="shared" ref="S69:S132" si="15">ROUND(P69*M69,0)</f>
        <v>1121580</v>
      </c>
      <c r="T69" s="143">
        <f t="shared" ref="T69:T132" si="16">S69-O69</f>
        <v>0</v>
      </c>
      <c r="U69" s="143">
        <f t="shared" ref="U69:U132" si="17">N69-R69</f>
        <v>6790</v>
      </c>
    </row>
    <row r="70" spans="1:21" ht="14.25" x14ac:dyDescent="0.15">
      <c r="A70" s="150">
        <v>67</v>
      </c>
      <c r="B70" s="151">
        <v>1</v>
      </c>
      <c r="C70" s="151">
        <v>4</v>
      </c>
      <c r="D70" s="151">
        <v>702</v>
      </c>
      <c r="E70" s="151" t="str">
        <f t="shared" si="11"/>
        <v>7</v>
      </c>
      <c r="F70" s="151" t="str">
        <f t="shared" si="13"/>
        <v>2</v>
      </c>
      <c r="G70" s="151">
        <v>10</v>
      </c>
      <c r="H70" s="152" t="str">
        <f t="shared" si="9"/>
        <v>7/10</v>
      </c>
      <c r="I70" s="153" t="s">
        <v>2179</v>
      </c>
      <c r="J70" s="154" t="s">
        <v>196</v>
      </c>
      <c r="K70" s="151" t="s">
        <v>2180</v>
      </c>
      <c r="L70" s="155">
        <v>62.31</v>
      </c>
      <c r="M70" s="155">
        <v>51.68</v>
      </c>
      <c r="N70" s="156">
        <v>18000</v>
      </c>
      <c r="O70" s="157">
        <f t="shared" ref="O70:O133" si="18">ROUND(N70*L70,0)</f>
        <v>1121580</v>
      </c>
      <c r="P70" s="156">
        <f t="shared" si="14"/>
        <v>21702.400000000001</v>
      </c>
      <c r="Q70" s="143">
        <f t="shared" si="12"/>
        <v>1121580.0320000001</v>
      </c>
      <c r="R70" s="158">
        <v>11250</v>
      </c>
      <c r="S70" s="143">
        <f t="shared" si="15"/>
        <v>1121580</v>
      </c>
      <c r="T70" s="143">
        <f t="shared" si="16"/>
        <v>0</v>
      </c>
      <c r="U70" s="143">
        <f t="shared" si="17"/>
        <v>6750</v>
      </c>
    </row>
    <row r="71" spans="1:21" ht="14.25" x14ac:dyDescent="0.15">
      <c r="A71" s="150">
        <v>68</v>
      </c>
      <c r="B71" s="151">
        <v>1</v>
      </c>
      <c r="C71" s="151">
        <v>4</v>
      </c>
      <c r="D71" s="151">
        <v>703</v>
      </c>
      <c r="E71" s="151" t="str">
        <f t="shared" si="11"/>
        <v>7</v>
      </c>
      <c r="F71" s="151" t="str">
        <f t="shared" si="13"/>
        <v>3</v>
      </c>
      <c r="G71" s="151">
        <v>10</v>
      </c>
      <c r="H71" s="152" t="str">
        <f t="shared" si="9"/>
        <v>7/10</v>
      </c>
      <c r="I71" s="153" t="s">
        <v>2179</v>
      </c>
      <c r="J71" s="154" t="s">
        <v>1515</v>
      </c>
      <c r="K71" s="151" t="s">
        <v>2180</v>
      </c>
      <c r="L71" s="155">
        <v>62.31</v>
      </c>
      <c r="M71" s="155">
        <v>51.68</v>
      </c>
      <c r="N71" s="156">
        <v>18000</v>
      </c>
      <c r="O71" s="157">
        <f t="shared" si="18"/>
        <v>1121580</v>
      </c>
      <c r="P71" s="156">
        <f t="shared" si="14"/>
        <v>21702.400000000001</v>
      </c>
      <c r="Q71" s="143">
        <f t="shared" si="12"/>
        <v>1121580.0320000001</v>
      </c>
      <c r="R71" s="158">
        <v>11250</v>
      </c>
      <c r="S71" s="143">
        <f t="shared" si="15"/>
        <v>1121580</v>
      </c>
      <c r="T71" s="143">
        <f t="shared" si="16"/>
        <v>0</v>
      </c>
      <c r="U71" s="143">
        <f t="shared" si="17"/>
        <v>6750</v>
      </c>
    </row>
    <row r="72" spans="1:21" ht="14.25" x14ac:dyDescent="0.15">
      <c r="A72" s="150">
        <v>69</v>
      </c>
      <c r="B72" s="151">
        <v>1</v>
      </c>
      <c r="C72" s="151">
        <v>4</v>
      </c>
      <c r="D72" s="151">
        <v>802</v>
      </c>
      <c r="E72" s="151" t="str">
        <f t="shared" si="11"/>
        <v>8</v>
      </c>
      <c r="F72" s="151" t="str">
        <f t="shared" si="13"/>
        <v>2</v>
      </c>
      <c r="G72" s="151">
        <v>10</v>
      </c>
      <c r="H72" s="152" t="str">
        <f t="shared" si="9"/>
        <v>8/10</v>
      </c>
      <c r="I72" s="153" t="s">
        <v>2179</v>
      </c>
      <c r="J72" s="154" t="s">
        <v>196</v>
      </c>
      <c r="K72" s="151" t="s">
        <v>2180</v>
      </c>
      <c r="L72" s="155">
        <v>62.31</v>
      </c>
      <c r="M72" s="155">
        <v>51.68</v>
      </c>
      <c r="N72" s="156">
        <v>18000</v>
      </c>
      <c r="O72" s="157">
        <f t="shared" si="18"/>
        <v>1121580</v>
      </c>
      <c r="P72" s="156">
        <f t="shared" si="14"/>
        <v>21702.400000000001</v>
      </c>
      <c r="Q72" s="143">
        <f t="shared" si="12"/>
        <v>1121580.0320000001</v>
      </c>
      <c r="R72" s="158">
        <v>11210</v>
      </c>
      <c r="S72" s="143">
        <f t="shared" si="15"/>
        <v>1121580</v>
      </c>
      <c r="T72" s="143">
        <f t="shared" si="16"/>
        <v>0</v>
      </c>
      <c r="U72" s="143">
        <f t="shared" si="17"/>
        <v>6790</v>
      </c>
    </row>
    <row r="73" spans="1:21" ht="14.25" x14ac:dyDescent="0.15">
      <c r="A73" s="150">
        <v>70</v>
      </c>
      <c r="B73" s="151">
        <v>1</v>
      </c>
      <c r="C73" s="151">
        <v>4</v>
      </c>
      <c r="D73" s="151">
        <v>803</v>
      </c>
      <c r="E73" s="151" t="str">
        <f t="shared" si="11"/>
        <v>8</v>
      </c>
      <c r="F73" s="151" t="str">
        <f t="shared" si="13"/>
        <v>3</v>
      </c>
      <c r="G73" s="151">
        <v>10</v>
      </c>
      <c r="H73" s="152" t="str">
        <f t="shared" si="9"/>
        <v>8/10</v>
      </c>
      <c r="I73" s="153" t="s">
        <v>2179</v>
      </c>
      <c r="J73" s="154" t="s">
        <v>1515</v>
      </c>
      <c r="K73" s="151" t="s">
        <v>2180</v>
      </c>
      <c r="L73" s="155">
        <v>62.31</v>
      </c>
      <c r="M73" s="155">
        <v>51.68</v>
      </c>
      <c r="N73" s="156">
        <v>18000</v>
      </c>
      <c r="O73" s="157">
        <f t="shared" si="18"/>
        <v>1121580</v>
      </c>
      <c r="P73" s="156">
        <f t="shared" si="14"/>
        <v>21702.400000000001</v>
      </c>
      <c r="Q73" s="143">
        <f t="shared" si="12"/>
        <v>1121580.0320000001</v>
      </c>
      <c r="R73" s="158">
        <v>11210</v>
      </c>
      <c r="S73" s="143">
        <f t="shared" si="15"/>
        <v>1121580</v>
      </c>
      <c r="T73" s="143">
        <f t="shared" si="16"/>
        <v>0</v>
      </c>
      <c r="U73" s="143">
        <f t="shared" si="17"/>
        <v>6790</v>
      </c>
    </row>
    <row r="74" spans="1:21" ht="14.25" x14ac:dyDescent="0.15">
      <c r="A74" s="150">
        <v>71</v>
      </c>
      <c r="B74" s="151">
        <v>1</v>
      </c>
      <c r="C74" s="151">
        <v>4</v>
      </c>
      <c r="D74" s="151">
        <v>902</v>
      </c>
      <c r="E74" s="151" t="str">
        <f t="shared" si="11"/>
        <v>9</v>
      </c>
      <c r="F74" s="151" t="str">
        <f t="shared" si="13"/>
        <v>2</v>
      </c>
      <c r="G74" s="151">
        <v>10</v>
      </c>
      <c r="H74" s="152" t="str">
        <f t="shared" si="9"/>
        <v>9/10</v>
      </c>
      <c r="I74" s="153" t="s">
        <v>2179</v>
      </c>
      <c r="J74" s="154" t="s">
        <v>196</v>
      </c>
      <c r="K74" s="151" t="s">
        <v>2180</v>
      </c>
      <c r="L74" s="155">
        <v>62.31</v>
      </c>
      <c r="M74" s="155">
        <v>51.68</v>
      </c>
      <c r="N74" s="156">
        <v>18000</v>
      </c>
      <c r="O74" s="157">
        <f t="shared" si="18"/>
        <v>1121580</v>
      </c>
      <c r="P74" s="156">
        <f t="shared" si="14"/>
        <v>21702.400000000001</v>
      </c>
      <c r="Q74" s="143">
        <f t="shared" si="12"/>
        <v>1121580.0320000001</v>
      </c>
      <c r="R74" s="158">
        <v>11170</v>
      </c>
      <c r="S74" s="143">
        <f t="shared" si="15"/>
        <v>1121580</v>
      </c>
      <c r="T74" s="143">
        <f t="shared" si="16"/>
        <v>0</v>
      </c>
      <c r="U74" s="143">
        <f t="shared" si="17"/>
        <v>6830</v>
      </c>
    </row>
    <row r="75" spans="1:21" ht="14.25" x14ac:dyDescent="0.15">
      <c r="A75" s="150">
        <v>72</v>
      </c>
      <c r="B75" s="151">
        <v>1</v>
      </c>
      <c r="C75" s="151">
        <v>4</v>
      </c>
      <c r="D75" s="151">
        <v>903</v>
      </c>
      <c r="E75" s="151" t="str">
        <f t="shared" si="11"/>
        <v>9</v>
      </c>
      <c r="F75" s="151" t="str">
        <f t="shared" si="13"/>
        <v>3</v>
      </c>
      <c r="G75" s="151">
        <v>10</v>
      </c>
      <c r="H75" s="152" t="str">
        <f t="shared" si="9"/>
        <v>9/10</v>
      </c>
      <c r="I75" s="153" t="s">
        <v>2179</v>
      </c>
      <c r="J75" s="154" t="s">
        <v>1515</v>
      </c>
      <c r="K75" s="151" t="s">
        <v>2180</v>
      </c>
      <c r="L75" s="155">
        <v>62.31</v>
      </c>
      <c r="M75" s="155">
        <v>51.68</v>
      </c>
      <c r="N75" s="156">
        <v>18000</v>
      </c>
      <c r="O75" s="157">
        <f t="shared" si="18"/>
        <v>1121580</v>
      </c>
      <c r="P75" s="156">
        <f t="shared" si="14"/>
        <v>21702.400000000001</v>
      </c>
      <c r="Q75" s="143">
        <f t="shared" si="12"/>
        <v>1121580.0320000001</v>
      </c>
      <c r="R75" s="158">
        <v>11170</v>
      </c>
      <c r="S75" s="143">
        <f t="shared" si="15"/>
        <v>1121580</v>
      </c>
      <c r="T75" s="143">
        <f t="shared" si="16"/>
        <v>0</v>
      </c>
      <c r="U75" s="143">
        <f t="shared" si="17"/>
        <v>6830</v>
      </c>
    </row>
    <row r="76" spans="1:21" ht="14.25" x14ac:dyDescent="0.15">
      <c r="A76" s="150">
        <v>73</v>
      </c>
      <c r="B76" s="151">
        <v>1</v>
      </c>
      <c r="C76" s="151">
        <v>4</v>
      </c>
      <c r="D76" s="151">
        <v>1002</v>
      </c>
      <c r="E76" s="151" t="str">
        <f>LEFT(D76,2)</f>
        <v>10</v>
      </c>
      <c r="F76" s="151" t="str">
        <f t="shared" si="13"/>
        <v>2</v>
      </c>
      <c r="G76" s="151">
        <v>10</v>
      </c>
      <c r="H76" s="152" t="str">
        <f t="shared" si="9"/>
        <v>10/10</v>
      </c>
      <c r="I76" s="153" t="s">
        <v>2179</v>
      </c>
      <c r="J76" s="154" t="s">
        <v>196</v>
      </c>
      <c r="K76" s="151" t="s">
        <v>2180</v>
      </c>
      <c r="L76" s="155">
        <v>62.6</v>
      </c>
      <c r="M76" s="155">
        <v>51.92</v>
      </c>
      <c r="N76" s="156">
        <v>18000</v>
      </c>
      <c r="O76" s="157">
        <f t="shared" si="18"/>
        <v>1126800</v>
      </c>
      <c r="P76" s="156">
        <f t="shared" si="14"/>
        <v>21702.62</v>
      </c>
      <c r="Q76" s="143">
        <f t="shared" si="12"/>
        <v>1126800.0304</v>
      </c>
      <c r="R76" s="158">
        <v>10557</v>
      </c>
      <c r="S76" s="143">
        <f t="shared" si="15"/>
        <v>1126800</v>
      </c>
      <c r="T76" s="143">
        <f t="shared" si="16"/>
        <v>0</v>
      </c>
      <c r="U76" s="143">
        <f t="shared" si="17"/>
        <v>7443</v>
      </c>
    </row>
    <row r="77" spans="1:21" ht="14.25" x14ac:dyDescent="0.15">
      <c r="A77" s="150">
        <v>74</v>
      </c>
      <c r="B77" s="151">
        <v>1</v>
      </c>
      <c r="C77" s="151">
        <v>4</v>
      </c>
      <c r="D77" s="151">
        <v>1003</v>
      </c>
      <c r="E77" s="151" t="str">
        <f>LEFT(D77,2)</f>
        <v>10</v>
      </c>
      <c r="F77" s="151" t="str">
        <f t="shared" si="13"/>
        <v>3</v>
      </c>
      <c r="G77" s="151">
        <v>10</v>
      </c>
      <c r="H77" s="152" t="str">
        <f t="shared" si="9"/>
        <v>10/10</v>
      </c>
      <c r="I77" s="153" t="s">
        <v>2179</v>
      </c>
      <c r="J77" s="154" t="s">
        <v>1515</v>
      </c>
      <c r="K77" s="151" t="s">
        <v>2180</v>
      </c>
      <c r="L77" s="155">
        <v>62.6</v>
      </c>
      <c r="M77" s="155">
        <v>51.92</v>
      </c>
      <c r="N77" s="156">
        <v>18000</v>
      </c>
      <c r="O77" s="157">
        <f t="shared" si="18"/>
        <v>1126800</v>
      </c>
      <c r="P77" s="156">
        <f t="shared" si="14"/>
        <v>21702.62</v>
      </c>
      <c r="Q77" s="143">
        <f t="shared" si="12"/>
        <v>1126800.0304</v>
      </c>
      <c r="R77" s="158">
        <v>10557</v>
      </c>
      <c r="S77" s="143">
        <f t="shared" si="15"/>
        <v>1126800</v>
      </c>
      <c r="T77" s="143">
        <f t="shared" si="16"/>
        <v>0</v>
      </c>
      <c r="U77" s="143">
        <f t="shared" si="17"/>
        <v>7443</v>
      </c>
    </row>
    <row r="78" spans="1:21" ht="14.25" x14ac:dyDescent="0.15">
      <c r="A78" s="150">
        <v>75</v>
      </c>
      <c r="B78" s="151">
        <v>1</v>
      </c>
      <c r="C78" s="151">
        <v>5</v>
      </c>
      <c r="D78" s="151">
        <v>103</v>
      </c>
      <c r="E78" s="151" t="str">
        <f t="shared" ref="E78:E94" si="19">LEFT(D78,1)</f>
        <v>1</v>
      </c>
      <c r="F78" s="151" t="str">
        <f t="shared" si="13"/>
        <v>3</v>
      </c>
      <c r="G78" s="151">
        <v>10</v>
      </c>
      <c r="H78" s="152" t="str">
        <f t="shared" si="9"/>
        <v>1/10</v>
      </c>
      <c r="I78" s="153" t="s">
        <v>2179</v>
      </c>
      <c r="J78" s="154" t="s">
        <v>1515</v>
      </c>
      <c r="K78" s="151" t="s">
        <v>2180</v>
      </c>
      <c r="L78" s="155">
        <v>62.31</v>
      </c>
      <c r="M78" s="155">
        <v>51.68</v>
      </c>
      <c r="N78" s="156">
        <v>18000</v>
      </c>
      <c r="O78" s="157">
        <f t="shared" si="18"/>
        <v>1121580</v>
      </c>
      <c r="P78" s="156">
        <f t="shared" si="14"/>
        <v>21702.400000000001</v>
      </c>
      <c r="Q78" s="143">
        <f t="shared" si="12"/>
        <v>1121580.0320000001</v>
      </c>
      <c r="R78" s="158">
        <v>10506</v>
      </c>
      <c r="S78" s="143">
        <f t="shared" si="15"/>
        <v>1121580</v>
      </c>
      <c r="T78" s="143">
        <f t="shared" si="16"/>
        <v>0</v>
      </c>
      <c r="U78" s="143">
        <f t="shared" si="17"/>
        <v>7494</v>
      </c>
    </row>
    <row r="79" spans="1:21" ht="14.25" x14ac:dyDescent="0.15">
      <c r="A79" s="150">
        <v>76</v>
      </c>
      <c r="B79" s="151">
        <v>1</v>
      </c>
      <c r="C79" s="151">
        <v>5</v>
      </c>
      <c r="D79" s="151">
        <v>202</v>
      </c>
      <c r="E79" s="151" t="str">
        <f t="shared" si="19"/>
        <v>2</v>
      </c>
      <c r="F79" s="151" t="str">
        <f t="shared" si="13"/>
        <v>2</v>
      </c>
      <c r="G79" s="151">
        <v>10</v>
      </c>
      <c r="H79" s="152" t="str">
        <f t="shared" si="9"/>
        <v>2/10</v>
      </c>
      <c r="I79" s="153" t="s">
        <v>2179</v>
      </c>
      <c r="J79" s="154" t="s">
        <v>196</v>
      </c>
      <c r="K79" s="151" t="s">
        <v>2180</v>
      </c>
      <c r="L79" s="155">
        <v>62.31</v>
      </c>
      <c r="M79" s="155">
        <v>51.68</v>
      </c>
      <c r="N79" s="156">
        <v>18000</v>
      </c>
      <c r="O79" s="157">
        <f t="shared" si="18"/>
        <v>1121580</v>
      </c>
      <c r="P79" s="156">
        <f t="shared" si="14"/>
        <v>21702.400000000001</v>
      </c>
      <c r="Q79" s="143">
        <f t="shared" si="12"/>
        <v>1121580.0320000001</v>
      </c>
      <c r="R79" s="158">
        <v>10656</v>
      </c>
      <c r="S79" s="143">
        <f t="shared" si="15"/>
        <v>1121580</v>
      </c>
      <c r="T79" s="143">
        <f t="shared" si="16"/>
        <v>0</v>
      </c>
      <c r="U79" s="143">
        <f t="shared" si="17"/>
        <v>7344</v>
      </c>
    </row>
    <row r="80" spans="1:21" ht="14.25" x14ac:dyDescent="0.15">
      <c r="A80" s="150">
        <v>77</v>
      </c>
      <c r="B80" s="151">
        <v>1</v>
      </c>
      <c r="C80" s="151">
        <v>5</v>
      </c>
      <c r="D80" s="151">
        <v>203</v>
      </c>
      <c r="E80" s="151" t="str">
        <f t="shared" si="19"/>
        <v>2</v>
      </c>
      <c r="F80" s="151" t="str">
        <f t="shared" si="13"/>
        <v>3</v>
      </c>
      <c r="G80" s="151">
        <v>10</v>
      </c>
      <c r="H80" s="152" t="str">
        <f t="shared" si="9"/>
        <v>2/10</v>
      </c>
      <c r="I80" s="153" t="s">
        <v>2179</v>
      </c>
      <c r="J80" s="154" t="s">
        <v>1515</v>
      </c>
      <c r="K80" s="151" t="s">
        <v>2180</v>
      </c>
      <c r="L80" s="155">
        <v>62.31</v>
      </c>
      <c r="M80" s="155">
        <v>51.68</v>
      </c>
      <c r="N80" s="156">
        <v>18000</v>
      </c>
      <c r="O80" s="157">
        <f t="shared" si="18"/>
        <v>1121580</v>
      </c>
      <c r="P80" s="156">
        <f t="shared" si="14"/>
        <v>21702.400000000001</v>
      </c>
      <c r="Q80" s="143">
        <f t="shared" si="12"/>
        <v>1121580.0320000001</v>
      </c>
      <c r="R80" s="158">
        <v>10656</v>
      </c>
      <c r="S80" s="143">
        <f t="shared" si="15"/>
        <v>1121580</v>
      </c>
      <c r="T80" s="143">
        <f t="shared" si="16"/>
        <v>0</v>
      </c>
      <c r="U80" s="143">
        <f t="shared" si="17"/>
        <v>7344</v>
      </c>
    </row>
    <row r="81" spans="1:21" ht="14.25" x14ac:dyDescent="0.15">
      <c r="A81" s="150">
        <v>78</v>
      </c>
      <c r="B81" s="151">
        <v>1</v>
      </c>
      <c r="C81" s="151">
        <v>5</v>
      </c>
      <c r="D81" s="151">
        <v>302</v>
      </c>
      <c r="E81" s="151" t="str">
        <f t="shared" si="19"/>
        <v>3</v>
      </c>
      <c r="F81" s="151" t="str">
        <f t="shared" si="13"/>
        <v>2</v>
      </c>
      <c r="G81" s="151">
        <v>10</v>
      </c>
      <c r="H81" s="152" t="str">
        <f t="shared" si="9"/>
        <v>3/10</v>
      </c>
      <c r="I81" s="153" t="s">
        <v>2179</v>
      </c>
      <c r="J81" s="154" t="s">
        <v>196</v>
      </c>
      <c r="K81" s="151" t="s">
        <v>2180</v>
      </c>
      <c r="L81" s="155">
        <v>62.31</v>
      </c>
      <c r="M81" s="155">
        <v>51.68</v>
      </c>
      <c r="N81" s="156">
        <v>18000</v>
      </c>
      <c r="O81" s="157">
        <f t="shared" si="18"/>
        <v>1121580</v>
      </c>
      <c r="P81" s="156">
        <f t="shared" si="14"/>
        <v>21702.400000000001</v>
      </c>
      <c r="Q81" s="143">
        <f t="shared" si="12"/>
        <v>1121580.0320000001</v>
      </c>
      <c r="R81" s="158">
        <v>11090</v>
      </c>
      <c r="S81" s="143">
        <f t="shared" si="15"/>
        <v>1121580</v>
      </c>
      <c r="T81" s="143">
        <f t="shared" si="16"/>
        <v>0</v>
      </c>
      <c r="U81" s="143">
        <f t="shared" si="17"/>
        <v>6910</v>
      </c>
    </row>
    <row r="82" spans="1:21" ht="14.25" x14ac:dyDescent="0.15">
      <c r="A82" s="150">
        <v>79</v>
      </c>
      <c r="B82" s="151">
        <v>1</v>
      </c>
      <c r="C82" s="151">
        <v>5</v>
      </c>
      <c r="D82" s="151">
        <v>303</v>
      </c>
      <c r="E82" s="151" t="str">
        <f t="shared" si="19"/>
        <v>3</v>
      </c>
      <c r="F82" s="151" t="str">
        <f t="shared" si="13"/>
        <v>3</v>
      </c>
      <c r="G82" s="151">
        <v>10</v>
      </c>
      <c r="H82" s="152" t="str">
        <f t="shared" si="9"/>
        <v>3/10</v>
      </c>
      <c r="I82" s="153" t="s">
        <v>2179</v>
      </c>
      <c r="J82" s="154" t="s">
        <v>1515</v>
      </c>
      <c r="K82" s="151" t="s">
        <v>2180</v>
      </c>
      <c r="L82" s="155">
        <v>62.31</v>
      </c>
      <c r="M82" s="155">
        <v>51.68</v>
      </c>
      <c r="N82" s="156">
        <v>18000</v>
      </c>
      <c r="O82" s="157">
        <f t="shared" si="18"/>
        <v>1121580</v>
      </c>
      <c r="P82" s="156">
        <f t="shared" si="14"/>
        <v>21702.400000000001</v>
      </c>
      <c r="Q82" s="143">
        <f t="shared" si="12"/>
        <v>1121580.0320000001</v>
      </c>
      <c r="R82" s="158">
        <v>11090</v>
      </c>
      <c r="S82" s="143">
        <f t="shared" si="15"/>
        <v>1121580</v>
      </c>
      <c r="T82" s="143">
        <f t="shared" si="16"/>
        <v>0</v>
      </c>
      <c r="U82" s="143">
        <f t="shared" si="17"/>
        <v>6910</v>
      </c>
    </row>
    <row r="83" spans="1:21" ht="14.25" x14ac:dyDescent="0.15">
      <c r="A83" s="150">
        <v>80</v>
      </c>
      <c r="B83" s="151">
        <v>1</v>
      </c>
      <c r="C83" s="151">
        <v>5</v>
      </c>
      <c r="D83" s="151">
        <v>402</v>
      </c>
      <c r="E83" s="151" t="str">
        <f t="shared" si="19"/>
        <v>4</v>
      </c>
      <c r="F83" s="151" t="str">
        <f t="shared" si="13"/>
        <v>2</v>
      </c>
      <c r="G83" s="151">
        <v>10</v>
      </c>
      <c r="H83" s="152" t="str">
        <f t="shared" si="9"/>
        <v>4/10</v>
      </c>
      <c r="I83" s="153" t="s">
        <v>2179</v>
      </c>
      <c r="J83" s="154" t="s">
        <v>196</v>
      </c>
      <c r="K83" s="151" t="s">
        <v>2180</v>
      </c>
      <c r="L83" s="155">
        <v>62.31</v>
      </c>
      <c r="M83" s="155">
        <v>51.68</v>
      </c>
      <c r="N83" s="156">
        <v>18000</v>
      </c>
      <c r="O83" s="157">
        <f t="shared" si="18"/>
        <v>1121580</v>
      </c>
      <c r="P83" s="156">
        <f t="shared" si="14"/>
        <v>21702.400000000001</v>
      </c>
      <c r="Q83" s="143">
        <f t="shared" si="12"/>
        <v>1121580.0320000001</v>
      </c>
      <c r="R83" s="158">
        <v>11130</v>
      </c>
      <c r="S83" s="143">
        <f t="shared" si="15"/>
        <v>1121580</v>
      </c>
      <c r="T83" s="143">
        <f t="shared" si="16"/>
        <v>0</v>
      </c>
      <c r="U83" s="143">
        <f t="shared" si="17"/>
        <v>6870</v>
      </c>
    </row>
    <row r="84" spans="1:21" ht="14.25" x14ac:dyDescent="0.15">
      <c r="A84" s="150">
        <v>81</v>
      </c>
      <c r="B84" s="151">
        <v>1</v>
      </c>
      <c r="C84" s="151">
        <v>5</v>
      </c>
      <c r="D84" s="151">
        <v>403</v>
      </c>
      <c r="E84" s="151" t="str">
        <f t="shared" si="19"/>
        <v>4</v>
      </c>
      <c r="F84" s="151" t="str">
        <f t="shared" si="13"/>
        <v>3</v>
      </c>
      <c r="G84" s="151">
        <v>10</v>
      </c>
      <c r="H84" s="152" t="str">
        <f t="shared" si="9"/>
        <v>4/10</v>
      </c>
      <c r="I84" s="153" t="s">
        <v>2179</v>
      </c>
      <c r="J84" s="154" t="s">
        <v>1515</v>
      </c>
      <c r="K84" s="151" t="s">
        <v>2180</v>
      </c>
      <c r="L84" s="155">
        <v>62.31</v>
      </c>
      <c r="M84" s="155">
        <v>51.68</v>
      </c>
      <c r="N84" s="156">
        <v>18000</v>
      </c>
      <c r="O84" s="157">
        <f t="shared" si="18"/>
        <v>1121580</v>
      </c>
      <c r="P84" s="156">
        <f t="shared" si="14"/>
        <v>21702.400000000001</v>
      </c>
      <c r="Q84" s="143">
        <f t="shared" si="12"/>
        <v>1121580.0320000001</v>
      </c>
      <c r="R84" s="158">
        <v>11130</v>
      </c>
      <c r="S84" s="143">
        <f t="shared" si="15"/>
        <v>1121580</v>
      </c>
      <c r="T84" s="143">
        <f t="shared" si="16"/>
        <v>0</v>
      </c>
      <c r="U84" s="143">
        <f t="shared" si="17"/>
        <v>6870</v>
      </c>
    </row>
    <row r="85" spans="1:21" ht="14.25" x14ac:dyDescent="0.15">
      <c r="A85" s="150">
        <v>82</v>
      </c>
      <c r="B85" s="151">
        <v>1</v>
      </c>
      <c r="C85" s="151">
        <v>5</v>
      </c>
      <c r="D85" s="151">
        <v>502</v>
      </c>
      <c r="E85" s="151" t="str">
        <f t="shared" si="19"/>
        <v>5</v>
      </c>
      <c r="F85" s="151" t="str">
        <f t="shared" si="13"/>
        <v>2</v>
      </c>
      <c r="G85" s="151">
        <v>10</v>
      </c>
      <c r="H85" s="152" t="str">
        <f t="shared" ref="H85:H148" si="20">E85&amp;"/"&amp;G85</f>
        <v>5/10</v>
      </c>
      <c r="I85" s="153" t="s">
        <v>2179</v>
      </c>
      <c r="J85" s="154" t="s">
        <v>196</v>
      </c>
      <c r="K85" s="151" t="s">
        <v>2180</v>
      </c>
      <c r="L85" s="155">
        <v>62.31</v>
      </c>
      <c r="M85" s="155">
        <v>51.68</v>
      </c>
      <c r="N85" s="156">
        <v>18000</v>
      </c>
      <c r="O85" s="157">
        <f t="shared" si="18"/>
        <v>1121580</v>
      </c>
      <c r="P85" s="156">
        <f t="shared" si="14"/>
        <v>21702.400000000001</v>
      </c>
      <c r="Q85" s="143">
        <f t="shared" si="12"/>
        <v>1121580.0320000001</v>
      </c>
      <c r="R85" s="158">
        <v>11170</v>
      </c>
      <c r="S85" s="143">
        <f t="shared" si="15"/>
        <v>1121580</v>
      </c>
      <c r="T85" s="143">
        <f t="shared" si="16"/>
        <v>0</v>
      </c>
      <c r="U85" s="143">
        <f t="shared" si="17"/>
        <v>6830</v>
      </c>
    </row>
    <row r="86" spans="1:21" ht="14.25" x14ac:dyDescent="0.15">
      <c r="A86" s="150">
        <v>83</v>
      </c>
      <c r="B86" s="151">
        <v>1</v>
      </c>
      <c r="C86" s="151">
        <v>5</v>
      </c>
      <c r="D86" s="151">
        <v>503</v>
      </c>
      <c r="E86" s="151" t="str">
        <f t="shared" si="19"/>
        <v>5</v>
      </c>
      <c r="F86" s="151" t="str">
        <f t="shared" si="13"/>
        <v>3</v>
      </c>
      <c r="G86" s="151">
        <v>10</v>
      </c>
      <c r="H86" s="152" t="str">
        <f t="shared" si="20"/>
        <v>5/10</v>
      </c>
      <c r="I86" s="153" t="s">
        <v>2179</v>
      </c>
      <c r="J86" s="154" t="s">
        <v>1515</v>
      </c>
      <c r="K86" s="151" t="s">
        <v>2180</v>
      </c>
      <c r="L86" s="155">
        <v>62.31</v>
      </c>
      <c r="M86" s="155">
        <v>51.68</v>
      </c>
      <c r="N86" s="156">
        <v>18000</v>
      </c>
      <c r="O86" s="157">
        <f t="shared" si="18"/>
        <v>1121580</v>
      </c>
      <c r="P86" s="156">
        <f t="shared" si="14"/>
        <v>21702.400000000001</v>
      </c>
      <c r="Q86" s="143">
        <f t="shared" si="12"/>
        <v>1121580.0320000001</v>
      </c>
      <c r="R86" s="158">
        <v>11170</v>
      </c>
      <c r="S86" s="143">
        <f t="shared" si="15"/>
        <v>1121580</v>
      </c>
      <c r="T86" s="143">
        <f t="shared" si="16"/>
        <v>0</v>
      </c>
      <c r="U86" s="143">
        <f t="shared" si="17"/>
        <v>6830</v>
      </c>
    </row>
    <row r="87" spans="1:21" ht="14.25" x14ac:dyDescent="0.15">
      <c r="A87" s="150">
        <v>84</v>
      </c>
      <c r="B87" s="151">
        <v>1</v>
      </c>
      <c r="C87" s="151">
        <v>5</v>
      </c>
      <c r="D87" s="151">
        <v>602</v>
      </c>
      <c r="E87" s="151" t="str">
        <f t="shared" si="19"/>
        <v>6</v>
      </c>
      <c r="F87" s="151" t="str">
        <f t="shared" si="13"/>
        <v>2</v>
      </c>
      <c r="G87" s="151">
        <v>10</v>
      </c>
      <c r="H87" s="152" t="str">
        <f t="shared" si="20"/>
        <v>6/10</v>
      </c>
      <c r="I87" s="153" t="s">
        <v>2179</v>
      </c>
      <c r="J87" s="154" t="s">
        <v>196</v>
      </c>
      <c r="K87" s="151" t="s">
        <v>2180</v>
      </c>
      <c r="L87" s="155">
        <v>62.31</v>
      </c>
      <c r="M87" s="155">
        <v>51.68</v>
      </c>
      <c r="N87" s="156">
        <v>18000</v>
      </c>
      <c r="O87" s="157">
        <f t="shared" si="18"/>
        <v>1121580</v>
      </c>
      <c r="P87" s="156">
        <f t="shared" si="14"/>
        <v>21702.400000000001</v>
      </c>
      <c r="Q87" s="143">
        <f t="shared" si="12"/>
        <v>1121580.0320000001</v>
      </c>
      <c r="R87" s="158">
        <v>11210</v>
      </c>
      <c r="S87" s="143">
        <f t="shared" si="15"/>
        <v>1121580</v>
      </c>
      <c r="T87" s="143">
        <f t="shared" si="16"/>
        <v>0</v>
      </c>
      <c r="U87" s="143">
        <f t="shared" si="17"/>
        <v>6790</v>
      </c>
    </row>
    <row r="88" spans="1:21" ht="14.25" x14ac:dyDescent="0.15">
      <c r="A88" s="150">
        <v>85</v>
      </c>
      <c r="B88" s="151">
        <v>1</v>
      </c>
      <c r="C88" s="151">
        <v>5</v>
      </c>
      <c r="D88" s="151">
        <v>603</v>
      </c>
      <c r="E88" s="151" t="str">
        <f t="shared" si="19"/>
        <v>6</v>
      </c>
      <c r="F88" s="151" t="str">
        <f t="shared" si="13"/>
        <v>3</v>
      </c>
      <c r="G88" s="151">
        <v>10</v>
      </c>
      <c r="H88" s="152" t="str">
        <f t="shared" si="20"/>
        <v>6/10</v>
      </c>
      <c r="I88" s="162" t="s">
        <v>2179</v>
      </c>
      <c r="J88" s="154" t="s">
        <v>1515</v>
      </c>
      <c r="K88" s="151" t="s">
        <v>2180</v>
      </c>
      <c r="L88" s="155">
        <v>62.31</v>
      </c>
      <c r="M88" s="155">
        <v>51.68</v>
      </c>
      <c r="N88" s="156">
        <v>18000</v>
      </c>
      <c r="O88" s="157">
        <f t="shared" si="18"/>
        <v>1121580</v>
      </c>
      <c r="P88" s="156">
        <f t="shared" si="14"/>
        <v>21702.400000000001</v>
      </c>
      <c r="Q88" s="143">
        <f t="shared" si="12"/>
        <v>1121580.0320000001</v>
      </c>
      <c r="R88" s="158">
        <v>11210</v>
      </c>
      <c r="S88" s="143">
        <f t="shared" si="15"/>
        <v>1121580</v>
      </c>
      <c r="T88" s="143">
        <f t="shared" si="16"/>
        <v>0</v>
      </c>
      <c r="U88" s="143">
        <f t="shared" si="17"/>
        <v>6790</v>
      </c>
    </row>
    <row r="89" spans="1:21" ht="14.25" x14ac:dyDescent="0.15">
      <c r="A89" s="150">
        <v>86</v>
      </c>
      <c r="B89" s="151">
        <v>1</v>
      </c>
      <c r="C89" s="151">
        <v>5</v>
      </c>
      <c r="D89" s="151">
        <v>702</v>
      </c>
      <c r="E89" s="151" t="str">
        <f t="shared" si="19"/>
        <v>7</v>
      </c>
      <c r="F89" s="151" t="str">
        <f t="shared" si="13"/>
        <v>2</v>
      </c>
      <c r="G89" s="151">
        <v>10</v>
      </c>
      <c r="H89" s="152" t="str">
        <f t="shared" si="20"/>
        <v>7/10</v>
      </c>
      <c r="I89" s="162" t="s">
        <v>2179</v>
      </c>
      <c r="J89" s="154" t="s">
        <v>196</v>
      </c>
      <c r="K89" s="151" t="s">
        <v>2180</v>
      </c>
      <c r="L89" s="155">
        <v>62.31</v>
      </c>
      <c r="M89" s="155">
        <v>51.68</v>
      </c>
      <c r="N89" s="156">
        <v>18000</v>
      </c>
      <c r="O89" s="157">
        <f t="shared" si="18"/>
        <v>1121580</v>
      </c>
      <c r="P89" s="156">
        <f t="shared" si="14"/>
        <v>21702.400000000001</v>
      </c>
      <c r="Q89" s="143">
        <f t="shared" si="12"/>
        <v>1121580.0320000001</v>
      </c>
      <c r="R89" s="158">
        <v>11250</v>
      </c>
      <c r="S89" s="143">
        <f t="shared" si="15"/>
        <v>1121580</v>
      </c>
      <c r="T89" s="143">
        <f t="shared" si="16"/>
        <v>0</v>
      </c>
      <c r="U89" s="143">
        <f t="shared" si="17"/>
        <v>6750</v>
      </c>
    </row>
    <row r="90" spans="1:21" ht="14.25" x14ac:dyDescent="0.15">
      <c r="A90" s="150">
        <v>87</v>
      </c>
      <c r="B90" s="151">
        <v>1</v>
      </c>
      <c r="C90" s="151">
        <v>5</v>
      </c>
      <c r="D90" s="151">
        <v>703</v>
      </c>
      <c r="E90" s="151" t="str">
        <f t="shared" si="19"/>
        <v>7</v>
      </c>
      <c r="F90" s="151" t="str">
        <f t="shared" si="13"/>
        <v>3</v>
      </c>
      <c r="G90" s="151">
        <v>10</v>
      </c>
      <c r="H90" s="152" t="str">
        <f t="shared" si="20"/>
        <v>7/10</v>
      </c>
      <c r="I90" s="162" t="s">
        <v>2179</v>
      </c>
      <c r="J90" s="154" t="s">
        <v>1515</v>
      </c>
      <c r="K90" s="151" t="s">
        <v>2180</v>
      </c>
      <c r="L90" s="155">
        <v>62.31</v>
      </c>
      <c r="M90" s="155">
        <v>51.68</v>
      </c>
      <c r="N90" s="156">
        <v>18000</v>
      </c>
      <c r="O90" s="157">
        <f t="shared" si="18"/>
        <v>1121580</v>
      </c>
      <c r="P90" s="156">
        <f t="shared" si="14"/>
        <v>21702.400000000001</v>
      </c>
      <c r="Q90" s="143">
        <f t="shared" si="12"/>
        <v>1121580.0320000001</v>
      </c>
      <c r="R90" s="158">
        <v>11250</v>
      </c>
      <c r="S90" s="143">
        <f t="shared" si="15"/>
        <v>1121580</v>
      </c>
      <c r="T90" s="143">
        <f t="shared" si="16"/>
        <v>0</v>
      </c>
      <c r="U90" s="143">
        <f t="shared" si="17"/>
        <v>6750</v>
      </c>
    </row>
    <row r="91" spans="1:21" ht="14.25" x14ac:dyDescent="0.15">
      <c r="A91" s="150">
        <v>88</v>
      </c>
      <c r="B91" s="151">
        <v>1</v>
      </c>
      <c r="C91" s="151">
        <v>5</v>
      </c>
      <c r="D91" s="151">
        <v>802</v>
      </c>
      <c r="E91" s="151" t="str">
        <f t="shared" si="19"/>
        <v>8</v>
      </c>
      <c r="F91" s="151" t="str">
        <f t="shared" si="13"/>
        <v>2</v>
      </c>
      <c r="G91" s="151">
        <v>10</v>
      </c>
      <c r="H91" s="152" t="str">
        <f t="shared" si="20"/>
        <v>8/10</v>
      </c>
      <c r="I91" s="162" t="s">
        <v>2179</v>
      </c>
      <c r="J91" s="154" t="s">
        <v>196</v>
      </c>
      <c r="K91" s="151" t="s">
        <v>2180</v>
      </c>
      <c r="L91" s="155">
        <v>62.31</v>
      </c>
      <c r="M91" s="155">
        <v>51.68</v>
      </c>
      <c r="N91" s="156">
        <v>18000</v>
      </c>
      <c r="O91" s="157">
        <f t="shared" si="18"/>
        <v>1121580</v>
      </c>
      <c r="P91" s="156">
        <f t="shared" si="14"/>
        <v>21702.400000000001</v>
      </c>
      <c r="Q91" s="143">
        <f t="shared" si="12"/>
        <v>1121580.0320000001</v>
      </c>
      <c r="R91" s="158">
        <v>11210</v>
      </c>
      <c r="S91" s="143">
        <f t="shared" si="15"/>
        <v>1121580</v>
      </c>
      <c r="T91" s="143">
        <f t="shared" si="16"/>
        <v>0</v>
      </c>
      <c r="U91" s="143">
        <f t="shared" si="17"/>
        <v>6790</v>
      </c>
    </row>
    <row r="92" spans="1:21" ht="14.25" x14ac:dyDescent="0.15">
      <c r="A92" s="150">
        <v>89</v>
      </c>
      <c r="B92" s="151">
        <v>1</v>
      </c>
      <c r="C92" s="151">
        <v>5</v>
      </c>
      <c r="D92" s="151">
        <v>803</v>
      </c>
      <c r="E92" s="151" t="str">
        <f t="shared" si="19"/>
        <v>8</v>
      </c>
      <c r="F92" s="151" t="str">
        <f t="shared" si="13"/>
        <v>3</v>
      </c>
      <c r="G92" s="151">
        <v>10</v>
      </c>
      <c r="H92" s="152" t="str">
        <f t="shared" si="20"/>
        <v>8/10</v>
      </c>
      <c r="I92" s="153" t="s">
        <v>2179</v>
      </c>
      <c r="J92" s="154" t="s">
        <v>1515</v>
      </c>
      <c r="K92" s="151" t="s">
        <v>2180</v>
      </c>
      <c r="L92" s="155">
        <v>62.31</v>
      </c>
      <c r="M92" s="155">
        <v>51.68</v>
      </c>
      <c r="N92" s="156">
        <v>18000</v>
      </c>
      <c r="O92" s="157">
        <f t="shared" si="18"/>
        <v>1121580</v>
      </c>
      <c r="P92" s="156">
        <f t="shared" si="14"/>
        <v>21702.400000000001</v>
      </c>
      <c r="Q92" s="143">
        <f t="shared" si="12"/>
        <v>1121580.0320000001</v>
      </c>
      <c r="R92" s="158">
        <v>11210</v>
      </c>
      <c r="S92" s="143">
        <f t="shared" si="15"/>
        <v>1121580</v>
      </c>
      <c r="T92" s="143">
        <f t="shared" si="16"/>
        <v>0</v>
      </c>
      <c r="U92" s="143">
        <f t="shared" si="17"/>
        <v>6790</v>
      </c>
    </row>
    <row r="93" spans="1:21" ht="14.25" x14ac:dyDescent="0.15">
      <c r="A93" s="150">
        <v>90</v>
      </c>
      <c r="B93" s="151">
        <v>1</v>
      </c>
      <c r="C93" s="151">
        <v>5</v>
      </c>
      <c r="D93" s="151">
        <v>902</v>
      </c>
      <c r="E93" s="151" t="str">
        <f t="shared" si="19"/>
        <v>9</v>
      </c>
      <c r="F93" s="151" t="str">
        <f t="shared" si="13"/>
        <v>2</v>
      </c>
      <c r="G93" s="151">
        <v>10</v>
      </c>
      <c r="H93" s="152" t="str">
        <f t="shared" si="20"/>
        <v>9/10</v>
      </c>
      <c r="I93" s="153" t="s">
        <v>2179</v>
      </c>
      <c r="J93" s="154" t="s">
        <v>196</v>
      </c>
      <c r="K93" s="151" t="s">
        <v>2180</v>
      </c>
      <c r="L93" s="155">
        <v>62.31</v>
      </c>
      <c r="M93" s="155">
        <v>51.68</v>
      </c>
      <c r="N93" s="156">
        <v>18000</v>
      </c>
      <c r="O93" s="157">
        <f t="shared" si="18"/>
        <v>1121580</v>
      </c>
      <c r="P93" s="156">
        <f t="shared" si="14"/>
        <v>21702.400000000001</v>
      </c>
      <c r="Q93" s="143">
        <f t="shared" si="12"/>
        <v>1121580.0320000001</v>
      </c>
      <c r="R93" s="158">
        <v>11170</v>
      </c>
      <c r="S93" s="143">
        <f t="shared" si="15"/>
        <v>1121580</v>
      </c>
      <c r="T93" s="143">
        <f t="shared" si="16"/>
        <v>0</v>
      </c>
      <c r="U93" s="143">
        <f t="shared" si="17"/>
        <v>6830</v>
      </c>
    </row>
    <row r="94" spans="1:21" ht="14.25" x14ac:dyDescent="0.15">
      <c r="A94" s="150">
        <v>91</v>
      </c>
      <c r="B94" s="151">
        <v>1</v>
      </c>
      <c r="C94" s="151">
        <v>5</v>
      </c>
      <c r="D94" s="151">
        <v>903</v>
      </c>
      <c r="E94" s="151" t="str">
        <f t="shared" si="19"/>
        <v>9</v>
      </c>
      <c r="F94" s="151" t="str">
        <f t="shared" si="13"/>
        <v>3</v>
      </c>
      <c r="G94" s="151">
        <v>10</v>
      </c>
      <c r="H94" s="152" t="str">
        <f t="shared" si="20"/>
        <v>9/10</v>
      </c>
      <c r="I94" s="153" t="s">
        <v>2179</v>
      </c>
      <c r="J94" s="154" t="s">
        <v>1515</v>
      </c>
      <c r="K94" s="151" t="s">
        <v>2180</v>
      </c>
      <c r="L94" s="155">
        <v>62.31</v>
      </c>
      <c r="M94" s="155">
        <v>51.68</v>
      </c>
      <c r="N94" s="156">
        <v>18000</v>
      </c>
      <c r="O94" s="157">
        <f t="shared" si="18"/>
        <v>1121580</v>
      </c>
      <c r="P94" s="156">
        <f t="shared" si="14"/>
        <v>21702.400000000001</v>
      </c>
      <c r="Q94" s="143">
        <f t="shared" si="12"/>
        <v>1121580.0320000001</v>
      </c>
      <c r="R94" s="158">
        <v>11170</v>
      </c>
      <c r="S94" s="143">
        <f t="shared" si="15"/>
        <v>1121580</v>
      </c>
      <c r="T94" s="143">
        <f t="shared" si="16"/>
        <v>0</v>
      </c>
      <c r="U94" s="143">
        <f t="shared" si="17"/>
        <v>6830</v>
      </c>
    </row>
    <row r="95" spans="1:21" ht="14.25" x14ac:dyDescent="0.15">
      <c r="A95" s="150">
        <v>92</v>
      </c>
      <c r="B95" s="151">
        <v>1</v>
      </c>
      <c r="C95" s="151">
        <v>5</v>
      </c>
      <c r="D95" s="151">
        <v>1002</v>
      </c>
      <c r="E95" s="151" t="str">
        <f>LEFT(D95,2)</f>
        <v>10</v>
      </c>
      <c r="F95" s="151" t="str">
        <f t="shared" si="13"/>
        <v>2</v>
      </c>
      <c r="G95" s="151">
        <v>10</v>
      </c>
      <c r="H95" s="152" t="str">
        <f t="shared" si="20"/>
        <v>10/10</v>
      </c>
      <c r="I95" s="153" t="s">
        <v>2179</v>
      </c>
      <c r="J95" s="154" t="s">
        <v>196</v>
      </c>
      <c r="K95" s="151" t="s">
        <v>2180</v>
      </c>
      <c r="L95" s="155">
        <v>62.6</v>
      </c>
      <c r="M95" s="155">
        <v>51.92</v>
      </c>
      <c r="N95" s="156">
        <v>18000</v>
      </c>
      <c r="O95" s="157">
        <f t="shared" si="18"/>
        <v>1126800</v>
      </c>
      <c r="P95" s="156">
        <f t="shared" si="14"/>
        <v>21702.62</v>
      </c>
      <c r="Q95" s="143">
        <f t="shared" si="12"/>
        <v>1126800.0304</v>
      </c>
      <c r="R95" s="158">
        <v>10557</v>
      </c>
      <c r="S95" s="143">
        <f t="shared" si="15"/>
        <v>1126800</v>
      </c>
      <c r="T95" s="143">
        <f t="shared" si="16"/>
        <v>0</v>
      </c>
      <c r="U95" s="143">
        <f t="shared" si="17"/>
        <v>7443</v>
      </c>
    </row>
    <row r="96" spans="1:21" ht="14.25" x14ac:dyDescent="0.15">
      <c r="A96" s="150">
        <v>93</v>
      </c>
      <c r="B96" s="151">
        <v>1</v>
      </c>
      <c r="C96" s="151">
        <v>5</v>
      </c>
      <c r="D96" s="151">
        <v>1003</v>
      </c>
      <c r="E96" s="151" t="str">
        <f>LEFT(D96,2)</f>
        <v>10</v>
      </c>
      <c r="F96" s="151" t="str">
        <f t="shared" si="13"/>
        <v>3</v>
      </c>
      <c r="G96" s="151">
        <v>10</v>
      </c>
      <c r="H96" s="152" t="str">
        <f t="shared" si="20"/>
        <v>10/10</v>
      </c>
      <c r="I96" s="162" t="s">
        <v>2179</v>
      </c>
      <c r="J96" s="154" t="s">
        <v>1515</v>
      </c>
      <c r="K96" s="151" t="s">
        <v>2180</v>
      </c>
      <c r="L96" s="155">
        <v>62.6</v>
      </c>
      <c r="M96" s="155">
        <v>51.92</v>
      </c>
      <c r="N96" s="156">
        <v>18000</v>
      </c>
      <c r="O96" s="157">
        <f t="shared" si="18"/>
        <v>1126800</v>
      </c>
      <c r="P96" s="156">
        <f t="shared" si="14"/>
        <v>21702.62</v>
      </c>
      <c r="Q96" s="143">
        <f t="shared" si="12"/>
        <v>1126800.0304</v>
      </c>
      <c r="R96" s="158">
        <v>10557</v>
      </c>
      <c r="S96" s="143">
        <f t="shared" si="15"/>
        <v>1126800</v>
      </c>
      <c r="T96" s="143">
        <f t="shared" si="16"/>
        <v>0</v>
      </c>
      <c r="U96" s="143">
        <f t="shared" si="17"/>
        <v>7443</v>
      </c>
    </row>
    <row r="97" spans="1:21" ht="14.25" x14ac:dyDescent="0.15">
      <c r="A97" s="150">
        <v>94</v>
      </c>
      <c r="B97" s="151">
        <v>2</v>
      </c>
      <c r="C97" s="151">
        <v>1</v>
      </c>
      <c r="D97" s="151">
        <v>103</v>
      </c>
      <c r="E97" s="151" t="str">
        <f t="shared" ref="E97:E104" si="21">LEFT(D97,1)</f>
        <v>1</v>
      </c>
      <c r="F97" s="151" t="str">
        <f t="shared" si="13"/>
        <v>3</v>
      </c>
      <c r="G97" s="151">
        <v>10</v>
      </c>
      <c r="H97" s="152" t="str">
        <f t="shared" si="20"/>
        <v>1/10</v>
      </c>
      <c r="I97" s="153" t="s">
        <v>2179</v>
      </c>
      <c r="J97" s="154" t="s">
        <v>1515</v>
      </c>
      <c r="K97" s="151" t="s">
        <v>2180</v>
      </c>
      <c r="L97" s="155">
        <v>62.22</v>
      </c>
      <c r="M97" s="155">
        <v>51.68</v>
      </c>
      <c r="N97" s="156">
        <v>18000</v>
      </c>
      <c r="O97" s="157">
        <f t="shared" si="18"/>
        <v>1119960</v>
      </c>
      <c r="P97" s="156">
        <f t="shared" si="14"/>
        <v>21671.05</v>
      </c>
      <c r="Q97" s="143">
        <f t="shared" si="12"/>
        <v>1119959.8640000001</v>
      </c>
      <c r="R97" s="158">
        <v>10506</v>
      </c>
      <c r="S97" s="143">
        <f t="shared" si="15"/>
        <v>1119960</v>
      </c>
      <c r="T97" s="143">
        <f t="shared" si="16"/>
        <v>0</v>
      </c>
      <c r="U97" s="143">
        <f t="shared" si="17"/>
        <v>7494</v>
      </c>
    </row>
    <row r="98" spans="1:21" ht="14.25" x14ac:dyDescent="0.15">
      <c r="A98" s="150">
        <v>95</v>
      </c>
      <c r="B98" s="151">
        <v>2</v>
      </c>
      <c r="C98" s="151">
        <v>1</v>
      </c>
      <c r="D98" s="151">
        <v>203</v>
      </c>
      <c r="E98" s="151" t="str">
        <f t="shared" si="21"/>
        <v>2</v>
      </c>
      <c r="F98" s="151" t="str">
        <f t="shared" si="13"/>
        <v>3</v>
      </c>
      <c r="G98" s="151">
        <v>10</v>
      </c>
      <c r="H98" s="152" t="str">
        <f t="shared" si="20"/>
        <v>2/10</v>
      </c>
      <c r="I98" s="153" t="s">
        <v>2179</v>
      </c>
      <c r="J98" s="154" t="s">
        <v>1515</v>
      </c>
      <c r="K98" s="151" t="s">
        <v>2180</v>
      </c>
      <c r="L98" s="155">
        <v>62.22</v>
      </c>
      <c r="M98" s="155">
        <v>51.68</v>
      </c>
      <c r="N98" s="156">
        <v>18000</v>
      </c>
      <c r="O98" s="157">
        <f t="shared" si="18"/>
        <v>1119960</v>
      </c>
      <c r="P98" s="156">
        <f t="shared" si="14"/>
        <v>21671.05</v>
      </c>
      <c r="Q98" s="143">
        <f t="shared" si="12"/>
        <v>1119959.8640000001</v>
      </c>
      <c r="R98" s="158">
        <v>10656</v>
      </c>
      <c r="S98" s="143">
        <f t="shared" si="15"/>
        <v>1119960</v>
      </c>
      <c r="T98" s="143">
        <f t="shared" si="16"/>
        <v>0</v>
      </c>
      <c r="U98" s="143">
        <f t="shared" si="17"/>
        <v>7344</v>
      </c>
    </row>
    <row r="99" spans="1:21" ht="14.25" x14ac:dyDescent="0.15">
      <c r="A99" s="150">
        <v>96</v>
      </c>
      <c r="B99" s="151">
        <v>2</v>
      </c>
      <c r="C99" s="151">
        <v>1</v>
      </c>
      <c r="D99" s="151">
        <v>302</v>
      </c>
      <c r="E99" s="151" t="str">
        <f t="shared" si="21"/>
        <v>3</v>
      </c>
      <c r="F99" s="151" t="str">
        <f t="shared" si="13"/>
        <v>2</v>
      </c>
      <c r="G99" s="151">
        <v>10</v>
      </c>
      <c r="H99" s="152" t="str">
        <f t="shared" si="20"/>
        <v>3/10</v>
      </c>
      <c r="I99" s="153" t="s">
        <v>2179</v>
      </c>
      <c r="J99" s="154" t="s">
        <v>196</v>
      </c>
      <c r="K99" s="151" t="s">
        <v>2180</v>
      </c>
      <c r="L99" s="155">
        <v>62.22</v>
      </c>
      <c r="M99" s="155">
        <v>51.68</v>
      </c>
      <c r="N99" s="156">
        <v>18000</v>
      </c>
      <c r="O99" s="157">
        <f t="shared" si="18"/>
        <v>1119960</v>
      </c>
      <c r="P99" s="156">
        <f t="shared" si="14"/>
        <v>21671.05</v>
      </c>
      <c r="Q99" s="143">
        <f t="shared" si="12"/>
        <v>1119959.8640000001</v>
      </c>
      <c r="R99" s="158">
        <v>11090</v>
      </c>
      <c r="S99" s="143">
        <f t="shared" si="15"/>
        <v>1119960</v>
      </c>
      <c r="T99" s="143">
        <f t="shared" si="16"/>
        <v>0</v>
      </c>
      <c r="U99" s="143">
        <f t="shared" si="17"/>
        <v>6910</v>
      </c>
    </row>
    <row r="100" spans="1:21" ht="14.25" x14ac:dyDescent="0.15">
      <c r="A100" s="150">
        <v>97</v>
      </c>
      <c r="B100" s="151">
        <v>2</v>
      </c>
      <c r="C100" s="151">
        <v>1</v>
      </c>
      <c r="D100" s="151">
        <v>303</v>
      </c>
      <c r="E100" s="151" t="str">
        <f t="shared" si="21"/>
        <v>3</v>
      </c>
      <c r="F100" s="151" t="str">
        <f t="shared" si="13"/>
        <v>3</v>
      </c>
      <c r="G100" s="151">
        <v>10</v>
      </c>
      <c r="H100" s="152" t="str">
        <f t="shared" si="20"/>
        <v>3/10</v>
      </c>
      <c r="I100" s="153" t="s">
        <v>2179</v>
      </c>
      <c r="J100" s="154" t="s">
        <v>1515</v>
      </c>
      <c r="K100" s="151" t="s">
        <v>2180</v>
      </c>
      <c r="L100" s="155">
        <v>62.22</v>
      </c>
      <c r="M100" s="155">
        <v>51.68</v>
      </c>
      <c r="N100" s="156">
        <v>18000</v>
      </c>
      <c r="O100" s="157">
        <f t="shared" si="18"/>
        <v>1119960</v>
      </c>
      <c r="P100" s="156">
        <f t="shared" si="14"/>
        <v>21671.05</v>
      </c>
      <c r="Q100" s="143">
        <f t="shared" si="12"/>
        <v>1119959.8640000001</v>
      </c>
      <c r="R100" s="158">
        <v>11090</v>
      </c>
      <c r="S100" s="143">
        <f t="shared" si="15"/>
        <v>1119960</v>
      </c>
      <c r="T100" s="143">
        <f t="shared" si="16"/>
        <v>0</v>
      </c>
      <c r="U100" s="143">
        <f t="shared" si="17"/>
        <v>6910</v>
      </c>
    </row>
    <row r="101" spans="1:21" ht="14.25" x14ac:dyDescent="0.15">
      <c r="A101" s="150">
        <v>98</v>
      </c>
      <c r="B101" s="151">
        <v>2</v>
      </c>
      <c r="C101" s="151">
        <v>1</v>
      </c>
      <c r="D101" s="151">
        <v>402</v>
      </c>
      <c r="E101" s="151" t="str">
        <f t="shared" si="21"/>
        <v>4</v>
      </c>
      <c r="F101" s="151" t="str">
        <f t="shared" si="13"/>
        <v>2</v>
      </c>
      <c r="G101" s="151">
        <v>10</v>
      </c>
      <c r="H101" s="152" t="str">
        <f t="shared" si="20"/>
        <v>4/10</v>
      </c>
      <c r="I101" s="153" t="s">
        <v>2179</v>
      </c>
      <c r="J101" s="154" t="s">
        <v>196</v>
      </c>
      <c r="K101" s="151" t="s">
        <v>2180</v>
      </c>
      <c r="L101" s="155">
        <v>62.22</v>
      </c>
      <c r="M101" s="155">
        <v>51.68</v>
      </c>
      <c r="N101" s="156">
        <v>18000</v>
      </c>
      <c r="O101" s="157">
        <f t="shared" si="18"/>
        <v>1119960</v>
      </c>
      <c r="P101" s="156">
        <f t="shared" si="14"/>
        <v>21671.05</v>
      </c>
      <c r="Q101" s="143">
        <f t="shared" si="12"/>
        <v>1119959.8640000001</v>
      </c>
      <c r="R101" s="158">
        <v>11130</v>
      </c>
      <c r="S101" s="143">
        <f t="shared" si="15"/>
        <v>1119960</v>
      </c>
      <c r="T101" s="143">
        <f t="shared" si="16"/>
        <v>0</v>
      </c>
      <c r="U101" s="143">
        <f t="shared" si="17"/>
        <v>6870</v>
      </c>
    </row>
    <row r="102" spans="1:21" ht="14.25" x14ac:dyDescent="0.15">
      <c r="A102" s="150">
        <v>99</v>
      </c>
      <c r="B102" s="151">
        <v>2</v>
      </c>
      <c r="C102" s="151">
        <v>1</v>
      </c>
      <c r="D102" s="151">
        <v>403</v>
      </c>
      <c r="E102" s="151" t="str">
        <f t="shared" si="21"/>
        <v>4</v>
      </c>
      <c r="F102" s="151" t="str">
        <f t="shared" si="13"/>
        <v>3</v>
      </c>
      <c r="G102" s="151">
        <v>10</v>
      </c>
      <c r="H102" s="152" t="str">
        <f t="shared" si="20"/>
        <v>4/10</v>
      </c>
      <c r="I102" s="153" t="s">
        <v>2179</v>
      </c>
      <c r="J102" s="154" t="s">
        <v>1515</v>
      </c>
      <c r="K102" s="151" t="s">
        <v>2180</v>
      </c>
      <c r="L102" s="155">
        <v>62.22</v>
      </c>
      <c r="M102" s="155">
        <v>51.68</v>
      </c>
      <c r="N102" s="156">
        <v>18000</v>
      </c>
      <c r="O102" s="157">
        <f t="shared" si="18"/>
        <v>1119960</v>
      </c>
      <c r="P102" s="156">
        <f t="shared" si="14"/>
        <v>21671.05</v>
      </c>
      <c r="Q102" s="143">
        <f t="shared" si="12"/>
        <v>1119959.8640000001</v>
      </c>
      <c r="R102" s="158">
        <v>11130</v>
      </c>
      <c r="S102" s="143">
        <f t="shared" si="15"/>
        <v>1119960</v>
      </c>
      <c r="T102" s="143">
        <f t="shared" si="16"/>
        <v>0</v>
      </c>
      <c r="U102" s="143">
        <f t="shared" si="17"/>
        <v>6870</v>
      </c>
    </row>
    <row r="103" spans="1:21" ht="14.25" x14ac:dyDescent="0.15">
      <c r="A103" s="150">
        <v>100</v>
      </c>
      <c r="B103" s="151">
        <v>2</v>
      </c>
      <c r="C103" s="151">
        <v>1</v>
      </c>
      <c r="D103" s="151">
        <v>502</v>
      </c>
      <c r="E103" s="151" t="str">
        <f t="shared" si="21"/>
        <v>5</v>
      </c>
      <c r="F103" s="151" t="str">
        <f t="shared" si="13"/>
        <v>2</v>
      </c>
      <c r="G103" s="151">
        <v>10</v>
      </c>
      <c r="H103" s="152" t="str">
        <f t="shared" si="20"/>
        <v>5/10</v>
      </c>
      <c r="I103" s="153" t="s">
        <v>2179</v>
      </c>
      <c r="J103" s="154" t="s">
        <v>196</v>
      </c>
      <c r="K103" s="151" t="s">
        <v>2180</v>
      </c>
      <c r="L103" s="155">
        <v>62.22</v>
      </c>
      <c r="M103" s="155">
        <v>51.68</v>
      </c>
      <c r="N103" s="156">
        <v>18000</v>
      </c>
      <c r="O103" s="157">
        <f t="shared" si="18"/>
        <v>1119960</v>
      </c>
      <c r="P103" s="156">
        <f t="shared" si="14"/>
        <v>21671.05</v>
      </c>
      <c r="Q103" s="143">
        <f t="shared" si="12"/>
        <v>1119959.8640000001</v>
      </c>
      <c r="R103" s="158">
        <v>11170</v>
      </c>
      <c r="S103" s="143">
        <f t="shared" si="15"/>
        <v>1119960</v>
      </c>
      <c r="T103" s="143">
        <f t="shared" si="16"/>
        <v>0</v>
      </c>
      <c r="U103" s="143">
        <f t="shared" si="17"/>
        <v>6830</v>
      </c>
    </row>
    <row r="104" spans="1:21" ht="14.25" x14ac:dyDescent="0.15">
      <c r="A104" s="150">
        <v>101</v>
      </c>
      <c r="B104" s="151">
        <v>2</v>
      </c>
      <c r="C104" s="151">
        <v>1</v>
      </c>
      <c r="D104" s="151">
        <v>902</v>
      </c>
      <c r="E104" s="151" t="str">
        <f t="shared" si="21"/>
        <v>9</v>
      </c>
      <c r="F104" s="151" t="str">
        <f t="shared" si="13"/>
        <v>2</v>
      </c>
      <c r="G104" s="151">
        <v>10</v>
      </c>
      <c r="H104" s="152" t="str">
        <f t="shared" si="20"/>
        <v>9/10</v>
      </c>
      <c r="I104" s="153" t="s">
        <v>2179</v>
      </c>
      <c r="J104" s="154" t="s">
        <v>196</v>
      </c>
      <c r="K104" s="151" t="s">
        <v>2180</v>
      </c>
      <c r="L104" s="155">
        <v>62.22</v>
      </c>
      <c r="M104" s="155">
        <v>51.68</v>
      </c>
      <c r="N104" s="156">
        <v>18000</v>
      </c>
      <c r="O104" s="157">
        <f t="shared" si="18"/>
        <v>1119960</v>
      </c>
      <c r="P104" s="156">
        <f t="shared" si="14"/>
        <v>21671.05</v>
      </c>
      <c r="Q104" s="143">
        <f t="shared" si="12"/>
        <v>1119959.8640000001</v>
      </c>
      <c r="R104" s="158">
        <v>11170</v>
      </c>
      <c r="S104" s="143">
        <f t="shared" si="15"/>
        <v>1119960</v>
      </c>
      <c r="T104" s="143">
        <f t="shared" si="16"/>
        <v>0</v>
      </c>
      <c r="U104" s="143">
        <f t="shared" si="17"/>
        <v>6830</v>
      </c>
    </row>
    <row r="105" spans="1:21" ht="14.25" x14ac:dyDescent="0.15">
      <c r="A105" s="150">
        <v>102</v>
      </c>
      <c r="B105" s="151">
        <v>2</v>
      </c>
      <c r="C105" s="151">
        <v>1</v>
      </c>
      <c r="D105" s="151">
        <v>1003</v>
      </c>
      <c r="E105" s="151" t="str">
        <f>LEFT(D105,2)</f>
        <v>10</v>
      </c>
      <c r="F105" s="151" t="str">
        <f t="shared" si="13"/>
        <v>3</v>
      </c>
      <c r="G105" s="151">
        <v>10</v>
      </c>
      <c r="H105" s="152" t="str">
        <f t="shared" si="20"/>
        <v>10/10</v>
      </c>
      <c r="I105" s="153" t="s">
        <v>2179</v>
      </c>
      <c r="J105" s="154" t="s">
        <v>1515</v>
      </c>
      <c r="K105" s="151" t="s">
        <v>2180</v>
      </c>
      <c r="L105" s="155">
        <v>62.51</v>
      </c>
      <c r="M105" s="155">
        <v>51.92</v>
      </c>
      <c r="N105" s="156">
        <v>18000</v>
      </c>
      <c r="O105" s="157">
        <f t="shared" si="18"/>
        <v>1125180</v>
      </c>
      <c r="P105" s="156">
        <f t="shared" si="14"/>
        <v>21671.42</v>
      </c>
      <c r="Q105" s="143">
        <f t="shared" si="12"/>
        <v>1125180.1264</v>
      </c>
      <c r="R105" s="158">
        <v>10567</v>
      </c>
      <c r="S105" s="143">
        <f t="shared" si="15"/>
        <v>1125180</v>
      </c>
      <c r="T105" s="143">
        <f t="shared" si="16"/>
        <v>0</v>
      </c>
      <c r="U105" s="143">
        <f t="shared" si="17"/>
        <v>7433</v>
      </c>
    </row>
    <row r="106" spans="1:21" ht="14.25" x14ac:dyDescent="0.15">
      <c r="A106" s="150">
        <v>103</v>
      </c>
      <c r="B106" s="151">
        <v>2</v>
      </c>
      <c r="C106" s="151">
        <v>2</v>
      </c>
      <c r="D106" s="151">
        <v>204</v>
      </c>
      <c r="E106" s="151" t="str">
        <f t="shared" ref="E106:E111" si="22">LEFT(D106,1)</f>
        <v>2</v>
      </c>
      <c r="F106" s="151" t="str">
        <f t="shared" si="13"/>
        <v>4</v>
      </c>
      <c r="G106" s="151">
        <v>10</v>
      </c>
      <c r="H106" s="152" t="str">
        <f t="shared" si="20"/>
        <v>2/10</v>
      </c>
      <c r="I106" s="153" t="s">
        <v>2185</v>
      </c>
      <c r="J106" s="154" t="s">
        <v>189</v>
      </c>
      <c r="K106" s="151" t="s">
        <v>553</v>
      </c>
      <c r="L106" s="155">
        <v>76.16</v>
      </c>
      <c r="M106" s="155">
        <v>63.26</v>
      </c>
      <c r="N106" s="156">
        <v>18000</v>
      </c>
      <c r="O106" s="157">
        <f t="shared" si="18"/>
        <v>1370880</v>
      </c>
      <c r="P106" s="156">
        <f t="shared" si="14"/>
        <v>21670.57</v>
      </c>
      <c r="Q106" s="143">
        <f t="shared" si="12"/>
        <v>1370880.2582</v>
      </c>
      <c r="R106" s="158">
        <v>10600</v>
      </c>
      <c r="S106" s="143">
        <f t="shared" si="15"/>
        <v>1370880</v>
      </c>
      <c r="T106" s="143">
        <f t="shared" si="16"/>
        <v>0</v>
      </c>
      <c r="U106" s="143">
        <f t="shared" si="17"/>
        <v>7400</v>
      </c>
    </row>
    <row r="107" spans="1:21" ht="14.25" x14ac:dyDescent="0.15">
      <c r="A107" s="150">
        <v>104</v>
      </c>
      <c r="B107" s="151">
        <v>2</v>
      </c>
      <c r="C107" s="151">
        <v>2</v>
      </c>
      <c r="D107" s="151">
        <v>303</v>
      </c>
      <c r="E107" s="151" t="str">
        <f t="shared" si="22"/>
        <v>3</v>
      </c>
      <c r="F107" s="151" t="str">
        <f t="shared" si="13"/>
        <v>3</v>
      </c>
      <c r="G107" s="151">
        <v>10</v>
      </c>
      <c r="H107" s="152" t="str">
        <f t="shared" si="20"/>
        <v>3/10</v>
      </c>
      <c r="I107" s="153" t="s">
        <v>2179</v>
      </c>
      <c r="J107" s="154" t="s">
        <v>1515</v>
      </c>
      <c r="K107" s="151" t="s">
        <v>2180</v>
      </c>
      <c r="L107" s="155">
        <v>62.22</v>
      </c>
      <c r="M107" s="155">
        <v>51.68</v>
      </c>
      <c r="N107" s="156">
        <v>18000</v>
      </c>
      <c r="O107" s="157">
        <f t="shared" si="18"/>
        <v>1119960</v>
      </c>
      <c r="P107" s="156">
        <f t="shared" si="14"/>
        <v>21671.05</v>
      </c>
      <c r="Q107" s="143">
        <f t="shared" si="12"/>
        <v>1119959.8640000001</v>
      </c>
      <c r="R107" s="158">
        <v>11090</v>
      </c>
      <c r="S107" s="143">
        <f t="shared" si="15"/>
        <v>1119960</v>
      </c>
      <c r="T107" s="143">
        <f t="shared" si="16"/>
        <v>0</v>
      </c>
      <c r="U107" s="143">
        <f t="shared" si="17"/>
        <v>6910</v>
      </c>
    </row>
    <row r="108" spans="1:21" ht="14.25" x14ac:dyDescent="0.15">
      <c r="A108" s="150">
        <v>105</v>
      </c>
      <c r="B108" s="151">
        <v>2</v>
      </c>
      <c r="C108" s="151">
        <v>2</v>
      </c>
      <c r="D108" s="151">
        <v>402</v>
      </c>
      <c r="E108" s="151" t="str">
        <f t="shared" si="22"/>
        <v>4</v>
      </c>
      <c r="F108" s="151" t="str">
        <f t="shared" si="13"/>
        <v>2</v>
      </c>
      <c r="G108" s="151">
        <v>10</v>
      </c>
      <c r="H108" s="152" t="str">
        <f t="shared" si="20"/>
        <v>4/10</v>
      </c>
      <c r="I108" s="153" t="s">
        <v>2179</v>
      </c>
      <c r="J108" s="154" t="s">
        <v>196</v>
      </c>
      <c r="K108" s="151" t="s">
        <v>2180</v>
      </c>
      <c r="L108" s="155">
        <v>62.22</v>
      </c>
      <c r="M108" s="155">
        <v>51.68</v>
      </c>
      <c r="N108" s="156">
        <v>18000</v>
      </c>
      <c r="O108" s="157">
        <f t="shared" si="18"/>
        <v>1119960</v>
      </c>
      <c r="P108" s="156">
        <f t="shared" si="14"/>
        <v>21671.05</v>
      </c>
      <c r="Q108" s="143">
        <f t="shared" si="12"/>
        <v>1119959.8640000001</v>
      </c>
      <c r="R108" s="158">
        <v>11130</v>
      </c>
      <c r="S108" s="143">
        <f t="shared" si="15"/>
        <v>1119960</v>
      </c>
      <c r="T108" s="143">
        <f t="shared" si="16"/>
        <v>0</v>
      </c>
      <c r="U108" s="143">
        <f t="shared" si="17"/>
        <v>6870</v>
      </c>
    </row>
    <row r="109" spans="1:21" ht="14.25" x14ac:dyDescent="0.15">
      <c r="A109" s="150">
        <v>106</v>
      </c>
      <c r="B109" s="151">
        <v>2</v>
      </c>
      <c r="C109" s="151">
        <v>2</v>
      </c>
      <c r="D109" s="151">
        <v>403</v>
      </c>
      <c r="E109" s="151" t="str">
        <f t="shared" si="22"/>
        <v>4</v>
      </c>
      <c r="F109" s="151" t="str">
        <f t="shared" si="13"/>
        <v>3</v>
      </c>
      <c r="G109" s="151">
        <v>10</v>
      </c>
      <c r="H109" s="152" t="str">
        <f t="shared" si="20"/>
        <v>4/10</v>
      </c>
      <c r="I109" s="153" t="s">
        <v>2179</v>
      </c>
      <c r="J109" s="154" t="s">
        <v>1515</v>
      </c>
      <c r="K109" s="151" t="s">
        <v>2180</v>
      </c>
      <c r="L109" s="155">
        <v>62.22</v>
      </c>
      <c r="M109" s="155">
        <v>51.68</v>
      </c>
      <c r="N109" s="156">
        <v>18000</v>
      </c>
      <c r="O109" s="157">
        <f t="shared" si="18"/>
        <v>1119960</v>
      </c>
      <c r="P109" s="156">
        <f t="shared" si="14"/>
        <v>21671.05</v>
      </c>
      <c r="Q109" s="143">
        <f t="shared" si="12"/>
        <v>1119959.8640000001</v>
      </c>
      <c r="R109" s="158">
        <v>11130</v>
      </c>
      <c r="S109" s="143">
        <f t="shared" si="15"/>
        <v>1119960</v>
      </c>
      <c r="T109" s="143">
        <f t="shared" si="16"/>
        <v>0</v>
      </c>
      <c r="U109" s="143">
        <f t="shared" si="17"/>
        <v>6870</v>
      </c>
    </row>
    <row r="110" spans="1:21" ht="14.25" x14ac:dyDescent="0.15">
      <c r="A110" s="150">
        <v>107</v>
      </c>
      <c r="B110" s="151">
        <v>2</v>
      </c>
      <c r="C110" s="151">
        <v>2</v>
      </c>
      <c r="D110" s="151">
        <v>503</v>
      </c>
      <c r="E110" s="151" t="str">
        <f t="shared" si="22"/>
        <v>5</v>
      </c>
      <c r="F110" s="151" t="str">
        <f t="shared" si="13"/>
        <v>3</v>
      </c>
      <c r="G110" s="151">
        <v>10</v>
      </c>
      <c r="H110" s="152" t="str">
        <f t="shared" si="20"/>
        <v>5/10</v>
      </c>
      <c r="I110" s="153" t="s">
        <v>2179</v>
      </c>
      <c r="J110" s="154" t="s">
        <v>1515</v>
      </c>
      <c r="K110" s="151" t="s">
        <v>2180</v>
      </c>
      <c r="L110" s="155">
        <v>62.22</v>
      </c>
      <c r="M110" s="155">
        <v>51.68</v>
      </c>
      <c r="N110" s="156">
        <v>18000</v>
      </c>
      <c r="O110" s="157">
        <f t="shared" si="18"/>
        <v>1119960</v>
      </c>
      <c r="P110" s="156">
        <f t="shared" si="14"/>
        <v>21671.05</v>
      </c>
      <c r="Q110" s="143">
        <f t="shared" si="12"/>
        <v>1119959.8640000001</v>
      </c>
      <c r="R110" s="158">
        <v>11170</v>
      </c>
      <c r="S110" s="143">
        <f t="shared" si="15"/>
        <v>1119960</v>
      </c>
      <c r="T110" s="143">
        <f t="shared" si="16"/>
        <v>0</v>
      </c>
      <c r="U110" s="143">
        <f t="shared" si="17"/>
        <v>6830</v>
      </c>
    </row>
    <row r="111" spans="1:21" ht="14.25" x14ac:dyDescent="0.15">
      <c r="A111" s="150">
        <v>108</v>
      </c>
      <c r="B111" s="151">
        <v>2</v>
      </c>
      <c r="C111" s="151">
        <v>2</v>
      </c>
      <c r="D111" s="151">
        <v>802</v>
      </c>
      <c r="E111" s="151" t="str">
        <f t="shared" si="22"/>
        <v>8</v>
      </c>
      <c r="F111" s="151" t="str">
        <f t="shared" si="13"/>
        <v>2</v>
      </c>
      <c r="G111" s="151">
        <v>10</v>
      </c>
      <c r="H111" s="152" t="str">
        <f t="shared" si="20"/>
        <v>8/10</v>
      </c>
      <c r="I111" s="153" t="s">
        <v>2179</v>
      </c>
      <c r="J111" s="154" t="s">
        <v>196</v>
      </c>
      <c r="K111" s="151" t="s">
        <v>2180</v>
      </c>
      <c r="L111" s="155">
        <v>62.22</v>
      </c>
      <c r="M111" s="155">
        <v>51.68</v>
      </c>
      <c r="N111" s="156">
        <v>18000</v>
      </c>
      <c r="O111" s="157">
        <f t="shared" si="18"/>
        <v>1119960</v>
      </c>
      <c r="P111" s="156">
        <f t="shared" si="14"/>
        <v>21671.05</v>
      </c>
      <c r="Q111" s="143">
        <f t="shared" si="12"/>
        <v>1119959.8640000001</v>
      </c>
      <c r="R111" s="158">
        <v>11210</v>
      </c>
      <c r="S111" s="143">
        <f t="shared" si="15"/>
        <v>1119960</v>
      </c>
      <c r="T111" s="143">
        <f t="shared" si="16"/>
        <v>0</v>
      </c>
      <c r="U111" s="143">
        <f t="shared" si="17"/>
        <v>6790</v>
      </c>
    </row>
    <row r="112" spans="1:21" ht="14.25" x14ac:dyDescent="0.15">
      <c r="A112" s="150">
        <v>109</v>
      </c>
      <c r="B112" s="151">
        <v>2</v>
      </c>
      <c r="C112" s="151">
        <v>2</v>
      </c>
      <c r="D112" s="151">
        <v>1002</v>
      </c>
      <c r="E112" s="151" t="str">
        <f>LEFT(D112,2)</f>
        <v>10</v>
      </c>
      <c r="F112" s="151" t="str">
        <f t="shared" si="13"/>
        <v>2</v>
      </c>
      <c r="G112" s="151">
        <v>10</v>
      </c>
      <c r="H112" s="152" t="str">
        <f t="shared" si="20"/>
        <v>10/10</v>
      </c>
      <c r="I112" s="153" t="s">
        <v>2179</v>
      </c>
      <c r="J112" s="154" t="s">
        <v>196</v>
      </c>
      <c r="K112" s="151" t="s">
        <v>2180</v>
      </c>
      <c r="L112" s="155">
        <v>62.51</v>
      </c>
      <c r="M112" s="155">
        <v>51.92</v>
      </c>
      <c r="N112" s="156">
        <v>18000</v>
      </c>
      <c r="O112" s="157">
        <f t="shared" si="18"/>
        <v>1125180</v>
      </c>
      <c r="P112" s="156">
        <f t="shared" si="14"/>
        <v>21671.42</v>
      </c>
      <c r="Q112" s="143">
        <f t="shared" si="12"/>
        <v>1125180.1264</v>
      </c>
      <c r="R112" s="158">
        <v>10567</v>
      </c>
      <c r="S112" s="143">
        <f t="shared" si="15"/>
        <v>1125180</v>
      </c>
      <c r="T112" s="143">
        <f t="shared" si="16"/>
        <v>0</v>
      </c>
      <c r="U112" s="143">
        <f t="shared" si="17"/>
        <v>7433</v>
      </c>
    </row>
    <row r="113" spans="1:21" ht="14.25" x14ac:dyDescent="0.15">
      <c r="A113" s="150">
        <v>110</v>
      </c>
      <c r="B113" s="151">
        <v>2</v>
      </c>
      <c r="C113" s="151">
        <v>2</v>
      </c>
      <c r="D113" s="151">
        <v>1003</v>
      </c>
      <c r="E113" s="151" t="str">
        <f>LEFT(D113,2)</f>
        <v>10</v>
      </c>
      <c r="F113" s="151" t="str">
        <f t="shared" si="13"/>
        <v>3</v>
      </c>
      <c r="G113" s="151">
        <v>10</v>
      </c>
      <c r="H113" s="152" t="str">
        <f t="shared" si="20"/>
        <v>10/10</v>
      </c>
      <c r="I113" s="153" t="s">
        <v>2179</v>
      </c>
      <c r="J113" s="154" t="s">
        <v>1515</v>
      </c>
      <c r="K113" s="151" t="s">
        <v>2180</v>
      </c>
      <c r="L113" s="155">
        <v>62.51</v>
      </c>
      <c r="M113" s="155">
        <v>51.92</v>
      </c>
      <c r="N113" s="156">
        <v>18000</v>
      </c>
      <c r="O113" s="157">
        <f t="shared" si="18"/>
        <v>1125180</v>
      </c>
      <c r="P113" s="156">
        <f t="shared" si="14"/>
        <v>21671.42</v>
      </c>
      <c r="Q113" s="143">
        <f t="shared" si="12"/>
        <v>1125180.1264</v>
      </c>
      <c r="R113" s="158">
        <v>10567</v>
      </c>
      <c r="S113" s="143">
        <f t="shared" si="15"/>
        <v>1125180</v>
      </c>
      <c r="T113" s="143">
        <f t="shared" si="16"/>
        <v>0</v>
      </c>
      <c r="U113" s="143">
        <f t="shared" si="17"/>
        <v>7433</v>
      </c>
    </row>
    <row r="114" spans="1:21" ht="14.25" x14ac:dyDescent="0.15">
      <c r="A114" s="150">
        <v>111</v>
      </c>
      <c r="B114" s="151">
        <v>2</v>
      </c>
      <c r="C114" s="151">
        <v>3</v>
      </c>
      <c r="D114" s="151">
        <v>102</v>
      </c>
      <c r="E114" s="151" t="str">
        <f t="shared" ref="E114:E121" si="23">LEFT(D114,1)</f>
        <v>1</v>
      </c>
      <c r="F114" s="151" t="str">
        <f t="shared" si="13"/>
        <v>2</v>
      </c>
      <c r="G114" s="151">
        <v>10</v>
      </c>
      <c r="H114" s="152" t="str">
        <f t="shared" si="20"/>
        <v>1/10</v>
      </c>
      <c r="I114" s="153" t="s">
        <v>2179</v>
      </c>
      <c r="J114" s="154" t="s">
        <v>196</v>
      </c>
      <c r="K114" s="151" t="s">
        <v>2180</v>
      </c>
      <c r="L114" s="155">
        <v>62.22</v>
      </c>
      <c r="M114" s="155">
        <v>51.68</v>
      </c>
      <c r="N114" s="156">
        <v>18000</v>
      </c>
      <c r="O114" s="157">
        <f t="shared" si="18"/>
        <v>1119960</v>
      </c>
      <c r="P114" s="156">
        <f t="shared" si="14"/>
        <v>21671.05</v>
      </c>
      <c r="Q114" s="143">
        <f t="shared" si="12"/>
        <v>1119959.8640000001</v>
      </c>
      <c r="R114" s="158">
        <v>10506</v>
      </c>
      <c r="S114" s="143">
        <f t="shared" si="15"/>
        <v>1119960</v>
      </c>
      <c r="T114" s="143">
        <f t="shared" si="16"/>
        <v>0</v>
      </c>
      <c r="U114" s="143">
        <f t="shared" si="17"/>
        <v>7494</v>
      </c>
    </row>
    <row r="115" spans="1:21" ht="14.25" x14ac:dyDescent="0.15">
      <c r="A115" s="150">
        <v>112</v>
      </c>
      <c r="B115" s="151">
        <v>2</v>
      </c>
      <c r="C115" s="151">
        <v>3</v>
      </c>
      <c r="D115" s="151">
        <v>203</v>
      </c>
      <c r="E115" s="151" t="str">
        <f t="shared" si="23"/>
        <v>2</v>
      </c>
      <c r="F115" s="151" t="str">
        <f t="shared" si="13"/>
        <v>3</v>
      </c>
      <c r="G115" s="151">
        <v>10</v>
      </c>
      <c r="H115" s="152" t="str">
        <f t="shared" si="20"/>
        <v>2/10</v>
      </c>
      <c r="I115" s="153" t="s">
        <v>2179</v>
      </c>
      <c r="J115" s="154" t="s">
        <v>1515</v>
      </c>
      <c r="K115" s="151" t="s">
        <v>2180</v>
      </c>
      <c r="L115" s="155">
        <v>62.22</v>
      </c>
      <c r="M115" s="155">
        <v>51.68</v>
      </c>
      <c r="N115" s="156">
        <v>18000</v>
      </c>
      <c r="O115" s="157">
        <f t="shared" si="18"/>
        <v>1119960</v>
      </c>
      <c r="P115" s="156">
        <f t="shared" si="14"/>
        <v>21671.05</v>
      </c>
      <c r="Q115" s="143">
        <f t="shared" si="12"/>
        <v>1119959.8640000001</v>
      </c>
      <c r="R115" s="158">
        <v>10656</v>
      </c>
      <c r="S115" s="143">
        <f t="shared" si="15"/>
        <v>1119960</v>
      </c>
      <c r="T115" s="143">
        <f t="shared" si="16"/>
        <v>0</v>
      </c>
      <c r="U115" s="143">
        <f t="shared" si="17"/>
        <v>7344</v>
      </c>
    </row>
    <row r="116" spans="1:21" ht="14.25" x14ac:dyDescent="0.15">
      <c r="A116" s="150">
        <v>113</v>
      </c>
      <c r="B116" s="151">
        <v>2</v>
      </c>
      <c r="C116" s="151">
        <v>3</v>
      </c>
      <c r="D116" s="151">
        <v>302</v>
      </c>
      <c r="E116" s="151" t="str">
        <f t="shared" si="23"/>
        <v>3</v>
      </c>
      <c r="F116" s="151" t="str">
        <f t="shared" si="13"/>
        <v>2</v>
      </c>
      <c r="G116" s="151">
        <v>10</v>
      </c>
      <c r="H116" s="152" t="str">
        <f t="shared" si="20"/>
        <v>3/10</v>
      </c>
      <c r="I116" s="153" t="s">
        <v>2179</v>
      </c>
      <c r="J116" s="154" t="s">
        <v>196</v>
      </c>
      <c r="K116" s="151" t="s">
        <v>2180</v>
      </c>
      <c r="L116" s="155">
        <v>62.22</v>
      </c>
      <c r="M116" s="155">
        <v>51.68</v>
      </c>
      <c r="N116" s="156">
        <v>18000</v>
      </c>
      <c r="O116" s="157">
        <f t="shared" si="18"/>
        <v>1119960</v>
      </c>
      <c r="P116" s="156">
        <f t="shared" si="14"/>
        <v>21671.05</v>
      </c>
      <c r="Q116" s="143">
        <f t="shared" si="12"/>
        <v>1119959.8640000001</v>
      </c>
      <c r="R116" s="158">
        <v>11090</v>
      </c>
      <c r="S116" s="143">
        <f t="shared" si="15"/>
        <v>1119960</v>
      </c>
      <c r="T116" s="143">
        <f t="shared" si="16"/>
        <v>0</v>
      </c>
      <c r="U116" s="143">
        <f t="shared" si="17"/>
        <v>6910</v>
      </c>
    </row>
    <row r="117" spans="1:21" ht="14.25" x14ac:dyDescent="0.15">
      <c r="A117" s="150">
        <v>114</v>
      </c>
      <c r="B117" s="151">
        <v>2</v>
      </c>
      <c r="C117" s="151">
        <v>3</v>
      </c>
      <c r="D117" s="151">
        <v>402</v>
      </c>
      <c r="E117" s="151" t="str">
        <f t="shared" si="23"/>
        <v>4</v>
      </c>
      <c r="F117" s="151" t="str">
        <f t="shared" si="13"/>
        <v>2</v>
      </c>
      <c r="G117" s="151">
        <v>10</v>
      </c>
      <c r="H117" s="152" t="str">
        <f t="shared" si="20"/>
        <v>4/10</v>
      </c>
      <c r="I117" s="153" t="s">
        <v>2179</v>
      </c>
      <c r="J117" s="154" t="s">
        <v>196</v>
      </c>
      <c r="K117" s="151" t="s">
        <v>2180</v>
      </c>
      <c r="L117" s="155">
        <v>62.22</v>
      </c>
      <c r="M117" s="155">
        <v>51.68</v>
      </c>
      <c r="N117" s="156">
        <v>18000</v>
      </c>
      <c r="O117" s="157">
        <f t="shared" si="18"/>
        <v>1119960</v>
      </c>
      <c r="P117" s="156">
        <f t="shared" si="14"/>
        <v>21671.05</v>
      </c>
      <c r="Q117" s="143">
        <f t="shared" si="12"/>
        <v>1119959.8640000001</v>
      </c>
      <c r="R117" s="158">
        <v>11130</v>
      </c>
      <c r="S117" s="143">
        <f t="shared" si="15"/>
        <v>1119960</v>
      </c>
      <c r="T117" s="143">
        <f t="shared" si="16"/>
        <v>0</v>
      </c>
      <c r="U117" s="143">
        <f t="shared" si="17"/>
        <v>6870</v>
      </c>
    </row>
    <row r="118" spans="1:21" ht="14.25" x14ac:dyDescent="0.15">
      <c r="A118" s="150">
        <v>115</v>
      </c>
      <c r="B118" s="151">
        <v>2</v>
      </c>
      <c r="C118" s="151">
        <v>3</v>
      </c>
      <c r="D118" s="151">
        <v>403</v>
      </c>
      <c r="E118" s="151" t="str">
        <f t="shared" si="23"/>
        <v>4</v>
      </c>
      <c r="F118" s="151" t="str">
        <f t="shared" si="13"/>
        <v>3</v>
      </c>
      <c r="G118" s="151">
        <v>10</v>
      </c>
      <c r="H118" s="152" t="str">
        <f t="shared" si="20"/>
        <v>4/10</v>
      </c>
      <c r="I118" s="153" t="s">
        <v>2179</v>
      </c>
      <c r="J118" s="154" t="s">
        <v>1515</v>
      </c>
      <c r="K118" s="151" t="s">
        <v>2180</v>
      </c>
      <c r="L118" s="155">
        <v>62.22</v>
      </c>
      <c r="M118" s="155">
        <v>51.68</v>
      </c>
      <c r="N118" s="156">
        <v>18000</v>
      </c>
      <c r="O118" s="157">
        <f t="shared" si="18"/>
        <v>1119960</v>
      </c>
      <c r="P118" s="156">
        <f t="shared" si="14"/>
        <v>21671.05</v>
      </c>
      <c r="Q118" s="143">
        <f t="shared" si="12"/>
        <v>1119959.8640000001</v>
      </c>
      <c r="R118" s="158">
        <v>11130</v>
      </c>
      <c r="S118" s="143">
        <f t="shared" si="15"/>
        <v>1119960</v>
      </c>
      <c r="T118" s="143">
        <f t="shared" si="16"/>
        <v>0</v>
      </c>
      <c r="U118" s="143">
        <f t="shared" si="17"/>
        <v>6870</v>
      </c>
    </row>
    <row r="119" spans="1:21" ht="14.25" x14ac:dyDescent="0.15">
      <c r="A119" s="150">
        <v>116</v>
      </c>
      <c r="B119" s="151">
        <v>2</v>
      </c>
      <c r="C119" s="151">
        <v>3</v>
      </c>
      <c r="D119" s="151">
        <v>703</v>
      </c>
      <c r="E119" s="151" t="str">
        <f t="shared" si="23"/>
        <v>7</v>
      </c>
      <c r="F119" s="151" t="str">
        <f t="shared" si="13"/>
        <v>3</v>
      </c>
      <c r="G119" s="151">
        <v>10</v>
      </c>
      <c r="H119" s="152" t="str">
        <f t="shared" si="20"/>
        <v>7/10</v>
      </c>
      <c r="I119" s="153" t="s">
        <v>2179</v>
      </c>
      <c r="J119" s="154" t="s">
        <v>1515</v>
      </c>
      <c r="K119" s="151" t="s">
        <v>2180</v>
      </c>
      <c r="L119" s="155">
        <v>62.22</v>
      </c>
      <c r="M119" s="155">
        <v>51.68</v>
      </c>
      <c r="N119" s="156">
        <v>18000</v>
      </c>
      <c r="O119" s="157">
        <f t="shared" si="18"/>
        <v>1119960</v>
      </c>
      <c r="P119" s="156">
        <f t="shared" si="14"/>
        <v>21671.05</v>
      </c>
      <c r="Q119" s="143">
        <f t="shared" si="12"/>
        <v>1119959.8640000001</v>
      </c>
      <c r="R119" s="158">
        <v>11250</v>
      </c>
      <c r="S119" s="143">
        <f t="shared" si="15"/>
        <v>1119960</v>
      </c>
      <c r="T119" s="143">
        <f t="shared" si="16"/>
        <v>0</v>
      </c>
      <c r="U119" s="143">
        <f t="shared" si="17"/>
        <v>6750</v>
      </c>
    </row>
    <row r="120" spans="1:21" ht="14.25" x14ac:dyDescent="0.15">
      <c r="A120" s="150">
        <v>117</v>
      </c>
      <c r="B120" s="151">
        <v>2</v>
      </c>
      <c r="C120" s="151">
        <v>3</v>
      </c>
      <c r="D120" s="151">
        <v>902</v>
      </c>
      <c r="E120" s="151" t="str">
        <f t="shared" si="23"/>
        <v>9</v>
      </c>
      <c r="F120" s="151" t="str">
        <f t="shared" si="13"/>
        <v>2</v>
      </c>
      <c r="G120" s="151">
        <v>10</v>
      </c>
      <c r="H120" s="152" t="str">
        <f t="shared" si="20"/>
        <v>9/10</v>
      </c>
      <c r="I120" s="153" t="s">
        <v>2179</v>
      </c>
      <c r="J120" s="154" t="s">
        <v>196</v>
      </c>
      <c r="K120" s="151" t="s">
        <v>2180</v>
      </c>
      <c r="L120" s="155">
        <v>62.22</v>
      </c>
      <c r="M120" s="155">
        <v>51.68</v>
      </c>
      <c r="N120" s="156">
        <v>18000</v>
      </c>
      <c r="O120" s="157">
        <f t="shared" si="18"/>
        <v>1119960</v>
      </c>
      <c r="P120" s="156">
        <f t="shared" si="14"/>
        <v>21671.05</v>
      </c>
      <c r="Q120" s="143">
        <f t="shared" si="12"/>
        <v>1119959.8640000001</v>
      </c>
      <c r="R120" s="158">
        <v>11170</v>
      </c>
      <c r="S120" s="143">
        <f t="shared" si="15"/>
        <v>1119960</v>
      </c>
      <c r="T120" s="143">
        <f t="shared" si="16"/>
        <v>0</v>
      </c>
      <c r="U120" s="143">
        <f t="shared" si="17"/>
        <v>6830</v>
      </c>
    </row>
    <row r="121" spans="1:21" ht="14.25" x14ac:dyDescent="0.15">
      <c r="A121" s="150">
        <v>118</v>
      </c>
      <c r="B121" s="151">
        <v>2</v>
      </c>
      <c r="C121" s="151">
        <v>3</v>
      </c>
      <c r="D121" s="151">
        <v>903</v>
      </c>
      <c r="E121" s="151" t="str">
        <f t="shared" si="23"/>
        <v>9</v>
      </c>
      <c r="F121" s="151" t="str">
        <f t="shared" si="13"/>
        <v>3</v>
      </c>
      <c r="G121" s="151">
        <v>10</v>
      </c>
      <c r="H121" s="152" t="str">
        <f t="shared" si="20"/>
        <v>9/10</v>
      </c>
      <c r="I121" s="153" t="s">
        <v>2179</v>
      </c>
      <c r="J121" s="154" t="s">
        <v>1515</v>
      </c>
      <c r="K121" s="151" t="s">
        <v>2180</v>
      </c>
      <c r="L121" s="155">
        <v>62.22</v>
      </c>
      <c r="M121" s="155">
        <v>51.68</v>
      </c>
      <c r="N121" s="156">
        <v>18000</v>
      </c>
      <c r="O121" s="157">
        <f t="shared" si="18"/>
        <v>1119960</v>
      </c>
      <c r="P121" s="156">
        <f t="shared" si="14"/>
        <v>21671.05</v>
      </c>
      <c r="Q121" s="143">
        <f t="shared" si="12"/>
        <v>1119959.8640000001</v>
      </c>
      <c r="R121" s="158">
        <v>11170</v>
      </c>
      <c r="S121" s="143">
        <f t="shared" si="15"/>
        <v>1119960</v>
      </c>
      <c r="T121" s="143">
        <f t="shared" si="16"/>
        <v>0</v>
      </c>
      <c r="U121" s="143">
        <f t="shared" si="17"/>
        <v>6830</v>
      </c>
    </row>
    <row r="122" spans="1:21" ht="14.25" x14ac:dyDescent="0.15">
      <c r="A122" s="150">
        <v>119</v>
      </c>
      <c r="B122" s="151">
        <v>2</v>
      </c>
      <c r="C122" s="151">
        <v>3</v>
      </c>
      <c r="D122" s="151">
        <v>1001</v>
      </c>
      <c r="E122" s="151" t="str">
        <f t="shared" ref="E122:E124" si="24">LEFT(D122,2)</f>
        <v>10</v>
      </c>
      <c r="F122" s="151" t="str">
        <f t="shared" si="13"/>
        <v>1</v>
      </c>
      <c r="G122" s="151">
        <v>10</v>
      </c>
      <c r="H122" s="152" t="str">
        <f t="shared" si="20"/>
        <v>10/10</v>
      </c>
      <c r="I122" s="153" t="s">
        <v>2185</v>
      </c>
      <c r="J122" s="154" t="s">
        <v>191</v>
      </c>
      <c r="K122" s="151" t="s">
        <v>553</v>
      </c>
      <c r="L122" s="155">
        <v>76.459999999999994</v>
      </c>
      <c r="M122" s="155">
        <v>63.51</v>
      </c>
      <c r="N122" s="156">
        <v>18000</v>
      </c>
      <c r="O122" s="157">
        <f t="shared" si="18"/>
        <v>1376280</v>
      </c>
      <c r="P122" s="156">
        <f t="shared" si="14"/>
        <v>21670.29</v>
      </c>
      <c r="Q122" s="143">
        <f t="shared" si="12"/>
        <v>1376280.1179</v>
      </c>
      <c r="R122" s="158">
        <v>10511</v>
      </c>
      <c r="S122" s="143">
        <f t="shared" si="15"/>
        <v>1376280</v>
      </c>
      <c r="T122" s="143">
        <f t="shared" si="16"/>
        <v>0</v>
      </c>
      <c r="U122" s="143">
        <f t="shared" si="17"/>
        <v>7489</v>
      </c>
    </row>
    <row r="123" spans="1:21" ht="14.25" x14ac:dyDescent="0.15">
      <c r="A123" s="150">
        <v>120</v>
      </c>
      <c r="B123" s="151">
        <v>2</v>
      </c>
      <c r="C123" s="151">
        <v>3</v>
      </c>
      <c r="D123" s="151">
        <v>1002</v>
      </c>
      <c r="E123" s="151" t="str">
        <f t="shared" si="24"/>
        <v>10</v>
      </c>
      <c r="F123" s="151" t="str">
        <f t="shared" si="13"/>
        <v>2</v>
      </c>
      <c r="G123" s="151">
        <v>10</v>
      </c>
      <c r="H123" s="152" t="str">
        <f t="shared" si="20"/>
        <v>10/10</v>
      </c>
      <c r="I123" s="153" t="s">
        <v>2179</v>
      </c>
      <c r="J123" s="154" t="s">
        <v>196</v>
      </c>
      <c r="K123" s="151" t="s">
        <v>2180</v>
      </c>
      <c r="L123" s="155">
        <v>62.51</v>
      </c>
      <c r="M123" s="155">
        <v>51.92</v>
      </c>
      <c r="N123" s="156">
        <v>18000</v>
      </c>
      <c r="O123" s="157">
        <f t="shared" si="18"/>
        <v>1125180</v>
      </c>
      <c r="P123" s="156">
        <f t="shared" si="14"/>
        <v>21671.42</v>
      </c>
      <c r="Q123" s="143">
        <f t="shared" si="12"/>
        <v>1125180.1264</v>
      </c>
      <c r="R123" s="158">
        <v>10567</v>
      </c>
      <c r="S123" s="143">
        <f t="shared" si="15"/>
        <v>1125180</v>
      </c>
      <c r="T123" s="143">
        <f t="shared" si="16"/>
        <v>0</v>
      </c>
      <c r="U123" s="143">
        <f t="shared" si="17"/>
        <v>7433</v>
      </c>
    </row>
    <row r="124" spans="1:21" ht="14.25" x14ac:dyDescent="0.15">
      <c r="A124" s="150">
        <v>121</v>
      </c>
      <c r="B124" s="151">
        <v>2</v>
      </c>
      <c r="C124" s="151">
        <v>3</v>
      </c>
      <c r="D124" s="151">
        <v>1003</v>
      </c>
      <c r="E124" s="151" t="str">
        <f t="shared" si="24"/>
        <v>10</v>
      </c>
      <c r="F124" s="151" t="str">
        <f t="shared" si="13"/>
        <v>3</v>
      </c>
      <c r="G124" s="151">
        <v>10</v>
      </c>
      <c r="H124" s="152" t="str">
        <f t="shared" si="20"/>
        <v>10/10</v>
      </c>
      <c r="I124" s="153" t="s">
        <v>2179</v>
      </c>
      <c r="J124" s="154" t="s">
        <v>1515</v>
      </c>
      <c r="K124" s="151" t="s">
        <v>2180</v>
      </c>
      <c r="L124" s="155">
        <v>62.51</v>
      </c>
      <c r="M124" s="155">
        <v>51.92</v>
      </c>
      <c r="N124" s="156">
        <v>18000</v>
      </c>
      <c r="O124" s="157">
        <f t="shared" si="18"/>
        <v>1125180</v>
      </c>
      <c r="P124" s="156">
        <f t="shared" si="14"/>
        <v>21671.42</v>
      </c>
      <c r="Q124" s="143">
        <f t="shared" si="12"/>
        <v>1125180.1264</v>
      </c>
      <c r="R124" s="158">
        <v>10567</v>
      </c>
      <c r="S124" s="143">
        <f t="shared" si="15"/>
        <v>1125180</v>
      </c>
      <c r="T124" s="143">
        <f t="shared" si="16"/>
        <v>0</v>
      </c>
      <c r="U124" s="143">
        <f t="shared" si="17"/>
        <v>7433</v>
      </c>
    </row>
    <row r="125" spans="1:21" ht="14.25" x14ac:dyDescent="0.15">
      <c r="A125" s="150">
        <v>139</v>
      </c>
      <c r="B125" s="151">
        <v>2</v>
      </c>
      <c r="C125" s="151">
        <v>4</v>
      </c>
      <c r="D125" s="151">
        <v>102</v>
      </c>
      <c r="E125" s="151" t="str">
        <f t="shared" ref="E125:E142" si="25">LEFT(D125,1)</f>
        <v>1</v>
      </c>
      <c r="F125" s="151" t="str">
        <f t="shared" si="13"/>
        <v>2</v>
      </c>
      <c r="G125" s="151">
        <v>10</v>
      </c>
      <c r="H125" s="152" t="str">
        <f t="shared" si="20"/>
        <v>1/10</v>
      </c>
      <c r="I125" s="153" t="s">
        <v>2179</v>
      </c>
      <c r="J125" s="154" t="s">
        <v>196</v>
      </c>
      <c r="K125" s="151" t="s">
        <v>2180</v>
      </c>
      <c r="L125" s="155">
        <v>62.22</v>
      </c>
      <c r="M125" s="155">
        <v>51.68</v>
      </c>
      <c r="N125" s="156">
        <v>18000</v>
      </c>
      <c r="O125" s="157">
        <f t="shared" si="18"/>
        <v>1119960</v>
      </c>
      <c r="P125" s="156">
        <f t="shared" si="14"/>
        <v>21671.05</v>
      </c>
      <c r="Q125" s="143">
        <f t="shared" si="12"/>
        <v>1119959.8640000001</v>
      </c>
      <c r="R125" s="158">
        <v>10506</v>
      </c>
      <c r="S125" s="143">
        <f t="shared" si="15"/>
        <v>1119960</v>
      </c>
      <c r="T125" s="143">
        <f t="shared" si="16"/>
        <v>0</v>
      </c>
      <c r="U125" s="143">
        <f t="shared" si="17"/>
        <v>7494</v>
      </c>
    </row>
    <row r="126" spans="1:21" ht="14.25" x14ac:dyDescent="0.15">
      <c r="A126" s="150">
        <v>138</v>
      </c>
      <c r="B126" s="151">
        <v>2</v>
      </c>
      <c r="C126" s="151">
        <v>4</v>
      </c>
      <c r="D126" s="151">
        <v>103</v>
      </c>
      <c r="E126" s="151" t="str">
        <f t="shared" si="25"/>
        <v>1</v>
      </c>
      <c r="F126" s="151" t="str">
        <f t="shared" si="13"/>
        <v>3</v>
      </c>
      <c r="G126" s="151">
        <v>10</v>
      </c>
      <c r="H126" s="152" t="str">
        <f t="shared" si="20"/>
        <v>1/10</v>
      </c>
      <c r="I126" s="153" t="s">
        <v>2179</v>
      </c>
      <c r="J126" s="154" t="s">
        <v>1515</v>
      </c>
      <c r="K126" s="151" t="s">
        <v>2180</v>
      </c>
      <c r="L126" s="155">
        <v>62.22</v>
      </c>
      <c r="M126" s="155">
        <v>51.68</v>
      </c>
      <c r="N126" s="156">
        <v>18000</v>
      </c>
      <c r="O126" s="157">
        <f t="shared" si="18"/>
        <v>1119960</v>
      </c>
      <c r="P126" s="156">
        <f t="shared" si="14"/>
        <v>21671.05</v>
      </c>
      <c r="Q126" s="143">
        <f t="shared" si="12"/>
        <v>1119959.8640000001</v>
      </c>
      <c r="R126" s="158">
        <v>10506</v>
      </c>
      <c r="S126" s="143">
        <f t="shared" si="15"/>
        <v>1119960</v>
      </c>
      <c r="T126" s="143">
        <f t="shared" si="16"/>
        <v>0</v>
      </c>
      <c r="U126" s="143">
        <f t="shared" si="17"/>
        <v>7494</v>
      </c>
    </row>
    <row r="127" spans="1:21" ht="14.25" x14ac:dyDescent="0.15">
      <c r="A127" s="150">
        <v>135</v>
      </c>
      <c r="B127" s="151">
        <v>2</v>
      </c>
      <c r="C127" s="151">
        <v>4</v>
      </c>
      <c r="D127" s="151">
        <v>202</v>
      </c>
      <c r="E127" s="151" t="str">
        <f t="shared" si="25"/>
        <v>2</v>
      </c>
      <c r="F127" s="151" t="str">
        <f t="shared" si="13"/>
        <v>2</v>
      </c>
      <c r="G127" s="151">
        <v>10</v>
      </c>
      <c r="H127" s="152" t="str">
        <f t="shared" si="20"/>
        <v>2/10</v>
      </c>
      <c r="I127" s="153" t="s">
        <v>2179</v>
      </c>
      <c r="J127" s="154" t="s">
        <v>196</v>
      </c>
      <c r="K127" s="151" t="s">
        <v>2180</v>
      </c>
      <c r="L127" s="155">
        <v>62.22</v>
      </c>
      <c r="M127" s="155">
        <v>51.68</v>
      </c>
      <c r="N127" s="156">
        <v>18000</v>
      </c>
      <c r="O127" s="157">
        <f t="shared" si="18"/>
        <v>1119960</v>
      </c>
      <c r="P127" s="156">
        <f t="shared" si="14"/>
        <v>21671.05</v>
      </c>
      <c r="Q127" s="143">
        <f t="shared" si="12"/>
        <v>1119959.8640000001</v>
      </c>
      <c r="R127" s="158">
        <v>10656</v>
      </c>
      <c r="S127" s="143">
        <f t="shared" si="15"/>
        <v>1119960</v>
      </c>
      <c r="T127" s="143">
        <f t="shared" si="16"/>
        <v>0</v>
      </c>
      <c r="U127" s="143">
        <f t="shared" si="17"/>
        <v>7344</v>
      </c>
    </row>
    <row r="128" spans="1:21" ht="14.25" x14ac:dyDescent="0.15">
      <c r="A128" s="150">
        <v>134</v>
      </c>
      <c r="B128" s="151">
        <v>2</v>
      </c>
      <c r="C128" s="151">
        <v>4</v>
      </c>
      <c r="D128" s="151">
        <v>203</v>
      </c>
      <c r="E128" s="151" t="str">
        <f t="shared" si="25"/>
        <v>2</v>
      </c>
      <c r="F128" s="151" t="str">
        <f t="shared" si="13"/>
        <v>3</v>
      </c>
      <c r="G128" s="151">
        <v>10</v>
      </c>
      <c r="H128" s="152" t="str">
        <f t="shared" si="20"/>
        <v>2/10</v>
      </c>
      <c r="I128" s="153" t="s">
        <v>2179</v>
      </c>
      <c r="J128" s="154" t="s">
        <v>1515</v>
      </c>
      <c r="K128" s="151" t="s">
        <v>2180</v>
      </c>
      <c r="L128" s="155">
        <v>62.22</v>
      </c>
      <c r="M128" s="155">
        <v>51.68</v>
      </c>
      <c r="N128" s="156">
        <v>18000</v>
      </c>
      <c r="O128" s="157">
        <f t="shared" si="18"/>
        <v>1119960</v>
      </c>
      <c r="P128" s="156">
        <f t="shared" si="14"/>
        <v>21671.05</v>
      </c>
      <c r="Q128" s="143">
        <f t="shared" si="12"/>
        <v>1119959.8640000001</v>
      </c>
      <c r="R128" s="158">
        <v>10656</v>
      </c>
      <c r="S128" s="143">
        <f t="shared" si="15"/>
        <v>1119960</v>
      </c>
      <c r="T128" s="143">
        <f t="shared" si="16"/>
        <v>0</v>
      </c>
      <c r="U128" s="143">
        <f t="shared" si="17"/>
        <v>7344</v>
      </c>
    </row>
    <row r="129" spans="1:21" ht="14.25" x14ac:dyDescent="0.15">
      <c r="A129" s="150">
        <v>133</v>
      </c>
      <c r="B129" s="151">
        <v>2</v>
      </c>
      <c r="C129" s="151">
        <v>4</v>
      </c>
      <c r="D129" s="151">
        <v>302</v>
      </c>
      <c r="E129" s="151" t="str">
        <f t="shared" si="25"/>
        <v>3</v>
      </c>
      <c r="F129" s="151" t="str">
        <f t="shared" si="13"/>
        <v>2</v>
      </c>
      <c r="G129" s="151">
        <v>10</v>
      </c>
      <c r="H129" s="152" t="str">
        <f t="shared" si="20"/>
        <v>3/10</v>
      </c>
      <c r="I129" s="153" t="s">
        <v>2179</v>
      </c>
      <c r="J129" s="154" t="s">
        <v>196</v>
      </c>
      <c r="K129" s="151" t="s">
        <v>2180</v>
      </c>
      <c r="L129" s="155">
        <v>62.22</v>
      </c>
      <c r="M129" s="155">
        <v>51.68</v>
      </c>
      <c r="N129" s="156">
        <v>18000</v>
      </c>
      <c r="O129" s="157">
        <f t="shared" si="18"/>
        <v>1119960</v>
      </c>
      <c r="P129" s="156">
        <f t="shared" si="14"/>
        <v>21671.05</v>
      </c>
      <c r="Q129" s="143">
        <f t="shared" si="12"/>
        <v>1119959.8640000001</v>
      </c>
      <c r="R129" s="158">
        <v>11090</v>
      </c>
      <c r="S129" s="143">
        <f t="shared" si="15"/>
        <v>1119960</v>
      </c>
      <c r="T129" s="143">
        <f t="shared" si="16"/>
        <v>0</v>
      </c>
      <c r="U129" s="143">
        <f t="shared" si="17"/>
        <v>6910</v>
      </c>
    </row>
    <row r="130" spans="1:21" ht="14.25" x14ac:dyDescent="0.15">
      <c r="A130" s="150">
        <v>132</v>
      </c>
      <c r="B130" s="151">
        <v>2</v>
      </c>
      <c r="C130" s="151">
        <v>4</v>
      </c>
      <c r="D130" s="151">
        <v>303</v>
      </c>
      <c r="E130" s="151" t="str">
        <f t="shared" si="25"/>
        <v>3</v>
      </c>
      <c r="F130" s="151" t="str">
        <f t="shared" si="13"/>
        <v>3</v>
      </c>
      <c r="G130" s="151">
        <v>10</v>
      </c>
      <c r="H130" s="152" t="str">
        <f t="shared" si="20"/>
        <v>3/10</v>
      </c>
      <c r="I130" s="162" t="s">
        <v>2179</v>
      </c>
      <c r="J130" s="154" t="s">
        <v>1515</v>
      </c>
      <c r="K130" s="151" t="s">
        <v>2180</v>
      </c>
      <c r="L130" s="155">
        <v>62.22</v>
      </c>
      <c r="M130" s="155">
        <v>51.68</v>
      </c>
      <c r="N130" s="156">
        <v>18000</v>
      </c>
      <c r="O130" s="157">
        <f t="shared" si="18"/>
        <v>1119960</v>
      </c>
      <c r="P130" s="156">
        <f t="shared" si="14"/>
        <v>21671.05</v>
      </c>
      <c r="Q130" s="143">
        <f t="shared" si="12"/>
        <v>1119959.8640000001</v>
      </c>
      <c r="R130" s="158">
        <v>11090</v>
      </c>
      <c r="S130" s="143">
        <f t="shared" si="15"/>
        <v>1119960</v>
      </c>
      <c r="T130" s="143">
        <f t="shared" si="16"/>
        <v>0</v>
      </c>
      <c r="U130" s="143">
        <f t="shared" si="17"/>
        <v>6910</v>
      </c>
    </row>
    <row r="131" spans="1:21" ht="14.25" x14ac:dyDescent="0.15">
      <c r="A131" s="150">
        <v>131</v>
      </c>
      <c r="B131" s="151">
        <v>2</v>
      </c>
      <c r="C131" s="151">
        <v>4</v>
      </c>
      <c r="D131" s="151">
        <v>402</v>
      </c>
      <c r="E131" s="151" t="str">
        <f t="shared" si="25"/>
        <v>4</v>
      </c>
      <c r="F131" s="151" t="str">
        <f t="shared" si="13"/>
        <v>2</v>
      </c>
      <c r="G131" s="151">
        <v>10</v>
      </c>
      <c r="H131" s="152" t="str">
        <f t="shared" si="20"/>
        <v>4/10</v>
      </c>
      <c r="I131" s="162" t="s">
        <v>2179</v>
      </c>
      <c r="J131" s="154" t="s">
        <v>196</v>
      </c>
      <c r="K131" s="151" t="s">
        <v>2180</v>
      </c>
      <c r="L131" s="155">
        <v>62.22</v>
      </c>
      <c r="M131" s="155">
        <v>51.68</v>
      </c>
      <c r="N131" s="156">
        <v>18000</v>
      </c>
      <c r="O131" s="157">
        <f t="shared" si="18"/>
        <v>1119960</v>
      </c>
      <c r="P131" s="156">
        <f t="shared" si="14"/>
        <v>21671.05</v>
      </c>
      <c r="Q131" s="143">
        <f t="shared" si="12"/>
        <v>1119959.8640000001</v>
      </c>
      <c r="R131" s="158">
        <v>11130</v>
      </c>
      <c r="S131" s="143">
        <f t="shared" si="15"/>
        <v>1119960</v>
      </c>
      <c r="T131" s="143">
        <f t="shared" si="16"/>
        <v>0</v>
      </c>
      <c r="U131" s="143">
        <f t="shared" si="17"/>
        <v>6870</v>
      </c>
    </row>
    <row r="132" spans="1:21" ht="14.25" x14ac:dyDescent="0.15">
      <c r="A132" s="150">
        <v>130</v>
      </c>
      <c r="B132" s="151">
        <v>2</v>
      </c>
      <c r="C132" s="151">
        <v>4</v>
      </c>
      <c r="D132" s="151">
        <v>403</v>
      </c>
      <c r="E132" s="151" t="str">
        <f t="shared" si="25"/>
        <v>4</v>
      </c>
      <c r="F132" s="151" t="str">
        <f t="shared" si="13"/>
        <v>3</v>
      </c>
      <c r="G132" s="151">
        <v>10</v>
      </c>
      <c r="H132" s="152" t="str">
        <f t="shared" si="20"/>
        <v>4/10</v>
      </c>
      <c r="I132" s="162" t="s">
        <v>2179</v>
      </c>
      <c r="J132" s="154" t="s">
        <v>1515</v>
      </c>
      <c r="K132" s="151" t="s">
        <v>2180</v>
      </c>
      <c r="L132" s="155">
        <v>62.22</v>
      </c>
      <c r="M132" s="155">
        <v>51.68</v>
      </c>
      <c r="N132" s="156">
        <v>18000</v>
      </c>
      <c r="O132" s="157">
        <f t="shared" si="18"/>
        <v>1119960</v>
      </c>
      <c r="P132" s="156">
        <f t="shared" si="14"/>
        <v>21671.05</v>
      </c>
      <c r="Q132" s="143">
        <f t="shared" ref="Q132:Q195" si="26">P132*M132</f>
        <v>1119959.8640000001</v>
      </c>
      <c r="R132" s="158">
        <v>11130</v>
      </c>
      <c r="S132" s="143">
        <f t="shared" si="15"/>
        <v>1119960</v>
      </c>
      <c r="T132" s="143">
        <f t="shared" si="16"/>
        <v>0</v>
      </c>
      <c r="U132" s="143">
        <f t="shared" si="17"/>
        <v>6870</v>
      </c>
    </row>
    <row r="133" spans="1:21" ht="14.25" x14ac:dyDescent="0.15">
      <c r="A133" s="150">
        <v>129</v>
      </c>
      <c r="B133" s="151">
        <v>2</v>
      </c>
      <c r="C133" s="151">
        <v>4</v>
      </c>
      <c r="D133" s="151">
        <v>502</v>
      </c>
      <c r="E133" s="151" t="str">
        <f t="shared" si="25"/>
        <v>5</v>
      </c>
      <c r="F133" s="151" t="str">
        <f t="shared" ref="F133:F196" si="27">RIGHT(D133,1)</f>
        <v>2</v>
      </c>
      <c r="G133" s="151">
        <v>10</v>
      </c>
      <c r="H133" s="152" t="str">
        <f t="shared" si="20"/>
        <v>5/10</v>
      </c>
      <c r="I133" s="162" t="s">
        <v>2179</v>
      </c>
      <c r="J133" s="154" t="s">
        <v>196</v>
      </c>
      <c r="K133" s="151" t="s">
        <v>2180</v>
      </c>
      <c r="L133" s="155">
        <v>62.22</v>
      </c>
      <c r="M133" s="155">
        <v>51.68</v>
      </c>
      <c r="N133" s="156">
        <v>18000</v>
      </c>
      <c r="O133" s="157">
        <f t="shared" si="18"/>
        <v>1119960</v>
      </c>
      <c r="P133" s="156">
        <f t="shared" ref="P133:P196" si="28">ROUND(O133/M133,2)</f>
        <v>21671.05</v>
      </c>
      <c r="Q133" s="143">
        <f t="shared" si="26"/>
        <v>1119959.8640000001</v>
      </c>
      <c r="R133" s="158">
        <v>11170</v>
      </c>
      <c r="S133" s="143">
        <f t="shared" ref="S133:S196" si="29">ROUND(P133*M133,0)</f>
        <v>1119960</v>
      </c>
      <c r="T133" s="143">
        <f t="shared" ref="T133:T196" si="30">S133-O133</f>
        <v>0</v>
      </c>
      <c r="U133" s="143">
        <f t="shared" ref="U133:U196" si="31">N133-R133</f>
        <v>6830</v>
      </c>
    </row>
    <row r="134" spans="1:21" ht="14.25" x14ac:dyDescent="0.15">
      <c r="A134" s="150">
        <v>128</v>
      </c>
      <c r="B134" s="151">
        <v>2</v>
      </c>
      <c r="C134" s="151">
        <v>4</v>
      </c>
      <c r="D134" s="151">
        <v>503</v>
      </c>
      <c r="E134" s="151" t="str">
        <f t="shared" si="25"/>
        <v>5</v>
      </c>
      <c r="F134" s="151" t="str">
        <f t="shared" si="27"/>
        <v>3</v>
      </c>
      <c r="G134" s="151">
        <v>10</v>
      </c>
      <c r="H134" s="152" t="str">
        <f t="shared" si="20"/>
        <v>5/10</v>
      </c>
      <c r="I134" s="162" t="s">
        <v>2179</v>
      </c>
      <c r="J134" s="154" t="s">
        <v>1515</v>
      </c>
      <c r="K134" s="151" t="s">
        <v>2180</v>
      </c>
      <c r="L134" s="155">
        <v>62.22</v>
      </c>
      <c r="M134" s="155">
        <v>51.68</v>
      </c>
      <c r="N134" s="156">
        <v>18000</v>
      </c>
      <c r="O134" s="157">
        <f t="shared" ref="O134:O197" si="32">ROUND(N134*L134,0)</f>
        <v>1119960</v>
      </c>
      <c r="P134" s="156">
        <f t="shared" si="28"/>
        <v>21671.05</v>
      </c>
      <c r="Q134" s="143">
        <f t="shared" si="26"/>
        <v>1119959.8640000001</v>
      </c>
      <c r="R134" s="158">
        <v>11170</v>
      </c>
      <c r="S134" s="143">
        <f t="shared" si="29"/>
        <v>1119960</v>
      </c>
      <c r="T134" s="143">
        <f t="shared" si="30"/>
        <v>0</v>
      </c>
      <c r="U134" s="143">
        <f t="shared" si="31"/>
        <v>6830</v>
      </c>
    </row>
    <row r="135" spans="1:21" ht="14.25" x14ac:dyDescent="0.15">
      <c r="A135" s="150">
        <v>127</v>
      </c>
      <c r="B135" s="151">
        <v>2</v>
      </c>
      <c r="C135" s="151">
        <v>4</v>
      </c>
      <c r="D135" s="151">
        <v>603</v>
      </c>
      <c r="E135" s="151" t="str">
        <f t="shared" si="25"/>
        <v>6</v>
      </c>
      <c r="F135" s="151" t="str">
        <f t="shared" si="27"/>
        <v>3</v>
      </c>
      <c r="G135" s="151">
        <v>10</v>
      </c>
      <c r="H135" s="152" t="str">
        <f t="shared" si="20"/>
        <v>6/10</v>
      </c>
      <c r="I135" s="162" t="s">
        <v>2179</v>
      </c>
      <c r="J135" s="154" t="s">
        <v>1515</v>
      </c>
      <c r="K135" s="151" t="s">
        <v>2180</v>
      </c>
      <c r="L135" s="155">
        <v>62.22</v>
      </c>
      <c r="M135" s="155">
        <v>51.68</v>
      </c>
      <c r="N135" s="156">
        <v>18000</v>
      </c>
      <c r="O135" s="157">
        <f t="shared" si="32"/>
        <v>1119960</v>
      </c>
      <c r="P135" s="156">
        <f t="shared" si="28"/>
        <v>21671.05</v>
      </c>
      <c r="Q135" s="143">
        <f t="shared" si="26"/>
        <v>1119959.8640000001</v>
      </c>
      <c r="R135" s="158">
        <v>11210</v>
      </c>
      <c r="S135" s="143">
        <f t="shared" si="29"/>
        <v>1119960</v>
      </c>
      <c r="T135" s="143">
        <f t="shared" si="30"/>
        <v>0</v>
      </c>
      <c r="U135" s="143">
        <f t="shared" si="31"/>
        <v>6790</v>
      </c>
    </row>
    <row r="136" spans="1:21" ht="14.25" x14ac:dyDescent="0.15">
      <c r="A136" s="150">
        <v>126</v>
      </c>
      <c r="B136" s="151">
        <v>2</v>
      </c>
      <c r="C136" s="151">
        <v>4</v>
      </c>
      <c r="D136" s="151">
        <v>702</v>
      </c>
      <c r="E136" s="151" t="str">
        <f t="shared" si="25"/>
        <v>7</v>
      </c>
      <c r="F136" s="151" t="str">
        <f t="shared" si="27"/>
        <v>2</v>
      </c>
      <c r="G136" s="151">
        <v>10</v>
      </c>
      <c r="H136" s="152" t="str">
        <f t="shared" si="20"/>
        <v>7/10</v>
      </c>
      <c r="I136" s="162" t="s">
        <v>2179</v>
      </c>
      <c r="J136" s="154" t="s">
        <v>196</v>
      </c>
      <c r="K136" s="151" t="s">
        <v>2180</v>
      </c>
      <c r="L136" s="155">
        <v>62.22</v>
      </c>
      <c r="M136" s="155">
        <v>51.68</v>
      </c>
      <c r="N136" s="156">
        <v>18000</v>
      </c>
      <c r="O136" s="157">
        <f t="shared" si="32"/>
        <v>1119960</v>
      </c>
      <c r="P136" s="156">
        <f t="shared" si="28"/>
        <v>21671.05</v>
      </c>
      <c r="Q136" s="143">
        <f t="shared" si="26"/>
        <v>1119959.8640000001</v>
      </c>
      <c r="R136" s="158">
        <v>11250</v>
      </c>
      <c r="S136" s="143">
        <f t="shared" si="29"/>
        <v>1119960</v>
      </c>
      <c r="T136" s="143">
        <f t="shared" si="30"/>
        <v>0</v>
      </c>
      <c r="U136" s="143">
        <f t="shared" si="31"/>
        <v>6750</v>
      </c>
    </row>
    <row r="137" spans="1:21" ht="14.25" x14ac:dyDescent="0.15">
      <c r="A137" s="150">
        <v>125</v>
      </c>
      <c r="B137" s="151">
        <v>2</v>
      </c>
      <c r="C137" s="151">
        <v>4</v>
      </c>
      <c r="D137" s="151">
        <v>703</v>
      </c>
      <c r="E137" s="151" t="str">
        <f t="shared" si="25"/>
        <v>7</v>
      </c>
      <c r="F137" s="151" t="str">
        <f t="shared" si="27"/>
        <v>3</v>
      </c>
      <c r="G137" s="151">
        <v>10</v>
      </c>
      <c r="H137" s="152" t="str">
        <f t="shared" si="20"/>
        <v>7/10</v>
      </c>
      <c r="I137" s="162" t="s">
        <v>2179</v>
      </c>
      <c r="J137" s="154" t="s">
        <v>1515</v>
      </c>
      <c r="K137" s="151" t="s">
        <v>2180</v>
      </c>
      <c r="L137" s="155">
        <v>62.22</v>
      </c>
      <c r="M137" s="155">
        <v>51.68</v>
      </c>
      <c r="N137" s="156">
        <v>18000</v>
      </c>
      <c r="O137" s="157">
        <f t="shared" si="32"/>
        <v>1119960</v>
      </c>
      <c r="P137" s="156">
        <f t="shared" si="28"/>
        <v>21671.05</v>
      </c>
      <c r="Q137" s="143">
        <f t="shared" si="26"/>
        <v>1119959.8640000001</v>
      </c>
      <c r="R137" s="158">
        <v>11250</v>
      </c>
      <c r="S137" s="143">
        <f t="shared" si="29"/>
        <v>1119960</v>
      </c>
      <c r="T137" s="143">
        <f t="shared" si="30"/>
        <v>0</v>
      </c>
      <c r="U137" s="143">
        <f t="shared" si="31"/>
        <v>6750</v>
      </c>
    </row>
    <row r="138" spans="1:21" ht="14.25" x14ac:dyDescent="0.15">
      <c r="A138" s="150">
        <v>124</v>
      </c>
      <c r="B138" s="151">
        <v>2</v>
      </c>
      <c r="C138" s="151">
        <v>4</v>
      </c>
      <c r="D138" s="151">
        <v>802</v>
      </c>
      <c r="E138" s="151" t="str">
        <f t="shared" si="25"/>
        <v>8</v>
      </c>
      <c r="F138" s="151" t="str">
        <f t="shared" si="27"/>
        <v>2</v>
      </c>
      <c r="G138" s="151">
        <v>10</v>
      </c>
      <c r="H138" s="152" t="str">
        <f t="shared" si="20"/>
        <v>8/10</v>
      </c>
      <c r="I138" s="162" t="s">
        <v>2179</v>
      </c>
      <c r="J138" s="154" t="s">
        <v>196</v>
      </c>
      <c r="K138" s="151" t="s">
        <v>2180</v>
      </c>
      <c r="L138" s="155">
        <v>62.22</v>
      </c>
      <c r="M138" s="155">
        <v>51.68</v>
      </c>
      <c r="N138" s="156">
        <v>18000</v>
      </c>
      <c r="O138" s="157">
        <f t="shared" si="32"/>
        <v>1119960</v>
      </c>
      <c r="P138" s="156">
        <f t="shared" si="28"/>
        <v>21671.05</v>
      </c>
      <c r="Q138" s="143">
        <f t="shared" si="26"/>
        <v>1119959.8640000001</v>
      </c>
      <c r="R138" s="158">
        <v>11210</v>
      </c>
      <c r="S138" s="143">
        <f t="shared" si="29"/>
        <v>1119960</v>
      </c>
      <c r="T138" s="143">
        <f t="shared" si="30"/>
        <v>0</v>
      </c>
      <c r="U138" s="143">
        <f t="shared" si="31"/>
        <v>6790</v>
      </c>
    </row>
    <row r="139" spans="1:21" ht="14.25" x14ac:dyDescent="0.15">
      <c r="A139" s="150">
        <v>136</v>
      </c>
      <c r="B139" s="151">
        <v>2</v>
      </c>
      <c r="C139" s="151">
        <v>4</v>
      </c>
      <c r="D139" s="151">
        <v>804</v>
      </c>
      <c r="E139" s="151" t="str">
        <f t="shared" si="25"/>
        <v>8</v>
      </c>
      <c r="F139" s="151" t="str">
        <f t="shared" si="27"/>
        <v>4</v>
      </c>
      <c r="G139" s="151">
        <v>10</v>
      </c>
      <c r="H139" s="152" t="str">
        <f t="shared" si="20"/>
        <v>8/10</v>
      </c>
      <c r="I139" s="162" t="s">
        <v>2185</v>
      </c>
      <c r="J139" s="154" t="s">
        <v>189</v>
      </c>
      <c r="K139" s="151" t="s">
        <v>553</v>
      </c>
      <c r="L139" s="155">
        <v>76.16</v>
      </c>
      <c r="M139" s="155">
        <v>63.26</v>
      </c>
      <c r="N139" s="156">
        <v>18000</v>
      </c>
      <c r="O139" s="157">
        <f t="shared" si="32"/>
        <v>1370880</v>
      </c>
      <c r="P139" s="156">
        <f t="shared" si="28"/>
        <v>21670.57</v>
      </c>
      <c r="Q139" s="143">
        <f t="shared" si="26"/>
        <v>1370880.2582</v>
      </c>
      <c r="R139" s="158">
        <v>11154</v>
      </c>
      <c r="S139" s="143">
        <f t="shared" si="29"/>
        <v>1370880</v>
      </c>
      <c r="T139" s="143">
        <f t="shared" si="30"/>
        <v>0</v>
      </c>
      <c r="U139" s="143">
        <f t="shared" si="31"/>
        <v>6846</v>
      </c>
    </row>
    <row r="140" spans="1:21" ht="14.25" x14ac:dyDescent="0.15">
      <c r="A140" s="150">
        <v>137</v>
      </c>
      <c r="B140" s="151">
        <v>2</v>
      </c>
      <c r="C140" s="151">
        <v>4</v>
      </c>
      <c r="D140" s="151">
        <v>901</v>
      </c>
      <c r="E140" s="151" t="str">
        <f t="shared" si="25"/>
        <v>9</v>
      </c>
      <c r="F140" s="151" t="str">
        <f t="shared" si="27"/>
        <v>1</v>
      </c>
      <c r="G140" s="151">
        <v>10</v>
      </c>
      <c r="H140" s="152" t="str">
        <f t="shared" si="20"/>
        <v>9/10</v>
      </c>
      <c r="I140" s="162" t="s">
        <v>2185</v>
      </c>
      <c r="J140" s="154" t="s">
        <v>191</v>
      </c>
      <c r="K140" s="151" t="s">
        <v>553</v>
      </c>
      <c r="L140" s="155">
        <v>76.09</v>
      </c>
      <c r="M140" s="155">
        <v>63.2</v>
      </c>
      <c r="N140" s="156">
        <v>18000</v>
      </c>
      <c r="O140" s="157">
        <f t="shared" si="32"/>
        <v>1369620</v>
      </c>
      <c r="P140" s="156">
        <f t="shared" si="28"/>
        <v>21671.200000000001</v>
      </c>
      <c r="Q140" s="143">
        <f t="shared" si="26"/>
        <v>1369619.84</v>
      </c>
      <c r="R140" s="158">
        <v>11114</v>
      </c>
      <c r="S140" s="143">
        <f t="shared" si="29"/>
        <v>1369620</v>
      </c>
      <c r="T140" s="143">
        <f t="shared" si="30"/>
        <v>0</v>
      </c>
      <c r="U140" s="143">
        <f t="shared" si="31"/>
        <v>6886</v>
      </c>
    </row>
    <row r="141" spans="1:21" ht="14.25" x14ac:dyDescent="0.15">
      <c r="A141" s="150">
        <v>123</v>
      </c>
      <c r="B141" s="151">
        <v>2</v>
      </c>
      <c r="C141" s="151">
        <v>4</v>
      </c>
      <c r="D141" s="151">
        <v>902</v>
      </c>
      <c r="E141" s="151" t="str">
        <f t="shared" si="25"/>
        <v>9</v>
      </c>
      <c r="F141" s="151" t="str">
        <f t="shared" si="27"/>
        <v>2</v>
      </c>
      <c r="G141" s="151">
        <v>10</v>
      </c>
      <c r="H141" s="152" t="str">
        <f t="shared" si="20"/>
        <v>9/10</v>
      </c>
      <c r="I141" s="162" t="s">
        <v>2179</v>
      </c>
      <c r="J141" s="154" t="s">
        <v>196</v>
      </c>
      <c r="K141" s="151" t="s">
        <v>2180</v>
      </c>
      <c r="L141" s="155">
        <v>62.22</v>
      </c>
      <c r="M141" s="155">
        <v>51.68</v>
      </c>
      <c r="N141" s="156">
        <v>18000</v>
      </c>
      <c r="O141" s="157">
        <f t="shared" si="32"/>
        <v>1119960</v>
      </c>
      <c r="P141" s="156">
        <f t="shared" si="28"/>
        <v>21671.05</v>
      </c>
      <c r="Q141" s="143">
        <f t="shared" si="26"/>
        <v>1119959.8640000001</v>
      </c>
      <c r="R141" s="158">
        <v>11170</v>
      </c>
      <c r="S141" s="143">
        <f t="shared" si="29"/>
        <v>1119960</v>
      </c>
      <c r="T141" s="143">
        <f t="shared" si="30"/>
        <v>0</v>
      </c>
      <c r="U141" s="143">
        <f t="shared" si="31"/>
        <v>6830</v>
      </c>
    </row>
    <row r="142" spans="1:21" ht="14.25" x14ac:dyDescent="0.15">
      <c r="A142" s="150">
        <v>122</v>
      </c>
      <c r="B142" s="151">
        <v>2</v>
      </c>
      <c r="C142" s="151">
        <v>4</v>
      </c>
      <c r="D142" s="151">
        <v>903</v>
      </c>
      <c r="E142" s="151" t="str">
        <f t="shared" si="25"/>
        <v>9</v>
      </c>
      <c r="F142" s="151" t="str">
        <f t="shared" si="27"/>
        <v>3</v>
      </c>
      <c r="G142" s="151">
        <v>10</v>
      </c>
      <c r="H142" s="152" t="str">
        <f t="shared" si="20"/>
        <v>9/10</v>
      </c>
      <c r="I142" s="162" t="s">
        <v>2179</v>
      </c>
      <c r="J142" s="154" t="s">
        <v>1515</v>
      </c>
      <c r="K142" s="151" t="s">
        <v>2180</v>
      </c>
      <c r="L142" s="155">
        <v>62.22</v>
      </c>
      <c r="M142" s="155">
        <v>51.68</v>
      </c>
      <c r="N142" s="156">
        <v>18000</v>
      </c>
      <c r="O142" s="157">
        <f t="shared" si="32"/>
        <v>1119960</v>
      </c>
      <c r="P142" s="156">
        <f t="shared" si="28"/>
        <v>21671.05</v>
      </c>
      <c r="Q142" s="143">
        <f t="shared" si="26"/>
        <v>1119959.8640000001</v>
      </c>
      <c r="R142" s="158">
        <v>11170</v>
      </c>
      <c r="S142" s="143">
        <f t="shared" si="29"/>
        <v>1119960</v>
      </c>
      <c r="T142" s="143">
        <f t="shared" si="30"/>
        <v>0</v>
      </c>
      <c r="U142" s="143">
        <f t="shared" si="31"/>
        <v>6830</v>
      </c>
    </row>
    <row r="143" spans="1:21" ht="14.25" x14ac:dyDescent="0.15">
      <c r="A143" s="150">
        <v>141</v>
      </c>
      <c r="B143" s="151">
        <v>2</v>
      </c>
      <c r="C143" s="151">
        <v>4</v>
      </c>
      <c r="D143" s="151">
        <v>1002</v>
      </c>
      <c r="E143" s="151" t="str">
        <f>LEFT(D143,2)</f>
        <v>10</v>
      </c>
      <c r="F143" s="151" t="str">
        <f t="shared" si="27"/>
        <v>2</v>
      </c>
      <c r="G143" s="151">
        <v>10</v>
      </c>
      <c r="H143" s="152" t="str">
        <f t="shared" si="20"/>
        <v>10/10</v>
      </c>
      <c r="I143" s="162" t="s">
        <v>2179</v>
      </c>
      <c r="J143" s="154" t="s">
        <v>196</v>
      </c>
      <c r="K143" s="151" t="s">
        <v>2180</v>
      </c>
      <c r="L143" s="155">
        <v>62.51</v>
      </c>
      <c r="M143" s="155">
        <v>51.92</v>
      </c>
      <c r="N143" s="156">
        <v>18000</v>
      </c>
      <c r="O143" s="157">
        <f t="shared" si="32"/>
        <v>1125180</v>
      </c>
      <c r="P143" s="156">
        <f t="shared" si="28"/>
        <v>21671.42</v>
      </c>
      <c r="Q143" s="143">
        <f t="shared" si="26"/>
        <v>1125180.1264</v>
      </c>
      <c r="R143" s="158">
        <v>10567</v>
      </c>
      <c r="S143" s="143">
        <f t="shared" si="29"/>
        <v>1125180</v>
      </c>
      <c r="T143" s="143">
        <f t="shared" si="30"/>
        <v>0</v>
      </c>
      <c r="U143" s="143">
        <f t="shared" si="31"/>
        <v>7433</v>
      </c>
    </row>
    <row r="144" spans="1:21" ht="14.25" x14ac:dyDescent="0.15">
      <c r="A144" s="150">
        <v>140</v>
      </c>
      <c r="B144" s="151">
        <v>2</v>
      </c>
      <c r="C144" s="151">
        <v>4</v>
      </c>
      <c r="D144" s="151">
        <v>1003</v>
      </c>
      <c r="E144" s="151" t="str">
        <f>LEFT(D144,2)</f>
        <v>10</v>
      </c>
      <c r="F144" s="151" t="str">
        <f t="shared" si="27"/>
        <v>3</v>
      </c>
      <c r="G144" s="151">
        <v>10</v>
      </c>
      <c r="H144" s="152" t="str">
        <f t="shared" si="20"/>
        <v>10/10</v>
      </c>
      <c r="I144" s="162" t="s">
        <v>2179</v>
      </c>
      <c r="J144" s="154" t="s">
        <v>1515</v>
      </c>
      <c r="K144" s="151" t="s">
        <v>2180</v>
      </c>
      <c r="L144" s="155">
        <v>62.51</v>
      </c>
      <c r="M144" s="155">
        <v>51.92</v>
      </c>
      <c r="N144" s="156">
        <v>18000</v>
      </c>
      <c r="O144" s="157">
        <f t="shared" si="32"/>
        <v>1125180</v>
      </c>
      <c r="P144" s="156">
        <f t="shared" si="28"/>
        <v>21671.42</v>
      </c>
      <c r="Q144" s="143">
        <f t="shared" si="26"/>
        <v>1125180.1264</v>
      </c>
      <c r="R144" s="158">
        <v>10567</v>
      </c>
      <c r="S144" s="143">
        <f t="shared" si="29"/>
        <v>1125180</v>
      </c>
      <c r="T144" s="143">
        <f t="shared" si="30"/>
        <v>0</v>
      </c>
      <c r="U144" s="143">
        <f t="shared" si="31"/>
        <v>7433</v>
      </c>
    </row>
    <row r="145" spans="1:21" ht="14.25" x14ac:dyDescent="0.15">
      <c r="A145" s="150">
        <v>142</v>
      </c>
      <c r="B145" s="151">
        <v>2</v>
      </c>
      <c r="C145" s="151">
        <v>5</v>
      </c>
      <c r="D145" s="151">
        <v>101</v>
      </c>
      <c r="E145" s="151" t="str">
        <f t="shared" ref="E145:E163" si="33">LEFT(D145,1)</f>
        <v>1</v>
      </c>
      <c r="F145" s="151" t="str">
        <f t="shared" si="27"/>
        <v>1</v>
      </c>
      <c r="G145" s="151">
        <v>10</v>
      </c>
      <c r="H145" s="152" t="str">
        <f t="shared" si="20"/>
        <v>1/10</v>
      </c>
      <c r="I145" s="162" t="s">
        <v>2179</v>
      </c>
      <c r="J145" s="154" t="s">
        <v>2191</v>
      </c>
      <c r="K145" s="151" t="s">
        <v>553</v>
      </c>
      <c r="L145" s="155">
        <v>58.56</v>
      </c>
      <c r="M145" s="155">
        <v>48.64</v>
      </c>
      <c r="N145" s="156">
        <v>18000</v>
      </c>
      <c r="O145" s="157">
        <f t="shared" si="32"/>
        <v>1054080</v>
      </c>
      <c r="P145" s="156">
        <f t="shared" si="28"/>
        <v>21671.05</v>
      </c>
      <c r="Q145" s="143">
        <f t="shared" si="26"/>
        <v>1054079.872</v>
      </c>
      <c r="R145" s="158">
        <v>10450</v>
      </c>
      <c r="S145" s="143">
        <f t="shared" si="29"/>
        <v>1054080</v>
      </c>
      <c r="T145" s="143">
        <f t="shared" si="30"/>
        <v>0</v>
      </c>
      <c r="U145" s="143">
        <f t="shared" si="31"/>
        <v>7550</v>
      </c>
    </row>
    <row r="146" spans="1:21" ht="14.25" x14ac:dyDescent="0.15">
      <c r="A146" s="150">
        <v>143</v>
      </c>
      <c r="B146" s="151">
        <v>2</v>
      </c>
      <c r="C146" s="151">
        <v>5</v>
      </c>
      <c r="D146" s="151">
        <v>102</v>
      </c>
      <c r="E146" s="151" t="str">
        <f t="shared" si="33"/>
        <v>1</v>
      </c>
      <c r="F146" s="151" t="str">
        <f t="shared" si="27"/>
        <v>2</v>
      </c>
      <c r="G146" s="151">
        <v>10</v>
      </c>
      <c r="H146" s="152" t="str">
        <f t="shared" si="20"/>
        <v>1/10</v>
      </c>
      <c r="I146" s="162" t="s">
        <v>2179</v>
      </c>
      <c r="J146" s="154" t="s">
        <v>196</v>
      </c>
      <c r="K146" s="151" t="s">
        <v>2180</v>
      </c>
      <c r="L146" s="155">
        <v>62.2</v>
      </c>
      <c r="M146" s="155">
        <v>51.66</v>
      </c>
      <c r="N146" s="156">
        <v>18000</v>
      </c>
      <c r="O146" s="157">
        <f t="shared" si="32"/>
        <v>1119600</v>
      </c>
      <c r="P146" s="156">
        <f t="shared" si="28"/>
        <v>21672.47</v>
      </c>
      <c r="Q146" s="143">
        <f t="shared" si="26"/>
        <v>1119599.8001999999</v>
      </c>
      <c r="R146" s="158">
        <v>10506</v>
      </c>
      <c r="S146" s="143">
        <f t="shared" si="29"/>
        <v>1119600</v>
      </c>
      <c r="T146" s="143">
        <f t="shared" si="30"/>
        <v>0</v>
      </c>
      <c r="U146" s="143">
        <f t="shared" si="31"/>
        <v>7494</v>
      </c>
    </row>
    <row r="147" spans="1:21" ht="14.25" x14ac:dyDescent="0.15">
      <c r="A147" s="150">
        <v>144</v>
      </c>
      <c r="B147" s="151">
        <v>2</v>
      </c>
      <c r="C147" s="151">
        <v>5</v>
      </c>
      <c r="D147" s="151">
        <v>103</v>
      </c>
      <c r="E147" s="151" t="str">
        <f t="shared" si="33"/>
        <v>1</v>
      </c>
      <c r="F147" s="151" t="str">
        <f t="shared" si="27"/>
        <v>3</v>
      </c>
      <c r="G147" s="151">
        <v>10</v>
      </c>
      <c r="H147" s="152" t="str">
        <f t="shared" si="20"/>
        <v>1/10</v>
      </c>
      <c r="I147" s="162" t="s">
        <v>2179</v>
      </c>
      <c r="J147" s="154" t="s">
        <v>1515</v>
      </c>
      <c r="K147" s="151" t="s">
        <v>2180</v>
      </c>
      <c r="L147" s="155">
        <v>62.2</v>
      </c>
      <c r="M147" s="155">
        <v>51.66</v>
      </c>
      <c r="N147" s="156">
        <v>18000</v>
      </c>
      <c r="O147" s="157">
        <f t="shared" si="32"/>
        <v>1119600</v>
      </c>
      <c r="P147" s="156">
        <f t="shared" si="28"/>
        <v>21672.47</v>
      </c>
      <c r="Q147" s="143">
        <f t="shared" si="26"/>
        <v>1119599.8001999999</v>
      </c>
      <c r="R147" s="158">
        <v>10506</v>
      </c>
      <c r="S147" s="143">
        <f t="shared" si="29"/>
        <v>1119600</v>
      </c>
      <c r="T147" s="143">
        <f t="shared" si="30"/>
        <v>0</v>
      </c>
      <c r="U147" s="143">
        <f t="shared" si="31"/>
        <v>7494</v>
      </c>
    </row>
    <row r="148" spans="1:21" ht="14.25" x14ac:dyDescent="0.15">
      <c r="A148" s="150">
        <v>145</v>
      </c>
      <c r="B148" s="151">
        <v>2</v>
      </c>
      <c r="C148" s="151">
        <v>5</v>
      </c>
      <c r="D148" s="151">
        <v>202</v>
      </c>
      <c r="E148" s="151" t="str">
        <f t="shared" si="33"/>
        <v>2</v>
      </c>
      <c r="F148" s="151" t="str">
        <f t="shared" si="27"/>
        <v>2</v>
      </c>
      <c r="G148" s="151">
        <v>10</v>
      </c>
      <c r="H148" s="152" t="str">
        <f t="shared" si="20"/>
        <v>2/10</v>
      </c>
      <c r="I148" s="162" t="s">
        <v>2179</v>
      </c>
      <c r="J148" s="154" t="s">
        <v>196</v>
      </c>
      <c r="K148" s="151" t="s">
        <v>2180</v>
      </c>
      <c r="L148" s="155">
        <v>62.22</v>
      </c>
      <c r="M148" s="155">
        <v>51.68</v>
      </c>
      <c r="N148" s="156">
        <v>18000</v>
      </c>
      <c r="O148" s="157">
        <f t="shared" si="32"/>
        <v>1119960</v>
      </c>
      <c r="P148" s="156">
        <f t="shared" si="28"/>
        <v>21671.05</v>
      </c>
      <c r="Q148" s="143">
        <f t="shared" si="26"/>
        <v>1119959.8640000001</v>
      </c>
      <c r="R148" s="158">
        <v>10656</v>
      </c>
      <c r="S148" s="143">
        <f t="shared" si="29"/>
        <v>1119960</v>
      </c>
      <c r="T148" s="143">
        <f t="shared" si="30"/>
        <v>0</v>
      </c>
      <c r="U148" s="143">
        <f t="shared" si="31"/>
        <v>7344</v>
      </c>
    </row>
    <row r="149" spans="1:21" ht="14.25" x14ac:dyDescent="0.15">
      <c r="A149" s="150">
        <v>146</v>
      </c>
      <c r="B149" s="151">
        <v>2</v>
      </c>
      <c r="C149" s="151">
        <v>5</v>
      </c>
      <c r="D149" s="151">
        <v>203</v>
      </c>
      <c r="E149" s="151" t="str">
        <f t="shared" si="33"/>
        <v>2</v>
      </c>
      <c r="F149" s="151" t="str">
        <f t="shared" si="27"/>
        <v>3</v>
      </c>
      <c r="G149" s="151">
        <v>10</v>
      </c>
      <c r="H149" s="152" t="str">
        <f t="shared" ref="H149:H212" si="34">E149&amp;"/"&amp;G149</f>
        <v>2/10</v>
      </c>
      <c r="I149" s="162" t="s">
        <v>2179</v>
      </c>
      <c r="J149" s="154" t="s">
        <v>1515</v>
      </c>
      <c r="K149" s="151" t="s">
        <v>2180</v>
      </c>
      <c r="L149" s="155">
        <v>62.22</v>
      </c>
      <c r="M149" s="155">
        <v>51.68</v>
      </c>
      <c r="N149" s="156">
        <v>18000</v>
      </c>
      <c r="O149" s="157">
        <f t="shared" si="32"/>
        <v>1119960</v>
      </c>
      <c r="P149" s="156">
        <f t="shared" si="28"/>
        <v>21671.05</v>
      </c>
      <c r="Q149" s="143">
        <f t="shared" si="26"/>
        <v>1119959.8640000001</v>
      </c>
      <c r="R149" s="158">
        <v>10656</v>
      </c>
      <c r="S149" s="143">
        <f t="shared" si="29"/>
        <v>1119960</v>
      </c>
      <c r="T149" s="143">
        <f t="shared" si="30"/>
        <v>0</v>
      </c>
      <c r="U149" s="143">
        <f t="shared" si="31"/>
        <v>7344</v>
      </c>
    </row>
    <row r="150" spans="1:21" ht="14.25" x14ac:dyDescent="0.15">
      <c r="A150" s="150">
        <v>147</v>
      </c>
      <c r="B150" s="151">
        <v>2</v>
      </c>
      <c r="C150" s="151">
        <v>5</v>
      </c>
      <c r="D150" s="151">
        <v>302</v>
      </c>
      <c r="E150" s="151" t="str">
        <f t="shared" si="33"/>
        <v>3</v>
      </c>
      <c r="F150" s="151" t="str">
        <f t="shared" si="27"/>
        <v>2</v>
      </c>
      <c r="G150" s="151">
        <v>10</v>
      </c>
      <c r="H150" s="152" t="str">
        <f t="shared" si="34"/>
        <v>3/10</v>
      </c>
      <c r="I150" s="162" t="s">
        <v>2179</v>
      </c>
      <c r="J150" s="154" t="s">
        <v>196</v>
      </c>
      <c r="K150" s="151" t="s">
        <v>2180</v>
      </c>
      <c r="L150" s="155">
        <v>62.22</v>
      </c>
      <c r="M150" s="155">
        <v>51.68</v>
      </c>
      <c r="N150" s="156">
        <v>18000</v>
      </c>
      <c r="O150" s="157">
        <f t="shared" si="32"/>
        <v>1119960</v>
      </c>
      <c r="P150" s="156">
        <f t="shared" si="28"/>
        <v>21671.05</v>
      </c>
      <c r="Q150" s="143">
        <f t="shared" si="26"/>
        <v>1119959.8640000001</v>
      </c>
      <c r="R150" s="158">
        <v>11090</v>
      </c>
      <c r="S150" s="143">
        <f t="shared" si="29"/>
        <v>1119960</v>
      </c>
      <c r="T150" s="143">
        <f t="shared" si="30"/>
        <v>0</v>
      </c>
      <c r="U150" s="143">
        <f t="shared" si="31"/>
        <v>6910</v>
      </c>
    </row>
    <row r="151" spans="1:21" ht="14.25" x14ac:dyDescent="0.15">
      <c r="A151" s="150">
        <v>148</v>
      </c>
      <c r="B151" s="151">
        <v>2</v>
      </c>
      <c r="C151" s="151">
        <v>5</v>
      </c>
      <c r="D151" s="151">
        <v>303</v>
      </c>
      <c r="E151" s="151" t="str">
        <f t="shared" si="33"/>
        <v>3</v>
      </c>
      <c r="F151" s="151" t="str">
        <f t="shared" si="27"/>
        <v>3</v>
      </c>
      <c r="G151" s="151">
        <v>10</v>
      </c>
      <c r="H151" s="152" t="str">
        <f t="shared" si="34"/>
        <v>3/10</v>
      </c>
      <c r="I151" s="162" t="s">
        <v>2179</v>
      </c>
      <c r="J151" s="154" t="s">
        <v>1515</v>
      </c>
      <c r="K151" s="151" t="s">
        <v>2180</v>
      </c>
      <c r="L151" s="155">
        <v>62.22</v>
      </c>
      <c r="M151" s="155">
        <v>51.68</v>
      </c>
      <c r="N151" s="156">
        <v>18000</v>
      </c>
      <c r="O151" s="157">
        <f t="shared" si="32"/>
        <v>1119960</v>
      </c>
      <c r="P151" s="156">
        <f t="shared" si="28"/>
        <v>21671.05</v>
      </c>
      <c r="Q151" s="143">
        <f t="shared" si="26"/>
        <v>1119959.8640000001</v>
      </c>
      <c r="R151" s="158">
        <v>11090</v>
      </c>
      <c r="S151" s="143">
        <f t="shared" si="29"/>
        <v>1119960</v>
      </c>
      <c r="T151" s="143">
        <f t="shared" si="30"/>
        <v>0</v>
      </c>
      <c r="U151" s="143">
        <f t="shared" si="31"/>
        <v>6910</v>
      </c>
    </row>
    <row r="152" spans="1:21" ht="14.25" x14ac:dyDescent="0.15">
      <c r="A152" s="150">
        <v>149</v>
      </c>
      <c r="B152" s="151">
        <v>2</v>
      </c>
      <c r="C152" s="151">
        <v>5</v>
      </c>
      <c r="D152" s="151">
        <v>402</v>
      </c>
      <c r="E152" s="151" t="str">
        <f t="shared" si="33"/>
        <v>4</v>
      </c>
      <c r="F152" s="151" t="str">
        <f t="shared" si="27"/>
        <v>2</v>
      </c>
      <c r="G152" s="151">
        <v>10</v>
      </c>
      <c r="H152" s="152" t="str">
        <f t="shared" si="34"/>
        <v>4/10</v>
      </c>
      <c r="I152" s="162" t="s">
        <v>2179</v>
      </c>
      <c r="J152" s="154" t="s">
        <v>196</v>
      </c>
      <c r="K152" s="151" t="s">
        <v>2180</v>
      </c>
      <c r="L152" s="155">
        <v>62.22</v>
      </c>
      <c r="M152" s="155">
        <v>51.68</v>
      </c>
      <c r="N152" s="156">
        <v>18000</v>
      </c>
      <c r="O152" s="157">
        <f t="shared" si="32"/>
        <v>1119960</v>
      </c>
      <c r="P152" s="156">
        <f t="shared" si="28"/>
        <v>21671.05</v>
      </c>
      <c r="Q152" s="143">
        <f t="shared" si="26"/>
        <v>1119959.8640000001</v>
      </c>
      <c r="R152" s="158">
        <v>11130</v>
      </c>
      <c r="S152" s="143">
        <f t="shared" si="29"/>
        <v>1119960</v>
      </c>
      <c r="T152" s="143">
        <f t="shared" si="30"/>
        <v>0</v>
      </c>
      <c r="U152" s="143">
        <f t="shared" si="31"/>
        <v>6870</v>
      </c>
    </row>
    <row r="153" spans="1:21" ht="14.25" x14ac:dyDescent="0.15">
      <c r="A153" s="150">
        <v>150</v>
      </c>
      <c r="B153" s="151">
        <v>2</v>
      </c>
      <c r="C153" s="151">
        <v>5</v>
      </c>
      <c r="D153" s="151">
        <v>403</v>
      </c>
      <c r="E153" s="151" t="str">
        <f t="shared" si="33"/>
        <v>4</v>
      </c>
      <c r="F153" s="151" t="str">
        <f t="shared" si="27"/>
        <v>3</v>
      </c>
      <c r="G153" s="151">
        <v>10</v>
      </c>
      <c r="H153" s="152" t="str">
        <f t="shared" si="34"/>
        <v>4/10</v>
      </c>
      <c r="I153" s="162" t="s">
        <v>2179</v>
      </c>
      <c r="J153" s="154" t="s">
        <v>1515</v>
      </c>
      <c r="K153" s="151" t="s">
        <v>2180</v>
      </c>
      <c r="L153" s="155">
        <v>62.22</v>
      </c>
      <c r="M153" s="155">
        <v>51.68</v>
      </c>
      <c r="N153" s="156">
        <v>18000</v>
      </c>
      <c r="O153" s="157">
        <f t="shared" si="32"/>
        <v>1119960</v>
      </c>
      <c r="P153" s="156">
        <f t="shared" si="28"/>
        <v>21671.05</v>
      </c>
      <c r="Q153" s="143">
        <f t="shared" si="26"/>
        <v>1119959.8640000001</v>
      </c>
      <c r="R153" s="158">
        <v>11130</v>
      </c>
      <c r="S153" s="143">
        <f t="shared" si="29"/>
        <v>1119960</v>
      </c>
      <c r="T153" s="143">
        <f t="shared" si="30"/>
        <v>0</v>
      </c>
      <c r="U153" s="143">
        <f t="shared" si="31"/>
        <v>6870</v>
      </c>
    </row>
    <row r="154" spans="1:21" ht="14.25" x14ac:dyDescent="0.15">
      <c r="A154" s="150">
        <v>151</v>
      </c>
      <c r="B154" s="151">
        <v>2</v>
      </c>
      <c r="C154" s="151">
        <v>5</v>
      </c>
      <c r="D154" s="151">
        <v>502</v>
      </c>
      <c r="E154" s="151" t="str">
        <f t="shared" si="33"/>
        <v>5</v>
      </c>
      <c r="F154" s="151" t="str">
        <f t="shared" si="27"/>
        <v>2</v>
      </c>
      <c r="G154" s="151">
        <v>10</v>
      </c>
      <c r="H154" s="152" t="str">
        <f t="shared" si="34"/>
        <v>5/10</v>
      </c>
      <c r="I154" s="162" t="s">
        <v>2179</v>
      </c>
      <c r="J154" s="154" t="s">
        <v>196</v>
      </c>
      <c r="K154" s="151" t="s">
        <v>2180</v>
      </c>
      <c r="L154" s="155">
        <v>62.22</v>
      </c>
      <c r="M154" s="155">
        <v>51.68</v>
      </c>
      <c r="N154" s="156">
        <v>18000</v>
      </c>
      <c r="O154" s="157">
        <f t="shared" si="32"/>
        <v>1119960</v>
      </c>
      <c r="P154" s="156">
        <f t="shared" si="28"/>
        <v>21671.05</v>
      </c>
      <c r="Q154" s="143">
        <f t="shared" si="26"/>
        <v>1119959.8640000001</v>
      </c>
      <c r="R154" s="158">
        <v>11170</v>
      </c>
      <c r="S154" s="143">
        <f t="shared" si="29"/>
        <v>1119960</v>
      </c>
      <c r="T154" s="143">
        <f t="shared" si="30"/>
        <v>0</v>
      </c>
      <c r="U154" s="143">
        <f t="shared" si="31"/>
        <v>6830</v>
      </c>
    </row>
    <row r="155" spans="1:21" ht="14.25" x14ac:dyDescent="0.15">
      <c r="A155" s="150">
        <v>152</v>
      </c>
      <c r="B155" s="151">
        <v>2</v>
      </c>
      <c r="C155" s="151">
        <v>5</v>
      </c>
      <c r="D155" s="151">
        <v>503</v>
      </c>
      <c r="E155" s="151" t="str">
        <f t="shared" si="33"/>
        <v>5</v>
      </c>
      <c r="F155" s="151" t="str">
        <f t="shared" si="27"/>
        <v>3</v>
      </c>
      <c r="G155" s="151">
        <v>10</v>
      </c>
      <c r="H155" s="152" t="str">
        <f t="shared" si="34"/>
        <v>5/10</v>
      </c>
      <c r="I155" s="162" t="s">
        <v>2179</v>
      </c>
      <c r="J155" s="154" t="s">
        <v>1515</v>
      </c>
      <c r="K155" s="151" t="s">
        <v>2180</v>
      </c>
      <c r="L155" s="155">
        <v>62.22</v>
      </c>
      <c r="M155" s="155">
        <v>51.68</v>
      </c>
      <c r="N155" s="156">
        <v>18000</v>
      </c>
      <c r="O155" s="157">
        <f t="shared" si="32"/>
        <v>1119960</v>
      </c>
      <c r="P155" s="156">
        <f t="shared" si="28"/>
        <v>21671.05</v>
      </c>
      <c r="Q155" s="143">
        <f t="shared" si="26"/>
        <v>1119959.8640000001</v>
      </c>
      <c r="R155" s="158">
        <v>11170</v>
      </c>
      <c r="S155" s="143">
        <f t="shared" si="29"/>
        <v>1119960</v>
      </c>
      <c r="T155" s="143">
        <f t="shared" si="30"/>
        <v>0</v>
      </c>
      <c r="U155" s="143">
        <f t="shared" si="31"/>
        <v>6830</v>
      </c>
    </row>
    <row r="156" spans="1:21" ht="14.25" x14ac:dyDescent="0.15">
      <c r="A156" s="150">
        <v>153</v>
      </c>
      <c r="B156" s="151">
        <v>2</v>
      </c>
      <c r="C156" s="151">
        <v>5</v>
      </c>
      <c r="D156" s="151">
        <v>602</v>
      </c>
      <c r="E156" s="151" t="str">
        <f t="shared" si="33"/>
        <v>6</v>
      </c>
      <c r="F156" s="151" t="str">
        <f t="shared" si="27"/>
        <v>2</v>
      </c>
      <c r="G156" s="151">
        <v>10</v>
      </c>
      <c r="H156" s="152" t="str">
        <f t="shared" si="34"/>
        <v>6/10</v>
      </c>
      <c r="I156" s="162" t="s">
        <v>2179</v>
      </c>
      <c r="J156" s="154" t="s">
        <v>196</v>
      </c>
      <c r="K156" s="151" t="s">
        <v>2180</v>
      </c>
      <c r="L156" s="155">
        <v>62.22</v>
      </c>
      <c r="M156" s="155">
        <v>51.68</v>
      </c>
      <c r="N156" s="156">
        <v>18000</v>
      </c>
      <c r="O156" s="157">
        <f t="shared" si="32"/>
        <v>1119960</v>
      </c>
      <c r="P156" s="156">
        <f t="shared" si="28"/>
        <v>21671.05</v>
      </c>
      <c r="Q156" s="143">
        <f t="shared" si="26"/>
        <v>1119959.8640000001</v>
      </c>
      <c r="R156" s="158">
        <v>11210</v>
      </c>
      <c r="S156" s="143">
        <f t="shared" si="29"/>
        <v>1119960</v>
      </c>
      <c r="T156" s="143">
        <f t="shared" si="30"/>
        <v>0</v>
      </c>
      <c r="U156" s="143">
        <f t="shared" si="31"/>
        <v>6790</v>
      </c>
    </row>
    <row r="157" spans="1:21" ht="14.25" x14ac:dyDescent="0.15">
      <c r="A157" s="150">
        <v>154</v>
      </c>
      <c r="B157" s="151">
        <v>2</v>
      </c>
      <c r="C157" s="151">
        <v>5</v>
      </c>
      <c r="D157" s="151">
        <v>603</v>
      </c>
      <c r="E157" s="151" t="str">
        <f t="shared" si="33"/>
        <v>6</v>
      </c>
      <c r="F157" s="151" t="str">
        <f t="shared" si="27"/>
        <v>3</v>
      </c>
      <c r="G157" s="151">
        <v>10</v>
      </c>
      <c r="H157" s="152" t="str">
        <f t="shared" si="34"/>
        <v>6/10</v>
      </c>
      <c r="I157" s="162" t="s">
        <v>2179</v>
      </c>
      <c r="J157" s="154" t="s">
        <v>1515</v>
      </c>
      <c r="K157" s="151" t="s">
        <v>2180</v>
      </c>
      <c r="L157" s="155">
        <v>62.22</v>
      </c>
      <c r="M157" s="155">
        <v>51.68</v>
      </c>
      <c r="N157" s="156">
        <v>18000</v>
      </c>
      <c r="O157" s="157">
        <f t="shared" si="32"/>
        <v>1119960</v>
      </c>
      <c r="P157" s="156">
        <f t="shared" si="28"/>
        <v>21671.05</v>
      </c>
      <c r="Q157" s="143">
        <f t="shared" si="26"/>
        <v>1119959.8640000001</v>
      </c>
      <c r="R157" s="158">
        <v>11210</v>
      </c>
      <c r="S157" s="143">
        <f t="shared" si="29"/>
        <v>1119960</v>
      </c>
      <c r="T157" s="143">
        <f t="shared" si="30"/>
        <v>0</v>
      </c>
      <c r="U157" s="143">
        <f t="shared" si="31"/>
        <v>6790</v>
      </c>
    </row>
    <row r="158" spans="1:21" ht="14.25" x14ac:dyDescent="0.15">
      <c r="A158" s="150">
        <v>155</v>
      </c>
      <c r="B158" s="151">
        <v>2</v>
      </c>
      <c r="C158" s="151">
        <v>5</v>
      </c>
      <c r="D158" s="151">
        <v>702</v>
      </c>
      <c r="E158" s="151" t="str">
        <f t="shared" si="33"/>
        <v>7</v>
      </c>
      <c r="F158" s="151" t="str">
        <f t="shared" si="27"/>
        <v>2</v>
      </c>
      <c r="G158" s="151">
        <v>10</v>
      </c>
      <c r="H158" s="152" t="str">
        <f t="shared" si="34"/>
        <v>7/10</v>
      </c>
      <c r="I158" s="162" t="s">
        <v>2179</v>
      </c>
      <c r="J158" s="154" t="s">
        <v>196</v>
      </c>
      <c r="K158" s="151" t="s">
        <v>2180</v>
      </c>
      <c r="L158" s="155">
        <v>62.22</v>
      </c>
      <c r="M158" s="155">
        <v>51.68</v>
      </c>
      <c r="N158" s="156">
        <v>18000</v>
      </c>
      <c r="O158" s="157">
        <f t="shared" si="32"/>
        <v>1119960</v>
      </c>
      <c r="P158" s="156">
        <f t="shared" si="28"/>
        <v>21671.05</v>
      </c>
      <c r="Q158" s="143">
        <f t="shared" si="26"/>
        <v>1119959.8640000001</v>
      </c>
      <c r="R158" s="158">
        <v>11250</v>
      </c>
      <c r="S158" s="143">
        <f t="shared" si="29"/>
        <v>1119960</v>
      </c>
      <c r="T158" s="143">
        <f t="shared" si="30"/>
        <v>0</v>
      </c>
      <c r="U158" s="143">
        <f t="shared" si="31"/>
        <v>6750</v>
      </c>
    </row>
    <row r="159" spans="1:21" ht="14.25" x14ac:dyDescent="0.15">
      <c r="A159" s="150">
        <v>156</v>
      </c>
      <c r="B159" s="151">
        <v>2</v>
      </c>
      <c r="C159" s="151">
        <v>5</v>
      </c>
      <c r="D159" s="151">
        <v>703</v>
      </c>
      <c r="E159" s="151" t="str">
        <f t="shared" si="33"/>
        <v>7</v>
      </c>
      <c r="F159" s="151" t="str">
        <f t="shared" si="27"/>
        <v>3</v>
      </c>
      <c r="G159" s="151">
        <v>10</v>
      </c>
      <c r="H159" s="152" t="str">
        <f t="shared" si="34"/>
        <v>7/10</v>
      </c>
      <c r="I159" s="162" t="s">
        <v>2179</v>
      </c>
      <c r="J159" s="154" t="s">
        <v>1515</v>
      </c>
      <c r="K159" s="151" t="s">
        <v>2180</v>
      </c>
      <c r="L159" s="155">
        <v>62.22</v>
      </c>
      <c r="M159" s="155">
        <v>51.68</v>
      </c>
      <c r="N159" s="156">
        <v>18000</v>
      </c>
      <c r="O159" s="157">
        <f t="shared" si="32"/>
        <v>1119960</v>
      </c>
      <c r="P159" s="156">
        <f t="shared" si="28"/>
        <v>21671.05</v>
      </c>
      <c r="Q159" s="143">
        <f t="shared" si="26"/>
        <v>1119959.8640000001</v>
      </c>
      <c r="R159" s="158">
        <v>11250</v>
      </c>
      <c r="S159" s="143">
        <f t="shared" si="29"/>
        <v>1119960</v>
      </c>
      <c r="T159" s="143">
        <f t="shared" si="30"/>
        <v>0</v>
      </c>
      <c r="U159" s="143">
        <f t="shared" si="31"/>
        <v>6750</v>
      </c>
    </row>
    <row r="160" spans="1:21" ht="14.25" x14ac:dyDescent="0.15">
      <c r="A160" s="150">
        <v>163</v>
      </c>
      <c r="B160" s="151">
        <v>2</v>
      </c>
      <c r="C160" s="151">
        <v>5</v>
      </c>
      <c r="D160" s="151">
        <v>801</v>
      </c>
      <c r="E160" s="151" t="str">
        <f t="shared" si="33"/>
        <v>8</v>
      </c>
      <c r="F160" s="151" t="str">
        <f t="shared" si="27"/>
        <v>1</v>
      </c>
      <c r="G160" s="151">
        <v>10</v>
      </c>
      <c r="H160" s="152" t="str">
        <f t="shared" si="34"/>
        <v>8/10</v>
      </c>
      <c r="I160" s="162" t="s">
        <v>2185</v>
      </c>
      <c r="J160" s="154" t="s">
        <v>191</v>
      </c>
      <c r="K160" s="151" t="s">
        <v>553</v>
      </c>
      <c r="L160" s="155">
        <v>76.16</v>
      </c>
      <c r="M160" s="155">
        <v>63.26</v>
      </c>
      <c r="N160" s="156">
        <v>18000</v>
      </c>
      <c r="O160" s="157">
        <f t="shared" si="32"/>
        <v>1370880</v>
      </c>
      <c r="P160" s="156">
        <f t="shared" si="28"/>
        <v>21670.57</v>
      </c>
      <c r="Q160" s="143">
        <f t="shared" si="26"/>
        <v>1370880.2582</v>
      </c>
      <c r="R160" s="158">
        <v>11154</v>
      </c>
      <c r="S160" s="143">
        <f t="shared" si="29"/>
        <v>1370880</v>
      </c>
      <c r="T160" s="143">
        <f t="shared" si="30"/>
        <v>0</v>
      </c>
      <c r="U160" s="143">
        <f t="shared" si="31"/>
        <v>6846</v>
      </c>
    </row>
    <row r="161" spans="1:21" ht="14.25" x14ac:dyDescent="0.15">
      <c r="A161" s="150">
        <v>158</v>
      </c>
      <c r="B161" s="151">
        <v>2</v>
      </c>
      <c r="C161" s="151">
        <v>5</v>
      </c>
      <c r="D161" s="151">
        <v>803</v>
      </c>
      <c r="E161" s="151" t="str">
        <f t="shared" si="33"/>
        <v>8</v>
      </c>
      <c r="F161" s="151" t="str">
        <f t="shared" si="27"/>
        <v>3</v>
      </c>
      <c r="G161" s="151">
        <v>10</v>
      </c>
      <c r="H161" s="152" t="str">
        <f t="shared" si="34"/>
        <v>8/10</v>
      </c>
      <c r="I161" s="162" t="s">
        <v>2179</v>
      </c>
      <c r="J161" s="154" t="s">
        <v>1515</v>
      </c>
      <c r="K161" s="151" t="s">
        <v>2180</v>
      </c>
      <c r="L161" s="155">
        <v>62.22</v>
      </c>
      <c r="M161" s="155">
        <v>51.68</v>
      </c>
      <c r="N161" s="156">
        <v>18000</v>
      </c>
      <c r="O161" s="157">
        <f t="shared" si="32"/>
        <v>1119960</v>
      </c>
      <c r="P161" s="156">
        <f t="shared" si="28"/>
        <v>21671.05</v>
      </c>
      <c r="Q161" s="143">
        <f t="shared" si="26"/>
        <v>1119959.8640000001</v>
      </c>
      <c r="R161" s="158">
        <v>11210</v>
      </c>
      <c r="S161" s="143">
        <f t="shared" si="29"/>
        <v>1119960</v>
      </c>
      <c r="T161" s="143">
        <f t="shared" si="30"/>
        <v>0</v>
      </c>
      <c r="U161" s="143">
        <f t="shared" si="31"/>
        <v>6790</v>
      </c>
    </row>
    <row r="162" spans="1:21" ht="14.25" x14ac:dyDescent="0.15">
      <c r="A162" s="150">
        <v>159</v>
      </c>
      <c r="B162" s="151">
        <v>2</v>
      </c>
      <c r="C162" s="151">
        <v>5</v>
      </c>
      <c r="D162" s="151">
        <v>902</v>
      </c>
      <c r="E162" s="151" t="str">
        <f t="shared" si="33"/>
        <v>9</v>
      </c>
      <c r="F162" s="151" t="str">
        <f t="shared" si="27"/>
        <v>2</v>
      </c>
      <c r="G162" s="151">
        <v>10</v>
      </c>
      <c r="H162" s="152" t="str">
        <f t="shared" si="34"/>
        <v>9/10</v>
      </c>
      <c r="I162" s="162" t="s">
        <v>2179</v>
      </c>
      <c r="J162" s="154" t="s">
        <v>196</v>
      </c>
      <c r="K162" s="151" t="s">
        <v>2180</v>
      </c>
      <c r="L162" s="155">
        <v>62.22</v>
      </c>
      <c r="M162" s="155">
        <v>51.68</v>
      </c>
      <c r="N162" s="156">
        <v>18000</v>
      </c>
      <c r="O162" s="157">
        <f t="shared" si="32"/>
        <v>1119960</v>
      </c>
      <c r="P162" s="156">
        <f t="shared" si="28"/>
        <v>21671.05</v>
      </c>
      <c r="Q162" s="143">
        <f t="shared" si="26"/>
        <v>1119959.8640000001</v>
      </c>
      <c r="R162" s="158">
        <v>11170</v>
      </c>
      <c r="S162" s="143">
        <f t="shared" si="29"/>
        <v>1119960</v>
      </c>
      <c r="T162" s="143">
        <f t="shared" si="30"/>
        <v>0</v>
      </c>
      <c r="U162" s="143">
        <f t="shared" si="31"/>
        <v>6830</v>
      </c>
    </row>
    <row r="163" spans="1:21" ht="14.25" x14ac:dyDescent="0.15">
      <c r="A163" s="150">
        <v>160</v>
      </c>
      <c r="B163" s="151">
        <v>2</v>
      </c>
      <c r="C163" s="151">
        <v>5</v>
      </c>
      <c r="D163" s="151">
        <v>903</v>
      </c>
      <c r="E163" s="151" t="str">
        <f t="shared" si="33"/>
        <v>9</v>
      </c>
      <c r="F163" s="151" t="str">
        <f t="shared" si="27"/>
        <v>3</v>
      </c>
      <c r="G163" s="151">
        <v>10</v>
      </c>
      <c r="H163" s="152" t="str">
        <f t="shared" si="34"/>
        <v>9/10</v>
      </c>
      <c r="I163" s="162" t="s">
        <v>2179</v>
      </c>
      <c r="J163" s="154" t="s">
        <v>1515</v>
      </c>
      <c r="K163" s="151" t="s">
        <v>2180</v>
      </c>
      <c r="L163" s="155">
        <v>62.22</v>
      </c>
      <c r="M163" s="155">
        <v>51.68</v>
      </c>
      <c r="N163" s="156">
        <v>18000</v>
      </c>
      <c r="O163" s="157">
        <f t="shared" si="32"/>
        <v>1119960</v>
      </c>
      <c r="P163" s="156">
        <f t="shared" si="28"/>
        <v>21671.05</v>
      </c>
      <c r="Q163" s="143">
        <f t="shared" si="26"/>
        <v>1119959.8640000001</v>
      </c>
      <c r="R163" s="158">
        <v>11170</v>
      </c>
      <c r="S163" s="143">
        <f t="shared" si="29"/>
        <v>1119960</v>
      </c>
      <c r="T163" s="143">
        <f t="shared" si="30"/>
        <v>0</v>
      </c>
      <c r="U163" s="143">
        <f t="shared" si="31"/>
        <v>6830</v>
      </c>
    </row>
    <row r="164" spans="1:21" ht="14.25" x14ac:dyDescent="0.15">
      <c r="A164" s="150">
        <v>161</v>
      </c>
      <c r="B164" s="151">
        <v>2</v>
      </c>
      <c r="C164" s="151">
        <v>5</v>
      </c>
      <c r="D164" s="151">
        <v>1002</v>
      </c>
      <c r="E164" s="151" t="str">
        <f>LEFT(D164,2)</f>
        <v>10</v>
      </c>
      <c r="F164" s="151" t="str">
        <f t="shared" si="27"/>
        <v>2</v>
      </c>
      <c r="G164" s="151">
        <v>10</v>
      </c>
      <c r="H164" s="152" t="str">
        <f t="shared" si="34"/>
        <v>10/10</v>
      </c>
      <c r="I164" s="162" t="s">
        <v>2179</v>
      </c>
      <c r="J164" s="154" t="s">
        <v>196</v>
      </c>
      <c r="K164" s="151" t="s">
        <v>2180</v>
      </c>
      <c r="L164" s="155">
        <v>62.51</v>
      </c>
      <c r="M164" s="155">
        <v>51.92</v>
      </c>
      <c r="N164" s="156">
        <v>18000</v>
      </c>
      <c r="O164" s="157">
        <f t="shared" si="32"/>
        <v>1125180</v>
      </c>
      <c r="P164" s="156">
        <f t="shared" si="28"/>
        <v>21671.42</v>
      </c>
      <c r="Q164" s="143">
        <f t="shared" si="26"/>
        <v>1125180.1264</v>
      </c>
      <c r="R164" s="158">
        <v>10567</v>
      </c>
      <c r="S164" s="143">
        <f t="shared" si="29"/>
        <v>1125180</v>
      </c>
      <c r="T164" s="143">
        <f t="shared" si="30"/>
        <v>0</v>
      </c>
      <c r="U164" s="143">
        <f t="shared" si="31"/>
        <v>7433</v>
      </c>
    </row>
    <row r="165" spans="1:21" ht="14.25" x14ac:dyDescent="0.15">
      <c r="A165" s="150">
        <v>162</v>
      </c>
      <c r="B165" s="151">
        <v>2</v>
      </c>
      <c r="C165" s="151">
        <v>5</v>
      </c>
      <c r="D165" s="151">
        <v>1003</v>
      </c>
      <c r="E165" s="151" t="str">
        <f>LEFT(D165,2)</f>
        <v>10</v>
      </c>
      <c r="F165" s="151" t="str">
        <f t="shared" si="27"/>
        <v>3</v>
      </c>
      <c r="G165" s="151">
        <v>10</v>
      </c>
      <c r="H165" s="152" t="str">
        <f t="shared" si="34"/>
        <v>10/10</v>
      </c>
      <c r="I165" s="153" t="s">
        <v>2179</v>
      </c>
      <c r="J165" s="154" t="s">
        <v>1515</v>
      </c>
      <c r="K165" s="151" t="s">
        <v>2180</v>
      </c>
      <c r="L165" s="155">
        <v>62.51</v>
      </c>
      <c r="M165" s="155">
        <v>51.92</v>
      </c>
      <c r="N165" s="156">
        <v>18000</v>
      </c>
      <c r="O165" s="157">
        <f t="shared" si="32"/>
        <v>1125180</v>
      </c>
      <c r="P165" s="156">
        <f t="shared" si="28"/>
        <v>21671.42</v>
      </c>
      <c r="Q165" s="143">
        <f t="shared" si="26"/>
        <v>1125180.1264</v>
      </c>
      <c r="R165" s="158">
        <v>10567</v>
      </c>
      <c r="S165" s="143">
        <f t="shared" si="29"/>
        <v>1125180</v>
      </c>
      <c r="T165" s="143">
        <f t="shared" si="30"/>
        <v>0</v>
      </c>
      <c r="U165" s="143">
        <f t="shared" si="31"/>
        <v>7433</v>
      </c>
    </row>
    <row r="166" spans="1:21" ht="14.25" x14ac:dyDescent="0.15">
      <c r="A166" s="150">
        <v>157</v>
      </c>
      <c r="B166" s="151">
        <v>2</v>
      </c>
      <c r="C166" s="151">
        <v>5</v>
      </c>
      <c r="D166" s="151">
        <v>1004</v>
      </c>
      <c r="E166" s="151" t="str">
        <f>LEFT(D166,2)</f>
        <v>10</v>
      </c>
      <c r="F166" s="151" t="str">
        <f t="shared" si="27"/>
        <v>4</v>
      </c>
      <c r="G166" s="151">
        <v>10</v>
      </c>
      <c r="H166" s="152" t="str">
        <f t="shared" si="34"/>
        <v>10/10</v>
      </c>
      <c r="I166" s="153" t="s">
        <v>2185</v>
      </c>
      <c r="J166" s="154" t="s">
        <v>189</v>
      </c>
      <c r="K166" s="151" t="s">
        <v>553</v>
      </c>
      <c r="L166" s="155">
        <v>77.22</v>
      </c>
      <c r="M166" s="155">
        <v>64.14</v>
      </c>
      <c r="N166" s="156">
        <v>18000</v>
      </c>
      <c r="O166" s="157">
        <f t="shared" si="32"/>
        <v>1389960</v>
      </c>
      <c r="P166" s="156">
        <f t="shared" si="28"/>
        <v>21670.720000000001</v>
      </c>
      <c r="Q166" s="143">
        <f t="shared" si="26"/>
        <v>1389959.9808</v>
      </c>
      <c r="R166" s="158">
        <v>10717</v>
      </c>
      <c r="S166" s="143">
        <f t="shared" si="29"/>
        <v>1389960</v>
      </c>
      <c r="T166" s="143">
        <f t="shared" si="30"/>
        <v>0</v>
      </c>
      <c r="U166" s="143">
        <f t="shared" si="31"/>
        <v>7283</v>
      </c>
    </row>
    <row r="167" spans="1:21" ht="14.25" x14ac:dyDescent="0.15">
      <c r="A167" s="150">
        <v>164</v>
      </c>
      <c r="B167" s="151">
        <v>3</v>
      </c>
      <c r="C167" s="151">
        <v>1</v>
      </c>
      <c r="D167" s="151">
        <v>102</v>
      </c>
      <c r="E167" s="151" t="str">
        <f t="shared" ref="E167:E175" si="35">LEFT(D167,1)</f>
        <v>1</v>
      </c>
      <c r="F167" s="151" t="str">
        <f t="shared" si="27"/>
        <v>2</v>
      </c>
      <c r="G167" s="151">
        <v>10</v>
      </c>
      <c r="H167" s="152" t="str">
        <f t="shared" si="34"/>
        <v>1/10</v>
      </c>
      <c r="I167" s="153" t="s">
        <v>2179</v>
      </c>
      <c r="J167" s="154" t="s">
        <v>196</v>
      </c>
      <c r="K167" s="151" t="s">
        <v>2180</v>
      </c>
      <c r="L167" s="155">
        <v>62.15</v>
      </c>
      <c r="M167" s="155">
        <v>51.68</v>
      </c>
      <c r="N167" s="156">
        <v>18000</v>
      </c>
      <c r="O167" s="157">
        <f t="shared" si="32"/>
        <v>1118700</v>
      </c>
      <c r="P167" s="156">
        <f t="shared" si="28"/>
        <v>21646.67</v>
      </c>
      <c r="Q167" s="143">
        <f t="shared" si="26"/>
        <v>1118699.9055999999</v>
      </c>
      <c r="R167" s="158">
        <v>10506</v>
      </c>
      <c r="S167" s="143">
        <f t="shared" si="29"/>
        <v>1118700</v>
      </c>
      <c r="T167" s="143">
        <f t="shared" si="30"/>
        <v>0</v>
      </c>
      <c r="U167" s="143">
        <f t="shared" si="31"/>
        <v>7494</v>
      </c>
    </row>
    <row r="168" spans="1:21" ht="14.25" x14ac:dyDescent="0.15">
      <c r="A168" s="150">
        <v>165</v>
      </c>
      <c r="B168" s="151">
        <v>3</v>
      </c>
      <c r="C168" s="151">
        <v>1</v>
      </c>
      <c r="D168" s="151">
        <v>103</v>
      </c>
      <c r="E168" s="151" t="str">
        <f t="shared" si="35"/>
        <v>1</v>
      </c>
      <c r="F168" s="151" t="str">
        <f t="shared" si="27"/>
        <v>3</v>
      </c>
      <c r="G168" s="151">
        <v>10</v>
      </c>
      <c r="H168" s="152" t="str">
        <f t="shared" si="34"/>
        <v>1/10</v>
      </c>
      <c r="I168" s="153" t="s">
        <v>2179</v>
      </c>
      <c r="J168" s="154" t="s">
        <v>1515</v>
      </c>
      <c r="K168" s="151" t="s">
        <v>2180</v>
      </c>
      <c r="L168" s="155">
        <v>62.15</v>
      </c>
      <c r="M168" s="155">
        <v>51.68</v>
      </c>
      <c r="N168" s="156">
        <v>18000</v>
      </c>
      <c r="O168" s="157">
        <f t="shared" si="32"/>
        <v>1118700</v>
      </c>
      <c r="P168" s="156">
        <f t="shared" si="28"/>
        <v>21646.67</v>
      </c>
      <c r="Q168" s="143">
        <f t="shared" si="26"/>
        <v>1118699.9055999999</v>
      </c>
      <c r="R168" s="158">
        <v>10506</v>
      </c>
      <c r="S168" s="143">
        <f t="shared" si="29"/>
        <v>1118700</v>
      </c>
      <c r="T168" s="143">
        <f t="shared" si="30"/>
        <v>0</v>
      </c>
      <c r="U168" s="143">
        <f t="shared" si="31"/>
        <v>7494</v>
      </c>
    </row>
    <row r="169" spans="1:21" ht="14.25" x14ac:dyDescent="0.15">
      <c r="A169" s="150">
        <v>166</v>
      </c>
      <c r="B169" s="151">
        <v>3</v>
      </c>
      <c r="C169" s="151">
        <v>1</v>
      </c>
      <c r="D169" s="151">
        <v>303</v>
      </c>
      <c r="E169" s="151" t="str">
        <f t="shared" si="35"/>
        <v>3</v>
      </c>
      <c r="F169" s="151" t="str">
        <f t="shared" si="27"/>
        <v>3</v>
      </c>
      <c r="G169" s="151">
        <v>10</v>
      </c>
      <c r="H169" s="152" t="str">
        <f t="shared" si="34"/>
        <v>3/10</v>
      </c>
      <c r="I169" s="162" t="s">
        <v>2179</v>
      </c>
      <c r="J169" s="154" t="s">
        <v>1515</v>
      </c>
      <c r="K169" s="151" t="s">
        <v>2180</v>
      </c>
      <c r="L169" s="155">
        <v>62.15</v>
      </c>
      <c r="M169" s="155">
        <v>51.68</v>
      </c>
      <c r="N169" s="156">
        <v>18000</v>
      </c>
      <c r="O169" s="157">
        <f t="shared" si="32"/>
        <v>1118700</v>
      </c>
      <c r="P169" s="156">
        <f t="shared" si="28"/>
        <v>21646.67</v>
      </c>
      <c r="Q169" s="143">
        <f t="shared" si="26"/>
        <v>1118699.9055999999</v>
      </c>
      <c r="R169" s="158">
        <v>11090</v>
      </c>
      <c r="S169" s="143">
        <f t="shared" si="29"/>
        <v>1118700</v>
      </c>
      <c r="T169" s="143">
        <f t="shared" si="30"/>
        <v>0</v>
      </c>
      <c r="U169" s="143">
        <f t="shared" si="31"/>
        <v>6910</v>
      </c>
    </row>
    <row r="170" spans="1:21" ht="14.25" x14ac:dyDescent="0.15">
      <c r="A170" s="150">
        <v>167</v>
      </c>
      <c r="B170" s="151">
        <v>3</v>
      </c>
      <c r="C170" s="151">
        <v>1</v>
      </c>
      <c r="D170" s="151">
        <v>401</v>
      </c>
      <c r="E170" s="151" t="str">
        <f t="shared" si="35"/>
        <v>4</v>
      </c>
      <c r="F170" s="151" t="str">
        <f t="shared" si="27"/>
        <v>1</v>
      </c>
      <c r="G170" s="151">
        <v>10</v>
      </c>
      <c r="H170" s="152" t="str">
        <f t="shared" si="34"/>
        <v>4/10</v>
      </c>
      <c r="I170" s="162" t="s">
        <v>2185</v>
      </c>
      <c r="J170" s="154" t="s">
        <v>191</v>
      </c>
      <c r="K170" s="151" t="s">
        <v>553</v>
      </c>
      <c r="L170" s="155">
        <v>76.69</v>
      </c>
      <c r="M170" s="155">
        <v>63.77</v>
      </c>
      <c r="N170" s="156">
        <v>18000</v>
      </c>
      <c r="O170" s="157">
        <f t="shared" si="32"/>
        <v>1380420</v>
      </c>
      <c r="P170" s="156">
        <f t="shared" si="28"/>
        <v>21646.86</v>
      </c>
      <c r="Q170" s="143">
        <f t="shared" si="26"/>
        <v>1380420.2622</v>
      </c>
      <c r="R170" s="158">
        <v>11430</v>
      </c>
      <c r="S170" s="143">
        <f t="shared" si="29"/>
        <v>1380420</v>
      </c>
      <c r="T170" s="143">
        <f t="shared" si="30"/>
        <v>0</v>
      </c>
      <c r="U170" s="143">
        <f t="shared" si="31"/>
        <v>6570</v>
      </c>
    </row>
    <row r="171" spans="1:21" ht="14.25" x14ac:dyDescent="0.15">
      <c r="A171" s="150">
        <v>168</v>
      </c>
      <c r="B171" s="151">
        <v>3</v>
      </c>
      <c r="C171" s="151">
        <v>1</v>
      </c>
      <c r="D171" s="151">
        <v>402</v>
      </c>
      <c r="E171" s="151" t="str">
        <f t="shared" si="35"/>
        <v>4</v>
      </c>
      <c r="F171" s="151" t="str">
        <f t="shared" si="27"/>
        <v>2</v>
      </c>
      <c r="G171" s="151">
        <v>10</v>
      </c>
      <c r="H171" s="152" t="str">
        <f t="shared" si="34"/>
        <v>4/10</v>
      </c>
      <c r="I171" s="162" t="s">
        <v>2179</v>
      </c>
      <c r="J171" s="154" t="s">
        <v>196</v>
      </c>
      <c r="K171" s="151" t="s">
        <v>2180</v>
      </c>
      <c r="L171" s="155">
        <v>62.15</v>
      </c>
      <c r="M171" s="155">
        <v>51.68</v>
      </c>
      <c r="N171" s="156">
        <v>18000</v>
      </c>
      <c r="O171" s="157">
        <f t="shared" si="32"/>
        <v>1118700</v>
      </c>
      <c r="P171" s="156">
        <f t="shared" si="28"/>
        <v>21646.67</v>
      </c>
      <c r="Q171" s="143">
        <f t="shared" si="26"/>
        <v>1118699.9055999999</v>
      </c>
      <c r="R171" s="158">
        <v>11130</v>
      </c>
      <c r="S171" s="143">
        <f t="shared" si="29"/>
        <v>1118700</v>
      </c>
      <c r="T171" s="143">
        <f t="shared" si="30"/>
        <v>0</v>
      </c>
      <c r="U171" s="143">
        <f t="shared" si="31"/>
        <v>6870</v>
      </c>
    </row>
    <row r="172" spans="1:21" ht="14.25" x14ac:dyDescent="0.15">
      <c r="A172" s="150">
        <v>169</v>
      </c>
      <c r="B172" s="151">
        <v>3</v>
      </c>
      <c r="C172" s="151">
        <v>1</v>
      </c>
      <c r="D172" s="151">
        <v>403</v>
      </c>
      <c r="E172" s="151" t="str">
        <f t="shared" si="35"/>
        <v>4</v>
      </c>
      <c r="F172" s="151" t="str">
        <f t="shared" si="27"/>
        <v>3</v>
      </c>
      <c r="G172" s="151">
        <v>10</v>
      </c>
      <c r="H172" s="152" t="str">
        <f t="shared" si="34"/>
        <v>4/10</v>
      </c>
      <c r="I172" s="162" t="s">
        <v>2179</v>
      </c>
      <c r="J172" s="154" t="s">
        <v>1515</v>
      </c>
      <c r="K172" s="151" t="s">
        <v>2180</v>
      </c>
      <c r="L172" s="155">
        <v>62.15</v>
      </c>
      <c r="M172" s="155">
        <v>51.68</v>
      </c>
      <c r="N172" s="156">
        <v>18000</v>
      </c>
      <c r="O172" s="157">
        <f t="shared" si="32"/>
        <v>1118700</v>
      </c>
      <c r="P172" s="156">
        <f t="shared" si="28"/>
        <v>21646.67</v>
      </c>
      <c r="Q172" s="143">
        <f t="shared" si="26"/>
        <v>1118699.9055999999</v>
      </c>
      <c r="R172" s="158">
        <v>11130</v>
      </c>
      <c r="S172" s="143">
        <f t="shared" si="29"/>
        <v>1118700</v>
      </c>
      <c r="T172" s="143">
        <f t="shared" si="30"/>
        <v>0</v>
      </c>
      <c r="U172" s="143">
        <f t="shared" si="31"/>
        <v>6870</v>
      </c>
    </row>
    <row r="173" spans="1:21" ht="14.25" x14ac:dyDescent="0.15">
      <c r="A173" s="150">
        <v>170</v>
      </c>
      <c r="B173" s="151">
        <v>3</v>
      </c>
      <c r="C173" s="151">
        <v>1</v>
      </c>
      <c r="D173" s="151">
        <v>503</v>
      </c>
      <c r="E173" s="151" t="str">
        <f t="shared" si="35"/>
        <v>5</v>
      </c>
      <c r="F173" s="151" t="str">
        <f t="shared" si="27"/>
        <v>3</v>
      </c>
      <c r="G173" s="151">
        <v>10</v>
      </c>
      <c r="H173" s="152" t="str">
        <f t="shared" si="34"/>
        <v>5/10</v>
      </c>
      <c r="I173" s="153" t="s">
        <v>2179</v>
      </c>
      <c r="J173" s="154" t="s">
        <v>1515</v>
      </c>
      <c r="K173" s="151" t="s">
        <v>2180</v>
      </c>
      <c r="L173" s="155">
        <v>62.15</v>
      </c>
      <c r="M173" s="155">
        <v>51.68</v>
      </c>
      <c r="N173" s="156">
        <v>18000</v>
      </c>
      <c r="O173" s="157">
        <f t="shared" si="32"/>
        <v>1118700</v>
      </c>
      <c r="P173" s="156">
        <f t="shared" si="28"/>
        <v>21646.67</v>
      </c>
      <c r="Q173" s="143">
        <f t="shared" si="26"/>
        <v>1118699.9055999999</v>
      </c>
      <c r="R173" s="158">
        <v>11170</v>
      </c>
      <c r="S173" s="143">
        <f t="shared" si="29"/>
        <v>1118700</v>
      </c>
      <c r="T173" s="143">
        <f t="shared" si="30"/>
        <v>0</v>
      </c>
      <c r="U173" s="143">
        <f t="shared" si="31"/>
        <v>6830</v>
      </c>
    </row>
    <row r="174" spans="1:21" ht="14.25" x14ac:dyDescent="0.15">
      <c r="A174" s="150">
        <v>171</v>
      </c>
      <c r="B174" s="151">
        <v>3</v>
      </c>
      <c r="C174" s="151">
        <v>1</v>
      </c>
      <c r="D174" s="151">
        <v>702</v>
      </c>
      <c r="E174" s="151" t="str">
        <f t="shared" si="35"/>
        <v>7</v>
      </c>
      <c r="F174" s="151" t="str">
        <f t="shared" si="27"/>
        <v>2</v>
      </c>
      <c r="G174" s="151">
        <v>10</v>
      </c>
      <c r="H174" s="152" t="str">
        <f t="shared" si="34"/>
        <v>7/10</v>
      </c>
      <c r="I174" s="153" t="s">
        <v>2179</v>
      </c>
      <c r="J174" s="154" t="s">
        <v>196</v>
      </c>
      <c r="K174" s="151" t="s">
        <v>2180</v>
      </c>
      <c r="L174" s="155">
        <v>62.15</v>
      </c>
      <c r="M174" s="155">
        <v>51.68</v>
      </c>
      <c r="N174" s="156">
        <v>18000</v>
      </c>
      <c r="O174" s="157">
        <f t="shared" si="32"/>
        <v>1118700</v>
      </c>
      <c r="P174" s="156">
        <f t="shared" si="28"/>
        <v>21646.67</v>
      </c>
      <c r="Q174" s="143">
        <f t="shared" si="26"/>
        <v>1118699.9055999999</v>
      </c>
      <c r="R174" s="158">
        <v>11250</v>
      </c>
      <c r="S174" s="143">
        <f t="shared" si="29"/>
        <v>1118700</v>
      </c>
      <c r="T174" s="143">
        <f t="shared" si="30"/>
        <v>0</v>
      </c>
      <c r="U174" s="143">
        <f t="shared" si="31"/>
        <v>6750</v>
      </c>
    </row>
    <row r="175" spans="1:21" ht="14.25" x14ac:dyDescent="0.15">
      <c r="A175" s="150">
        <v>172</v>
      </c>
      <c r="B175" s="151">
        <v>3</v>
      </c>
      <c r="C175" s="151">
        <v>1</v>
      </c>
      <c r="D175" s="151">
        <v>903</v>
      </c>
      <c r="E175" s="151" t="str">
        <f t="shared" si="35"/>
        <v>9</v>
      </c>
      <c r="F175" s="151" t="str">
        <f t="shared" si="27"/>
        <v>3</v>
      </c>
      <c r="G175" s="151">
        <v>10</v>
      </c>
      <c r="H175" s="152" t="str">
        <f t="shared" si="34"/>
        <v>9/10</v>
      </c>
      <c r="I175" s="162" t="s">
        <v>2179</v>
      </c>
      <c r="J175" s="154" t="s">
        <v>1515</v>
      </c>
      <c r="K175" s="151" t="s">
        <v>2180</v>
      </c>
      <c r="L175" s="155">
        <v>62.15</v>
      </c>
      <c r="M175" s="155">
        <v>51.68</v>
      </c>
      <c r="N175" s="156">
        <v>18000</v>
      </c>
      <c r="O175" s="157">
        <f t="shared" si="32"/>
        <v>1118700</v>
      </c>
      <c r="P175" s="156">
        <f t="shared" si="28"/>
        <v>21646.67</v>
      </c>
      <c r="Q175" s="143">
        <f t="shared" si="26"/>
        <v>1118699.9055999999</v>
      </c>
      <c r="R175" s="158">
        <v>11170</v>
      </c>
      <c r="S175" s="143">
        <f t="shared" si="29"/>
        <v>1118700</v>
      </c>
      <c r="T175" s="143">
        <f t="shared" si="30"/>
        <v>0</v>
      </c>
      <c r="U175" s="143">
        <f t="shared" si="31"/>
        <v>6830</v>
      </c>
    </row>
    <row r="176" spans="1:21" ht="14.25" x14ac:dyDescent="0.15">
      <c r="A176" s="150">
        <v>173</v>
      </c>
      <c r="B176" s="151">
        <v>3</v>
      </c>
      <c r="C176" s="151">
        <v>1</v>
      </c>
      <c r="D176" s="151">
        <v>1002</v>
      </c>
      <c r="E176" s="151" t="str">
        <f>LEFT(D176,2)</f>
        <v>10</v>
      </c>
      <c r="F176" s="151" t="str">
        <f t="shared" si="27"/>
        <v>2</v>
      </c>
      <c r="G176" s="151">
        <v>10</v>
      </c>
      <c r="H176" s="152" t="str">
        <f t="shared" si="34"/>
        <v>10/10</v>
      </c>
      <c r="I176" s="162" t="s">
        <v>2179</v>
      </c>
      <c r="J176" s="154" t="s">
        <v>196</v>
      </c>
      <c r="K176" s="151" t="s">
        <v>2180</v>
      </c>
      <c r="L176" s="155">
        <v>62.44</v>
      </c>
      <c r="M176" s="155">
        <v>51.92</v>
      </c>
      <c r="N176" s="156">
        <v>18000</v>
      </c>
      <c r="O176" s="157">
        <f t="shared" si="32"/>
        <v>1123920</v>
      </c>
      <c r="P176" s="156">
        <f t="shared" si="28"/>
        <v>21647.15</v>
      </c>
      <c r="Q176" s="143">
        <f t="shared" si="26"/>
        <v>1123920.0280000002</v>
      </c>
      <c r="R176" s="158">
        <v>10564</v>
      </c>
      <c r="S176" s="143">
        <f t="shared" si="29"/>
        <v>1123920</v>
      </c>
      <c r="T176" s="143">
        <f t="shared" si="30"/>
        <v>0</v>
      </c>
      <c r="U176" s="143">
        <f t="shared" si="31"/>
        <v>7436</v>
      </c>
    </row>
    <row r="177" spans="1:21" ht="14.25" x14ac:dyDescent="0.15">
      <c r="A177" s="150">
        <v>174</v>
      </c>
      <c r="B177" s="151">
        <v>3</v>
      </c>
      <c r="C177" s="151">
        <v>1</v>
      </c>
      <c r="D177" s="151">
        <v>1003</v>
      </c>
      <c r="E177" s="151" t="str">
        <f>LEFT(D177,2)</f>
        <v>10</v>
      </c>
      <c r="F177" s="151" t="str">
        <f t="shared" si="27"/>
        <v>3</v>
      </c>
      <c r="G177" s="151">
        <v>10</v>
      </c>
      <c r="H177" s="152" t="str">
        <f t="shared" si="34"/>
        <v>10/10</v>
      </c>
      <c r="I177" s="153" t="s">
        <v>2179</v>
      </c>
      <c r="J177" s="154" t="s">
        <v>1515</v>
      </c>
      <c r="K177" s="151" t="s">
        <v>2180</v>
      </c>
      <c r="L177" s="155">
        <v>62.44</v>
      </c>
      <c r="M177" s="155">
        <v>51.92</v>
      </c>
      <c r="N177" s="156">
        <v>18000</v>
      </c>
      <c r="O177" s="157">
        <f t="shared" si="32"/>
        <v>1123920</v>
      </c>
      <c r="P177" s="156">
        <f t="shared" si="28"/>
        <v>21647.15</v>
      </c>
      <c r="Q177" s="143">
        <f t="shared" si="26"/>
        <v>1123920.0280000002</v>
      </c>
      <c r="R177" s="158">
        <v>10564</v>
      </c>
      <c r="S177" s="143">
        <f t="shared" si="29"/>
        <v>1123920</v>
      </c>
      <c r="T177" s="143">
        <f t="shared" si="30"/>
        <v>0</v>
      </c>
      <c r="U177" s="143">
        <f t="shared" si="31"/>
        <v>7436</v>
      </c>
    </row>
    <row r="178" spans="1:21" ht="14.25" x14ac:dyDescent="0.15">
      <c r="A178" s="150">
        <v>181</v>
      </c>
      <c r="B178" s="151">
        <v>3</v>
      </c>
      <c r="C178" s="151">
        <v>2</v>
      </c>
      <c r="D178" s="151">
        <v>102</v>
      </c>
      <c r="E178" s="151" t="str">
        <f>LEFT(D178,1)</f>
        <v>1</v>
      </c>
      <c r="F178" s="151" t="str">
        <f t="shared" si="27"/>
        <v>2</v>
      </c>
      <c r="G178" s="151">
        <v>10</v>
      </c>
      <c r="H178" s="152" t="str">
        <f t="shared" si="34"/>
        <v>1/10</v>
      </c>
      <c r="I178" s="153" t="s">
        <v>2179</v>
      </c>
      <c r="J178" s="154" t="s">
        <v>196</v>
      </c>
      <c r="K178" s="151" t="s">
        <v>2180</v>
      </c>
      <c r="L178" s="155">
        <v>62.15</v>
      </c>
      <c r="M178" s="155">
        <v>51.68</v>
      </c>
      <c r="N178" s="156">
        <v>18000</v>
      </c>
      <c r="O178" s="157">
        <f t="shared" si="32"/>
        <v>1118700</v>
      </c>
      <c r="P178" s="156">
        <f t="shared" si="28"/>
        <v>21646.67</v>
      </c>
      <c r="Q178" s="143">
        <f t="shared" si="26"/>
        <v>1118699.9055999999</v>
      </c>
      <c r="R178" s="158">
        <v>10506</v>
      </c>
      <c r="S178" s="143">
        <f t="shared" si="29"/>
        <v>1118700</v>
      </c>
      <c r="T178" s="143">
        <f t="shared" si="30"/>
        <v>0</v>
      </c>
      <c r="U178" s="143">
        <f t="shared" si="31"/>
        <v>7494</v>
      </c>
    </row>
    <row r="179" spans="1:21" ht="14.25" x14ac:dyDescent="0.15">
      <c r="A179" s="150">
        <v>179</v>
      </c>
      <c r="B179" s="151">
        <v>3</v>
      </c>
      <c r="C179" s="151">
        <v>2</v>
      </c>
      <c r="D179" s="151">
        <v>103</v>
      </c>
      <c r="E179" s="151" t="str">
        <f>LEFT(D179,1)</f>
        <v>1</v>
      </c>
      <c r="F179" s="151" t="str">
        <f t="shared" si="27"/>
        <v>3</v>
      </c>
      <c r="G179" s="151">
        <v>10</v>
      </c>
      <c r="H179" s="152" t="str">
        <f t="shared" si="34"/>
        <v>1/10</v>
      </c>
      <c r="I179" s="153" t="s">
        <v>2179</v>
      </c>
      <c r="J179" s="154" t="s">
        <v>1515</v>
      </c>
      <c r="K179" s="151" t="s">
        <v>2180</v>
      </c>
      <c r="L179" s="155">
        <v>62.15</v>
      </c>
      <c r="M179" s="155">
        <v>51.68</v>
      </c>
      <c r="N179" s="156">
        <v>18000</v>
      </c>
      <c r="O179" s="157">
        <f t="shared" si="32"/>
        <v>1118700</v>
      </c>
      <c r="P179" s="156">
        <f t="shared" si="28"/>
        <v>21646.67</v>
      </c>
      <c r="Q179" s="143">
        <f t="shared" si="26"/>
        <v>1118699.9055999999</v>
      </c>
      <c r="R179" s="158">
        <v>10506</v>
      </c>
      <c r="S179" s="143">
        <f t="shared" si="29"/>
        <v>1118700</v>
      </c>
      <c r="T179" s="143">
        <f t="shared" si="30"/>
        <v>0</v>
      </c>
      <c r="U179" s="143">
        <f t="shared" si="31"/>
        <v>7494</v>
      </c>
    </row>
    <row r="180" spans="1:21" ht="14.25" x14ac:dyDescent="0.15">
      <c r="A180" s="150">
        <v>177</v>
      </c>
      <c r="B180" s="151">
        <v>3</v>
      </c>
      <c r="C180" s="151">
        <v>2</v>
      </c>
      <c r="D180" s="151">
        <v>301</v>
      </c>
      <c r="E180" s="151" t="str">
        <f t="shared" ref="E180:E184" si="36">LEFT(D180,1)</f>
        <v>3</v>
      </c>
      <c r="F180" s="151" t="str">
        <f t="shared" si="27"/>
        <v>1</v>
      </c>
      <c r="G180" s="151">
        <v>10</v>
      </c>
      <c r="H180" s="152" t="str">
        <f t="shared" si="34"/>
        <v>3/10</v>
      </c>
      <c r="I180" s="162" t="s">
        <v>2185</v>
      </c>
      <c r="J180" s="154" t="s">
        <v>191</v>
      </c>
      <c r="K180" s="151" t="s">
        <v>553</v>
      </c>
      <c r="L180" s="155">
        <v>76.08</v>
      </c>
      <c r="M180" s="155">
        <v>63.26</v>
      </c>
      <c r="N180" s="156">
        <v>18000</v>
      </c>
      <c r="O180" s="157">
        <f t="shared" si="32"/>
        <v>1369440</v>
      </c>
      <c r="P180" s="156">
        <f t="shared" si="28"/>
        <v>21647.8</v>
      </c>
      <c r="Q180" s="143">
        <f t="shared" si="26"/>
        <v>1369439.828</v>
      </c>
      <c r="R180" s="158">
        <v>11034</v>
      </c>
      <c r="S180" s="143">
        <f t="shared" si="29"/>
        <v>1369440</v>
      </c>
      <c r="T180" s="143">
        <f t="shared" si="30"/>
        <v>0</v>
      </c>
      <c r="U180" s="143">
        <f t="shared" si="31"/>
        <v>6966</v>
      </c>
    </row>
    <row r="181" spans="1:21" ht="14.25" x14ac:dyDescent="0.15">
      <c r="A181" s="150">
        <v>178</v>
      </c>
      <c r="B181" s="151">
        <v>3</v>
      </c>
      <c r="C181" s="151">
        <v>2</v>
      </c>
      <c r="D181" s="151">
        <v>402</v>
      </c>
      <c r="E181" s="151" t="str">
        <f t="shared" si="36"/>
        <v>4</v>
      </c>
      <c r="F181" s="151" t="str">
        <f t="shared" si="27"/>
        <v>2</v>
      </c>
      <c r="G181" s="151">
        <v>10</v>
      </c>
      <c r="H181" s="152" t="str">
        <f t="shared" si="34"/>
        <v>4/10</v>
      </c>
      <c r="I181" s="162" t="s">
        <v>2179</v>
      </c>
      <c r="J181" s="154" t="s">
        <v>196</v>
      </c>
      <c r="K181" s="151" t="s">
        <v>2180</v>
      </c>
      <c r="L181" s="155">
        <v>62.15</v>
      </c>
      <c r="M181" s="155">
        <v>51.68</v>
      </c>
      <c r="N181" s="156">
        <v>18000</v>
      </c>
      <c r="O181" s="157">
        <f t="shared" si="32"/>
        <v>1118700</v>
      </c>
      <c r="P181" s="156">
        <f t="shared" si="28"/>
        <v>21646.67</v>
      </c>
      <c r="Q181" s="143">
        <f t="shared" si="26"/>
        <v>1118699.9055999999</v>
      </c>
      <c r="R181" s="158">
        <v>11130</v>
      </c>
      <c r="S181" s="143">
        <f t="shared" si="29"/>
        <v>1118700</v>
      </c>
      <c r="T181" s="143">
        <f t="shared" si="30"/>
        <v>0</v>
      </c>
      <c r="U181" s="143">
        <f t="shared" si="31"/>
        <v>6870</v>
      </c>
    </row>
    <row r="182" spans="1:21" ht="14.25" x14ac:dyDescent="0.15">
      <c r="A182" s="150">
        <v>176</v>
      </c>
      <c r="B182" s="151">
        <v>3</v>
      </c>
      <c r="C182" s="151">
        <v>2</v>
      </c>
      <c r="D182" s="151">
        <v>403</v>
      </c>
      <c r="E182" s="151" t="str">
        <f t="shared" si="36"/>
        <v>4</v>
      </c>
      <c r="F182" s="151" t="str">
        <f t="shared" si="27"/>
        <v>3</v>
      </c>
      <c r="G182" s="151">
        <v>10</v>
      </c>
      <c r="H182" s="152" t="str">
        <f t="shared" si="34"/>
        <v>4/10</v>
      </c>
      <c r="I182" s="153" t="s">
        <v>2179</v>
      </c>
      <c r="J182" s="154" t="s">
        <v>1515</v>
      </c>
      <c r="K182" s="151" t="s">
        <v>2180</v>
      </c>
      <c r="L182" s="155">
        <v>62.15</v>
      </c>
      <c r="M182" s="155">
        <v>51.68</v>
      </c>
      <c r="N182" s="156">
        <v>18000</v>
      </c>
      <c r="O182" s="157">
        <f t="shared" si="32"/>
        <v>1118700</v>
      </c>
      <c r="P182" s="156">
        <f t="shared" si="28"/>
        <v>21646.67</v>
      </c>
      <c r="Q182" s="143">
        <f t="shared" si="26"/>
        <v>1118699.9055999999</v>
      </c>
      <c r="R182" s="158">
        <v>11130</v>
      </c>
      <c r="S182" s="143">
        <f t="shared" si="29"/>
        <v>1118700</v>
      </c>
      <c r="T182" s="143">
        <f t="shared" si="30"/>
        <v>0</v>
      </c>
      <c r="U182" s="143">
        <f t="shared" si="31"/>
        <v>6870</v>
      </c>
    </row>
    <row r="183" spans="1:21" ht="14.25" x14ac:dyDescent="0.15">
      <c r="A183" s="150">
        <v>180</v>
      </c>
      <c r="B183" s="151">
        <v>3</v>
      </c>
      <c r="C183" s="151">
        <v>2</v>
      </c>
      <c r="D183" s="151">
        <v>604</v>
      </c>
      <c r="E183" s="151" t="str">
        <f t="shared" si="36"/>
        <v>6</v>
      </c>
      <c r="F183" s="151" t="str">
        <f t="shared" si="27"/>
        <v>4</v>
      </c>
      <c r="G183" s="151">
        <v>10</v>
      </c>
      <c r="H183" s="152" t="str">
        <f t="shared" si="34"/>
        <v>6/10</v>
      </c>
      <c r="I183" s="153" t="s">
        <v>2185</v>
      </c>
      <c r="J183" s="154" t="s">
        <v>189</v>
      </c>
      <c r="K183" s="151" t="s">
        <v>553</v>
      </c>
      <c r="L183" s="155">
        <v>76.08</v>
      </c>
      <c r="M183" s="155">
        <v>63.26</v>
      </c>
      <c r="N183" s="156">
        <v>18000</v>
      </c>
      <c r="O183" s="157">
        <f t="shared" si="32"/>
        <v>1369440</v>
      </c>
      <c r="P183" s="156">
        <f t="shared" si="28"/>
        <v>21647.8</v>
      </c>
      <c r="Q183" s="143">
        <f t="shared" si="26"/>
        <v>1369439.828</v>
      </c>
      <c r="R183" s="158">
        <v>11154</v>
      </c>
      <c r="S183" s="143">
        <f t="shared" si="29"/>
        <v>1369440</v>
      </c>
      <c r="T183" s="143">
        <f t="shared" si="30"/>
        <v>0</v>
      </c>
      <c r="U183" s="143">
        <f t="shared" si="31"/>
        <v>6846</v>
      </c>
    </row>
    <row r="184" spans="1:21" ht="14.25" x14ac:dyDescent="0.15">
      <c r="A184" s="150">
        <v>175</v>
      </c>
      <c r="B184" s="151">
        <v>3</v>
      </c>
      <c r="C184" s="151">
        <v>2</v>
      </c>
      <c r="D184" s="151">
        <v>702</v>
      </c>
      <c r="E184" s="151" t="str">
        <f t="shared" si="36"/>
        <v>7</v>
      </c>
      <c r="F184" s="151" t="str">
        <f t="shared" si="27"/>
        <v>2</v>
      </c>
      <c r="G184" s="151">
        <v>10</v>
      </c>
      <c r="H184" s="152" t="str">
        <f t="shared" si="34"/>
        <v>7/10</v>
      </c>
      <c r="I184" s="153" t="s">
        <v>2179</v>
      </c>
      <c r="J184" s="154" t="s">
        <v>196</v>
      </c>
      <c r="K184" s="151" t="s">
        <v>2180</v>
      </c>
      <c r="L184" s="155">
        <v>62.15</v>
      </c>
      <c r="M184" s="155">
        <v>51.68</v>
      </c>
      <c r="N184" s="156">
        <v>18000</v>
      </c>
      <c r="O184" s="157">
        <f t="shared" si="32"/>
        <v>1118700</v>
      </c>
      <c r="P184" s="156">
        <f t="shared" si="28"/>
        <v>21646.67</v>
      </c>
      <c r="Q184" s="143">
        <f t="shared" si="26"/>
        <v>1118699.9055999999</v>
      </c>
      <c r="R184" s="158">
        <v>11250</v>
      </c>
      <c r="S184" s="143">
        <f t="shared" si="29"/>
        <v>1118700</v>
      </c>
      <c r="T184" s="143">
        <f t="shared" si="30"/>
        <v>0</v>
      </c>
      <c r="U184" s="143">
        <f t="shared" si="31"/>
        <v>6750</v>
      </c>
    </row>
    <row r="185" spans="1:21" ht="14.25" x14ac:dyDescent="0.15">
      <c r="A185" s="150">
        <v>183</v>
      </c>
      <c r="B185" s="151">
        <v>3</v>
      </c>
      <c r="C185" s="151">
        <v>2</v>
      </c>
      <c r="D185" s="151">
        <v>1002</v>
      </c>
      <c r="E185" s="151" t="str">
        <f>LEFT(D185,2)</f>
        <v>10</v>
      </c>
      <c r="F185" s="151" t="str">
        <f t="shared" si="27"/>
        <v>2</v>
      </c>
      <c r="G185" s="151">
        <v>10</v>
      </c>
      <c r="H185" s="152" t="str">
        <f t="shared" si="34"/>
        <v>10/10</v>
      </c>
      <c r="I185" s="162" t="s">
        <v>2179</v>
      </c>
      <c r="J185" s="154" t="s">
        <v>196</v>
      </c>
      <c r="K185" s="151" t="s">
        <v>2180</v>
      </c>
      <c r="L185" s="155">
        <v>62.44</v>
      </c>
      <c r="M185" s="155">
        <v>51.92</v>
      </c>
      <c r="N185" s="156">
        <v>18000</v>
      </c>
      <c r="O185" s="157">
        <f t="shared" si="32"/>
        <v>1123920</v>
      </c>
      <c r="P185" s="156">
        <f t="shared" si="28"/>
        <v>21647.15</v>
      </c>
      <c r="Q185" s="143">
        <f t="shared" si="26"/>
        <v>1123920.0280000002</v>
      </c>
      <c r="R185" s="158">
        <v>10564</v>
      </c>
      <c r="S185" s="143">
        <f t="shared" si="29"/>
        <v>1123920</v>
      </c>
      <c r="T185" s="143">
        <f t="shared" si="30"/>
        <v>0</v>
      </c>
      <c r="U185" s="143">
        <f t="shared" si="31"/>
        <v>7436</v>
      </c>
    </row>
    <row r="186" spans="1:21" ht="14.25" x14ac:dyDescent="0.15">
      <c r="A186" s="150">
        <v>182</v>
      </c>
      <c r="B186" s="151">
        <v>3</v>
      </c>
      <c r="C186" s="151">
        <v>2</v>
      </c>
      <c r="D186" s="151">
        <v>1003</v>
      </c>
      <c r="E186" s="151" t="str">
        <f>LEFT(D186,2)</f>
        <v>10</v>
      </c>
      <c r="F186" s="151" t="str">
        <f t="shared" si="27"/>
        <v>3</v>
      </c>
      <c r="G186" s="151">
        <v>10</v>
      </c>
      <c r="H186" s="152" t="str">
        <f t="shared" si="34"/>
        <v>10/10</v>
      </c>
      <c r="I186" s="162" t="s">
        <v>2179</v>
      </c>
      <c r="J186" s="154" t="s">
        <v>1515</v>
      </c>
      <c r="K186" s="151" t="s">
        <v>2180</v>
      </c>
      <c r="L186" s="155">
        <v>62.44</v>
      </c>
      <c r="M186" s="155">
        <v>51.92</v>
      </c>
      <c r="N186" s="156">
        <v>18000</v>
      </c>
      <c r="O186" s="157">
        <f t="shared" si="32"/>
        <v>1123920</v>
      </c>
      <c r="P186" s="156">
        <f t="shared" si="28"/>
        <v>21647.15</v>
      </c>
      <c r="Q186" s="143">
        <f t="shared" si="26"/>
        <v>1123920.0280000002</v>
      </c>
      <c r="R186" s="158">
        <v>10564</v>
      </c>
      <c r="S186" s="143">
        <f t="shared" si="29"/>
        <v>1123920</v>
      </c>
      <c r="T186" s="143">
        <f t="shared" si="30"/>
        <v>0</v>
      </c>
      <c r="U186" s="143">
        <f t="shared" si="31"/>
        <v>7436</v>
      </c>
    </row>
    <row r="187" spans="1:21" ht="14.25" x14ac:dyDescent="0.15">
      <c r="A187" s="150">
        <v>184</v>
      </c>
      <c r="B187" s="151">
        <v>3</v>
      </c>
      <c r="C187" s="151">
        <v>3</v>
      </c>
      <c r="D187" s="151">
        <v>101</v>
      </c>
      <c r="E187" s="151" t="str">
        <f t="shared" ref="E187:E192" si="37">LEFT(D187,1)</f>
        <v>1</v>
      </c>
      <c r="F187" s="151" t="str">
        <f t="shared" si="27"/>
        <v>1</v>
      </c>
      <c r="G187" s="151">
        <v>10</v>
      </c>
      <c r="H187" s="152" t="str">
        <f t="shared" si="34"/>
        <v>1/10</v>
      </c>
      <c r="I187" s="153" t="s">
        <v>2179</v>
      </c>
      <c r="J187" s="154" t="s">
        <v>2191</v>
      </c>
      <c r="K187" s="151" t="s">
        <v>553</v>
      </c>
      <c r="L187" s="155">
        <v>58.5</v>
      </c>
      <c r="M187" s="155">
        <v>48.64</v>
      </c>
      <c r="N187" s="156">
        <v>18000</v>
      </c>
      <c r="O187" s="157">
        <f t="shared" si="32"/>
        <v>1053000</v>
      </c>
      <c r="P187" s="156">
        <f t="shared" si="28"/>
        <v>21648.85</v>
      </c>
      <c r="Q187" s="143">
        <f t="shared" si="26"/>
        <v>1053000.064</v>
      </c>
      <c r="R187" s="158">
        <v>10450</v>
      </c>
      <c r="S187" s="143">
        <f t="shared" si="29"/>
        <v>1053000</v>
      </c>
      <c r="T187" s="143">
        <f t="shared" si="30"/>
        <v>0</v>
      </c>
      <c r="U187" s="143">
        <f t="shared" si="31"/>
        <v>7550</v>
      </c>
    </row>
    <row r="188" spans="1:21" ht="14.25" x14ac:dyDescent="0.15">
      <c r="A188" s="150">
        <v>185</v>
      </c>
      <c r="B188" s="151">
        <v>3</v>
      </c>
      <c r="C188" s="151">
        <v>3</v>
      </c>
      <c r="D188" s="151">
        <v>103</v>
      </c>
      <c r="E188" s="151" t="str">
        <f t="shared" si="37"/>
        <v>1</v>
      </c>
      <c r="F188" s="151" t="str">
        <f t="shared" si="27"/>
        <v>3</v>
      </c>
      <c r="G188" s="151">
        <v>10</v>
      </c>
      <c r="H188" s="152" t="str">
        <f t="shared" si="34"/>
        <v>1/10</v>
      </c>
      <c r="I188" s="153" t="s">
        <v>2179</v>
      </c>
      <c r="J188" s="154" t="s">
        <v>1515</v>
      </c>
      <c r="K188" s="151" t="s">
        <v>2180</v>
      </c>
      <c r="L188" s="155">
        <v>62.15</v>
      </c>
      <c r="M188" s="155">
        <v>51.68</v>
      </c>
      <c r="N188" s="156">
        <v>18000</v>
      </c>
      <c r="O188" s="157">
        <f t="shared" si="32"/>
        <v>1118700</v>
      </c>
      <c r="P188" s="156">
        <f t="shared" si="28"/>
        <v>21646.67</v>
      </c>
      <c r="Q188" s="143">
        <f t="shared" si="26"/>
        <v>1118699.9055999999</v>
      </c>
      <c r="R188" s="158">
        <v>10506</v>
      </c>
      <c r="S188" s="143">
        <f t="shared" si="29"/>
        <v>1118700</v>
      </c>
      <c r="T188" s="143">
        <f t="shared" si="30"/>
        <v>0</v>
      </c>
      <c r="U188" s="143">
        <f t="shared" si="31"/>
        <v>7494</v>
      </c>
    </row>
    <row r="189" spans="1:21" ht="14.25" x14ac:dyDescent="0.15">
      <c r="A189" s="150">
        <v>186</v>
      </c>
      <c r="B189" s="151">
        <v>3</v>
      </c>
      <c r="C189" s="151">
        <v>3</v>
      </c>
      <c r="D189" s="151">
        <v>402</v>
      </c>
      <c r="E189" s="151" t="str">
        <f t="shared" si="37"/>
        <v>4</v>
      </c>
      <c r="F189" s="151" t="str">
        <f t="shared" si="27"/>
        <v>2</v>
      </c>
      <c r="G189" s="151">
        <v>10</v>
      </c>
      <c r="H189" s="152" t="str">
        <f t="shared" si="34"/>
        <v>4/10</v>
      </c>
      <c r="I189" s="153" t="s">
        <v>2179</v>
      </c>
      <c r="J189" s="154" t="s">
        <v>196</v>
      </c>
      <c r="K189" s="151" t="s">
        <v>2180</v>
      </c>
      <c r="L189" s="155">
        <v>62.15</v>
      </c>
      <c r="M189" s="155">
        <v>51.68</v>
      </c>
      <c r="N189" s="156">
        <v>18000</v>
      </c>
      <c r="O189" s="157">
        <f t="shared" si="32"/>
        <v>1118700</v>
      </c>
      <c r="P189" s="156">
        <f t="shared" si="28"/>
        <v>21646.67</v>
      </c>
      <c r="Q189" s="143">
        <f t="shared" si="26"/>
        <v>1118699.9055999999</v>
      </c>
      <c r="R189" s="158">
        <v>11130</v>
      </c>
      <c r="S189" s="143">
        <f t="shared" si="29"/>
        <v>1118700</v>
      </c>
      <c r="T189" s="143">
        <f t="shared" si="30"/>
        <v>0</v>
      </c>
      <c r="U189" s="143">
        <f t="shared" si="31"/>
        <v>6870</v>
      </c>
    </row>
    <row r="190" spans="1:21" ht="14.25" x14ac:dyDescent="0.15">
      <c r="A190" s="150">
        <v>187</v>
      </c>
      <c r="B190" s="151">
        <v>3</v>
      </c>
      <c r="C190" s="151">
        <v>3</v>
      </c>
      <c r="D190" s="151">
        <v>604</v>
      </c>
      <c r="E190" s="151" t="str">
        <f t="shared" si="37"/>
        <v>6</v>
      </c>
      <c r="F190" s="151" t="str">
        <f t="shared" si="27"/>
        <v>4</v>
      </c>
      <c r="G190" s="151">
        <v>10</v>
      </c>
      <c r="H190" s="152" t="str">
        <f t="shared" si="34"/>
        <v>6/10</v>
      </c>
      <c r="I190" s="162" t="s">
        <v>2185</v>
      </c>
      <c r="J190" s="154" t="s">
        <v>189</v>
      </c>
      <c r="K190" s="151" t="s">
        <v>553</v>
      </c>
      <c r="L190" s="155">
        <v>76.010000000000005</v>
      </c>
      <c r="M190" s="155">
        <v>63.2</v>
      </c>
      <c r="N190" s="156">
        <v>18000</v>
      </c>
      <c r="O190" s="157">
        <f t="shared" si="32"/>
        <v>1368180</v>
      </c>
      <c r="P190" s="156">
        <f t="shared" si="28"/>
        <v>21648.42</v>
      </c>
      <c r="Q190" s="143">
        <f t="shared" si="26"/>
        <v>1368180.1439999999</v>
      </c>
      <c r="R190" s="158">
        <v>11154</v>
      </c>
      <c r="S190" s="143">
        <f t="shared" si="29"/>
        <v>1368180</v>
      </c>
      <c r="T190" s="143">
        <f t="shared" si="30"/>
        <v>0</v>
      </c>
      <c r="U190" s="143">
        <f t="shared" si="31"/>
        <v>6846</v>
      </c>
    </row>
    <row r="191" spans="1:21" ht="14.25" x14ac:dyDescent="0.15">
      <c r="A191" s="150">
        <v>188</v>
      </c>
      <c r="B191" s="151">
        <v>3</v>
      </c>
      <c r="C191" s="151">
        <v>3</v>
      </c>
      <c r="D191" s="151">
        <v>701</v>
      </c>
      <c r="E191" s="151" t="str">
        <f t="shared" si="37"/>
        <v>7</v>
      </c>
      <c r="F191" s="151" t="str">
        <f t="shared" si="27"/>
        <v>1</v>
      </c>
      <c r="G191" s="151">
        <v>10</v>
      </c>
      <c r="H191" s="152" t="str">
        <f t="shared" si="34"/>
        <v>7/10</v>
      </c>
      <c r="I191" s="162" t="s">
        <v>2185</v>
      </c>
      <c r="J191" s="154" t="s">
        <v>191</v>
      </c>
      <c r="K191" s="151" t="s">
        <v>553</v>
      </c>
      <c r="L191" s="155">
        <v>76.08</v>
      </c>
      <c r="M191" s="155">
        <v>63.26</v>
      </c>
      <c r="N191" s="156">
        <v>18000</v>
      </c>
      <c r="O191" s="157">
        <f t="shared" si="32"/>
        <v>1369440</v>
      </c>
      <c r="P191" s="156">
        <f t="shared" si="28"/>
        <v>21647.8</v>
      </c>
      <c r="Q191" s="143">
        <f t="shared" si="26"/>
        <v>1369439.828</v>
      </c>
      <c r="R191" s="158">
        <v>11194</v>
      </c>
      <c r="S191" s="143">
        <f t="shared" si="29"/>
        <v>1369440</v>
      </c>
      <c r="T191" s="143">
        <f t="shared" si="30"/>
        <v>0</v>
      </c>
      <c r="U191" s="143">
        <f t="shared" si="31"/>
        <v>6806</v>
      </c>
    </row>
    <row r="192" spans="1:21" ht="14.25" x14ac:dyDescent="0.15">
      <c r="A192" s="150">
        <v>189</v>
      </c>
      <c r="B192" s="151">
        <v>3</v>
      </c>
      <c r="C192" s="151">
        <v>3</v>
      </c>
      <c r="D192" s="151">
        <v>703</v>
      </c>
      <c r="E192" s="151" t="str">
        <f t="shared" si="37"/>
        <v>7</v>
      </c>
      <c r="F192" s="151" t="str">
        <f t="shared" si="27"/>
        <v>3</v>
      </c>
      <c r="G192" s="151">
        <v>10</v>
      </c>
      <c r="H192" s="152" t="str">
        <f t="shared" si="34"/>
        <v>7/10</v>
      </c>
      <c r="I192" s="153" t="s">
        <v>2179</v>
      </c>
      <c r="J192" s="154" t="s">
        <v>1515</v>
      </c>
      <c r="K192" s="151" t="s">
        <v>2180</v>
      </c>
      <c r="L192" s="155">
        <v>62.15</v>
      </c>
      <c r="M192" s="155">
        <v>51.68</v>
      </c>
      <c r="N192" s="156">
        <v>18000</v>
      </c>
      <c r="O192" s="157">
        <f t="shared" si="32"/>
        <v>1118700</v>
      </c>
      <c r="P192" s="156">
        <f t="shared" si="28"/>
        <v>21646.67</v>
      </c>
      <c r="Q192" s="143">
        <f t="shared" si="26"/>
        <v>1118699.9055999999</v>
      </c>
      <c r="R192" s="158">
        <v>11250</v>
      </c>
      <c r="S192" s="143">
        <f t="shared" si="29"/>
        <v>1118700</v>
      </c>
      <c r="T192" s="143">
        <f t="shared" si="30"/>
        <v>0</v>
      </c>
      <c r="U192" s="143">
        <f t="shared" si="31"/>
        <v>6750</v>
      </c>
    </row>
    <row r="193" spans="1:21" ht="14.25" x14ac:dyDescent="0.15">
      <c r="A193" s="150">
        <v>190</v>
      </c>
      <c r="B193" s="151">
        <v>3</v>
      </c>
      <c r="C193" s="151">
        <v>3</v>
      </c>
      <c r="D193" s="151">
        <v>1002</v>
      </c>
      <c r="E193" s="151" t="str">
        <f>LEFT(D193,2)</f>
        <v>10</v>
      </c>
      <c r="F193" s="151" t="str">
        <f t="shared" si="27"/>
        <v>2</v>
      </c>
      <c r="G193" s="151">
        <v>10</v>
      </c>
      <c r="H193" s="152" t="str">
        <f t="shared" si="34"/>
        <v>10/10</v>
      </c>
      <c r="I193" s="153" t="s">
        <v>2179</v>
      </c>
      <c r="J193" s="154" t="s">
        <v>196</v>
      </c>
      <c r="K193" s="151" t="s">
        <v>2180</v>
      </c>
      <c r="L193" s="155">
        <v>62.44</v>
      </c>
      <c r="M193" s="155">
        <v>51.92</v>
      </c>
      <c r="N193" s="156">
        <v>18000</v>
      </c>
      <c r="O193" s="157">
        <f t="shared" si="32"/>
        <v>1123920</v>
      </c>
      <c r="P193" s="156">
        <f t="shared" si="28"/>
        <v>21647.15</v>
      </c>
      <c r="Q193" s="143">
        <f t="shared" si="26"/>
        <v>1123920.0280000002</v>
      </c>
      <c r="R193" s="158">
        <v>10564</v>
      </c>
      <c r="S193" s="143">
        <f t="shared" si="29"/>
        <v>1123920</v>
      </c>
      <c r="T193" s="143">
        <f t="shared" si="30"/>
        <v>0</v>
      </c>
      <c r="U193" s="143">
        <f t="shared" si="31"/>
        <v>7436</v>
      </c>
    </row>
    <row r="194" spans="1:21" ht="14.25" x14ac:dyDescent="0.15">
      <c r="A194" s="150">
        <v>191</v>
      </c>
      <c r="B194" s="151">
        <v>3</v>
      </c>
      <c r="C194" s="151">
        <v>3</v>
      </c>
      <c r="D194" s="151">
        <v>1003</v>
      </c>
      <c r="E194" s="151" t="str">
        <f>LEFT(D194,2)</f>
        <v>10</v>
      </c>
      <c r="F194" s="151" t="str">
        <f t="shared" si="27"/>
        <v>3</v>
      </c>
      <c r="G194" s="151">
        <v>10</v>
      </c>
      <c r="H194" s="152" t="str">
        <f t="shared" si="34"/>
        <v>10/10</v>
      </c>
      <c r="I194" s="153" t="s">
        <v>2179</v>
      </c>
      <c r="J194" s="154" t="s">
        <v>1515</v>
      </c>
      <c r="K194" s="151" t="s">
        <v>2180</v>
      </c>
      <c r="L194" s="155">
        <v>62.44</v>
      </c>
      <c r="M194" s="155">
        <v>51.92</v>
      </c>
      <c r="N194" s="156">
        <v>18000</v>
      </c>
      <c r="O194" s="157">
        <f t="shared" si="32"/>
        <v>1123920</v>
      </c>
      <c r="P194" s="156">
        <f t="shared" si="28"/>
        <v>21647.15</v>
      </c>
      <c r="Q194" s="143">
        <f t="shared" si="26"/>
        <v>1123920.0280000002</v>
      </c>
      <c r="R194" s="158">
        <v>10564</v>
      </c>
      <c r="S194" s="143">
        <f t="shared" si="29"/>
        <v>1123920</v>
      </c>
      <c r="T194" s="143">
        <f t="shared" si="30"/>
        <v>0</v>
      </c>
      <c r="U194" s="143">
        <f t="shared" si="31"/>
        <v>7436</v>
      </c>
    </row>
    <row r="195" spans="1:21" ht="14.25" x14ac:dyDescent="0.15">
      <c r="A195" s="150">
        <v>192</v>
      </c>
      <c r="B195" s="151">
        <v>3</v>
      </c>
      <c r="C195" s="151">
        <v>4</v>
      </c>
      <c r="D195" s="151">
        <v>102</v>
      </c>
      <c r="E195" s="151" t="str">
        <f t="shared" ref="E195:E211" si="38">LEFT(D195,1)</f>
        <v>1</v>
      </c>
      <c r="F195" s="151" t="str">
        <f t="shared" si="27"/>
        <v>2</v>
      </c>
      <c r="G195" s="151">
        <v>10</v>
      </c>
      <c r="H195" s="152" t="str">
        <f t="shared" si="34"/>
        <v>1/10</v>
      </c>
      <c r="I195" s="162" t="s">
        <v>2179</v>
      </c>
      <c r="J195" s="154" t="s">
        <v>196</v>
      </c>
      <c r="K195" s="151" t="s">
        <v>2180</v>
      </c>
      <c r="L195" s="155">
        <v>62.15</v>
      </c>
      <c r="M195" s="155">
        <v>51.68</v>
      </c>
      <c r="N195" s="156">
        <v>18000</v>
      </c>
      <c r="O195" s="157">
        <f t="shared" si="32"/>
        <v>1118700</v>
      </c>
      <c r="P195" s="156">
        <f t="shared" si="28"/>
        <v>21646.67</v>
      </c>
      <c r="Q195" s="143">
        <f t="shared" si="26"/>
        <v>1118699.9055999999</v>
      </c>
      <c r="R195" s="158">
        <v>10506</v>
      </c>
      <c r="S195" s="143">
        <f t="shared" si="29"/>
        <v>1118700</v>
      </c>
      <c r="T195" s="143">
        <f t="shared" si="30"/>
        <v>0</v>
      </c>
      <c r="U195" s="143">
        <f t="shared" si="31"/>
        <v>7494</v>
      </c>
    </row>
    <row r="196" spans="1:21" ht="14.25" x14ac:dyDescent="0.15">
      <c r="A196" s="150">
        <v>193</v>
      </c>
      <c r="B196" s="151">
        <v>3</v>
      </c>
      <c r="C196" s="151">
        <v>4</v>
      </c>
      <c r="D196" s="151">
        <v>103</v>
      </c>
      <c r="E196" s="151" t="str">
        <f t="shared" si="38"/>
        <v>1</v>
      </c>
      <c r="F196" s="151" t="str">
        <f t="shared" si="27"/>
        <v>3</v>
      </c>
      <c r="G196" s="151">
        <v>10</v>
      </c>
      <c r="H196" s="152" t="str">
        <f t="shared" si="34"/>
        <v>1/10</v>
      </c>
      <c r="I196" s="162" t="s">
        <v>2179</v>
      </c>
      <c r="J196" s="154" t="s">
        <v>1515</v>
      </c>
      <c r="K196" s="151" t="s">
        <v>2180</v>
      </c>
      <c r="L196" s="155">
        <v>62.15</v>
      </c>
      <c r="M196" s="155">
        <v>51.68</v>
      </c>
      <c r="N196" s="156">
        <v>18000</v>
      </c>
      <c r="O196" s="157">
        <f t="shared" si="32"/>
        <v>1118700</v>
      </c>
      <c r="P196" s="156">
        <f t="shared" si="28"/>
        <v>21646.67</v>
      </c>
      <c r="Q196" s="143">
        <f t="shared" ref="Q196:Q259" si="39">P196*M196</f>
        <v>1118699.9055999999</v>
      </c>
      <c r="R196" s="158">
        <v>10506</v>
      </c>
      <c r="S196" s="143">
        <f t="shared" si="29"/>
        <v>1118700</v>
      </c>
      <c r="T196" s="143">
        <f t="shared" si="30"/>
        <v>0</v>
      </c>
      <c r="U196" s="143">
        <f t="shared" si="31"/>
        <v>7494</v>
      </c>
    </row>
    <row r="197" spans="1:21" ht="14.25" x14ac:dyDescent="0.15">
      <c r="A197" s="150">
        <v>194</v>
      </c>
      <c r="B197" s="151">
        <v>3</v>
      </c>
      <c r="C197" s="151">
        <v>4</v>
      </c>
      <c r="D197" s="151">
        <v>202</v>
      </c>
      <c r="E197" s="151" t="str">
        <f t="shared" si="38"/>
        <v>2</v>
      </c>
      <c r="F197" s="151" t="str">
        <f t="shared" ref="F197:F260" si="40">RIGHT(D197,1)</f>
        <v>2</v>
      </c>
      <c r="G197" s="151">
        <v>10</v>
      </c>
      <c r="H197" s="152" t="str">
        <f t="shared" si="34"/>
        <v>2/10</v>
      </c>
      <c r="I197" s="153" t="s">
        <v>2179</v>
      </c>
      <c r="J197" s="154" t="s">
        <v>196</v>
      </c>
      <c r="K197" s="151" t="s">
        <v>2180</v>
      </c>
      <c r="L197" s="155">
        <v>62.15</v>
      </c>
      <c r="M197" s="155">
        <v>51.68</v>
      </c>
      <c r="N197" s="156">
        <v>18000</v>
      </c>
      <c r="O197" s="157">
        <f t="shared" si="32"/>
        <v>1118700</v>
      </c>
      <c r="P197" s="156">
        <f t="shared" ref="P197:P260" si="41">ROUND(O197/M197,2)</f>
        <v>21646.67</v>
      </c>
      <c r="Q197" s="143">
        <f t="shared" si="39"/>
        <v>1118699.9055999999</v>
      </c>
      <c r="R197" s="158">
        <v>10656</v>
      </c>
      <c r="S197" s="143">
        <f t="shared" ref="S197:S260" si="42">ROUND(P197*M197,0)</f>
        <v>1118700</v>
      </c>
      <c r="T197" s="143">
        <f t="shared" ref="T197:T260" si="43">S197-O197</f>
        <v>0</v>
      </c>
      <c r="U197" s="143">
        <f t="shared" ref="U197:U260" si="44">N197-R197</f>
        <v>7344</v>
      </c>
    </row>
    <row r="198" spans="1:21" ht="14.25" x14ac:dyDescent="0.15">
      <c r="A198" s="150">
        <v>195</v>
      </c>
      <c r="B198" s="151">
        <v>3</v>
      </c>
      <c r="C198" s="151">
        <v>4</v>
      </c>
      <c r="D198" s="151">
        <v>203</v>
      </c>
      <c r="E198" s="151" t="str">
        <f t="shared" si="38"/>
        <v>2</v>
      </c>
      <c r="F198" s="151" t="str">
        <f t="shared" si="40"/>
        <v>3</v>
      </c>
      <c r="G198" s="151">
        <v>10</v>
      </c>
      <c r="H198" s="152" t="str">
        <f t="shared" si="34"/>
        <v>2/10</v>
      </c>
      <c r="I198" s="153" t="s">
        <v>2179</v>
      </c>
      <c r="J198" s="154" t="s">
        <v>1515</v>
      </c>
      <c r="K198" s="151" t="s">
        <v>2180</v>
      </c>
      <c r="L198" s="155">
        <v>62.15</v>
      </c>
      <c r="M198" s="155">
        <v>51.68</v>
      </c>
      <c r="N198" s="156">
        <v>18000</v>
      </c>
      <c r="O198" s="157">
        <f t="shared" ref="O198:O261" si="45">ROUND(N198*L198,0)</f>
        <v>1118700</v>
      </c>
      <c r="P198" s="156">
        <f t="shared" si="41"/>
        <v>21646.67</v>
      </c>
      <c r="Q198" s="143">
        <f t="shared" si="39"/>
        <v>1118699.9055999999</v>
      </c>
      <c r="R198" s="158">
        <v>10656</v>
      </c>
      <c r="S198" s="143">
        <f t="shared" si="42"/>
        <v>1118700</v>
      </c>
      <c r="T198" s="143">
        <f t="shared" si="43"/>
        <v>0</v>
      </c>
      <c r="U198" s="143">
        <f t="shared" si="44"/>
        <v>7344</v>
      </c>
    </row>
    <row r="199" spans="1:21" ht="14.25" x14ac:dyDescent="0.15">
      <c r="A199" s="150">
        <v>196</v>
      </c>
      <c r="B199" s="151">
        <v>3</v>
      </c>
      <c r="C199" s="151">
        <v>4</v>
      </c>
      <c r="D199" s="151">
        <v>302</v>
      </c>
      <c r="E199" s="151" t="str">
        <f t="shared" si="38"/>
        <v>3</v>
      </c>
      <c r="F199" s="151" t="str">
        <f t="shared" si="40"/>
        <v>2</v>
      </c>
      <c r="G199" s="151">
        <v>10</v>
      </c>
      <c r="H199" s="152" t="str">
        <f t="shared" si="34"/>
        <v>3/10</v>
      </c>
      <c r="I199" s="153" t="s">
        <v>2179</v>
      </c>
      <c r="J199" s="154" t="s">
        <v>196</v>
      </c>
      <c r="K199" s="151" t="s">
        <v>2180</v>
      </c>
      <c r="L199" s="155">
        <v>62.15</v>
      </c>
      <c r="M199" s="155">
        <v>51.68</v>
      </c>
      <c r="N199" s="156">
        <v>18000</v>
      </c>
      <c r="O199" s="157">
        <f t="shared" si="45"/>
        <v>1118700</v>
      </c>
      <c r="P199" s="156">
        <f t="shared" si="41"/>
        <v>21646.67</v>
      </c>
      <c r="Q199" s="143">
        <f t="shared" si="39"/>
        <v>1118699.9055999999</v>
      </c>
      <c r="R199" s="158">
        <v>11090</v>
      </c>
      <c r="S199" s="143">
        <f t="shared" si="42"/>
        <v>1118700</v>
      </c>
      <c r="T199" s="143">
        <f t="shared" si="43"/>
        <v>0</v>
      </c>
      <c r="U199" s="143">
        <f t="shared" si="44"/>
        <v>6910</v>
      </c>
    </row>
    <row r="200" spans="1:21" ht="14.25" x14ac:dyDescent="0.15">
      <c r="A200" s="150">
        <v>197</v>
      </c>
      <c r="B200" s="151">
        <v>3</v>
      </c>
      <c r="C200" s="151">
        <v>4</v>
      </c>
      <c r="D200" s="151">
        <v>303</v>
      </c>
      <c r="E200" s="151" t="str">
        <f t="shared" si="38"/>
        <v>3</v>
      </c>
      <c r="F200" s="151" t="str">
        <f t="shared" si="40"/>
        <v>3</v>
      </c>
      <c r="G200" s="151">
        <v>10</v>
      </c>
      <c r="H200" s="152" t="str">
        <f t="shared" si="34"/>
        <v>3/10</v>
      </c>
      <c r="I200" s="162" t="s">
        <v>2179</v>
      </c>
      <c r="J200" s="154" t="s">
        <v>1515</v>
      </c>
      <c r="K200" s="151" t="s">
        <v>2180</v>
      </c>
      <c r="L200" s="155">
        <v>62.15</v>
      </c>
      <c r="M200" s="155">
        <v>51.68</v>
      </c>
      <c r="N200" s="156">
        <v>18000</v>
      </c>
      <c r="O200" s="157">
        <f t="shared" si="45"/>
        <v>1118700</v>
      </c>
      <c r="P200" s="156">
        <f t="shared" si="41"/>
        <v>21646.67</v>
      </c>
      <c r="Q200" s="143">
        <f t="shared" si="39"/>
        <v>1118699.9055999999</v>
      </c>
      <c r="R200" s="158">
        <v>11090</v>
      </c>
      <c r="S200" s="143">
        <f t="shared" si="42"/>
        <v>1118700</v>
      </c>
      <c r="T200" s="143">
        <f t="shared" si="43"/>
        <v>0</v>
      </c>
      <c r="U200" s="143">
        <f t="shared" si="44"/>
        <v>6910</v>
      </c>
    </row>
    <row r="201" spans="1:21" ht="14.25" x14ac:dyDescent="0.15">
      <c r="A201" s="150">
        <v>198</v>
      </c>
      <c r="B201" s="151">
        <v>3</v>
      </c>
      <c r="C201" s="151">
        <v>4</v>
      </c>
      <c r="D201" s="151">
        <v>402</v>
      </c>
      <c r="E201" s="151" t="str">
        <f t="shared" si="38"/>
        <v>4</v>
      </c>
      <c r="F201" s="151" t="str">
        <f t="shared" si="40"/>
        <v>2</v>
      </c>
      <c r="G201" s="151">
        <v>10</v>
      </c>
      <c r="H201" s="152" t="str">
        <f t="shared" si="34"/>
        <v>4/10</v>
      </c>
      <c r="I201" s="162" t="s">
        <v>2179</v>
      </c>
      <c r="J201" s="154" t="s">
        <v>196</v>
      </c>
      <c r="K201" s="151" t="s">
        <v>2180</v>
      </c>
      <c r="L201" s="155">
        <v>62.15</v>
      </c>
      <c r="M201" s="155">
        <v>51.68</v>
      </c>
      <c r="N201" s="156">
        <v>18000</v>
      </c>
      <c r="O201" s="157">
        <f t="shared" si="45"/>
        <v>1118700</v>
      </c>
      <c r="P201" s="156">
        <f t="shared" si="41"/>
        <v>21646.67</v>
      </c>
      <c r="Q201" s="143">
        <f t="shared" si="39"/>
        <v>1118699.9055999999</v>
      </c>
      <c r="R201" s="158">
        <v>11130</v>
      </c>
      <c r="S201" s="143">
        <f t="shared" si="42"/>
        <v>1118700</v>
      </c>
      <c r="T201" s="143">
        <f t="shared" si="43"/>
        <v>0</v>
      </c>
      <c r="U201" s="143">
        <f t="shared" si="44"/>
        <v>6870</v>
      </c>
    </row>
    <row r="202" spans="1:21" ht="14.25" x14ac:dyDescent="0.15">
      <c r="A202" s="150">
        <v>199</v>
      </c>
      <c r="B202" s="151">
        <v>3</v>
      </c>
      <c r="C202" s="151">
        <v>4</v>
      </c>
      <c r="D202" s="151">
        <v>403</v>
      </c>
      <c r="E202" s="151" t="str">
        <f t="shared" si="38"/>
        <v>4</v>
      </c>
      <c r="F202" s="151" t="str">
        <f t="shared" si="40"/>
        <v>3</v>
      </c>
      <c r="G202" s="151">
        <v>10</v>
      </c>
      <c r="H202" s="152" t="str">
        <f t="shared" si="34"/>
        <v>4/10</v>
      </c>
      <c r="I202" s="153" t="s">
        <v>2179</v>
      </c>
      <c r="J202" s="154" t="s">
        <v>1515</v>
      </c>
      <c r="K202" s="151" t="s">
        <v>2180</v>
      </c>
      <c r="L202" s="155">
        <v>62.15</v>
      </c>
      <c r="M202" s="155">
        <v>51.68</v>
      </c>
      <c r="N202" s="156">
        <v>18000</v>
      </c>
      <c r="O202" s="157">
        <f t="shared" si="45"/>
        <v>1118700</v>
      </c>
      <c r="P202" s="156">
        <f t="shared" si="41"/>
        <v>21646.67</v>
      </c>
      <c r="Q202" s="143">
        <f t="shared" si="39"/>
        <v>1118699.9055999999</v>
      </c>
      <c r="R202" s="158">
        <v>11130</v>
      </c>
      <c r="S202" s="143">
        <f t="shared" si="42"/>
        <v>1118700</v>
      </c>
      <c r="T202" s="143">
        <f t="shared" si="43"/>
        <v>0</v>
      </c>
      <c r="U202" s="143">
        <f t="shared" si="44"/>
        <v>6870</v>
      </c>
    </row>
    <row r="203" spans="1:21" ht="14.25" x14ac:dyDescent="0.15">
      <c r="A203" s="150">
        <v>200</v>
      </c>
      <c r="B203" s="151">
        <v>3</v>
      </c>
      <c r="C203" s="151">
        <v>4</v>
      </c>
      <c r="D203" s="151">
        <v>502</v>
      </c>
      <c r="E203" s="151" t="str">
        <f t="shared" si="38"/>
        <v>5</v>
      </c>
      <c r="F203" s="151" t="str">
        <f t="shared" si="40"/>
        <v>2</v>
      </c>
      <c r="G203" s="151">
        <v>10</v>
      </c>
      <c r="H203" s="152" t="str">
        <f t="shared" si="34"/>
        <v>5/10</v>
      </c>
      <c r="I203" s="153" t="s">
        <v>2179</v>
      </c>
      <c r="J203" s="154" t="s">
        <v>196</v>
      </c>
      <c r="K203" s="151" t="s">
        <v>2180</v>
      </c>
      <c r="L203" s="155">
        <v>62.15</v>
      </c>
      <c r="M203" s="155">
        <v>51.68</v>
      </c>
      <c r="N203" s="156">
        <v>18000</v>
      </c>
      <c r="O203" s="157">
        <f t="shared" si="45"/>
        <v>1118700</v>
      </c>
      <c r="P203" s="156">
        <f t="shared" si="41"/>
        <v>21646.67</v>
      </c>
      <c r="Q203" s="143">
        <f t="shared" si="39"/>
        <v>1118699.9055999999</v>
      </c>
      <c r="R203" s="158">
        <v>11170</v>
      </c>
      <c r="S203" s="143">
        <f t="shared" si="42"/>
        <v>1118700</v>
      </c>
      <c r="T203" s="143">
        <f t="shared" si="43"/>
        <v>0</v>
      </c>
      <c r="U203" s="143">
        <f t="shared" si="44"/>
        <v>6830</v>
      </c>
    </row>
    <row r="204" spans="1:21" ht="14.25" x14ac:dyDescent="0.15">
      <c r="A204" s="150">
        <v>201</v>
      </c>
      <c r="B204" s="151">
        <v>3</v>
      </c>
      <c r="C204" s="151">
        <v>4</v>
      </c>
      <c r="D204" s="151">
        <v>503</v>
      </c>
      <c r="E204" s="151" t="str">
        <f t="shared" si="38"/>
        <v>5</v>
      </c>
      <c r="F204" s="151" t="str">
        <f t="shared" si="40"/>
        <v>3</v>
      </c>
      <c r="G204" s="151">
        <v>10</v>
      </c>
      <c r="H204" s="152" t="str">
        <f t="shared" si="34"/>
        <v>5/10</v>
      </c>
      <c r="I204" s="153" t="s">
        <v>2179</v>
      </c>
      <c r="J204" s="154" t="s">
        <v>1515</v>
      </c>
      <c r="K204" s="151" t="s">
        <v>2180</v>
      </c>
      <c r="L204" s="155">
        <v>62.15</v>
      </c>
      <c r="M204" s="155">
        <v>51.68</v>
      </c>
      <c r="N204" s="156">
        <v>18000</v>
      </c>
      <c r="O204" s="157">
        <f t="shared" si="45"/>
        <v>1118700</v>
      </c>
      <c r="P204" s="156">
        <f t="shared" si="41"/>
        <v>21646.67</v>
      </c>
      <c r="Q204" s="143">
        <f t="shared" si="39"/>
        <v>1118699.9055999999</v>
      </c>
      <c r="R204" s="158">
        <v>11170</v>
      </c>
      <c r="S204" s="143">
        <f t="shared" si="42"/>
        <v>1118700</v>
      </c>
      <c r="T204" s="143">
        <f t="shared" si="43"/>
        <v>0</v>
      </c>
      <c r="U204" s="143">
        <f t="shared" si="44"/>
        <v>6830</v>
      </c>
    </row>
    <row r="205" spans="1:21" ht="14.25" x14ac:dyDescent="0.15">
      <c r="A205" s="150">
        <v>202</v>
      </c>
      <c r="B205" s="151">
        <v>3</v>
      </c>
      <c r="C205" s="151">
        <v>4</v>
      </c>
      <c r="D205" s="151">
        <v>602</v>
      </c>
      <c r="E205" s="151" t="str">
        <f t="shared" si="38"/>
        <v>6</v>
      </c>
      <c r="F205" s="151" t="str">
        <f t="shared" si="40"/>
        <v>2</v>
      </c>
      <c r="G205" s="151">
        <v>10</v>
      </c>
      <c r="H205" s="152" t="str">
        <f t="shared" si="34"/>
        <v>6/10</v>
      </c>
      <c r="I205" s="162" t="s">
        <v>2179</v>
      </c>
      <c r="J205" s="154" t="s">
        <v>196</v>
      </c>
      <c r="K205" s="151" t="s">
        <v>2180</v>
      </c>
      <c r="L205" s="155">
        <v>62.15</v>
      </c>
      <c r="M205" s="155">
        <v>51.68</v>
      </c>
      <c r="N205" s="156">
        <v>18000</v>
      </c>
      <c r="O205" s="157">
        <f t="shared" si="45"/>
        <v>1118700</v>
      </c>
      <c r="P205" s="156">
        <f t="shared" si="41"/>
        <v>21646.67</v>
      </c>
      <c r="Q205" s="143">
        <f t="shared" si="39"/>
        <v>1118699.9055999999</v>
      </c>
      <c r="R205" s="158">
        <v>11210</v>
      </c>
      <c r="S205" s="143">
        <f t="shared" si="42"/>
        <v>1118700</v>
      </c>
      <c r="T205" s="143">
        <f t="shared" si="43"/>
        <v>0</v>
      </c>
      <c r="U205" s="143">
        <f t="shared" si="44"/>
        <v>6790</v>
      </c>
    </row>
    <row r="206" spans="1:21" ht="14.25" x14ac:dyDescent="0.15">
      <c r="A206" s="150">
        <v>203</v>
      </c>
      <c r="B206" s="151">
        <v>3</v>
      </c>
      <c r="C206" s="151">
        <v>4</v>
      </c>
      <c r="D206" s="151">
        <v>603</v>
      </c>
      <c r="E206" s="151" t="str">
        <f t="shared" si="38"/>
        <v>6</v>
      </c>
      <c r="F206" s="151" t="str">
        <f t="shared" si="40"/>
        <v>3</v>
      </c>
      <c r="G206" s="151">
        <v>10</v>
      </c>
      <c r="H206" s="152" t="str">
        <f t="shared" si="34"/>
        <v>6/10</v>
      </c>
      <c r="I206" s="162" t="s">
        <v>2179</v>
      </c>
      <c r="J206" s="154" t="s">
        <v>1515</v>
      </c>
      <c r="K206" s="151" t="s">
        <v>2180</v>
      </c>
      <c r="L206" s="155">
        <v>62.15</v>
      </c>
      <c r="M206" s="155">
        <v>51.68</v>
      </c>
      <c r="N206" s="156">
        <v>18000</v>
      </c>
      <c r="O206" s="157">
        <f t="shared" si="45"/>
        <v>1118700</v>
      </c>
      <c r="P206" s="156">
        <f t="shared" si="41"/>
        <v>21646.67</v>
      </c>
      <c r="Q206" s="143">
        <f t="shared" si="39"/>
        <v>1118699.9055999999</v>
      </c>
      <c r="R206" s="158">
        <v>11210</v>
      </c>
      <c r="S206" s="143">
        <f t="shared" si="42"/>
        <v>1118700</v>
      </c>
      <c r="T206" s="143">
        <f t="shared" si="43"/>
        <v>0</v>
      </c>
      <c r="U206" s="143">
        <f t="shared" si="44"/>
        <v>6790</v>
      </c>
    </row>
    <row r="207" spans="1:21" ht="14.25" x14ac:dyDescent="0.15">
      <c r="A207" s="150">
        <v>204</v>
      </c>
      <c r="B207" s="151">
        <v>3</v>
      </c>
      <c r="C207" s="151">
        <v>4</v>
      </c>
      <c r="D207" s="151">
        <v>702</v>
      </c>
      <c r="E207" s="151" t="str">
        <f t="shared" si="38"/>
        <v>7</v>
      </c>
      <c r="F207" s="151" t="str">
        <f t="shared" si="40"/>
        <v>2</v>
      </c>
      <c r="G207" s="151">
        <v>10</v>
      </c>
      <c r="H207" s="152" t="str">
        <f t="shared" si="34"/>
        <v>7/10</v>
      </c>
      <c r="I207" s="153" t="s">
        <v>2179</v>
      </c>
      <c r="J207" s="154" t="s">
        <v>196</v>
      </c>
      <c r="K207" s="151" t="s">
        <v>2180</v>
      </c>
      <c r="L207" s="155">
        <v>62.15</v>
      </c>
      <c r="M207" s="155">
        <v>51.68</v>
      </c>
      <c r="N207" s="156">
        <v>18000</v>
      </c>
      <c r="O207" s="157">
        <f t="shared" si="45"/>
        <v>1118700</v>
      </c>
      <c r="P207" s="156">
        <f t="shared" si="41"/>
        <v>21646.67</v>
      </c>
      <c r="Q207" s="143">
        <f t="shared" si="39"/>
        <v>1118699.9055999999</v>
      </c>
      <c r="R207" s="158">
        <v>11250</v>
      </c>
      <c r="S207" s="143">
        <f t="shared" si="42"/>
        <v>1118700</v>
      </c>
      <c r="T207" s="143">
        <f t="shared" si="43"/>
        <v>0</v>
      </c>
      <c r="U207" s="143">
        <f t="shared" si="44"/>
        <v>6750</v>
      </c>
    </row>
    <row r="208" spans="1:21" ht="14.25" x14ac:dyDescent="0.15">
      <c r="A208" s="150">
        <v>205</v>
      </c>
      <c r="B208" s="151">
        <v>3</v>
      </c>
      <c r="C208" s="151">
        <v>4</v>
      </c>
      <c r="D208" s="151">
        <v>703</v>
      </c>
      <c r="E208" s="151" t="str">
        <f t="shared" si="38"/>
        <v>7</v>
      </c>
      <c r="F208" s="151" t="str">
        <f t="shared" si="40"/>
        <v>3</v>
      </c>
      <c r="G208" s="151">
        <v>10</v>
      </c>
      <c r="H208" s="152" t="str">
        <f t="shared" si="34"/>
        <v>7/10</v>
      </c>
      <c r="I208" s="153" t="s">
        <v>2179</v>
      </c>
      <c r="J208" s="154" t="s">
        <v>1515</v>
      </c>
      <c r="K208" s="151" t="s">
        <v>2180</v>
      </c>
      <c r="L208" s="155">
        <v>62.15</v>
      </c>
      <c r="M208" s="155">
        <v>51.68</v>
      </c>
      <c r="N208" s="156">
        <v>18000</v>
      </c>
      <c r="O208" s="157">
        <f t="shared" si="45"/>
        <v>1118700</v>
      </c>
      <c r="P208" s="156">
        <f t="shared" si="41"/>
        <v>21646.67</v>
      </c>
      <c r="Q208" s="143">
        <f t="shared" si="39"/>
        <v>1118699.9055999999</v>
      </c>
      <c r="R208" s="158">
        <v>11250</v>
      </c>
      <c r="S208" s="143">
        <f t="shared" si="42"/>
        <v>1118700</v>
      </c>
      <c r="T208" s="143">
        <f t="shared" si="43"/>
        <v>0</v>
      </c>
      <c r="U208" s="143">
        <f t="shared" si="44"/>
        <v>6750</v>
      </c>
    </row>
    <row r="209" spans="1:21" ht="14.25" x14ac:dyDescent="0.15">
      <c r="A209" s="150">
        <v>206</v>
      </c>
      <c r="B209" s="151">
        <v>3</v>
      </c>
      <c r="C209" s="151">
        <v>4</v>
      </c>
      <c r="D209" s="151">
        <v>802</v>
      </c>
      <c r="E209" s="151" t="str">
        <f t="shared" si="38"/>
        <v>8</v>
      </c>
      <c r="F209" s="151" t="str">
        <f t="shared" si="40"/>
        <v>2</v>
      </c>
      <c r="G209" s="151">
        <v>10</v>
      </c>
      <c r="H209" s="152" t="str">
        <f t="shared" si="34"/>
        <v>8/10</v>
      </c>
      <c r="I209" s="153" t="s">
        <v>2179</v>
      </c>
      <c r="J209" s="154" t="s">
        <v>196</v>
      </c>
      <c r="K209" s="151" t="s">
        <v>2180</v>
      </c>
      <c r="L209" s="155">
        <v>62.15</v>
      </c>
      <c r="M209" s="155">
        <v>51.68</v>
      </c>
      <c r="N209" s="156">
        <v>18000</v>
      </c>
      <c r="O209" s="157">
        <f t="shared" si="45"/>
        <v>1118700</v>
      </c>
      <c r="P209" s="156">
        <f t="shared" si="41"/>
        <v>21646.67</v>
      </c>
      <c r="Q209" s="143">
        <f t="shared" si="39"/>
        <v>1118699.9055999999</v>
      </c>
      <c r="R209" s="158">
        <v>11210</v>
      </c>
      <c r="S209" s="143">
        <f t="shared" si="42"/>
        <v>1118700</v>
      </c>
      <c r="T209" s="143">
        <f t="shared" si="43"/>
        <v>0</v>
      </c>
      <c r="U209" s="143">
        <f t="shared" si="44"/>
        <v>6790</v>
      </c>
    </row>
    <row r="210" spans="1:21" ht="14.25" x14ac:dyDescent="0.15">
      <c r="A210" s="150">
        <v>207</v>
      </c>
      <c r="B210" s="151">
        <v>3</v>
      </c>
      <c r="C210" s="151">
        <v>4</v>
      </c>
      <c r="D210" s="151">
        <v>803</v>
      </c>
      <c r="E210" s="151" t="str">
        <f t="shared" si="38"/>
        <v>8</v>
      </c>
      <c r="F210" s="151" t="str">
        <f t="shared" si="40"/>
        <v>3</v>
      </c>
      <c r="G210" s="151">
        <v>10</v>
      </c>
      <c r="H210" s="152" t="str">
        <f t="shared" si="34"/>
        <v>8/10</v>
      </c>
      <c r="I210" s="162" t="s">
        <v>2179</v>
      </c>
      <c r="J210" s="154" t="s">
        <v>1515</v>
      </c>
      <c r="K210" s="151" t="s">
        <v>2180</v>
      </c>
      <c r="L210" s="155">
        <v>62.15</v>
      </c>
      <c r="M210" s="155">
        <v>51.68</v>
      </c>
      <c r="N210" s="156">
        <v>18000</v>
      </c>
      <c r="O210" s="157">
        <f t="shared" si="45"/>
        <v>1118700</v>
      </c>
      <c r="P210" s="156">
        <f t="shared" si="41"/>
        <v>21646.67</v>
      </c>
      <c r="Q210" s="143">
        <f t="shared" si="39"/>
        <v>1118699.9055999999</v>
      </c>
      <c r="R210" s="158">
        <v>11210</v>
      </c>
      <c r="S210" s="143">
        <f t="shared" si="42"/>
        <v>1118700</v>
      </c>
      <c r="T210" s="143">
        <f t="shared" si="43"/>
        <v>0</v>
      </c>
      <c r="U210" s="143">
        <f t="shared" si="44"/>
        <v>6790</v>
      </c>
    </row>
    <row r="211" spans="1:21" ht="14.25" x14ac:dyDescent="0.15">
      <c r="A211" s="150">
        <v>208</v>
      </c>
      <c r="B211" s="151">
        <v>3</v>
      </c>
      <c r="C211" s="151">
        <v>4</v>
      </c>
      <c r="D211" s="151">
        <v>902</v>
      </c>
      <c r="E211" s="151" t="str">
        <f t="shared" si="38"/>
        <v>9</v>
      </c>
      <c r="F211" s="151" t="str">
        <f t="shared" si="40"/>
        <v>2</v>
      </c>
      <c r="G211" s="151">
        <v>10</v>
      </c>
      <c r="H211" s="152" t="str">
        <f t="shared" si="34"/>
        <v>9/10</v>
      </c>
      <c r="I211" s="162" t="s">
        <v>2179</v>
      </c>
      <c r="J211" s="154" t="s">
        <v>196</v>
      </c>
      <c r="K211" s="151" t="s">
        <v>2180</v>
      </c>
      <c r="L211" s="155">
        <v>62.15</v>
      </c>
      <c r="M211" s="155">
        <v>51.68</v>
      </c>
      <c r="N211" s="156">
        <v>18000</v>
      </c>
      <c r="O211" s="157">
        <f t="shared" si="45"/>
        <v>1118700</v>
      </c>
      <c r="P211" s="156">
        <f t="shared" si="41"/>
        <v>21646.67</v>
      </c>
      <c r="Q211" s="143">
        <f t="shared" si="39"/>
        <v>1118699.9055999999</v>
      </c>
      <c r="R211" s="158">
        <v>11170</v>
      </c>
      <c r="S211" s="143">
        <f t="shared" si="42"/>
        <v>1118700</v>
      </c>
      <c r="T211" s="143">
        <f t="shared" si="43"/>
        <v>0</v>
      </c>
      <c r="U211" s="143">
        <f t="shared" si="44"/>
        <v>6830</v>
      </c>
    </row>
    <row r="212" spans="1:21" ht="14.25" x14ac:dyDescent="0.15">
      <c r="A212" s="150">
        <v>209</v>
      </c>
      <c r="B212" s="151">
        <v>3</v>
      </c>
      <c r="C212" s="151">
        <v>4</v>
      </c>
      <c r="D212" s="151">
        <v>1002</v>
      </c>
      <c r="E212" s="151" t="str">
        <f>LEFT(D212,2)</f>
        <v>10</v>
      </c>
      <c r="F212" s="151" t="str">
        <f t="shared" si="40"/>
        <v>2</v>
      </c>
      <c r="G212" s="151">
        <v>10</v>
      </c>
      <c r="H212" s="152" t="str">
        <f t="shared" si="34"/>
        <v>10/10</v>
      </c>
      <c r="I212" s="153" t="s">
        <v>2179</v>
      </c>
      <c r="J212" s="154" t="s">
        <v>196</v>
      </c>
      <c r="K212" s="151" t="s">
        <v>2180</v>
      </c>
      <c r="L212" s="155">
        <v>62.44</v>
      </c>
      <c r="M212" s="155">
        <v>51.92</v>
      </c>
      <c r="N212" s="156">
        <v>18000</v>
      </c>
      <c r="O212" s="157">
        <f t="shared" si="45"/>
        <v>1123920</v>
      </c>
      <c r="P212" s="156">
        <f t="shared" si="41"/>
        <v>21647.15</v>
      </c>
      <c r="Q212" s="143">
        <f t="shared" si="39"/>
        <v>1123920.0280000002</v>
      </c>
      <c r="R212" s="158">
        <v>10564</v>
      </c>
      <c r="S212" s="143">
        <f t="shared" si="42"/>
        <v>1123920</v>
      </c>
      <c r="T212" s="143">
        <f t="shared" si="43"/>
        <v>0</v>
      </c>
      <c r="U212" s="143">
        <f t="shared" si="44"/>
        <v>7436</v>
      </c>
    </row>
    <row r="213" spans="1:21" ht="14.25" x14ac:dyDescent="0.15">
      <c r="A213" s="150">
        <v>210</v>
      </c>
      <c r="B213" s="151">
        <v>3</v>
      </c>
      <c r="C213" s="151">
        <v>4</v>
      </c>
      <c r="D213" s="151">
        <v>1003</v>
      </c>
      <c r="E213" s="151" t="str">
        <f>LEFT(D213,2)</f>
        <v>10</v>
      </c>
      <c r="F213" s="151" t="str">
        <f t="shared" si="40"/>
        <v>3</v>
      </c>
      <c r="G213" s="151">
        <v>10</v>
      </c>
      <c r="H213" s="152" t="str">
        <f t="shared" ref="H213:H276" si="46">E213&amp;"/"&amp;G213</f>
        <v>10/10</v>
      </c>
      <c r="I213" s="153" t="s">
        <v>2179</v>
      </c>
      <c r="J213" s="154" t="s">
        <v>1515</v>
      </c>
      <c r="K213" s="151" t="s">
        <v>2180</v>
      </c>
      <c r="L213" s="155">
        <v>62.44</v>
      </c>
      <c r="M213" s="155">
        <v>51.92</v>
      </c>
      <c r="N213" s="156">
        <v>18000</v>
      </c>
      <c r="O213" s="157">
        <f t="shared" si="45"/>
        <v>1123920</v>
      </c>
      <c r="P213" s="156">
        <f t="shared" si="41"/>
        <v>21647.15</v>
      </c>
      <c r="Q213" s="143">
        <f t="shared" si="39"/>
        <v>1123920.0280000002</v>
      </c>
      <c r="R213" s="158">
        <v>10564</v>
      </c>
      <c r="S213" s="143">
        <f t="shared" si="42"/>
        <v>1123920</v>
      </c>
      <c r="T213" s="143">
        <f t="shared" si="43"/>
        <v>0</v>
      </c>
      <c r="U213" s="143">
        <f t="shared" si="44"/>
        <v>7436</v>
      </c>
    </row>
    <row r="214" spans="1:21" ht="14.25" x14ac:dyDescent="0.15">
      <c r="A214" s="150">
        <v>211</v>
      </c>
      <c r="B214" s="151">
        <v>3</v>
      </c>
      <c r="C214" s="151">
        <v>5</v>
      </c>
      <c r="D214" s="151">
        <v>102</v>
      </c>
      <c r="E214" s="151" t="str">
        <f t="shared" ref="E214:E232" si="47">LEFT(D214,1)</f>
        <v>1</v>
      </c>
      <c r="F214" s="151" t="str">
        <f t="shared" si="40"/>
        <v>2</v>
      </c>
      <c r="G214" s="151">
        <v>10</v>
      </c>
      <c r="H214" s="152" t="str">
        <f t="shared" si="46"/>
        <v>1/10</v>
      </c>
      <c r="I214" s="153" t="s">
        <v>2179</v>
      </c>
      <c r="J214" s="154" t="s">
        <v>196</v>
      </c>
      <c r="K214" s="151" t="s">
        <v>2180</v>
      </c>
      <c r="L214" s="155">
        <v>62.15</v>
      </c>
      <c r="M214" s="155">
        <v>51.68</v>
      </c>
      <c r="N214" s="156">
        <v>18000</v>
      </c>
      <c r="O214" s="157">
        <f t="shared" si="45"/>
        <v>1118700</v>
      </c>
      <c r="P214" s="156">
        <f t="shared" si="41"/>
        <v>21646.67</v>
      </c>
      <c r="Q214" s="143">
        <f t="shared" si="39"/>
        <v>1118699.9055999999</v>
      </c>
      <c r="R214" s="158">
        <v>10506</v>
      </c>
      <c r="S214" s="143">
        <f t="shared" si="42"/>
        <v>1118700</v>
      </c>
      <c r="T214" s="143">
        <f t="shared" si="43"/>
        <v>0</v>
      </c>
      <c r="U214" s="143">
        <f t="shared" si="44"/>
        <v>7494</v>
      </c>
    </row>
    <row r="215" spans="1:21" ht="14.25" x14ac:dyDescent="0.15">
      <c r="A215" s="150">
        <v>212</v>
      </c>
      <c r="B215" s="151">
        <v>3</v>
      </c>
      <c r="C215" s="151">
        <v>5</v>
      </c>
      <c r="D215" s="151">
        <v>103</v>
      </c>
      <c r="E215" s="151" t="str">
        <f t="shared" si="47"/>
        <v>1</v>
      </c>
      <c r="F215" s="151" t="str">
        <f t="shared" si="40"/>
        <v>3</v>
      </c>
      <c r="G215" s="151">
        <v>10</v>
      </c>
      <c r="H215" s="152" t="str">
        <f t="shared" si="46"/>
        <v>1/10</v>
      </c>
      <c r="I215" s="162" t="s">
        <v>2179</v>
      </c>
      <c r="J215" s="154" t="s">
        <v>1515</v>
      </c>
      <c r="K215" s="151" t="s">
        <v>2180</v>
      </c>
      <c r="L215" s="155">
        <v>62.15</v>
      </c>
      <c r="M215" s="155">
        <v>51.68</v>
      </c>
      <c r="N215" s="156">
        <v>18000</v>
      </c>
      <c r="O215" s="157">
        <f t="shared" si="45"/>
        <v>1118700</v>
      </c>
      <c r="P215" s="156">
        <f t="shared" si="41"/>
        <v>21646.67</v>
      </c>
      <c r="Q215" s="143">
        <f t="shared" si="39"/>
        <v>1118699.9055999999</v>
      </c>
      <c r="R215" s="158">
        <v>10506</v>
      </c>
      <c r="S215" s="143">
        <f t="shared" si="42"/>
        <v>1118700</v>
      </c>
      <c r="T215" s="143">
        <f t="shared" si="43"/>
        <v>0</v>
      </c>
      <c r="U215" s="143">
        <f t="shared" si="44"/>
        <v>7494</v>
      </c>
    </row>
    <row r="216" spans="1:21" ht="14.25" x14ac:dyDescent="0.15">
      <c r="A216" s="150">
        <v>213</v>
      </c>
      <c r="B216" s="151">
        <v>3</v>
      </c>
      <c r="C216" s="151">
        <v>5</v>
      </c>
      <c r="D216" s="151">
        <v>202</v>
      </c>
      <c r="E216" s="151" t="str">
        <f t="shared" si="47"/>
        <v>2</v>
      </c>
      <c r="F216" s="151" t="str">
        <f t="shared" si="40"/>
        <v>2</v>
      </c>
      <c r="G216" s="151">
        <v>10</v>
      </c>
      <c r="H216" s="152" t="str">
        <f t="shared" si="46"/>
        <v>2/10</v>
      </c>
      <c r="I216" s="162" t="s">
        <v>2179</v>
      </c>
      <c r="J216" s="154" t="s">
        <v>196</v>
      </c>
      <c r="K216" s="151" t="s">
        <v>2180</v>
      </c>
      <c r="L216" s="155">
        <v>62.15</v>
      </c>
      <c r="M216" s="155">
        <v>51.68</v>
      </c>
      <c r="N216" s="156">
        <v>18000</v>
      </c>
      <c r="O216" s="157">
        <f t="shared" si="45"/>
        <v>1118700</v>
      </c>
      <c r="P216" s="156">
        <f t="shared" si="41"/>
        <v>21646.67</v>
      </c>
      <c r="Q216" s="143">
        <f t="shared" si="39"/>
        <v>1118699.9055999999</v>
      </c>
      <c r="R216" s="158">
        <v>10656</v>
      </c>
      <c r="S216" s="143">
        <f t="shared" si="42"/>
        <v>1118700</v>
      </c>
      <c r="T216" s="143">
        <f t="shared" si="43"/>
        <v>0</v>
      </c>
      <c r="U216" s="143">
        <f t="shared" si="44"/>
        <v>7344</v>
      </c>
    </row>
    <row r="217" spans="1:21" ht="14.25" x14ac:dyDescent="0.15">
      <c r="A217" s="150">
        <v>214</v>
      </c>
      <c r="B217" s="151">
        <v>3</v>
      </c>
      <c r="C217" s="151">
        <v>5</v>
      </c>
      <c r="D217" s="151">
        <v>203</v>
      </c>
      <c r="E217" s="151" t="str">
        <f t="shared" si="47"/>
        <v>2</v>
      </c>
      <c r="F217" s="151" t="str">
        <f t="shared" si="40"/>
        <v>3</v>
      </c>
      <c r="G217" s="151">
        <v>10</v>
      </c>
      <c r="H217" s="152" t="str">
        <f t="shared" si="46"/>
        <v>2/10</v>
      </c>
      <c r="I217" s="153" t="s">
        <v>2179</v>
      </c>
      <c r="J217" s="154" t="s">
        <v>1515</v>
      </c>
      <c r="K217" s="151" t="s">
        <v>2180</v>
      </c>
      <c r="L217" s="155">
        <v>62.15</v>
      </c>
      <c r="M217" s="155">
        <v>51.68</v>
      </c>
      <c r="N217" s="156">
        <v>18000</v>
      </c>
      <c r="O217" s="157">
        <f t="shared" si="45"/>
        <v>1118700</v>
      </c>
      <c r="P217" s="156">
        <f t="shared" si="41"/>
        <v>21646.67</v>
      </c>
      <c r="Q217" s="143">
        <f t="shared" si="39"/>
        <v>1118699.9055999999</v>
      </c>
      <c r="R217" s="158">
        <v>10656</v>
      </c>
      <c r="S217" s="143">
        <f t="shared" si="42"/>
        <v>1118700</v>
      </c>
      <c r="T217" s="143">
        <f t="shared" si="43"/>
        <v>0</v>
      </c>
      <c r="U217" s="143">
        <f t="shared" si="44"/>
        <v>7344</v>
      </c>
    </row>
    <row r="218" spans="1:21" ht="14.25" x14ac:dyDescent="0.15">
      <c r="A218" s="150">
        <v>215</v>
      </c>
      <c r="B218" s="151">
        <v>3</v>
      </c>
      <c r="C218" s="151">
        <v>5</v>
      </c>
      <c r="D218" s="151">
        <v>301</v>
      </c>
      <c r="E218" s="151" t="str">
        <f t="shared" si="47"/>
        <v>3</v>
      </c>
      <c r="F218" s="151" t="str">
        <f t="shared" si="40"/>
        <v>1</v>
      </c>
      <c r="G218" s="151">
        <v>10</v>
      </c>
      <c r="H218" s="152" t="str">
        <f t="shared" si="46"/>
        <v>3/10</v>
      </c>
      <c r="I218" s="153" t="s">
        <v>2185</v>
      </c>
      <c r="J218" s="154" t="s">
        <v>191</v>
      </c>
      <c r="K218" s="151" t="s">
        <v>553</v>
      </c>
      <c r="L218" s="155">
        <v>76.08</v>
      </c>
      <c r="M218" s="155">
        <v>63.26</v>
      </c>
      <c r="N218" s="156">
        <v>18000</v>
      </c>
      <c r="O218" s="157">
        <f t="shared" si="45"/>
        <v>1369440</v>
      </c>
      <c r="P218" s="156">
        <f t="shared" si="41"/>
        <v>21647.8</v>
      </c>
      <c r="Q218" s="143">
        <f t="shared" si="39"/>
        <v>1369439.828</v>
      </c>
      <c r="R218" s="158">
        <v>11034</v>
      </c>
      <c r="S218" s="143">
        <f t="shared" si="42"/>
        <v>1369440</v>
      </c>
      <c r="T218" s="143">
        <f t="shared" si="43"/>
        <v>0</v>
      </c>
      <c r="U218" s="143">
        <f t="shared" si="44"/>
        <v>6966</v>
      </c>
    </row>
    <row r="219" spans="1:21" ht="14.25" x14ac:dyDescent="0.15">
      <c r="A219" s="150">
        <v>216</v>
      </c>
      <c r="B219" s="151">
        <v>3</v>
      </c>
      <c r="C219" s="151">
        <v>5</v>
      </c>
      <c r="D219" s="151">
        <v>302</v>
      </c>
      <c r="E219" s="151" t="str">
        <f t="shared" si="47"/>
        <v>3</v>
      </c>
      <c r="F219" s="151" t="str">
        <f t="shared" si="40"/>
        <v>2</v>
      </c>
      <c r="G219" s="151">
        <v>10</v>
      </c>
      <c r="H219" s="152" t="str">
        <f t="shared" si="46"/>
        <v>3/10</v>
      </c>
      <c r="I219" s="153" t="s">
        <v>2179</v>
      </c>
      <c r="J219" s="154" t="s">
        <v>196</v>
      </c>
      <c r="K219" s="151" t="s">
        <v>2180</v>
      </c>
      <c r="L219" s="155">
        <v>62.15</v>
      </c>
      <c r="M219" s="155">
        <v>51.68</v>
      </c>
      <c r="N219" s="156">
        <v>18000</v>
      </c>
      <c r="O219" s="157">
        <f t="shared" si="45"/>
        <v>1118700</v>
      </c>
      <c r="P219" s="156">
        <f t="shared" si="41"/>
        <v>21646.67</v>
      </c>
      <c r="Q219" s="143">
        <f t="shared" si="39"/>
        <v>1118699.9055999999</v>
      </c>
      <c r="R219" s="158">
        <v>11090</v>
      </c>
      <c r="S219" s="143">
        <f t="shared" si="42"/>
        <v>1118700</v>
      </c>
      <c r="T219" s="143">
        <f t="shared" si="43"/>
        <v>0</v>
      </c>
      <c r="U219" s="143">
        <f t="shared" si="44"/>
        <v>6910</v>
      </c>
    </row>
    <row r="220" spans="1:21" ht="14.25" x14ac:dyDescent="0.15">
      <c r="A220" s="150">
        <v>217</v>
      </c>
      <c r="B220" s="151">
        <v>3</v>
      </c>
      <c r="C220" s="151">
        <v>5</v>
      </c>
      <c r="D220" s="151">
        <v>303</v>
      </c>
      <c r="E220" s="151" t="str">
        <f t="shared" si="47"/>
        <v>3</v>
      </c>
      <c r="F220" s="151" t="str">
        <f t="shared" si="40"/>
        <v>3</v>
      </c>
      <c r="G220" s="151">
        <v>10</v>
      </c>
      <c r="H220" s="152" t="str">
        <f t="shared" si="46"/>
        <v>3/10</v>
      </c>
      <c r="I220" s="162" t="s">
        <v>2179</v>
      </c>
      <c r="J220" s="154" t="s">
        <v>1515</v>
      </c>
      <c r="K220" s="151" t="s">
        <v>2180</v>
      </c>
      <c r="L220" s="155">
        <v>62.15</v>
      </c>
      <c r="M220" s="155">
        <v>51.68</v>
      </c>
      <c r="N220" s="156">
        <v>18000</v>
      </c>
      <c r="O220" s="157">
        <f t="shared" si="45"/>
        <v>1118700</v>
      </c>
      <c r="P220" s="156">
        <f t="shared" si="41"/>
        <v>21646.67</v>
      </c>
      <c r="Q220" s="143">
        <f t="shared" si="39"/>
        <v>1118699.9055999999</v>
      </c>
      <c r="R220" s="158">
        <v>11090</v>
      </c>
      <c r="S220" s="143">
        <f t="shared" si="42"/>
        <v>1118700</v>
      </c>
      <c r="T220" s="143">
        <f t="shared" si="43"/>
        <v>0</v>
      </c>
      <c r="U220" s="143">
        <f t="shared" si="44"/>
        <v>6910</v>
      </c>
    </row>
    <row r="221" spans="1:21" ht="14.25" x14ac:dyDescent="0.15">
      <c r="A221" s="150">
        <v>218</v>
      </c>
      <c r="B221" s="151">
        <v>3</v>
      </c>
      <c r="C221" s="151">
        <v>5</v>
      </c>
      <c r="D221" s="151">
        <v>402</v>
      </c>
      <c r="E221" s="151" t="str">
        <f t="shared" si="47"/>
        <v>4</v>
      </c>
      <c r="F221" s="151" t="str">
        <f t="shared" si="40"/>
        <v>2</v>
      </c>
      <c r="G221" s="151">
        <v>10</v>
      </c>
      <c r="H221" s="152" t="str">
        <f t="shared" si="46"/>
        <v>4/10</v>
      </c>
      <c r="I221" s="162" t="s">
        <v>2179</v>
      </c>
      <c r="J221" s="154" t="s">
        <v>196</v>
      </c>
      <c r="K221" s="151" t="s">
        <v>2180</v>
      </c>
      <c r="L221" s="155">
        <v>62.15</v>
      </c>
      <c r="M221" s="155">
        <v>51.68</v>
      </c>
      <c r="N221" s="156">
        <v>18000</v>
      </c>
      <c r="O221" s="157">
        <f t="shared" si="45"/>
        <v>1118700</v>
      </c>
      <c r="P221" s="156">
        <f t="shared" si="41"/>
        <v>21646.67</v>
      </c>
      <c r="Q221" s="143">
        <f t="shared" si="39"/>
        <v>1118699.9055999999</v>
      </c>
      <c r="R221" s="158">
        <v>11130</v>
      </c>
      <c r="S221" s="143">
        <f t="shared" si="42"/>
        <v>1118700</v>
      </c>
      <c r="T221" s="143">
        <f t="shared" si="43"/>
        <v>0</v>
      </c>
      <c r="U221" s="143">
        <f t="shared" si="44"/>
        <v>6870</v>
      </c>
    </row>
    <row r="222" spans="1:21" ht="14.25" x14ac:dyDescent="0.15">
      <c r="A222" s="150">
        <v>219</v>
      </c>
      <c r="B222" s="151">
        <v>3</v>
      </c>
      <c r="C222" s="151">
        <v>5</v>
      </c>
      <c r="D222" s="151">
        <v>403</v>
      </c>
      <c r="E222" s="151" t="str">
        <f t="shared" si="47"/>
        <v>4</v>
      </c>
      <c r="F222" s="151" t="str">
        <f t="shared" si="40"/>
        <v>3</v>
      </c>
      <c r="G222" s="151">
        <v>10</v>
      </c>
      <c r="H222" s="152" t="str">
        <f t="shared" si="46"/>
        <v>4/10</v>
      </c>
      <c r="I222" s="153" t="s">
        <v>2179</v>
      </c>
      <c r="J222" s="154" t="s">
        <v>1515</v>
      </c>
      <c r="K222" s="151" t="s">
        <v>2180</v>
      </c>
      <c r="L222" s="155">
        <v>62.15</v>
      </c>
      <c r="M222" s="155">
        <v>51.68</v>
      </c>
      <c r="N222" s="156">
        <v>18000</v>
      </c>
      <c r="O222" s="157">
        <f t="shared" si="45"/>
        <v>1118700</v>
      </c>
      <c r="P222" s="156">
        <f t="shared" si="41"/>
        <v>21646.67</v>
      </c>
      <c r="Q222" s="143">
        <f t="shared" si="39"/>
        <v>1118699.9055999999</v>
      </c>
      <c r="R222" s="158">
        <v>11130</v>
      </c>
      <c r="S222" s="143">
        <f t="shared" si="42"/>
        <v>1118700</v>
      </c>
      <c r="T222" s="143">
        <f t="shared" si="43"/>
        <v>0</v>
      </c>
      <c r="U222" s="143">
        <f t="shared" si="44"/>
        <v>6870</v>
      </c>
    </row>
    <row r="223" spans="1:21" ht="14.25" x14ac:dyDescent="0.15">
      <c r="A223" s="150">
        <v>220</v>
      </c>
      <c r="B223" s="151">
        <v>3</v>
      </c>
      <c r="C223" s="151">
        <v>5</v>
      </c>
      <c r="D223" s="151">
        <v>502</v>
      </c>
      <c r="E223" s="151" t="str">
        <f t="shared" si="47"/>
        <v>5</v>
      </c>
      <c r="F223" s="151" t="str">
        <f t="shared" si="40"/>
        <v>2</v>
      </c>
      <c r="G223" s="151">
        <v>10</v>
      </c>
      <c r="H223" s="152" t="str">
        <f t="shared" si="46"/>
        <v>5/10</v>
      </c>
      <c r="I223" s="153" t="s">
        <v>2179</v>
      </c>
      <c r="J223" s="154" t="s">
        <v>196</v>
      </c>
      <c r="K223" s="151" t="s">
        <v>2180</v>
      </c>
      <c r="L223" s="155">
        <v>62.15</v>
      </c>
      <c r="M223" s="155">
        <v>51.68</v>
      </c>
      <c r="N223" s="156">
        <v>18000</v>
      </c>
      <c r="O223" s="157">
        <f t="shared" si="45"/>
        <v>1118700</v>
      </c>
      <c r="P223" s="156">
        <f t="shared" si="41"/>
        <v>21646.67</v>
      </c>
      <c r="Q223" s="143">
        <f t="shared" si="39"/>
        <v>1118699.9055999999</v>
      </c>
      <c r="R223" s="158">
        <v>11170</v>
      </c>
      <c r="S223" s="143">
        <f t="shared" si="42"/>
        <v>1118700</v>
      </c>
      <c r="T223" s="143">
        <f t="shared" si="43"/>
        <v>0</v>
      </c>
      <c r="U223" s="143">
        <f t="shared" si="44"/>
        <v>6830</v>
      </c>
    </row>
    <row r="224" spans="1:21" ht="14.25" x14ac:dyDescent="0.15">
      <c r="A224" s="150">
        <v>221</v>
      </c>
      <c r="B224" s="151">
        <v>3</v>
      </c>
      <c r="C224" s="151">
        <v>5</v>
      </c>
      <c r="D224" s="151">
        <v>503</v>
      </c>
      <c r="E224" s="151" t="str">
        <f t="shared" si="47"/>
        <v>5</v>
      </c>
      <c r="F224" s="151" t="str">
        <f t="shared" si="40"/>
        <v>3</v>
      </c>
      <c r="G224" s="151">
        <v>10</v>
      </c>
      <c r="H224" s="152" t="str">
        <f t="shared" si="46"/>
        <v>5/10</v>
      </c>
      <c r="I224" s="153" t="s">
        <v>2179</v>
      </c>
      <c r="J224" s="154" t="s">
        <v>1515</v>
      </c>
      <c r="K224" s="151" t="s">
        <v>2180</v>
      </c>
      <c r="L224" s="155">
        <v>62.15</v>
      </c>
      <c r="M224" s="155">
        <v>51.68</v>
      </c>
      <c r="N224" s="156">
        <v>18000</v>
      </c>
      <c r="O224" s="157">
        <f t="shared" si="45"/>
        <v>1118700</v>
      </c>
      <c r="P224" s="156">
        <f t="shared" si="41"/>
        <v>21646.67</v>
      </c>
      <c r="Q224" s="143">
        <f t="shared" si="39"/>
        <v>1118699.9055999999</v>
      </c>
      <c r="R224" s="158">
        <v>11170</v>
      </c>
      <c r="S224" s="143">
        <f t="shared" si="42"/>
        <v>1118700</v>
      </c>
      <c r="T224" s="143">
        <f t="shared" si="43"/>
        <v>0</v>
      </c>
      <c r="U224" s="143">
        <f t="shared" si="44"/>
        <v>6830</v>
      </c>
    </row>
    <row r="225" spans="1:21" ht="14.25" x14ac:dyDescent="0.15">
      <c r="A225" s="150">
        <v>222</v>
      </c>
      <c r="B225" s="151">
        <v>3</v>
      </c>
      <c r="C225" s="151">
        <v>5</v>
      </c>
      <c r="D225" s="151">
        <v>602</v>
      </c>
      <c r="E225" s="151" t="str">
        <f t="shared" si="47"/>
        <v>6</v>
      </c>
      <c r="F225" s="151" t="str">
        <f t="shared" si="40"/>
        <v>2</v>
      </c>
      <c r="G225" s="151">
        <v>10</v>
      </c>
      <c r="H225" s="152" t="str">
        <f t="shared" si="46"/>
        <v>6/10</v>
      </c>
      <c r="I225" s="162" t="s">
        <v>2179</v>
      </c>
      <c r="J225" s="154" t="s">
        <v>196</v>
      </c>
      <c r="K225" s="151" t="s">
        <v>2180</v>
      </c>
      <c r="L225" s="155">
        <v>62.15</v>
      </c>
      <c r="M225" s="155">
        <v>51.68</v>
      </c>
      <c r="N225" s="156">
        <v>18000</v>
      </c>
      <c r="O225" s="157">
        <f t="shared" si="45"/>
        <v>1118700</v>
      </c>
      <c r="P225" s="156">
        <f t="shared" si="41"/>
        <v>21646.67</v>
      </c>
      <c r="Q225" s="143">
        <f t="shared" si="39"/>
        <v>1118699.9055999999</v>
      </c>
      <c r="R225" s="158">
        <v>11210</v>
      </c>
      <c r="S225" s="143">
        <f t="shared" si="42"/>
        <v>1118700</v>
      </c>
      <c r="T225" s="143">
        <f t="shared" si="43"/>
        <v>0</v>
      </c>
      <c r="U225" s="143">
        <f t="shared" si="44"/>
        <v>6790</v>
      </c>
    </row>
    <row r="226" spans="1:21" ht="14.25" x14ac:dyDescent="0.15">
      <c r="A226" s="150">
        <v>223</v>
      </c>
      <c r="B226" s="151">
        <v>3</v>
      </c>
      <c r="C226" s="151">
        <v>5</v>
      </c>
      <c r="D226" s="151">
        <v>603</v>
      </c>
      <c r="E226" s="151" t="str">
        <f t="shared" si="47"/>
        <v>6</v>
      </c>
      <c r="F226" s="151" t="str">
        <f t="shared" si="40"/>
        <v>3</v>
      </c>
      <c r="G226" s="151">
        <v>10</v>
      </c>
      <c r="H226" s="152" t="str">
        <f t="shared" si="46"/>
        <v>6/10</v>
      </c>
      <c r="I226" s="162" t="s">
        <v>2179</v>
      </c>
      <c r="J226" s="154" t="s">
        <v>1515</v>
      </c>
      <c r="K226" s="151" t="s">
        <v>2180</v>
      </c>
      <c r="L226" s="155">
        <v>62.15</v>
      </c>
      <c r="M226" s="155">
        <v>51.68</v>
      </c>
      <c r="N226" s="156">
        <v>18000</v>
      </c>
      <c r="O226" s="157">
        <f t="shared" si="45"/>
        <v>1118700</v>
      </c>
      <c r="P226" s="156">
        <f t="shared" si="41"/>
        <v>21646.67</v>
      </c>
      <c r="Q226" s="143">
        <f t="shared" si="39"/>
        <v>1118699.9055999999</v>
      </c>
      <c r="R226" s="158">
        <v>11210</v>
      </c>
      <c r="S226" s="143">
        <f t="shared" si="42"/>
        <v>1118700</v>
      </c>
      <c r="T226" s="143">
        <f t="shared" si="43"/>
        <v>0</v>
      </c>
      <c r="U226" s="143">
        <f t="shared" si="44"/>
        <v>6790</v>
      </c>
    </row>
    <row r="227" spans="1:21" ht="14.25" x14ac:dyDescent="0.15">
      <c r="A227" s="150">
        <v>224</v>
      </c>
      <c r="B227" s="151">
        <v>3</v>
      </c>
      <c r="C227" s="151">
        <v>5</v>
      </c>
      <c r="D227" s="151">
        <v>702</v>
      </c>
      <c r="E227" s="151" t="str">
        <f t="shared" si="47"/>
        <v>7</v>
      </c>
      <c r="F227" s="151" t="str">
        <f t="shared" si="40"/>
        <v>2</v>
      </c>
      <c r="G227" s="151">
        <v>10</v>
      </c>
      <c r="H227" s="152" t="str">
        <f t="shared" si="46"/>
        <v>7/10</v>
      </c>
      <c r="I227" s="153" t="s">
        <v>2179</v>
      </c>
      <c r="J227" s="154" t="s">
        <v>196</v>
      </c>
      <c r="K227" s="151" t="s">
        <v>2180</v>
      </c>
      <c r="L227" s="155">
        <v>62.15</v>
      </c>
      <c r="M227" s="155">
        <v>51.68</v>
      </c>
      <c r="N227" s="156">
        <v>18000</v>
      </c>
      <c r="O227" s="157">
        <f t="shared" si="45"/>
        <v>1118700</v>
      </c>
      <c r="P227" s="156">
        <f t="shared" si="41"/>
        <v>21646.67</v>
      </c>
      <c r="Q227" s="143">
        <f t="shared" si="39"/>
        <v>1118699.9055999999</v>
      </c>
      <c r="R227" s="158">
        <v>11250</v>
      </c>
      <c r="S227" s="143">
        <f t="shared" si="42"/>
        <v>1118700</v>
      </c>
      <c r="T227" s="143">
        <f t="shared" si="43"/>
        <v>0</v>
      </c>
      <c r="U227" s="143">
        <f t="shared" si="44"/>
        <v>6750</v>
      </c>
    </row>
    <row r="228" spans="1:21" ht="14.25" x14ac:dyDescent="0.15">
      <c r="A228" s="150">
        <v>225</v>
      </c>
      <c r="B228" s="151">
        <v>3</v>
      </c>
      <c r="C228" s="151">
        <v>5</v>
      </c>
      <c r="D228" s="151">
        <v>703</v>
      </c>
      <c r="E228" s="151" t="str">
        <f t="shared" si="47"/>
        <v>7</v>
      </c>
      <c r="F228" s="151" t="str">
        <f t="shared" si="40"/>
        <v>3</v>
      </c>
      <c r="G228" s="151">
        <v>10</v>
      </c>
      <c r="H228" s="152" t="str">
        <f t="shared" si="46"/>
        <v>7/10</v>
      </c>
      <c r="I228" s="153" t="s">
        <v>2179</v>
      </c>
      <c r="J228" s="154" t="s">
        <v>1515</v>
      </c>
      <c r="K228" s="151" t="s">
        <v>2180</v>
      </c>
      <c r="L228" s="155">
        <v>62.15</v>
      </c>
      <c r="M228" s="155">
        <v>51.68</v>
      </c>
      <c r="N228" s="156">
        <v>18000</v>
      </c>
      <c r="O228" s="157">
        <f t="shared" si="45"/>
        <v>1118700</v>
      </c>
      <c r="P228" s="156">
        <f t="shared" si="41"/>
        <v>21646.67</v>
      </c>
      <c r="Q228" s="143">
        <f t="shared" si="39"/>
        <v>1118699.9055999999</v>
      </c>
      <c r="R228" s="158">
        <v>11250</v>
      </c>
      <c r="S228" s="143">
        <f t="shared" si="42"/>
        <v>1118700</v>
      </c>
      <c r="T228" s="143">
        <f t="shared" si="43"/>
        <v>0</v>
      </c>
      <c r="U228" s="143">
        <f t="shared" si="44"/>
        <v>6750</v>
      </c>
    </row>
    <row r="229" spans="1:21" ht="14.25" x14ac:dyDescent="0.15">
      <c r="A229" s="150">
        <v>226</v>
      </c>
      <c r="B229" s="151">
        <v>3</v>
      </c>
      <c r="C229" s="151">
        <v>5</v>
      </c>
      <c r="D229" s="151">
        <v>802</v>
      </c>
      <c r="E229" s="151" t="str">
        <f t="shared" si="47"/>
        <v>8</v>
      </c>
      <c r="F229" s="151" t="str">
        <f t="shared" si="40"/>
        <v>2</v>
      </c>
      <c r="G229" s="151">
        <v>10</v>
      </c>
      <c r="H229" s="152" t="str">
        <f t="shared" si="46"/>
        <v>8/10</v>
      </c>
      <c r="I229" s="153" t="s">
        <v>2179</v>
      </c>
      <c r="J229" s="154" t="s">
        <v>196</v>
      </c>
      <c r="K229" s="151" t="s">
        <v>2180</v>
      </c>
      <c r="L229" s="155">
        <v>62.15</v>
      </c>
      <c r="M229" s="155">
        <v>51.68</v>
      </c>
      <c r="N229" s="156">
        <v>18000</v>
      </c>
      <c r="O229" s="157">
        <f t="shared" si="45"/>
        <v>1118700</v>
      </c>
      <c r="P229" s="156">
        <f t="shared" si="41"/>
        <v>21646.67</v>
      </c>
      <c r="Q229" s="143">
        <f t="shared" si="39"/>
        <v>1118699.9055999999</v>
      </c>
      <c r="R229" s="158">
        <v>11210</v>
      </c>
      <c r="S229" s="143">
        <f t="shared" si="42"/>
        <v>1118700</v>
      </c>
      <c r="T229" s="143">
        <f t="shared" si="43"/>
        <v>0</v>
      </c>
      <c r="U229" s="143">
        <f t="shared" si="44"/>
        <v>6790</v>
      </c>
    </row>
    <row r="230" spans="1:21" ht="14.25" x14ac:dyDescent="0.15">
      <c r="A230" s="150">
        <v>227</v>
      </c>
      <c r="B230" s="151">
        <v>3</v>
      </c>
      <c r="C230" s="151">
        <v>5</v>
      </c>
      <c r="D230" s="151">
        <v>803</v>
      </c>
      <c r="E230" s="151" t="str">
        <f t="shared" si="47"/>
        <v>8</v>
      </c>
      <c r="F230" s="151" t="str">
        <f t="shared" si="40"/>
        <v>3</v>
      </c>
      <c r="G230" s="151">
        <v>10</v>
      </c>
      <c r="H230" s="152" t="str">
        <f t="shared" si="46"/>
        <v>8/10</v>
      </c>
      <c r="I230" s="162" t="s">
        <v>2179</v>
      </c>
      <c r="J230" s="154" t="s">
        <v>1515</v>
      </c>
      <c r="K230" s="151" t="s">
        <v>2180</v>
      </c>
      <c r="L230" s="155">
        <v>62.15</v>
      </c>
      <c r="M230" s="155">
        <v>51.68</v>
      </c>
      <c r="N230" s="156">
        <v>18000</v>
      </c>
      <c r="O230" s="157">
        <f t="shared" si="45"/>
        <v>1118700</v>
      </c>
      <c r="P230" s="156">
        <f t="shared" si="41"/>
        <v>21646.67</v>
      </c>
      <c r="Q230" s="143">
        <f t="shared" si="39"/>
        <v>1118699.9055999999</v>
      </c>
      <c r="R230" s="158">
        <v>11210</v>
      </c>
      <c r="S230" s="143">
        <f t="shared" si="42"/>
        <v>1118700</v>
      </c>
      <c r="T230" s="143">
        <f t="shared" si="43"/>
        <v>0</v>
      </c>
      <c r="U230" s="143">
        <f t="shared" si="44"/>
        <v>6790</v>
      </c>
    </row>
    <row r="231" spans="1:21" ht="14.25" x14ac:dyDescent="0.15">
      <c r="A231" s="150">
        <v>228</v>
      </c>
      <c r="B231" s="151">
        <v>3</v>
      </c>
      <c r="C231" s="151">
        <v>5</v>
      </c>
      <c r="D231" s="151">
        <v>902</v>
      </c>
      <c r="E231" s="151" t="str">
        <f t="shared" si="47"/>
        <v>9</v>
      </c>
      <c r="F231" s="151" t="str">
        <f t="shared" si="40"/>
        <v>2</v>
      </c>
      <c r="G231" s="151">
        <v>10</v>
      </c>
      <c r="H231" s="152" t="str">
        <f t="shared" si="46"/>
        <v>9/10</v>
      </c>
      <c r="I231" s="162" t="s">
        <v>2179</v>
      </c>
      <c r="J231" s="154" t="s">
        <v>196</v>
      </c>
      <c r="K231" s="151" t="s">
        <v>2180</v>
      </c>
      <c r="L231" s="155">
        <v>62.15</v>
      </c>
      <c r="M231" s="155">
        <v>51.68</v>
      </c>
      <c r="N231" s="156">
        <v>18000</v>
      </c>
      <c r="O231" s="157">
        <f t="shared" si="45"/>
        <v>1118700</v>
      </c>
      <c r="P231" s="156">
        <f t="shared" si="41"/>
        <v>21646.67</v>
      </c>
      <c r="Q231" s="143">
        <f t="shared" si="39"/>
        <v>1118699.9055999999</v>
      </c>
      <c r="R231" s="158">
        <v>11170</v>
      </c>
      <c r="S231" s="143">
        <f t="shared" si="42"/>
        <v>1118700</v>
      </c>
      <c r="T231" s="143">
        <f t="shared" si="43"/>
        <v>0</v>
      </c>
      <c r="U231" s="143">
        <f t="shared" si="44"/>
        <v>6830</v>
      </c>
    </row>
    <row r="232" spans="1:21" ht="14.25" x14ac:dyDescent="0.15">
      <c r="A232" s="150">
        <v>229</v>
      </c>
      <c r="B232" s="151">
        <v>3</v>
      </c>
      <c r="C232" s="151">
        <v>5</v>
      </c>
      <c r="D232" s="151">
        <v>903</v>
      </c>
      <c r="E232" s="151" t="str">
        <f t="shared" si="47"/>
        <v>9</v>
      </c>
      <c r="F232" s="151" t="str">
        <f t="shared" si="40"/>
        <v>3</v>
      </c>
      <c r="G232" s="151">
        <v>10</v>
      </c>
      <c r="H232" s="152" t="str">
        <f t="shared" si="46"/>
        <v>9/10</v>
      </c>
      <c r="I232" s="153" t="s">
        <v>2179</v>
      </c>
      <c r="J232" s="154" t="s">
        <v>1515</v>
      </c>
      <c r="K232" s="151" t="s">
        <v>2180</v>
      </c>
      <c r="L232" s="155">
        <v>62.15</v>
      </c>
      <c r="M232" s="155">
        <v>51.68</v>
      </c>
      <c r="N232" s="156">
        <v>18000</v>
      </c>
      <c r="O232" s="157">
        <f t="shared" si="45"/>
        <v>1118700</v>
      </c>
      <c r="P232" s="156">
        <f t="shared" si="41"/>
        <v>21646.67</v>
      </c>
      <c r="Q232" s="143">
        <f t="shared" si="39"/>
        <v>1118699.9055999999</v>
      </c>
      <c r="R232" s="158">
        <v>11170</v>
      </c>
      <c r="S232" s="143">
        <f t="shared" si="42"/>
        <v>1118700</v>
      </c>
      <c r="T232" s="143">
        <f t="shared" si="43"/>
        <v>0</v>
      </c>
      <c r="U232" s="143">
        <f t="shared" si="44"/>
        <v>6830</v>
      </c>
    </row>
    <row r="233" spans="1:21" ht="14.25" x14ac:dyDescent="0.15">
      <c r="A233" s="150">
        <v>230</v>
      </c>
      <c r="B233" s="151">
        <v>3</v>
      </c>
      <c r="C233" s="151">
        <v>5</v>
      </c>
      <c r="D233" s="151">
        <v>1002</v>
      </c>
      <c r="E233" s="151" t="str">
        <f>LEFT(D233,2)</f>
        <v>10</v>
      </c>
      <c r="F233" s="151" t="str">
        <f t="shared" si="40"/>
        <v>2</v>
      </c>
      <c r="G233" s="151">
        <v>10</v>
      </c>
      <c r="H233" s="152" t="str">
        <f t="shared" si="46"/>
        <v>10/10</v>
      </c>
      <c r="I233" s="153" t="s">
        <v>2179</v>
      </c>
      <c r="J233" s="154" t="s">
        <v>196</v>
      </c>
      <c r="K233" s="151" t="s">
        <v>2180</v>
      </c>
      <c r="L233" s="155">
        <v>62.44</v>
      </c>
      <c r="M233" s="155">
        <v>51.92</v>
      </c>
      <c r="N233" s="156">
        <v>18000</v>
      </c>
      <c r="O233" s="157">
        <f t="shared" si="45"/>
        <v>1123920</v>
      </c>
      <c r="P233" s="156">
        <f t="shared" si="41"/>
        <v>21647.15</v>
      </c>
      <c r="Q233" s="143">
        <f t="shared" si="39"/>
        <v>1123920.0280000002</v>
      </c>
      <c r="R233" s="158">
        <v>10564</v>
      </c>
      <c r="S233" s="143">
        <f t="shared" si="42"/>
        <v>1123920</v>
      </c>
      <c r="T233" s="143">
        <f t="shared" si="43"/>
        <v>0</v>
      </c>
      <c r="U233" s="143">
        <f t="shared" si="44"/>
        <v>7436</v>
      </c>
    </row>
    <row r="234" spans="1:21" ht="14.25" x14ac:dyDescent="0.15">
      <c r="A234" s="150">
        <v>231</v>
      </c>
      <c r="B234" s="151">
        <v>3</v>
      </c>
      <c r="C234" s="151">
        <v>5</v>
      </c>
      <c r="D234" s="151">
        <v>1003</v>
      </c>
      <c r="E234" s="151" t="str">
        <f>LEFT(D234,2)</f>
        <v>10</v>
      </c>
      <c r="F234" s="151" t="str">
        <f t="shared" si="40"/>
        <v>3</v>
      </c>
      <c r="G234" s="151">
        <v>10</v>
      </c>
      <c r="H234" s="152" t="str">
        <f t="shared" si="46"/>
        <v>10/10</v>
      </c>
      <c r="I234" s="153" t="s">
        <v>2179</v>
      </c>
      <c r="J234" s="154" t="s">
        <v>1515</v>
      </c>
      <c r="K234" s="151" t="s">
        <v>2180</v>
      </c>
      <c r="L234" s="155">
        <v>62.44</v>
      </c>
      <c r="M234" s="155">
        <v>51.92</v>
      </c>
      <c r="N234" s="156">
        <v>18000</v>
      </c>
      <c r="O234" s="157">
        <f t="shared" si="45"/>
        <v>1123920</v>
      </c>
      <c r="P234" s="156">
        <f t="shared" si="41"/>
        <v>21647.15</v>
      </c>
      <c r="Q234" s="143">
        <f t="shared" si="39"/>
        <v>1123920.0280000002</v>
      </c>
      <c r="R234" s="158">
        <v>10564</v>
      </c>
      <c r="S234" s="143">
        <f t="shared" si="42"/>
        <v>1123920</v>
      </c>
      <c r="T234" s="143">
        <f t="shared" si="43"/>
        <v>0</v>
      </c>
      <c r="U234" s="143">
        <f t="shared" si="44"/>
        <v>7436</v>
      </c>
    </row>
    <row r="235" spans="1:21" ht="14.25" x14ac:dyDescent="0.15">
      <c r="A235" s="150">
        <v>232</v>
      </c>
      <c r="B235" s="151">
        <v>4</v>
      </c>
      <c r="C235" s="151">
        <v>1</v>
      </c>
      <c r="D235" s="151">
        <v>103</v>
      </c>
      <c r="E235" s="151" t="str">
        <f t="shared" ref="E235:E248" si="48">LEFT(D235,1)</f>
        <v>1</v>
      </c>
      <c r="F235" s="151" t="str">
        <f t="shared" si="40"/>
        <v>3</v>
      </c>
      <c r="G235" s="151">
        <v>10</v>
      </c>
      <c r="H235" s="152" t="str">
        <f t="shared" si="46"/>
        <v>1/10</v>
      </c>
      <c r="I235" s="162" t="s">
        <v>2179</v>
      </c>
      <c r="J235" s="154" t="s">
        <v>2192</v>
      </c>
      <c r="K235" s="151" t="s">
        <v>2180</v>
      </c>
      <c r="L235" s="155">
        <v>37.700000000000003</v>
      </c>
      <c r="M235" s="155">
        <v>31.18</v>
      </c>
      <c r="N235" s="156">
        <v>18000</v>
      </c>
      <c r="O235" s="157">
        <f t="shared" si="45"/>
        <v>678600</v>
      </c>
      <c r="P235" s="156">
        <f t="shared" si="41"/>
        <v>21763.95</v>
      </c>
      <c r="Q235" s="143">
        <f t="shared" si="39"/>
        <v>678599.96100000001</v>
      </c>
      <c r="R235" s="158">
        <v>10506</v>
      </c>
      <c r="S235" s="143">
        <f t="shared" si="42"/>
        <v>678600</v>
      </c>
      <c r="T235" s="143">
        <f t="shared" si="43"/>
        <v>0</v>
      </c>
      <c r="U235" s="143">
        <f t="shared" si="44"/>
        <v>7494</v>
      </c>
    </row>
    <row r="236" spans="1:21" ht="14.25" x14ac:dyDescent="0.15">
      <c r="A236" s="150">
        <v>233</v>
      </c>
      <c r="B236" s="151">
        <v>4</v>
      </c>
      <c r="C236" s="151">
        <v>1</v>
      </c>
      <c r="D236" s="151">
        <v>202</v>
      </c>
      <c r="E236" s="151" t="str">
        <f t="shared" si="48"/>
        <v>2</v>
      </c>
      <c r="F236" s="151" t="str">
        <f t="shared" si="40"/>
        <v>2</v>
      </c>
      <c r="G236" s="151">
        <v>10</v>
      </c>
      <c r="H236" s="152" t="str">
        <f t="shared" si="46"/>
        <v>2/10</v>
      </c>
      <c r="I236" s="162" t="s">
        <v>2179</v>
      </c>
      <c r="J236" s="154" t="s">
        <v>196</v>
      </c>
      <c r="K236" s="151" t="s">
        <v>2180</v>
      </c>
      <c r="L236" s="155">
        <v>62.49</v>
      </c>
      <c r="M236" s="155">
        <v>51.68</v>
      </c>
      <c r="N236" s="156">
        <v>18000</v>
      </c>
      <c r="O236" s="157">
        <f t="shared" si="45"/>
        <v>1124820</v>
      </c>
      <c r="P236" s="156">
        <f t="shared" si="41"/>
        <v>21765.09</v>
      </c>
      <c r="Q236" s="143">
        <f t="shared" si="39"/>
        <v>1124819.8511999999</v>
      </c>
      <c r="R236" s="158">
        <v>10656</v>
      </c>
      <c r="S236" s="143">
        <f t="shared" si="42"/>
        <v>1124820</v>
      </c>
      <c r="T236" s="143">
        <f t="shared" si="43"/>
        <v>0</v>
      </c>
      <c r="U236" s="143">
        <f t="shared" si="44"/>
        <v>7344</v>
      </c>
    </row>
    <row r="237" spans="1:21" ht="14.25" x14ac:dyDescent="0.15">
      <c r="A237" s="150">
        <v>234</v>
      </c>
      <c r="B237" s="151">
        <v>4</v>
      </c>
      <c r="C237" s="151">
        <v>1</v>
      </c>
      <c r="D237" s="151">
        <v>203</v>
      </c>
      <c r="E237" s="151" t="str">
        <f t="shared" si="48"/>
        <v>2</v>
      </c>
      <c r="F237" s="151" t="str">
        <f t="shared" si="40"/>
        <v>3</v>
      </c>
      <c r="G237" s="151">
        <v>10</v>
      </c>
      <c r="H237" s="152" t="str">
        <f t="shared" si="46"/>
        <v>2/10</v>
      </c>
      <c r="I237" s="153" t="s">
        <v>2179</v>
      </c>
      <c r="J237" s="154" t="s">
        <v>1515</v>
      </c>
      <c r="K237" s="151" t="s">
        <v>2180</v>
      </c>
      <c r="L237" s="155">
        <v>62.49</v>
      </c>
      <c r="M237" s="155">
        <v>51.68</v>
      </c>
      <c r="N237" s="156">
        <v>18000</v>
      </c>
      <c r="O237" s="157">
        <f t="shared" si="45"/>
        <v>1124820</v>
      </c>
      <c r="P237" s="156">
        <f t="shared" si="41"/>
        <v>21765.09</v>
      </c>
      <c r="Q237" s="143">
        <f t="shared" si="39"/>
        <v>1124819.8511999999</v>
      </c>
      <c r="R237" s="158">
        <v>10656</v>
      </c>
      <c r="S237" s="143">
        <f t="shared" si="42"/>
        <v>1124820</v>
      </c>
      <c r="T237" s="143">
        <f t="shared" si="43"/>
        <v>0</v>
      </c>
      <c r="U237" s="143">
        <f t="shared" si="44"/>
        <v>7344</v>
      </c>
    </row>
    <row r="238" spans="1:21" ht="14.25" x14ac:dyDescent="0.15">
      <c r="A238" s="150">
        <v>235</v>
      </c>
      <c r="B238" s="151">
        <v>4</v>
      </c>
      <c r="C238" s="151">
        <v>1</v>
      </c>
      <c r="D238" s="151">
        <v>302</v>
      </c>
      <c r="E238" s="151" t="str">
        <f t="shared" si="48"/>
        <v>3</v>
      </c>
      <c r="F238" s="151" t="str">
        <f t="shared" si="40"/>
        <v>2</v>
      </c>
      <c r="G238" s="151">
        <v>10</v>
      </c>
      <c r="H238" s="152" t="str">
        <f t="shared" si="46"/>
        <v>3/10</v>
      </c>
      <c r="I238" s="153" t="s">
        <v>2179</v>
      </c>
      <c r="J238" s="154" t="s">
        <v>196</v>
      </c>
      <c r="K238" s="151" t="s">
        <v>2180</v>
      </c>
      <c r="L238" s="155">
        <v>62.49</v>
      </c>
      <c r="M238" s="155">
        <v>51.68</v>
      </c>
      <c r="N238" s="156">
        <v>18000</v>
      </c>
      <c r="O238" s="157">
        <f t="shared" si="45"/>
        <v>1124820</v>
      </c>
      <c r="P238" s="156">
        <f t="shared" si="41"/>
        <v>21765.09</v>
      </c>
      <c r="Q238" s="143">
        <f t="shared" si="39"/>
        <v>1124819.8511999999</v>
      </c>
      <c r="R238" s="158">
        <v>11090</v>
      </c>
      <c r="S238" s="143">
        <f t="shared" si="42"/>
        <v>1124820</v>
      </c>
      <c r="T238" s="143">
        <f t="shared" si="43"/>
        <v>0</v>
      </c>
      <c r="U238" s="143">
        <f t="shared" si="44"/>
        <v>6910</v>
      </c>
    </row>
    <row r="239" spans="1:21" ht="14.25" x14ac:dyDescent="0.15">
      <c r="A239" s="150">
        <v>236</v>
      </c>
      <c r="B239" s="151">
        <v>4</v>
      </c>
      <c r="C239" s="151">
        <v>1</v>
      </c>
      <c r="D239" s="151">
        <v>402</v>
      </c>
      <c r="E239" s="151" t="str">
        <f t="shared" si="48"/>
        <v>4</v>
      </c>
      <c r="F239" s="151" t="str">
        <f t="shared" si="40"/>
        <v>2</v>
      </c>
      <c r="G239" s="151">
        <v>10</v>
      </c>
      <c r="H239" s="152" t="str">
        <f t="shared" si="46"/>
        <v>4/10</v>
      </c>
      <c r="I239" s="153" t="s">
        <v>2179</v>
      </c>
      <c r="J239" s="154" t="s">
        <v>196</v>
      </c>
      <c r="K239" s="151" t="s">
        <v>2180</v>
      </c>
      <c r="L239" s="155">
        <v>62.49</v>
      </c>
      <c r="M239" s="155">
        <v>51.68</v>
      </c>
      <c r="N239" s="156">
        <v>18000</v>
      </c>
      <c r="O239" s="157">
        <f t="shared" si="45"/>
        <v>1124820</v>
      </c>
      <c r="P239" s="156">
        <f t="shared" si="41"/>
        <v>21765.09</v>
      </c>
      <c r="Q239" s="143">
        <f t="shared" si="39"/>
        <v>1124819.8511999999</v>
      </c>
      <c r="R239" s="158">
        <v>11130</v>
      </c>
      <c r="S239" s="143">
        <f t="shared" si="42"/>
        <v>1124820</v>
      </c>
      <c r="T239" s="143">
        <f t="shared" si="43"/>
        <v>0</v>
      </c>
      <c r="U239" s="143">
        <f t="shared" si="44"/>
        <v>6870</v>
      </c>
    </row>
    <row r="240" spans="1:21" ht="14.25" x14ac:dyDescent="0.15">
      <c r="A240" s="150">
        <v>237</v>
      </c>
      <c r="B240" s="151">
        <v>4</v>
      </c>
      <c r="C240" s="151">
        <v>1</v>
      </c>
      <c r="D240" s="151">
        <v>403</v>
      </c>
      <c r="E240" s="151" t="str">
        <f t="shared" si="48"/>
        <v>4</v>
      </c>
      <c r="F240" s="151" t="str">
        <f t="shared" si="40"/>
        <v>3</v>
      </c>
      <c r="G240" s="151">
        <v>10</v>
      </c>
      <c r="H240" s="152" t="str">
        <f t="shared" si="46"/>
        <v>4/10</v>
      </c>
      <c r="I240" s="162" t="s">
        <v>2179</v>
      </c>
      <c r="J240" s="154" t="s">
        <v>1515</v>
      </c>
      <c r="K240" s="151" t="s">
        <v>2180</v>
      </c>
      <c r="L240" s="155">
        <v>62.49</v>
      </c>
      <c r="M240" s="155">
        <v>51.68</v>
      </c>
      <c r="N240" s="156">
        <v>18000</v>
      </c>
      <c r="O240" s="157">
        <f t="shared" si="45"/>
        <v>1124820</v>
      </c>
      <c r="P240" s="156">
        <f t="shared" si="41"/>
        <v>21765.09</v>
      </c>
      <c r="Q240" s="143">
        <f t="shared" si="39"/>
        <v>1124819.8511999999</v>
      </c>
      <c r="R240" s="158">
        <v>11130</v>
      </c>
      <c r="S240" s="143">
        <f t="shared" si="42"/>
        <v>1124820</v>
      </c>
      <c r="T240" s="143">
        <f t="shared" si="43"/>
        <v>0</v>
      </c>
      <c r="U240" s="143">
        <f t="shared" si="44"/>
        <v>6870</v>
      </c>
    </row>
    <row r="241" spans="1:21" ht="14.25" x14ac:dyDescent="0.15">
      <c r="A241" s="150">
        <v>238</v>
      </c>
      <c r="B241" s="151">
        <v>4</v>
      </c>
      <c r="C241" s="151">
        <v>1</v>
      </c>
      <c r="D241" s="151">
        <v>503</v>
      </c>
      <c r="E241" s="151" t="str">
        <f t="shared" si="48"/>
        <v>5</v>
      </c>
      <c r="F241" s="151" t="str">
        <f t="shared" si="40"/>
        <v>3</v>
      </c>
      <c r="G241" s="151">
        <v>10</v>
      </c>
      <c r="H241" s="152" t="str">
        <f t="shared" si="46"/>
        <v>5/10</v>
      </c>
      <c r="I241" s="162" t="s">
        <v>2179</v>
      </c>
      <c r="J241" s="154" t="s">
        <v>1515</v>
      </c>
      <c r="K241" s="151" t="s">
        <v>2180</v>
      </c>
      <c r="L241" s="155">
        <v>62.49</v>
      </c>
      <c r="M241" s="155">
        <v>51.68</v>
      </c>
      <c r="N241" s="156">
        <v>18000</v>
      </c>
      <c r="O241" s="157">
        <f t="shared" si="45"/>
        <v>1124820</v>
      </c>
      <c r="P241" s="156">
        <f t="shared" si="41"/>
        <v>21765.09</v>
      </c>
      <c r="Q241" s="143">
        <f t="shared" si="39"/>
        <v>1124819.8511999999</v>
      </c>
      <c r="R241" s="158">
        <v>11170</v>
      </c>
      <c r="S241" s="143">
        <f t="shared" si="42"/>
        <v>1124820</v>
      </c>
      <c r="T241" s="143">
        <f t="shared" si="43"/>
        <v>0</v>
      </c>
      <c r="U241" s="143">
        <f t="shared" si="44"/>
        <v>6830</v>
      </c>
    </row>
    <row r="242" spans="1:21" ht="14.25" x14ac:dyDescent="0.15">
      <c r="A242" s="150">
        <v>239</v>
      </c>
      <c r="B242" s="151">
        <v>4</v>
      </c>
      <c r="C242" s="151">
        <v>1</v>
      </c>
      <c r="D242" s="151">
        <v>603</v>
      </c>
      <c r="E242" s="151" t="str">
        <f t="shared" si="48"/>
        <v>6</v>
      </c>
      <c r="F242" s="151" t="str">
        <f t="shared" si="40"/>
        <v>3</v>
      </c>
      <c r="G242" s="151">
        <v>10</v>
      </c>
      <c r="H242" s="152" t="str">
        <f t="shared" si="46"/>
        <v>6/10</v>
      </c>
      <c r="I242" s="153" t="s">
        <v>2179</v>
      </c>
      <c r="J242" s="154" t="s">
        <v>1515</v>
      </c>
      <c r="K242" s="151" t="s">
        <v>2180</v>
      </c>
      <c r="L242" s="155">
        <v>62.49</v>
      </c>
      <c r="M242" s="155">
        <v>51.68</v>
      </c>
      <c r="N242" s="156">
        <v>18000</v>
      </c>
      <c r="O242" s="157">
        <f t="shared" si="45"/>
        <v>1124820</v>
      </c>
      <c r="P242" s="156">
        <f t="shared" si="41"/>
        <v>21765.09</v>
      </c>
      <c r="Q242" s="143">
        <f t="shared" si="39"/>
        <v>1124819.8511999999</v>
      </c>
      <c r="R242" s="158">
        <v>11210</v>
      </c>
      <c r="S242" s="143">
        <f t="shared" si="42"/>
        <v>1124820</v>
      </c>
      <c r="T242" s="143">
        <f t="shared" si="43"/>
        <v>0</v>
      </c>
      <c r="U242" s="143">
        <f t="shared" si="44"/>
        <v>6790</v>
      </c>
    </row>
    <row r="243" spans="1:21" ht="14.25" x14ac:dyDescent="0.15">
      <c r="A243" s="150">
        <v>240</v>
      </c>
      <c r="B243" s="151">
        <v>4</v>
      </c>
      <c r="C243" s="151">
        <v>1</v>
      </c>
      <c r="D243" s="151">
        <v>702</v>
      </c>
      <c r="E243" s="151" t="str">
        <f t="shared" si="48"/>
        <v>7</v>
      </c>
      <c r="F243" s="151" t="str">
        <f t="shared" si="40"/>
        <v>2</v>
      </c>
      <c r="G243" s="151">
        <v>10</v>
      </c>
      <c r="H243" s="152" t="str">
        <f t="shared" si="46"/>
        <v>7/10</v>
      </c>
      <c r="I243" s="162" t="s">
        <v>2179</v>
      </c>
      <c r="J243" s="154" t="s">
        <v>196</v>
      </c>
      <c r="K243" s="151" t="s">
        <v>2180</v>
      </c>
      <c r="L243" s="155">
        <v>62.49</v>
      </c>
      <c r="M243" s="155">
        <v>51.68</v>
      </c>
      <c r="N243" s="156">
        <v>18000</v>
      </c>
      <c r="O243" s="157">
        <f t="shared" si="45"/>
        <v>1124820</v>
      </c>
      <c r="P243" s="156">
        <f t="shared" si="41"/>
        <v>21765.09</v>
      </c>
      <c r="Q243" s="143">
        <f t="shared" si="39"/>
        <v>1124819.8511999999</v>
      </c>
      <c r="R243" s="158">
        <v>11250</v>
      </c>
      <c r="S243" s="143">
        <f t="shared" si="42"/>
        <v>1124820</v>
      </c>
      <c r="T243" s="143">
        <f t="shared" si="43"/>
        <v>0</v>
      </c>
      <c r="U243" s="143">
        <f t="shared" si="44"/>
        <v>6750</v>
      </c>
    </row>
    <row r="244" spans="1:21" ht="14.25" x14ac:dyDescent="0.15">
      <c r="A244" s="150">
        <v>241</v>
      </c>
      <c r="B244" s="151">
        <v>4</v>
      </c>
      <c r="C244" s="151">
        <v>1</v>
      </c>
      <c r="D244" s="151">
        <v>703</v>
      </c>
      <c r="E244" s="151" t="str">
        <f t="shared" si="48"/>
        <v>7</v>
      </c>
      <c r="F244" s="151" t="str">
        <f t="shared" si="40"/>
        <v>3</v>
      </c>
      <c r="G244" s="151">
        <v>10</v>
      </c>
      <c r="H244" s="152" t="str">
        <f t="shared" si="46"/>
        <v>7/10</v>
      </c>
      <c r="I244" s="162" t="s">
        <v>2179</v>
      </c>
      <c r="J244" s="154" t="s">
        <v>1515</v>
      </c>
      <c r="K244" s="151" t="s">
        <v>2180</v>
      </c>
      <c r="L244" s="155">
        <v>62.49</v>
      </c>
      <c r="M244" s="155">
        <v>51.68</v>
      </c>
      <c r="N244" s="156">
        <v>18000</v>
      </c>
      <c r="O244" s="157">
        <f t="shared" si="45"/>
        <v>1124820</v>
      </c>
      <c r="P244" s="156">
        <f t="shared" si="41"/>
        <v>21765.09</v>
      </c>
      <c r="Q244" s="143">
        <f t="shared" si="39"/>
        <v>1124819.8511999999</v>
      </c>
      <c r="R244" s="158">
        <v>11250</v>
      </c>
      <c r="S244" s="143">
        <f t="shared" si="42"/>
        <v>1124820</v>
      </c>
      <c r="T244" s="143">
        <f t="shared" si="43"/>
        <v>0</v>
      </c>
      <c r="U244" s="143">
        <f t="shared" si="44"/>
        <v>6750</v>
      </c>
    </row>
    <row r="245" spans="1:21" ht="14.25" x14ac:dyDescent="0.15">
      <c r="A245" s="150">
        <v>242</v>
      </c>
      <c r="B245" s="151">
        <v>4</v>
      </c>
      <c r="C245" s="151">
        <v>1</v>
      </c>
      <c r="D245" s="151">
        <v>802</v>
      </c>
      <c r="E245" s="151" t="str">
        <f t="shared" si="48"/>
        <v>8</v>
      </c>
      <c r="F245" s="151" t="str">
        <f t="shared" si="40"/>
        <v>2</v>
      </c>
      <c r="G245" s="151">
        <v>10</v>
      </c>
      <c r="H245" s="152" t="str">
        <f t="shared" si="46"/>
        <v>8/10</v>
      </c>
      <c r="I245" s="162" t="s">
        <v>2179</v>
      </c>
      <c r="J245" s="154" t="s">
        <v>196</v>
      </c>
      <c r="K245" s="151" t="s">
        <v>2180</v>
      </c>
      <c r="L245" s="155">
        <v>62.49</v>
      </c>
      <c r="M245" s="155">
        <v>51.68</v>
      </c>
      <c r="N245" s="156">
        <v>18000</v>
      </c>
      <c r="O245" s="157">
        <f t="shared" si="45"/>
        <v>1124820</v>
      </c>
      <c r="P245" s="156">
        <f t="shared" si="41"/>
        <v>21765.09</v>
      </c>
      <c r="Q245" s="143">
        <f t="shared" si="39"/>
        <v>1124819.8511999999</v>
      </c>
      <c r="R245" s="158">
        <v>11210</v>
      </c>
      <c r="S245" s="143">
        <f t="shared" si="42"/>
        <v>1124820</v>
      </c>
      <c r="T245" s="143">
        <f t="shared" si="43"/>
        <v>0</v>
      </c>
      <c r="U245" s="143">
        <f t="shared" si="44"/>
        <v>6790</v>
      </c>
    </row>
    <row r="246" spans="1:21" ht="14.25" x14ac:dyDescent="0.15">
      <c r="A246" s="150">
        <v>243</v>
      </c>
      <c r="B246" s="151">
        <v>4</v>
      </c>
      <c r="C246" s="151">
        <v>1</v>
      </c>
      <c r="D246" s="151">
        <v>803</v>
      </c>
      <c r="E246" s="151" t="str">
        <f t="shared" si="48"/>
        <v>8</v>
      </c>
      <c r="F246" s="151" t="str">
        <f t="shared" si="40"/>
        <v>3</v>
      </c>
      <c r="G246" s="151">
        <v>10</v>
      </c>
      <c r="H246" s="152" t="str">
        <f t="shared" si="46"/>
        <v>8/10</v>
      </c>
      <c r="I246" s="162" t="s">
        <v>2179</v>
      </c>
      <c r="J246" s="154" t="s">
        <v>1515</v>
      </c>
      <c r="K246" s="151" t="s">
        <v>2180</v>
      </c>
      <c r="L246" s="155">
        <v>62.49</v>
      </c>
      <c r="M246" s="155">
        <v>51.68</v>
      </c>
      <c r="N246" s="156">
        <v>18000</v>
      </c>
      <c r="O246" s="157">
        <f t="shared" si="45"/>
        <v>1124820</v>
      </c>
      <c r="P246" s="156">
        <f t="shared" si="41"/>
        <v>21765.09</v>
      </c>
      <c r="Q246" s="143">
        <f t="shared" si="39"/>
        <v>1124819.8511999999</v>
      </c>
      <c r="R246" s="158">
        <v>11210</v>
      </c>
      <c r="S246" s="143">
        <f t="shared" si="42"/>
        <v>1124820</v>
      </c>
      <c r="T246" s="143">
        <f t="shared" si="43"/>
        <v>0</v>
      </c>
      <c r="U246" s="143">
        <f t="shared" si="44"/>
        <v>6790</v>
      </c>
    </row>
    <row r="247" spans="1:21" ht="14.25" x14ac:dyDescent="0.15">
      <c r="A247" s="150">
        <v>244</v>
      </c>
      <c r="B247" s="151">
        <v>4</v>
      </c>
      <c r="C247" s="151">
        <v>1</v>
      </c>
      <c r="D247" s="151">
        <v>902</v>
      </c>
      <c r="E247" s="151" t="str">
        <f t="shared" si="48"/>
        <v>9</v>
      </c>
      <c r="F247" s="151" t="str">
        <f t="shared" si="40"/>
        <v>2</v>
      </c>
      <c r="G247" s="151">
        <v>10</v>
      </c>
      <c r="H247" s="152" t="str">
        <f t="shared" si="46"/>
        <v>9/10</v>
      </c>
      <c r="I247" s="162" t="s">
        <v>2179</v>
      </c>
      <c r="J247" s="154" t="s">
        <v>196</v>
      </c>
      <c r="K247" s="151" t="s">
        <v>2180</v>
      </c>
      <c r="L247" s="155">
        <v>62.49</v>
      </c>
      <c r="M247" s="155">
        <v>51.68</v>
      </c>
      <c r="N247" s="156">
        <v>18000</v>
      </c>
      <c r="O247" s="157">
        <f t="shared" si="45"/>
        <v>1124820</v>
      </c>
      <c r="P247" s="156">
        <f t="shared" si="41"/>
        <v>21765.09</v>
      </c>
      <c r="Q247" s="143">
        <f t="shared" si="39"/>
        <v>1124819.8511999999</v>
      </c>
      <c r="R247" s="158">
        <v>11170</v>
      </c>
      <c r="S247" s="143">
        <f t="shared" si="42"/>
        <v>1124820</v>
      </c>
      <c r="T247" s="143">
        <f t="shared" si="43"/>
        <v>0</v>
      </c>
      <c r="U247" s="143">
        <f t="shared" si="44"/>
        <v>6830</v>
      </c>
    </row>
    <row r="248" spans="1:21" ht="14.25" x14ac:dyDescent="0.15">
      <c r="A248" s="150">
        <v>245</v>
      </c>
      <c r="B248" s="151">
        <v>4</v>
      </c>
      <c r="C248" s="151">
        <v>1</v>
      </c>
      <c r="D248" s="151">
        <v>903</v>
      </c>
      <c r="E248" s="151" t="str">
        <f t="shared" si="48"/>
        <v>9</v>
      </c>
      <c r="F248" s="151" t="str">
        <f t="shared" si="40"/>
        <v>3</v>
      </c>
      <c r="G248" s="151">
        <v>10</v>
      </c>
      <c r="H248" s="152" t="str">
        <f t="shared" si="46"/>
        <v>9/10</v>
      </c>
      <c r="I248" s="153" t="s">
        <v>2179</v>
      </c>
      <c r="J248" s="154" t="s">
        <v>1515</v>
      </c>
      <c r="K248" s="151" t="s">
        <v>2180</v>
      </c>
      <c r="L248" s="155">
        <v>62.49</v>
      </c>
      <c r="M248" s="155">
        <v>51.68</v>
      </c>
      <c r="N248" s="156">
        <v>18000</v>
      </c>
      <c r="O248" s="157">
        <f t="shared" si="45"/>
        <v>1124820</v>
      </c>
      <c r="P248" s="156">
        <f t="shared" si="41"/>
        <v>21765.09</v>
      </c>
      <c r="Q248" s="143">
        <f t="shared" si="39"/>
        <v>1124819.8511999999</v>
      </c>
      <c r="R248" s="158">
        <v>11170</v>
      </c>
      <c r="S248" s="143">
        <f t="shared" si="42"/>
        <v>1124820</v>
      </c>
      <c r="T248" s="143">
        <f t="shared" si="43"/>
        <v>0</v>
      </c>
      <c r="U248" s="143">
        <f t="shared" si="44"/>
        <v>6830</v>
      </c>
    </row>
    <row r="249" spans="1:21" ht="14.25" x14ac:dyDescent="0.15">
      <c r="A249" s="150">
        <v>246</v>
      </c>
      <c r="B249" s="151">
        <v>4</v>
      </c>
      <c r="C249" s="151">
        <v>1</v>
      </c>
      <c r="D249" s="151">
        <v>1002</v>
      </c>
      <c r="E249" s="151" t="str">
        <f>LEFT(D249,2)</f>
        <v>10</v>
      </c>
      <c r="F249" s="151" t="str">
        <f t="shared" si="40"/>
        <v>2</v>
      </c>
      <c r="G249" s="151">
        <v>10</v>
      </c>
      <c r="H249" s="152" t="str">
        <f t="shared" si="46"/>
        <v>10/10</v>
      </c>
      <c r="I249" s="153" t="s">
        <v>2179</v>
      </c>
      <c r="J249" s="154" t="s">
        <v>196</v>
      </c>
      <c r="K249" s="151" t="s">
        <v>2180</v>
      </c>
      <c r="L249" s="155">
        <v>62.79</v>
      </c>
      <c r="M249" s="155">
        <v>51.92</v>
      </c>
      <c r="N249" s="156">
        <v>18000</v>
      </c>
      <c r="O249" s="157">
        <f t="shared" si="45"/>
        <v>1130220</v>
      </c>
      <c r="P249" s="156">
        <f t="shared" si="41"/>
        <v>21768.49</v>
      </c>
      <c r="Q249" s="143">
        <f t="shared" si="39"/>
        <v>1130220.0008</v>
      </c>
      <c r="R249" s="158">
        <v>10557</v>
      </c>
      <c r="S249" s="143">
        <f t="shared" si="42"/>
        <v>1130220</v>
      </c>
      <c r="T249" s="143">
        <f t="shared" si="43"/>
        <v>0</v>
      </c>
      <c r="U249" s="143">
        <f t="shared" si="44"/>
        <v>7443</v>
      </c>
    </row>
    <row r="250" spans="1:21" ht="14.25" x14ac:dyDescent="0.15">
      <c r="A250" s="150">
        <v>247</v>
      </c>
      <c r="B250" s="151">
        <v>4</v>
      </c>
      <c r="C250" s="151">
        <v>1</v>
      </c>
      <c r="D250" s="151">
        <v>1003</v>
      </c>
      <c r="E250" s="151" t="str">
        <f>LEFT(D250,2)</f>
        <v>10</v>
      </c>
      <c r="F250" s="151" t="str">
        <f t="shared" si="40"/>
        <v>3</v>
      </c>
      <c r="G250" s="151">
        <v>10</v>
      </c>
      <c r="H250" s="152" t="str">
        <f t="shared" si="46"/>
        <v>10/10</v>
      </c>
      <c r="I250" s="153" t="s">
        <v>2179</v>
      </c>
      <c r="J250" s="154" t="s">
        <v>1515</v>
      </c>
      <c r="K250" s="151" t="s">
        <v>2180</v>
      </c>
      <c r="L250" s="155">
        <v>62.79</v>
      </c>
      <c r="M250" s="155">
        <v>51.92</v>
      </c>
      <c r="N250" s="156">
        <v>18000</v>
      </c>
      <c r="O250" s="157">
        <f t="shared" si="45"/>
        <v>1130220</v>
      </c>
      <c r="P250" s="156">
        <f t="shared" si="41"/>
        <v>21768.49</v>
      </c>
      <c r="Q250" s="143">
        <f t="shared" si="39"/>
        <v>1130220.0008</v>
      </c>
      <c r="R250" s="158">
        <v>10557</v>
      </c>
      <c r="S250" s="143">
        <f t="shared" si="42"/>
        <v>1130220</v>
      </c>
      <c r="T250" s="143">
        <f t="shared" si="43"/>
        <v>0</v>
      </c>
      <c r="U250" s="143">
        <f t="shared" si="44"/>
        <v>7443</v>
      </c>
    </row>
    <row r="251" spans="1:21" ht="14.25" x14ac:dyDescent="0.15">
      <c r="A251" s="150">
        <v>248</v>
      </c>
      <c r="B251" s="151">
        <v>4</v>
      </c>
      <c r="C251" s="151">
        <v>2</v>
      </c>
      <c r="D251" s="151">
        <v>103</v>
      </c>
      <c r="E251" s="151" t="str">
        <f t="shared" ref="E251:E261" si="49">LEFT(D251,1)</f>
        <v>1</v>
      </c>
      <c r="F251" s="151" t="str">
        <f t="shared" si="40"/>
        <v>3</v>
      </c>
      <c r="G251" s="151">
        <v>10</v>
      </c>
      <c r="H251" s="152" t="str">
        <f t="shared" si="46"/>
        <v>1/10</v>
      </c>
      <c r="I251" s="153" t="s">
        <v>2179</v>
      </c>
      <c r="J251" s="154" t="s">
        <v>1515</v>
      </c>
      <c r="K251" s="151" t="s">
        <v>2180</v>
      </c>
      <c r="L251" s="163">
        <v>62.49</v>
      </c>
      <c r="M251" s="163">
        <v>51.68</v>
      </c>
      <c r="N251" s="156">
        <v>18000</v>
      </c>
      <c r="O251" s="157">
        <f t="shared" si="45"/>
        <v>1124820</v>
      </c>
      <c r="P251" s="156">
        <f t="shared" si="41"/>
        <v>21765.09</v>
      </c>
      <c r="Q251" s="143">
        <f t="shared" si="39"/>
        <v>1124819.8511999999</v>
      </c>
      <c r="R251" s="158">
        <v>10506</v>
      </c>
      <c r="S251" s="143">
        <f t="shared" si="42"/>
        <v>1124820</v>
      </c>
      <c r="T251" s="143">
        <f t="shared" si="43"/>
        <v>0</v>
      </c>
      <c r="U251" s="143">
        <f t="shared" si="44"/>
        <v>7494</v>
      </c>
    </row>
    <row r="252" spans="1:21" ht="14.25" x14ac:dyDescent="0.15">
      <c r="A252" s="150">
        <v>249</v>
      </c>
      <c r="B252" s="151">
        <v>4</v>
      </c>
      <c r="C252" s="151">
        <v>2</v>
      </c>
      <c r="D252" s="151">
        <v>202</v>
      </c>
      <c r="E252" s="151" t="str">
        <f t="shared" si="49"/>
        <v>2</v>
      </c>
      <c r="F252" s="151" t="str">
        <f t="shared" si="40"/>
        <v>2</v>
      </c>
      <c r="G252" s="151">
        <v>10</v>
      </c>
      <c r="H252" s="152" t="str">
        <f t="shared" si="46"/>
        <v>2/10</v>
      </c>
      <c r="I252" s="153" t="s">
        <v>2179</v>
      </c>
      <c r="J252" s="154" t="s">
        <v>196</v>
      </c>
      <c r="K252" s="151" t="s">
        <v>2180</v>
      </c>
      <c r="L252" s="163">
        <v>62.49</v>
      </c>
      <c r="M252" s="163">
        <v>51.68</v>
      </c>
      <c r="N252" s="156">
        <v>18000</v>
      </c>
      <c r="O252" s="157">
        <f t="shared" si="45"/>
        <v>1124820</v>
      </c>
      <c r="P252" s="156">
        <f t="shared" si="41"/>
        <v>21765.09</v>
      </c>
      <c r="Q252" s="143">
        <f t="shared" si="39"/>
        <v>1124819.8511999999</v>
      </c>
      <c r="R252" s="158">
        <v>10656</v>
      </c>
      <c r="S252" s="143">
        <f t="shared" si="42"/>
        <v>1124820</v>
      </c>
      <c r="T252" s="143">
        <f t="shared" si="43"/>
        <v>0</v>
      </c>
      <c r="U252" s="143">
        <f t="shared" si="44"/>
        <v>7344</v>
      </c>
    </row>
    <row r="253" spans="1:21" ht="14.25" x14ac:dyDescent="0.15">
      <c r="A253" s="150">
        <v>250</v>
      </c>
      <c r="B253" s="151">
        <v>4</v>
      </c>
      <c r="C253" s="151">
        <v>2</v>
      </c>
      <c r="D253" s="151">
        <v>203</v>
      </c>
      <c r="E253" s="151" t="str">
        <f t="shared" si="49"/>
        <v>2</v>
      </c>
      <c r="F253" s="151" t="str">
        <f t="shared" si="40"/>
        <v>3</v>
      </c>
      <c r="G253" s="151">
        <v>10</v>
      </c>
      <c r="H253" s="152" t="str">
        <f t="shared" si="46"/>
        <v>2/10</v>
      </c>
      <c r="I253" s="153" t="s">
        <v>2179</v>
      </c>
      <c r="J253" s="154" t="s">
        <v>1515</v>
      </c>
      <c r="K253" s="151" t="s">
        <v>2180</v>
      </c>
      <c r="L253" s="163">
        <v>62.49</v>
      </c>
      <c r="M253" s="163">
        <v>51.68</v>
      </c>
      <c r="N253" s="156">
        <v>18000</v>
      </c>
      <c r="O253" s="157">
        <f t="shared" si="45"/>
        <v>1124820</v>
      </c>
      <c r="P253" s="156">
        <f t="shared" si="41"/>
        <v>21765.09</v>
      </c>
      <c r="Q253" s="143">
        <f t="shared" si="39"/>
        <v>1124819.8511999999</v>
      </c>
      <c r="R253" s="158">
        <v>10656</v>
      </c>
      <c r="S253" s="143">
        <f t="shared" si="42"/>
        <v>1124820</v>
      </c>
      <c r="T253" s="143">
        <f t="shared" si="43"/>
        <v>0</v>
      </c>
      <c r="U253" s="143">
        <f t="shared" si="44"/>
        <v>7344</v>
      </c>
    </row>
    <row r="254" spans="1:21" ht="14.25" x14ac:dyDescent="0.15">
      <c r="A254" s="150">
        <v>251</v>
      </c>
      <c r="B254" s="151">
        <v>4</v>
      </c>
      <c r="C254" s="151">
        <v>2</v>
      </c>
      <c r="D254" s="151">
        <v>302</v>
      </c>
      <c r="E254" s="151" t="str">
        <f t="shared" si="49"/>
        <v>3</v>
      </c>
      <c r="F254" s="151" t="str">
        <f t="shared" si="40"/>
        <v>2</v>
      </c>
      <c r="G254" s="151">
        <v>10</v>
      </c>
      <c r="H254" s="152" t="str">
        <f t="shared" si="46"/>
        <v>3/10</v>
      </c>
      <c r="I254" s="153" t="s">
        <v>2179</v>
      </c>
      <c r="J254" s="154" t="s">
        <v>196</v>
      </c>
      <c r="K254" s="151" t="s">
        <v>2180</v>
      </c>
      <c r="L254" s="155">
        <v>62.49</v>
      </c>
      <c r="M254" s="155">
        <v>51.68</v>
      </c>
      <c r="N254" s="156">
        <v>18000</v>
      </c>
      <c r="O254" s="157">
        <f t="shared" si="45"/>
        <v>1124820</v>
      </c>
      <c r="P254" s="156">
        <f t="shared" si="41"/>
        <v>21765.09</v>
      </c>
      <c r="Q254" s="143">
        <f t="shared" si="39"/>
        <v>1124819.8511999999</v>
      </c>
      <c r="R254" s="158">
        <v>11090</v>
      </c>
      <c r="S254" s="143">
        <f t="shared" si="42"/>
        <v>1124820</v>
      </c>
      <c r="T254" s="143">
        <f t="shared" si="43"/>
        <v>0</v>
      </c>
      <c r="U254" s="143">
        <f t="shared" si="44"/>
        <v>6910</v>
      </c>
    </row>
    <row r="255" spans="1:21" ht="14.25" x14ac:dyDescent="0.15">
      <c r="A255" s="150">
        <v>252</v>
      </c>
      <c r="B255" s="151">
        <v>4</v>
      </c>
      <c r="C255" s="151">
        <v>2</v>
      </c>
      <c r="D255" s="151">
        <v>303</v>
      </c>
      <c r="E255" s="151" t="str">
        <f t="shared" si="49"/>
        <v>3</v>
      </c>
      <c r="F255" s="151" t="str">
        <f t="shared" si="40"/>
        <v>3</v>
      </c>
      <c r="G255" s="151">
        <v>10</v>
      </c>
      <c r="H255" s="152" t="str">
        <f t="shared" si="46"/>
        <v>3/10</v>
      </c>
      <c r="I255" s="153" t="s">
        <v>2179</v>
      </c>
      <c r="J255" s="154" t="s">
        <v>1515</v>
      </c>
      <c r="K255" s="151" t="s">
        <v>2180</v>
      </c>
      <c r="L255" s="155">
        <v>62.49</v>
      </c>
      <c r="M255" s="155">
        <v>51.68</v>
      </c>
      <c r="N255" s="156">
        <v>18000</v>
      </c>
      <c r="O255" s="157">
        <f t="shared" si="45"/>
        <v>1124820</v>
      </c>
      <c r="P255" s="156">
        <f t="shared" si="41"/>
        <v>21765.09</v>
      </c>
      <c r="Q255" s="143">
        <f t="shared" si="39"/>
        <v>1124819.8511999999</v>
      </c>
      <c r="R255" s="158">
        <v>11090</v>
      </c>
      <c r="S255" s="143">
        <f t="shared" si="42"/>
        <v>1124820</v>
      </c>
      <c r="T255" s="143">
        <f t="shared" si="43"/>
        <v>0</v>
      </c>
      <c r="U255" s="143">
        <f t="shared" si="44"/>
        <v>6910</v>
      </c>
    </row>
    <row r="256" spans="1:21" ht="14.25" x14ac:dyDescent="0.15">
      <c r="A256" s="150">
        <v>253</v>
      </c>
      <c r="B256" s="151">
        <v>4</v>
      </c>
      <c r="C256" s="151">
        <v>2</v>
      </c>
      <c r="D256" s="151">
        <v>402</v>
      </c>
      <c r="E256" s="151" t="str">
        <f t="shared" si="49"/>
        <v>4</v>
      </c>
      <c r="F256" s="151" t="str">
        <f t="shared" si="40"/>
        <v>2</v>
      </c>
      <c r="G256" s="151">
        <v>10</v>
      </c>
      <c r="H256" s="152" t="str">
        <f t="shared" si="46"/>
        <v>4/10</v>
      </c>
      <c r="I256" s="153" t="s">
        <v>2179</v>
      </c>
      <c r="J256" s="154" t="s">
        <v>196</v>
      </c>
      <c r="K256" s="151" t="s">
        <v>2180</v>
      </c>
      <c r="L256" s="155">
        <v>62.49</v>
      </c>
      <c r="M256" s="155">
        <v>51.68</v>
      </c>
      <c r="N256" s="156">
        <v>18000</v>
      </c>
      <c r="O256" s="157">
        <f t="shared" si="45"/>
        <v>1124820</v>
      </c>
      <c r="P256" s="156">
        <f t="shared" si="41"/>
        <v>21765.09</v>
      </c>
      <c r="Q256" s="143">
        <f t="shared" si="39"/>
        <v>1124819.8511999999</v>
      </c>
      <c r="R256" s="158">
        <v>11130</v>
      </c>
      <c r="S256" s="143">
        <f t="shared" si="42"/>
        <v>1124820</v>
      </c>
      <c r="T256" s="143">
        <f t="shared" si="43"/>
        <v>0</v>
      </c>
      <c r="U256" s="143">
        <f t="shared" si="44"/>
        <v>6870</v>
      </c>
    </row>
    <row r="257" spans="1:21" ht="14.25" x14ac:dyDescent="0.15">
      <c r="A257" s="150">
        <v>254</v>
      </c>
      <c r="B257" s="151">
        <v>4</v>
      </c>
      <c r="C257" s="151">
        <v>2</v>
      </c>
      <c r="D257" s="151">
        <v>403</v>
      </c>
      <c r="E257" s="151" t="str">
        <f t="shared" si="49"/>
        <v>4</v>
      </c>
      <c r="F257" s="151" t="str">
        <f t="shared" si="40"/>
        <v>3</v>
      </c>
      <c r="G257" s="151">
        <v>10</v>
      </c>
      <c r="H257" s="152" t="str">
        <f t="shared" si="46"/>
        <v>4/10</v>
      </c>
      <c r="I257" s="153" t="s">
        <v>2179</v>
      </c>
      <c r="J257" s="154" t="s">
        <v>1515</v>
      </c>
      <c r="K257" s="151" t="s">
        <v>2180</v>
      </c>
      <c r="L257" s="155">
        <v>62.49</v>
      </c>
      <c r="M257" s="155">
        <v>51.68</v>
      </c>
      <c r="N257" s="156">
        <v>18000</v>
      </c>
      <c r="O257" s="157">
        <f t="shared" si="45"/>
        <v>1124820</v>
      </c>
      <c r="P257" s="156">
        <f t="shared" si="41"/>
        <v>21765.09</v>
      </c>
      <c r="Q257" s="143">
        <f t="shared" si="39"/>
        <v>1124819.8511999999</v>
      </c>
      <c r="R257" s="158">
        <v>11130</v>
      </c>
      <c r="S257" s="143">
        <f t="shared" si="42"/>
        <v>1124820</v>
      </c>
      <c r="T257" s="143">
        <f t="shared" si="43"/>
        <v>0</v>
      </c>
      <c r="U257" s="143">
        <f t="shared" si="44"/>
        <v>6870</v>
      </c>
    </row>
    <row r="258" spans="1:21" ht="14.25" x14ac:dyDescent="0.15">
      <c r="A258" s="150">
        <v>255</v>
      </c>
      <c r="B258" s="151">
        <v>4</v>
      </c>
      <c r="C258" s="151">
        <v>2</v>
      </c>
      <c r="D258" s="151">
        <v>503</v>
      </c>
      <c r="E258" s="151" t="str">
        <f t="shared" si="49"/>
        <v>5</v>
      </c>
      <c r="F258" s="151" t="str">
        <f t="shared" si="40"/>
        <v>3</v>
      </c>
      <c r="G258" s="151">
        <v>10</v>
      </c>
      <c r="H258" s="152" t="str">
        <f t="shared" si="46"/>
        <v>5/10</v>
      </c>
      <c r="I258" s="153" t="s">
        <v>2179</v>
      </c>
      <c r="J258" s="154" t="s">
        <v>1515</v>
      </c>
      <c r="K258" s="151" t="s">
        <v>2180</v>
      </c>
      <c r="L258" s="155">
        <v>62.49</v>
      </c>
      <c r="M258" s="155">
        <v>51.68</v>
      </c>
      <c r="N258" s="156">
        <v>18000</v>
      </c>
      <c r="O258" s="157">
        <f t="shared" si="45"/>
        <v>1124820</v>
      </c>
      <c r="P258" s="156">
        <f t="shared" si="41"/>
        <v>21765.09</v>
      </c>
      <c r="Q258" s="143">
        <f t="shared" si="39"/>
        <v>1124819.8511999999</v>
      </c>
      <c r="R258" s="158">
        <v>11170</v>
      </c>
      <c r="S258" s="143">
        <f t="shared" si="42"/>
        <v>1124820</v>
      </c>
      <c r="T258" s="143">
        <f t="shared" si="43"/>
        <v>0</v>
      </c>
      <c r="U258" s="143">
        <f t="shared" si="44"/>
        <v>6830</v>
      </c>
    </row>
    <row r="259" spans="1:21" ht="14.25" x14ac:dyDescent="0.15">
      <c r="A259" s="150">
        <v>256</v>
      </c>
      <c r="B259" s="151">
        <v>4</v>
      </c>
      <c r="C259" s="151">
        <v>2</v>
      </c>
      <c r="D259" s="151">
        <v>703</v>
      </c>
      <c r="E259" s="151" t="str">
        <f t="shared" si="49"/>
        <v>7</v>
      </c>
      <c r="F259" s="151" t="str">
        <f t="shared" si="40"/>
        <v>3</v>
      </c>
      <c r="G259" s="151">
        <v>10</v>
      </c>
      <c r="H259" s="152" t="str">
        <f t="shared" si="46"/>
        <v>7/10</v>
      </c>
      <c r="I259" s="153" t="s">
        <v>2179</v>
      </c>
      <c r="J259" s="154" t="s">
        <v>1515</v>
      </c>
      <c r="K259" s="151" t="s">
        <v>2180</v>
      </c>
      <c r="L259" s="155">
        <v>62.49</v>
      </c>
      <c r="M259" s="155">
        <v>51.68</v>
      </c>
      <c r="N259" s="156">
        <v>18000</v>
      </c>
      <c r="O259" s="157">
        <f t="shared" si="45"/>
        <v>1124820</v>
      </c>
      <c r="P259" s="156">
        <f t="shared" si="41"/>
        <v>21765.09</v>
      </c>
      <c r="Q259" s="143">
        <f t="shared" si="39"/>
        <v>1124819.8511999999</v>
      </c>
      <c r="R259" s="158">
        <v>11250</v>
      </c>
      <c r="S259" s="143">
        <f t="shared" si="42"/>
        <v>1124820</v>
      </c>
      <c r="T259" s="143">
        <f t="shared" si="43"/>
        <v>0</v>
      </c>
      <c r="U259" s="143">
        <f t="shared" si="44"/>
        <v>6750</v>
      </c>
    </row>
    <row r="260" spans="1:21" ht="14.25" x14ac:dyDescent="0.15">
      <c r="A260" s="150">
        <v>257</v>
      </c>
      <c r="B260" s="151">
        <v>4</v>
      </c>
      <c r="C260" s="151">
        <v>2</v>
      </c>
      <c r="D260" s="151">
        <v>902</v>
      </c>
      <c r="E260" s="151" t="str">
        <f t="shared" si="49"/>
        <v>9</v>
      </c>
      <c r="F260" s="151" t="str">
        <f t="shared" si="40"/>
        <v>2</v>
      </c>
      <c r="G260" s="151">
        <v>10</v>
      </c>
      <c r="H260" s="152" t="str">
        <f t="shared" si="46"/>
        <v>9/10</v>
      </c>
      <c r="I260" s="153" t="s">
        <v>2179</v>
      </c>
      <c r="J260" s="154" t="s">
        <v>196</v>
      </c>
      <c r="K260" s="151" t="s">
        <v>2180</v>
      </c>
      <c r="L260" s="155">
        <v>62.49</v>
      </c>
      <c r="M260" s="155">
        <v>51.68</v>
      </c>
      <c r="N260" s="156">
        <v>18000</v>
      </c>
      <c r="O260" s="157">
        <f t="shared" si="45"/>
        <v>1124820</v>
      </c>
      <c r="P260" s="156">
        <f t="shared" si="41"/>
        <v>21765.09</v>
      </c>
      <c r="Q260" s="143">
        <f t="shared" ref="Q260:Q323" si="50">P260*M260</f>
        <v>1124819.8511999999</v>
      </c>
      <c r="R260" s="158">
        <v>11170</v>
      </c>
      <c r="S260" s="143">
        <f t="shared" si="42"/>
        <v>1124820</v>
      </c>
      <c r="T260" s="143">
        <f t="shared" si="43"/>
        <v>0</v>
      </c>
      <c r="U260" s="143">
        <f t="shared" si="44"/>
        <v>6830</v>
      </c>
    </row>
    <row r="261" spans="1:21" ht="14.25" x14ac:dyDescent="0.15">
      <c r="A261" s="150">
        <v>258</v>
      </c>
      <c r="B261" s="151">
        <v>4</v>
      </c>
      <c r="C261" s="151">
        <v>2</v>
      </c>
      <c r="D261" s="151">
        <v>903</v>
      </c>
      <c r="E261" s="151" t="str">
        <f t="shared" si="49"/>
        <v>9</v>
      </c>
      <c r="F261" s="151" t="str">
        <f t="shared" ref="F261:F324" si="51">RIGHT(D261,1)</f>
        <v>3</v>
      </c>
      <c r="G261" s="151">
        <v>10</v>
      </c>
      <c r="H261" s="152" t="str">
        <f t="shared" si="46"/>
        <v>9/10</v>
      </c>
      <c r="I261" s="153" t="s">
        <v>2179</v>
      </c>
      <c r="J261" s="154" t="s">
        <v>1515</v>
      </c>
      <c r="K261" s="151" t="s">
        <v>2180</v>
      </c>
      <c r="L261" s="155">
        <v>62.49</v>
      </c>
      <c r="M261" s="155">
        <v>51.68</v>
      </c>
      <c r="N261" s="156">
        <v>18000</v>
      </c>
      <c r="O261" s="157">
        <f t="shared" si="45"/>
        <v>1124820</v>
      </c>
      <c r="P261" s="156">
        <f t="shared" ref="P261:P324" si="52">ROUND(O261/M261,2)</f>
        <v>21765.09</v>
      </c>
      <c r="Q261" s="143">
        <f t="shared" si="50"/>
        <v>1124819.8511999999</v>
      </c>
      <c r="R261" s="158">
        <v>11170</v>
      </c>
      <c r="S261" s="143">
        <f t="shared" ref="S261:S324" si="53">ROUND(P261*M261,0)</f>
        <v>1124820</v>
      </c>
      <c r="T261" s="143">
        <f t="shared" ref="T261:T324" si="54">S261-O261</f>
        <v>0</v>
      </c>
      <c r="U261" s="143">
        <f t="shared" ref="U261:U324" si="55">N261-R261</f>
        <v>6830</v>
      </c>
    </row>
    <row r="262" spans="1:21" ht="14.25" x14ac:dyDescent="0.15">
      <c r="A262" s="150">
        <v>259</v>
      </c>
      <c r="B262" s="151">
        <v>4</v>
      </c>
      <c r="C262" s="151">
        <v>2</v>
      </c>
      <c r="D262" s="151">
        <v>1002</v>
      </c>
      <c r="E262" s="151" t="str">
        <f>LEFT(D262,2)</f>
        <v>10</v>
      </c>
      <c r="F262" s="151" t="str">
        <f t="shared" si="51"/>
        <v>2</v>
      </c>
      <c r="G262" s="151">
        <v>10</v>
      </c>
      <c r="H262" s="152" t="str">
        <f t="shared" si="46"/>
        <v>10/10</v>
      </c>
      <c r="I262" s="153" t="s">
        <v>2179</v>
      </c>
      <c r="J262" s="154" t="s">
        <v>196</v>
      </c>
      <c r="K262" s="151" t="s">
        <v>2180</v>
      </c>
      <c r="L262" s="155">
        <v>62.79</v>
      </c>
      <c r="M262" s="155">
        <v>51.92</v>
      </c>
      <c r="N262" s="156">
        <v>18000</v>
      </c>
      <c r="O262" s="157">
        <f t="shared" ref="O262:O325" si="56">ROUND(N262*L262,0)</f>
        <v>1130220</v>
      </c>
      <c r="P262" s="156">
        <f t="shared" si="52"/>
        <v>21768.49</v>
      </c>
      <c r="Q262" s="143">
        <f t="shared" si="50"/>
        <v>1130220.0008</v>
      </c>
      <c r="R262" s="158">
        <v>10557</v>
      </c>
      <c r="S262" s="143">
        <f t="shared" si="53"/>
        <v>1130220</v>
      </c>
      <c r="T262" s="143">
        <f t="shared" si="54"/>
        <v>0</v>
      </c>
      <c r="U262" s="143">
        <f t="shared" si="55"/>
        <v>7443</v>
      </c>
    </row>
    <row r="263" spans="1:21" ht="14.25" x14ac:dyDescent="0.15">
      <c r="A263" s="150">
        <v>260</v>
      </c>
      <c r="B263" s="151">
        <v>4</v>
      </c>
      <c r="C263" s="151">
        <v>2</v>
      </c>
      <c r="D263" s="151">
        <v>1003</v>
      </c>
      <c r="E263" s="151" t="str">
        <f>LEFT(D263,2)</f>
        <v>10</v>
      </c>
      <c r="F263" s="151" t="str">
        <f t="shared" si="51"/>
        <v>3</v>
      </c>
      <c r="G263" s="151">
        <v>10</v>
      </c>
      <c r="H263" s="152" t="str">
        <f t="shared" si="46"/>
        <v>10/10</v>
      </c>
      <c r="I263" s="153" t="s">
        <v>2179</v>
      </c>
      <c r="J263" s="154" t="s">
        <v>1515</v>
      </c>
      <c r="K263" s="151" t="s">
        <v>2180</v>
      </c>
      <c r="L263" s="155">
        <v>62.79</v>
      </c>
      <c r="M263" s="155">
        <v>51.92</v>
      </c>
      <c r="N263" s="156">
        <v>18000</v>
      </c>
      <c r="O263" s="157">
        <f t="shared" si="56"/>
        <v>1130220</v>
      </c>
      <c r="P263" s="156">
        <f t="shared" si="52"/>
        <v>21768.49</v>
      </c>
      <c r="Q263" s="143">
        <f t="shared" si="50"/>
        <v>1130220.0008</v>
      </c>
      <c r="R263" s="158">
        <v>10557</v>
      </c>
      <c r="S263" s="143">
        <f t="shared" si="53"/>
        <v>1130220</v>
      </c>
      <c r="T263" s="143">
        <f t="shared" si="54"/>
        <v>0</v>
      </c>
      <c r="U263" s="143">
        <f t="shared" si="55"/>
        <v>7443</v>
      </c>
    </row>
    <row r="264" spans="1:21" ht="14.25" x14ac:dyDescent="0.15">
      <c r="A264" s="150">
        <v>261</v>
      </c>
      <c r="B264" s="151">
        <v>4</v>
      </c>
      <c r="C264" s="151">
        <v>3</v>
      </c>
      <c r="D264" s="151">
        <v>103</v>
      </c>
      <c r="E264" s="151" t="str">
        <f t="shared" ref="E264:E278" si="57">LEFT(D264,1)</f>
        <v>1</v>
      </c>
      <c r="F264" s="151" t="str">
        <f t="shared" si="51"/>
        <v>3</v>
      </c>
      <c r="G264" s="151">
        <v>10</v>
      </c>
      <c r="H264" s="152" t="str">
        <f t="shared" si="46"/>
        <v>1/10</v>
      </c>
      <c r="I264" s="153" t="s">
        <v>2179</v>
      </c>
      <c r="J264" s="154" t="s">
        <v>1515</v>
      </c>
      <c r="K264" s="151" t="s">
        <v>2180</v>
      </c>
      <c r="L264" s="155">
        <v>62.49</v>
      </c>
      <c r="M264" s="155">
        <v>51.68</v>
      </c>
      <c r="N264" s="156">
        <v>18000</v>
      </c>
      <c r="O264" s="157">
        <f t="shared" si="56"/>
        <v>1124820</v>
      </c>
      <c r="P264" s="156">
        <f t="shared" si="52"/>
        <v>21765.09</v>
      </c>
      <c r="Q264" s="143">
        <f t="shared" si="50"/>
        <v>1124819.8511999999</v>
      </c>
      <c r="R264" s="158">
        <v>10506</v>
      </c>
      <c r="S264" s="143">
        <f t="shared" si="53"/>
        <v>1124820</v>
      </c>
      <c r="T264" s="143">
        <f t="shared" si="54"/>
        <v>0</v>
      </c>
      <c r="U264" s="143">
        <f t="shared" si="55"/>
        <v>7494</v>
      </c>
    </row>
    <row r="265" spans="1:21" ht="14.25" x14ac:dyDescent="0.15">
      <c r="A265" s="150">
        <v>262</v>
      </c>
      <c r="B265" s="151">
        <v>4</v>
      </c>
      <c r="C265" s="151">
        <v>3</v>
      </c>
      <c r="D265" s="151">
        <v>201</v>
      </c>
      <c r="E265" s="151" t="str">
        <f t="shared" si="57"/>
        <v>2</v>
      </c>
      <c r="F265" s="151" t="str">
        <f t="shared" si="51"/>
        <v>1</v>
      </c>
      <c r="G265" s="151">
        <v>10</v>
      </c>
      <c r="H265" s="152" t="str">
        <f t="shared" si="46"/>
        <v>2/10</v>
      </c>
      <c r="I265" s="153" t="s">
        <v>2185</v>
      </c>
      <c r="J265" s="154" t="s">
        <v>191</v>
      </c>
      <c r="K265" s="151" t="s">
        <v>553</v>
      </c>
      <c r="L265" s="155">
        <v>76.5</v>
      </c>
      <c r="M265" s="155">
        <v>63.26</v>
      </c>
      <c r="N265" s="156">
        <v>18000</v>
      </c>
      <c r="O265" s="157">
        <f t="shared" si="56"/>
        <v>1377000</v>
      </c>
      <c r="P265" s="156">
        <f t="shared" si="52"/>
        <v>21767.31</v>
      </c>
      <c r="Q265" s="143">
        <f t="shared" si="50"/>
        <v>1377000.0305999999</v>
      </c>
      <c r="R265" s="158">
        <v>10600</v>
      </c>
      <c r="S265" s="143">
        <f t="shared" si="53"/>
        <v>1377000</v>
      </c>
      <c r="T265" s="143">
        <f t="shared" si="54"/>
        <v>0</v>
      </c>
      <c r="U265" s="143">
        <f t="shared" si="55"/>
        <v>7400</v>
      </c>
    </row>
    <row r="266" spans="1:21" ht="14.25" x14ac:dyDescent="0.15">
      <c r="A266" s="150">
        <v>263</v>
      </c>
      <c r="B266" s="151">
        <v>4</v>
      </c>
      <c r="C266" s="151">
        <v>3</v>
      </c>
      <c r="D266" s="151">
        <v>202</v>
      </c>
      <c r="E266" s="151" t="str">
        <f t="shared" si="57"/>
        <v>2</v>
      </c>
      <c r="F266" s="151" t="str">
        <f t="shared" si="51"/>
        <v>2</v>
      </c>
      <c r="G266" s="151">
        <v>10</v>
      </c>
      <c r="H266" s="152" t="str">
        <f t="shared" si="46"/>
        <v>2/10</v>
      </c>
      <c r="I266" s="153" t="s">
        <v>2179</v>
      </c>
      <c r="J266" s="154" t="s">
        <v>196</v>
      </c>
      <c r="K266" s="151" t="s">
        <v>2180</v>
      </c>
      <c r="L266" s="155">
        <v>62.49</v>
      </c>
      <c r="M266" s="155">
        <v>51.68</v>
      </c>
      <c r="N266" s="156">
        <v>18000</v>
      </c>
      <c r="O266" s="157">
        <f t="shared" si="56"/>
        <v>1124820</v>
      </c>
      <c r="P266" s="156">
        <f t="shared" si="52"/>
        <v>21765.09</v>
      </c>
      <c r="Q266" s="143">
        <f t="shared" si="50"/>
        <v>1124819.8511999999</v>
      </c>
      <c r="R266" s="158">
        <v>10656</v>
      </c>
      <c r="S266" s="143">
        <f t="shared" si="53"/>
        <v>1124820</v>
      </c>
      <c r="T266" s="143">
        <f t="shared" si="54"/>
        <v>0</v>
      </c>
      <c r="U266" s="143">
        <f t="shared" si="55"/>
        <v>7344</v>
      </c>
    </row>
    <row r="267" spans="1:21" ht="14.25" x14ac:dyDescent="0.15">
      <c r="A267" s="150">
        <v>264</v>
      </c>
      <c r="B267" s="151">
        <v>4</v>
      </c>
      <c r="C267" s="151">
        <v>3</v>
      </c>
      <c r="D267" s="151">
        <v>203</v>
      </c>
      <c r="E267" s="151" t="str">
        <f t="shared" si="57"/>
        <v>2</v>
      </c>
      <c r="F267" s="151" t="str">
        <f t="shared" si="51"/>
        <v>3</v>
      </c>
      <c r="G267" s="151">
        <v>10</v>
      </c>
      <c r="H267" s="152" t="str">
        <f t="shared" si="46"/>
        <v>2/10</v>
      </c>
      <c r="I267" s="153" t="s">
        <v>2179</v>
      </c>
      <c r="J267" s="154" t="s">
        <v>1515</v>
      </c>
      <c r="K267" s="151" t="s">
        <v>2180</v>
      </c>
      <c r="L267" s="155">
        <v>62.49</v>
      </c>
      <c r="M267" s="155">
        <v>51.68</v>
      </c>
      <c r="N267" s="156">
        <v>18000</v>
      </c>
      <c r="O267" s="157">
        <f t="shared" si="56"/>
        <v>1124820</v>
      </c>
      <c r="P267" s="156">
        <f t="shared" si="52"/>
        <v>21765.09</v>
      </c>
      <c r="Q267" s="143">
        <f t="shared" si="50"/>
        <v>1124819.8511999999</v>
      </c>
      <c r="R267" s="158">
        <v>10656</v>
      </c>
      <c r="S267" s="143">
        <f t="shared" si="53"/>
        <v>1124820</v>
      </c>
      <c r="T267" s="143">
        <f t="shared" si="54"/>
        <v>0</v>
      </c>
      <c r="U267" s="143">
        <f t="shared" si="55"/>
        <v>7344</v>
      </c>
    </row>
    <row r="268" spans="1:21" ht="14.25" x14ac:dyDescent="0.15">
      <c r="A268" s="150">
        <v>265</v>
      </c>
      <c r="B268" s="151">
        <v>4</v>
      </c>
      <c r="C268" s="151">
        <v>3</v>
      </c>
      <c r="D268" s="151">
        <v>302</v>
      </c>
      <c r="E268" s="151" t="str">
        <f t="shared" si="57"/>
        <v>3</v>
      </c>
      <c r="F268" s="151" t="str">
        <f t="shared" si="51"/>
        <v>2</v>
      </c>
      <c r="G268" s="151">
        <v>10</v>
      </c>
      <c r="H268" s="152" t="str">
        <f t="shared" si="46"/>
        <v>3/10</v>
      </c>
      <c r="I268" s="153" t="s">
        <v>2179</v>
      </c>
      <c r="J268" s="154" t="s">
        <v>196</v>
      </c>
      <c r="K268" s="151" t="s">
        <v>2180</v>
      </c>
      <c r="L268" s="155">
        <v>62.49</v>
      </c>
      <c r="M268" s="155">
        <v>51.68</v>
      </c>
      <c r="N268" s="156">
        <v>18000</v>
      </c>
      <c r="O268" s="157">
        <f t="shared" si="56"/>
        <v>1124820</v>
      </c>
      <c r="P268" s="156">
        <f t="shared" si="52"/>
        <v>21765.09</v>
      </c>
      <c r="Q268" s="143">
        <f t="shared" si="50"/>
        <v>1124819.8511999999</v>
      </c>
      <c r="R268" s="158">
        <v>11090</v>
      </c>
      <c r="S268" s="143">
        <f t="shared" si="53"/>
        <v>1124820</v>
      </c>
      <c r="T268" s="143">
        <f t="shared" si="54"/>
        <v>0</v>
      </c>
      <c r="U268" s="143">
        <f t="shared" si="55"/>
        <v>6910</v>
      </c>
    </row>
    <row r="269" spans="1:21" ht="14.25" x14ac:dyDescent="0.15">
      <c r="A269" s="150">
        <v>266</v>
      </c>
      <c r="B269" s="151">
        <v>4</v>
      </c>
      <c r="C269" s="151">
        <v>3</v>
      </c>
      <c r="D269" s="151">
        <v>303</v>
      </c>
      <c r="E269" s="151" t="str">
        <f t="shared" si="57"/>
        <v>3</v>
      </c>
      <c r="F269" s="151" t="str">
        <f t="shared" si="51"/>
        <v>3</v>
      </c>
      <c r="G269" s="151">
        <v>10</v>
      </c>
      <c r="H269" s="152" t="str">
        <f t="shared" si="46"/>
        <v>3/10</v>
      </c>
      <c r="I269" s="153" t="s">
        <v>2179</v>
      </c>
      <c r="J269" s="154" t="s">
        <v>1515</v>
      </c>
      <c r="K269" s="151" t="s">
        <v>2180</v>
      </c>
      <c r="L269" s="155">
        <v>62.49</v>
      </c>
      <c r="M269" s="155">
        <v>51.68</v>
      </c>
      <c r="N269" s="156">
        <v>18000</v>
      </c>
      <c r="O269" s="157">
        <f t="shared" si="56"/>
        <v>1124820</v>
      </c>
      <c r="P269" s="156">
        <f t="shared" si="52"/>
        <v>21765.09</v>
      </c>
      <c r="Q269" s="143">
        <f t="shared" si="50"/>
        <v>1124819.8511999999</v>
      </c>
      <c r="R269" s="158">
        <v>11090</v>
      </c>
      <c r="S269" s="143">
        <f t="shared" si="53"/>
        <v>1124820</v>
      </c>
      <c r="T269" s="143">
        <f t="shared" si="54"/>
        <v>0</v>
      </c>
      <c r="U269" s="143">
        <f t="shared" si="55"/>
        <v>6910</v>
      </c>
    </row>
    <row r="270" spans="1:21" ht="14.25" x14ac:dyDescent="0.15">
      <c r="A270" s="150">
        <v>267</v>
      </c>
      <c r="B270" s="151">
        <v>4</v>
      </c>
      <c r="C270" s="151">
        <v>3</v>
      </c>
      <c r="D270" s="151">
        <v>402</v>
      </c>
      <c r="E270" s="151" t="str">
        <f t="shared" si="57"/>
        <v>4</v>
      </c>
      <c r="F270" s="151" t="str">
        <f t="shared" si="51"/>
        <v>2</v>
      </c>
      <c r="G270" s="151">
        <v>10</v>
      </c>
      <c r="H270" s="152" t="str">
        <f t="shared" si="46"/>
        <v>4/10</v>
      </c>
      <c r="I270" s="153" t="s">
        <v>2179</v>
      </c>
      <c r="J270" s="154" t="s">
        <v>196</v>
      </c>
      <c r="K270" s="151" t="s">
        <v>2180</v>
      </c>
      <c r="L270" s="155">
        <v>62.49</v>
      </c>
      <c r="M270" s="155">
        <v>51.68</v>
      </c>
      <c r="N270" s="156">
        <v>18000</v>
      </c>
      <c r="O270" s="157">
        <f t="shared" si="56"/>
        <v>1124820</v>
      </c>
      <c r="P270" s="156">
        <f t="shared" si="52"/>
        <v>21765.09</v>
      </c>
      <c r="Q270" s="143">
        <f t="shared" si="50"/>
        <v>1124819.8511999999</v>
      </c>
      <c r="R270" s="158">
        <v>11130</v>
      </c>
      <c r="S270" s="143">
        <f t="shared" si="53"/>
        <v>1124820</v>
      </c>
      <c r="T270" s="143">
        <f t="shared" si="54"/>
        <v>0</v>
      </c>
      <c r="U270" s="143">
        <f t="shared" si="55"/>
        <v>6870</v>
      </c>
    </row>
    <row r="271" spans="1:21" ht="14.25" x14ac:dyDescent="0.15">
      <c r="A271" s="150">
        <v>268</v>
      </c>
      <c r="B271" s="151">
        <v>4</v>
      </c>
      <c r="C271" s="151">
        <v>3</v>
      </c>
      <c r="D271" s="151">
        <v>403</v>
      </c>
      <c r="E271" s="151" t="str">
        <f t="shared" si="57"/>
        <v>4</v>
      </c>
      <c r="F271" s="151" t="str">
        <f t="shared" si="51"/>
        <v>3</v>
      </c>
      <c r="G271" s="151">
        <v>10</v>
      </c>
      <c r="H271" s="152" t="str">
        <f t="shared" si="46"/>
        <v>4/10</v>
      </c>
      <c r="I271" s="153" t="s">
        <v>2179</v>
      </c>
      <c r="J271" s="154" t="s">
        <v>1515</v>
      </c>
      <c r="K271" s="151" t="s">
        <v>2180</v>
      </c>
      <c r="L271" s="155">
        <v>62.49</v>
      </c>
      <c r="M271" s="155">
        <v>51.68</v>
      </c>
      <c r="N271" s="156">
        <v>18000</v>
      </c>
      <c r="O271" s="157">
        <f t="shared" si="56"/>
        <v>1124820</v>
      </c>
      <c r="P271" s="156">
        <f t="shared" si="52"/>
        <v>21765.09</v>
      </c>
      <c r="Q271" s="143">
        <f t="shared" si="50"/>
        <v>1124819.8511999999</v>
      </c>
      <c r="R271" s="158">
        <v>11130</v>
      </c>
      <c r="S271" s="143">
        <f t="shared" si="53"/>
        <v>1124820</v>
      </c>
      <c r="T271" s="143">
        <f t="shared" si="54"/>
        <v>0</v>
      </c>
      <c r="U271" s="143">
        <f t="shared" si="55"/>
        <v>6870</v>
      </c>
    </row>
    <row r="272" spans="1:21" ht="14.25" x14ac:dyDescent="0.15">
      <c r="A272" s="150">
        <v>269</v>
      </c>
      <c r="B272" s="151">
        <v>4</v>
      </c>
      <c r="C272" s="151">
        <v>3</v>
      </c>
      <c r="D272" s="151">
        <v>503</v>
      </c>
      <c r="E272" s="151" t="str">
        <f t="shared" si="57"/>
        <v>5</v>
      </c>
      <c r="F272" s="151" t="str">
        <f t="shared" si="51"/>
        <v>3</v>
      </c>
      <c r="G272" s="151">
        <v>10</v>
      </c>
      <c r="H272" s="152" t="str">
        <f t="shared" si="46"/>
        <v>5/10</v>
      </c>
      <c r="I272" s="153" t="s">
        <v>2179</v>
      </c>
      <c r="J272" s="154" t="s">
        <v>1515</v>
      </c>
      <c r="K272" s="151" t="s">
        <v>2180</v>
      </c>
      <c r="L272" s="155">
        <v>62.49</v>
      </c>
      <c r="M272" s="155">
        <v>51.68</v>
      </c>
      <c r="N272" s="156">
        <v>18000</v>
      </c>
      <c r="O272" s="157">
        <f t="shared" si="56"/>
        <v>1124820</v>
      </c>
      <c r="P272" s="156">
        <f t="shared" si="52"/>
        <v>21765.09</v>
      </c>
      <c r="Q272" s="143">
        <f t="shared" si="50"/>
        <v>1124819.8511999999</v>
      </c>
      <c r="R272" s="158">
        <v>11170</v>
      </c>
      <c r="S272" s="143">
        <f t="shared" si="53"/>
        <v>1124820</v>
      </c>
      <c r="T272" s="143">
        <f t="shared" si="54"/>
        <v>0</v>
      </c>
      <c r="U272" s="143">
        <f t="shared" si="55"/>
        <v>6830</v>
      </c>
    </row>
    <row r="273" spans="1:21" ht="14.25" x14ac:dyDescent="0.15">
      <c r="A273" s="150">
        <v>270</v>
      </c>
      <c r="B273" s="151">
        <v>4</v>
      </c>
      <c r="C273" s="151">
        <v>3</v>
      </c>
      <c r="D273" s="151">
        <v>603</v>
      </c>
      <c r="E273" s="151" t="str">
        <f t="shared" si="57"/>
        <v>6</v>
      </c>
      <c r="F273" s="151" t="str">
        <f t="shared" si="51"/>
        <v>3</v>
      </c>
      <c r="G273" s="151">
        <v>10</v>
      </c>
      <c r="H273" s="152" t="str">
        <f t="shared" si="46"/>
        <v>6/10</v>
      </c>
      <c r="I273" s="153" t="s">
        <v>2179</v>
      </c>
      <c r="J273" s="154" t="s">
        <v>1515</v>
      </c>
      <c r="K273" s="151" t="s">
        <v>2180</v>
      </c>
      <c r="L273" s="155">
        <v>62.49</v>
      </c>
      <c r="M273" s="155">
        <v>51.68</v>
      </c>
      <c r="N273" s="156">
        <v>18000</v>
      </c>
      <c r="O273" s="157">
        <f t="shared" si="56"/>
        <v>1124820</v>
      </c>
      <c r="P273" s="156">
        <f t="shared" si="52"/>
        <v>21765.09</v>
      </c>
      <c r="Q273" s="143">
        <f t="shared" si="50"/>
        <v>1124819.8511999999</v>
      </c>
      <c r="R273" s="158">
        <v>11210</v>
      </c>
      <c r="S273" s="143">
        <f t="shared" si="53"/>
        <v>1124820</v>
      </c>
      <c r="T273" s="143">
        <f t="shared" si="54"/>
        <v>0</v>
      </c>
      <c r="U273" s="143">
        <f t="shared" si="55"/>
        <v>6790</v>
      </c>
    </row>
    <row r="274" spans="1:21" ht="14.25" x14ac:dyDescent="0.15">
      <c r="A274" s="150">
        <v>271</v>
      </c>
      <c r="B274" s="151">
        <v>4</v>
      </c>
      <c r="C274" s="151">
        <v>3</v>
      </c>
      <c r="D274" s="151">
        <v>702</v>
      </c>
      <c r="E274" s="151" t="str">
        <f t="shared" si="57"/>
        <v>7</v>
      </c>
      <c r="F274" s="151" t="str">
        <f t="shared" si="51"/>
        <v>2</v>
      </c>
      <c r="G274" s="151">
        <v>10</v>
      </c>
      <c r="H274" s="152" t="str">
        <f t="shared" si="46"/>
        <v>7/10</v>
      </c>
      <c r="I274" s="153" t="s">
        <v>2179</v>
      </c>
      <c r="J274" s="154" t="s">
        <v>196</v>
      </c>
      <c r="K274" s="151" t="s">
        <v>2180</v>
      </c>
      <c r="L274" s="155">
        <v>62.49</v>
      </c>
      <c r="M274" s="155">
        <v>51.68</v>
      </c>
      <c r="N274" s="156">
        <v>18000</v>
      </c>
      <c r="O274" s="157">
        <f t="shared" si="56"/>
        <v>1124820</v>
      </c>
      <c r="P274" s="156">
        <f t="shared" si="52"/>
        <v>21765.09</v>
      </c>
      <c r="Q274" s="143">
        <f t="shared" si="50"/>
        <v>1124819.8511999999</v>
      </c>
      <c r="R274" s="158">
        <v>11250</v>
      </c>
      <c r="S274" s="143">
        <f t="shared" si="53"/>
        <v>1124820</v>
      </c>
      <c r="T274" s="143">
        <f t="shared" si="54"/>
        <v>0</v>
      </c>
      <c r="U274" s="143">
        <f t="shared" si="55"/>
        <v>6750</v>
      </c>
    </row>
    <row r="275" spans="1:21" ht="14.25" x14ac:dyDescent="0.15">
      <c r="A275" s="150">
        <v>272</v>
      </c>
      <c r="B275" s="151">
        <v>4</v>
      </c>
      <c r="C275" s="151">
        <v>3</v>
      </c>
      <c r="D275" s="151">
        <v>703</v>
      </c>
      <c r="E275" s="151" t="str">
        <f t="shared" si="57"/>
        <v>7</v>
      </c>
      <c r="F275" s="151" t="str">
        <f t="shared" si="51"/>
        <v>3</v>
      </c>
      <c r="G275" s="151">
        <v>10</v>
      </c>
      <c r="H275" s="152" t="str">
        <f t="shared" si="46"/>
        <v>7/10</v>
      </c>
      <c r="I275" s="153" t="s">
        <v>2179</v>
      </c>
      <c r="J275" s="154" t="s">
        <v>1515</v>
      </c>
      <c r="K275" s="151" t="s">
        <v>2180</v>
      </c>
      <c r="L275" s="155">
        <v>62.49</v>
      </c>
      <c r="M275" s="155">
        <v>51.68</v>
      </c>
      <c r="N275" s="156">
        <v>18000</v>
      </c>
      <c r="O275" s="157">
        <f t="shared" si="56"/>
        <v>1124820</v>
      </c>
      <c r="P275" s="156">
        <f t="shared" si="52"/>
        <v>21765.09</v>
      </c>
      <c r="Q275" s="143">
        <f t="shared" si="50"/>
        <v>1124819.8511999999</v>
      </c>
      <c r="R275" s="158">
        <v>11250</v>
      </c>
      <c r="S275" s="143">
        <f t="shared" si="53"/>
        <v>1124820</v>
      </c>
      <c r="T275" s="143">
        <f t="shared" si="54"/>
        <v>0</v>
      </c>
      <c r="U275" s="143">
        <f t="shared" si="55"/>
        <v>6750</v>
      </c>
    </row>
    <row r="276" spans="1:21" ht="14.25" x14ac:dyDescent="0.15">
      <c r="A276" s="150">
        <v>273</v>
      </c>
      <c r="B276" s="151">
        <v>4</v>
      </c>
      <c r="C276" s="151">
        <v>3</v>
      </c>
      <c r="D276" s="151">
        <v>802</v>
      </c>
      <c r="E276" s="151" t="str">
        <f t="shared" si="57"/>
        <v>8</v>
      </c>
      <c r="F276" s="151" t="str">
        <f t="shared" si="51"/>
        <v>2</v>
      </c>
      <c r="G276" s="151">
        <v>10</v>
      </c>
      <c r="H276" s="152" t="str">
        <f t="shared" si="46"/>
        <v>8/10</v>
      </c>
      <c r="I276" s="153" t="s">
        <v>2179</v>
      </c>
      <c r="J276" s="154" t="s">
        <v>196</v>
      </c>
      <c r="K276" s="151" t="s">
        <v>2180</v>
      </c>
      <c r="L276" s="155">
        <v>62.49</v>
      </c>
      <c r="M276" s="155">
        <v>51.68</v>
      </c>
      <c r="N276" s="156">
        <v>18000</v>
      </c>
      <c r="O276" s="157">
        <f t="shared" si="56"/>
        <v>1124820</v>
      </c>
      <c r="P276" s="156">
        <f t="shared" si="52"/>
        <v>21765.09</v>
      </c>
      <c r="Q276" s="143">
        <f t="shared" si="50"/>
        <v>1124819.8511999999</v>
      </c>
      <c r="R276" s="158">
        <v>11210</v>
      </c>
      <c r="S276" s="143">
        <f t="shared" si="53"/>
        <v>1124820</v>
      </c>
      <c r="T276" s="143">
        <f t="shared" si="54"/>
        <v>0</v>
      </c>
      <c r="U276" s="143">
        <f t="shared" si="55"/>
        <v>6790</v>
      </c>
    </row>
    <row r="277" spans="1:21" ht="14.25" x14ac:dyDescent="0.15">
      <c r="A277" s="150">
        <v>274</v>
      </c>
      <c r="B277" s="151">
        <v>4</v>
      </c>
      <c r="C277" s="151">
        <v>3</v>
      </c>
      <c r="D277" s="151">
        <v>804</v>
      </c>
      <c r="E277" s="151" t="str">
        <f t="shared" si="57"/>
        <v>8</v>
      </c>
      <c r="F277" s="151" t="str">
        <f t="shared" si="51"/>
        <v>4</v>
      </c>
      <c r="G277" s="151">
        <v>10</v>
      </c>
      <c r="H277" s="152" t="str">
        <f t="shared" ref="H277:H324" si="58">E277&amp;"/"&amp;G277</f>
        <v>8/10</v>
      </c>
      <c r="I277" s="153" t="s">
        <v>2185</v>
      </c>
      <c r="J277" s="154" t="s">
        <v>189</v>
      </c>
      <c r="K277" s="151" t="s">
        <v>553</v>
      </c>
      <c r="L277" s="155">
        <v>76.430000000000007</v>
      </c>
      <c r="M277" s="155">
        <v>63.2</v>
      </c>
      <c r="N277" s="156">
        <v>18000</v>
      </c>
      <c r="O277" s="157">
        <f t="shared" si="56"/>
        <v>1375740</v>
      </c>
      <c r="P277" s="156">
        <f t="shared" si="52"/>
        <v>21768.04</v>
      </c>
      <c r="Q277" s="143">
        <f t="shared" si="50"/>
        <v>1375740.128</v>
      </c>
      <c r="R277" s="158">
        <v>11154</v>
      </c>
      <c r="S277" s="143">
        <f t="shared" si="53"/>
        <v>1375740</v>
      </c>
      <c r="T277" s="143">
        <f t="shared" si="54"/>
        <v>0</v>
      </c>
      <c r="U277" s="143">
        <f t="shared" si="55"/>
        <v>6846</v>
      </c>
    </row>
    <row r="278" spans="1:21" ht="14.25" x14ac:dyDescent="0.15">
      <c r="A278" s="150">
        <v>275</v>
      </c>
      <c r="B278" s="151">
        <v>4</v>
      </c>
      <c r="C278" s="151">
        <v>3</v>
      </c>
      <c r="D278" s="151">
        <v>902</v>
      </c>
      <c r="E278" s="151" t="str">
        <f t="shared" si="57"/>
        <v>9</v>
      </c>
      <c r="F278" s="151" t="str">
        <f t="shared" si="51"/>
        <v>2</v>
      </c>
      <c r="G278" s="151">
        <v>10</v>
      </c>
      <c r="H278" s="152" t="str">
        <f t="shared" si="58"/>
        <v>9/10</v>
      </c>
      <c r="I278" s="153" t="s">
        <v>2179</v>
      </c>
      <c r="J278" s="154" t="s">
        <v>196</v>
      </c>
      <c r="K278" s="151" t="s">
        <v>2180</v>
      </c>
      <c r="L278" s="155">
        <v>62.49</v>
      </c>
      <c r="M278" s="155">
        <v>51.68</v>
      </c>
      <c r="N278" s="156">
        <v>18000</v>
      </c>
      <c r="O278" s="157">
        <f t="shared" si="56"/>
        <v>1124820</v>
      </c>
      <c r="P278" s="156">
        <f t="shared" si="52"/>
        <v>21765.09</v>
      </c>
      <c r="Q278" s="143">
        <f t="shared" si="50"/>
        <v>1124819.8511999999</v>
      </c>
      <c r="R278" s="158">
        <v>11170</v>
      </c>
      <c r="S278" s="143">
        <f t="shared" si="53"/>
        <v>1124820</v>
      </c>
      <c r="T278" s="143">
        <f t="shared" si="54"/>
        <v>0</v>
      </c>
      <c r="U278" s="143">
        <f t="shared" si="55"/>
        <v>6830</v>
      </c>
    </row>
    <row r="279" spans="1:21" ht="14.25" x14ac:dyDescent="0.15">
      <c r="A279" s="150">
        <v>276</v>
      </c>
      <c r="B279" s="151">
        <v>4</v>
      </c>
      <c r="C279" s="151">
        <v>3</v>
      </c>
      <c r="D279" s="151">
        <v>1002</v>
      </c>
      <c r="E279" s="151" t="str">
        <f>LEFT(D279,2)</f>
        <v>10</v>
      </c>
      <c r="F279" s="151" t="str">
        <f t="shared" si="51"/>
        <v>2</v>
      </c>
      <c r="G279" s="151">
        <v>10</v>
      </c>
      <c r="H279" s="152" t="str">
        <f t="shared" si="58"/>
        <v>10/10</v>
      </c>
      <c r="I279" s="153" t="s">
        <v>2179</v>
      </c>
      <c r="J279" s="154" t="s">
        <v>196</v>
      </c>
      <c r="K279" s="151" t="s">
        <v>2180</v>
      </c>
      <c r="L279" s="155">
        <v>62.79</v>
      </c>
      <c r="M279" s="155">
        <v>51.92</v>
      </c>
      <c r="N279" s="156">
        <v>18000</v>
      </c>
      <c r="O279" s="157">
        <f t="shared" si="56"/>
        <v>1130220</v>
      </c>
      <c r="P279" s="156">
        <f t="shared" si="52"/>
        <v>21768.49</v>
      </c>
      <c r="Q279" s="143">
        <f t="shared" si="50"/>
        <v>1130220.0008</v>
      </c>
      <c r="R279" s="158">
        <v>10557</v>
      </c>
      <c r="S279" s="143">
        <f t="shared" si="53"/>
        <v>1130220</v>
      </c>
      <c r="T279" s="143">
        <f t="shared" si="54"/>
        <v>0</v>
      </c>
      <c r="U279" s="143">
        <f t="shared" si="55"/>
        <v>7443</v>
      </c>
    </row>
    <row r="280" spans="1:21" ht="14.25" x14ac:dyDescent="0.15">
      <c r="A280" s="150">
        <v>277</v>
      </c>
      <c r="B280" s="151">
        <v>4</v>
      </c>
      <c r="C280" s="151">
        <v>3</v>
      </c>
      <c r="D280" s="151">
        <v>1003</v>
      </c>
      <c r="E280" s="151" t="str">
        <f>LEFT(D280,2)</f>
        <v>10</v>
      </c>
      <c r="F280" s="151" t="str">
        <f t="shared" si="51"/>
        <v>3</v>
      </c>
      <c r="G280" s="151">
        <v>10</v>
      </c>
      <c r="H280" s="152" t="str">
        <f t="shared" si="58"/>
        <v>10/10</v>
      </c>
      <c r="I280" s="153" t="s">
        <v>2179</v>
      </c>
      <c r="J280" s="154" t="s">
        <v>1515</v>
      </c>
      <c r="K280" s="151" t="s">
        <v>2180</v>
      </c>
      <c r="L280" s="155">
        <v>62.79</v>
      </c>
      <c r="M280" s="155">
        <v>51.92</v>
      </c>
      <c r="N280" s="156">
        <v>18000</v>
      </c>
      <c r="O280" s="157">
        <f t="shared" si="56"/>
        <v>1130220</v>
      </c>
      <c r="P280" s="156">
        <f t="shared" si="52"/>
        <v>21768.49</v>
      </c>
      <c r="Q280" s="143">
        <f t="shared" si="50"/>
        <v>1130220.0008</v>
      </c>
      <c r="R280" s="158">
        <v>10557</v>
      </c>
      <c r="S280" s="143">
        <f t="shared" si="53"/>
        <v>1130220</v>
      </c>
      <c r="T280" s="143">
        <f t="shared" si="54"/>
        <v>0</v>
      </c>
      <c r="U280" s="143">
        <f t="shared" si="55"/>
        <v>7443</v>
      </c>
    </row>
    <row r="281" spans="1:21" ht="14.25" x14ac:dyDescent="0.15">
      <c r="A281" s="150">
        <v>278</v>
      </c>
      <c r="B281" s="151">
        <v>4</v>
      </c>
      <c r="C281" s="151">
        <v>4</v>
      </c>
      <c r="D281" s="151">
        <v>102</v>
      </c>
      <c r="E281" s="151" t="str">
        <f t="shared" ref="E281:E298" si="59">LEFT(D281,1)</f>
        <v>1</v>
      </c>
      <c r="F281" s="151" t="str">
        <f t="shared" si="51"/>
        <v>2</v>
      </c>
      <c r="G281" s="151">
        <v>10</v>
      </c>
      <c r="H281" s="152" t="str">
        <f t="shared" si="58"/>
        <v>1/10</v>
      </c>
      <c r="I281" s="153" t="s">
        <v>2179</v>
      </c>
      <c r="J281" s="154" t="s">
        <v>196</v>
      </c>
      <c r="K281" s="151" t="s">
        <v>2180</v>
      </c>
      <c r="L281" s="155">
        <v>62.49</v>
      </c>
      <c r="M281" s="155">
        <v>51.68</v>
      </c>
      <c r="N281" s="156">
        <v>18000</v>
      </c>
      <c r="O281" s="157">
        <f t="shared" si="56"/>
        <v>1124820</v>
      </c>
      <c r="P281" s="156">
        <f t="shared" si="52"/>
        <v>21765.09</v>
      </c>
      <c r="Q281" s="143">
        <f t="shared" si="50"/>
        <v>1124819.8511999999</v>
      </c>
      <c r="R281" s="158">
        <v>10506</v>
      </c>
      <c r="S281" s="143">
        <f t="shared" si="53"/>
        <v>1124820</v>
      </c>
      <c r="T281" s="143">
        <f t="shared" si="54"/>
        <v>0</v>
      </c>
      <c r="U281" s="143">
        <f t="shared" si="55"/>
        <v>7494</v>
      </c>
    </row>
    <row r="282" spans="1:21" ht="14.25" x14ac:dyDescent="0.15">
      <c r="A282" s="150">
        <v>279</v>
      </c>
      <c r="B282" s="151">
        <v>4</v>
      </c>
      <c r="C282" s="151">
        <v>4</v>
      </c>
      <c r="D282" s="151">
        <v>103</v>
      </c>
      <c r="E282" s="151" t="str">
        <f t="shared" si="59"/>
        <v>1</v>
      </c>
      <c r="F282" s="151" t="str">
        <f t="shared" si="51"/>
        <v>3</v>
      </c>
      <c r="G282" s="151">
        <v>10</v>
      </c>
      <c r="H282" s="152" t="str">
        <f t="shared" si="58"/>
        <v>1/10</v>
      </c>
      <c r="I282" s="153" t="s">
        <v>2179</v>
      </c>
      <c r="J282" s="154" t="s">
        <v>2192</v>
      </c>
      <c r="K282" s="151" t="s">
        <v>2180</v>
      </c>
      <c r="L282" s="155">
        <v>37.700000000000003</v>
      </c>
      <c r="M282" s="155">
        <v>31.18</v>
      </c>
      <c r="N282" s="156">
        <v>18000</v>
      </c>
      <c r="O282" s="157">
        <f t="shared" si="56"/>
        <v>678600</v>
      </c>
      <c r="P282" s="156">
        <f t="shared" si="52"/>
        <v>21763.95</v>
      </c>
      <c r="Q282" s="143">
        <f t="shared" si="50"/>
        <v>678599.96100000001</v>
      </c>
      <c r="R282" s="158">
        <v>10506</v>
      </c>
      <c r="S282" s="143">
        <f t="shared" si="53"/>
        <v>678600</v>
      </c>
      <c r="T282" s="143">
        <f t="shared" si="54"/>
        <v>0</v>
      </c>
      <c r="U282" s="143">
        <f t="shared" si="55"/>
        <v>7494</v>
      </c>
    </row>
    <row r="283" spans="1:21" ht="14.25" x14ac:dyDescent="0.15">
      <c r="A283" s="150">
        <v>280</v>
      </c>
      <c r="B283" s="151">
        <v>4</v>
      </c>
      <c r="C283" s="151">
        <v>4</v>
      </c>
      <c r="D283" s="151">
        <v>202</v>
      </c>
      <c r="E283" s="151" t="str">
        <f t="shared" si="59"/>
        <v>2</v>
      </c>
      <c r="F283" s="151" t="str">
        <f t="shared" si="51"/>
        <v>2</v>
      </c>
      <c r="G283" s="151">
        <v>10</v>
      </c>
      <c r="H283" s="152" t="str">
        <f t="shared" si="58"/>
        <v>2/10</v>
      </c>
      <c r="I283" s="153" t="s">
        <v>2179</v>
      </c>
      <c r="J283" s="154" t="s">
        <v>196</v>
      </c>
      <c r="K283" s="151" t="s">
        <v>2180</v>
      </c>
      <c r="L283" s="155">
        <v>62.49</v>
      </c>
      <c r="M283" s="155">
        <v>51.68</v>
      </c>
      <c r="N283" s="156">
        <v>18000</v>
      </c>
      <c r="O283" s="157">
        <f t="shared" si="56"/>
        <v>1124820</v>
      </c>
      <c r="P283" s="156">
        <f t="shared" si="52"/>
        <v>21765.09</v>
      </c>
      <c r="Q283" s="143">
        <f t="shared" si="50"/>
        <v>1124819.8511999999</v>
      </c>
      <c r="R283" s="158">
        <v>10656</v>
      </c>
      <c r="S283" s="143">
        <f t="shared" si="53"/>
        <v>1124820</v>
      </c>
      <c r="T283" s="143">
        <f t="shared" si="54"/>
        <v>0</v>
      </c>
      <c r="U283" s="143">
        <f t="shared" si="55"/>
        <v>7344</v>
      </c>
    </row>
    <row r="284" spans="1:21" ht="14.25" x14ac:dyDescent="0.15">
      <c r="A284" s="150">
        <v>281</v>
      </c>
      <c r="B284" s="151">
        <v>4</v>
      </c>
      <c r="C284" s="151">
        <v>4</v>
      </c>
      <c r="D284" s="151">
        <v>203</v>
      </c>
      <c r="E284" s="151" t="str">
        <f t="shared" si="59"/>
        <v>2</v>
      </c>
      <c r="F284" s="151" t="str">
        <f t="shared" si="51"/>
        <v>3</v>
      </c>
      <c r="G284" s="151">
        <v>10</v>
      </c>
      <c r="H284" s="152" t="str">
        <f t="shared" si="58"/>
        <v>2/10</v>
      </c>
      <c r="I284" s="153" t="s">
        <v>2179</v>
      </c>
      <c r="J284" s="154" t="s">
        <v>1515</v>
      </c>
      <c r="K284" s="151" t="s">
        <v>2180</v>
      </c>
      <c r="L284" s="155">
        <v>62.49</v>
      </c>
      <c r="M284" s="155">
        <v>51.68</v>
      </c>
      <c r="N284" s="156">
        <v>18000</v>
      </c>
      <c r="O284" s="157">
        <f t="shared" si="56"/>
        <v>1124820</v>
      </c>
      <c r="P284" s="156">
        <f t="shared" si="52"/>
        <v>21765.09</v>
      </c>
      <c r="Q284" s="143">
        <f t="shared" si="50"/>
        <v>1124819.8511999999</v>
      </c>
      <c r="R284" s="158">
        <v>10656</v>
      </c>
      <c r="S284" s="143">
        <f t="shared" si="53"/>
        <v>1124820</v>
      </c>
      <c r="T284" s="143">
        <f t="shared" si="54"/>
        <v>0</v>
      </c>
      <c r="U284" s="143">
        <f t="shared" si="55"/>
        <v>7344</v>
      </c>
    </row>
    <row r="285" spans="1:21" ht="14.25" x14ac:dyDescent="0.15">
      <c r="A285" s="150">
        <v>282</v>
      </c>
      <c r="B285" s="151">
        <v>4</v>
      </c>
      <c r="C285" s="151">
        <v>4</v>
      </c>
      <c r="D285" s="151">
        <v>302</v>
      </c>
      <c r="E285" s="151" t="str">
        <f t="shared" si="59"/>
        <v>3</v>
      </c>
      <c r="F285" s="151" t="str">
        <f t="shared" si="51"/>
        <v>2</v>
      </c>
      <c r="G285" s="151">
        <v>10</v>
      </c>
      <c r="H285" s="152" t="str">
        <f t="shared" si="58"/>
        <v>3/10</v>
      </c>
      <c r="I285" s="153" t="s">
        <v>2179</v>
      </c>
      <c r="J285" s="154" t="s">
        <v>196</v>
      </c>
      <c r="K285" s="151" t="s">
        <v>2180</v>
      </c>
      <c r="L285" s="155">
        <v>62.49</v>
      </c>
      <c r="M285" s="155">
        <v>51.68</v>
      </c>
      <c r="N285" s="156">
        <v>18000</v>
      </c>
      <c r="O285" s="157">
        <f t="shared" si="56"/>
        <v>1124820</v>
      </c>
      <c r="P285" s="156">
        <f t="shared" si="52"/>
        <v>21765.09</v>
      </c>
      <c r="Q285" s="143">
        <f t="shared" si="50"/>
        <v>1124819.8511999999</v>
      </c>
      <c r="R285" s="158">
        <v>11090</v>
      </c>
      <c r="S285" s="143">
        <f t="shared" si="53"/>
        <v>1124820</v>
      </c>
      <c r="T285" s="143">
        <f t="shared" si="54"/>
        <v>0</v>
      </c>
      <c r="U285" s="143">
        <f t="shared" si="55"/>
        <v>6910</v>
      </c>
    </row>
    <row r="286" spans="1:21" ht="14.25" x14ac:dyDescent="0.15">
      <c r="A286" s="150">
        <v>283</v>
      </c>
      <c r="B286" s="151">
        <v>4</v>
      </c>
      <c r="C286" s="151">
        <v>4</v>
      </c>
      <c r="D286" s="151">
        <v>303</v>
      </c>
      <c r="E286" s="151" t="str">
        <f t="shared" si="59"/>
        <v>3</v>
      </c>
      <c r="F286" s="151" t="str">
        <f t="shared" si="51"/>
        <v>3</v>
      </c>
      <c r="G286" s="151">
        <v>10</v>
      </c>
      <c r="H286" s="152" t="str">
        <f t="shared" si="58"/>
        <v>3/10</v>
      </c>
      <c r="I286" s="153" t="s">
        <v>2179</v>
      </c>
      <c r="J286" s="154" t="s">
        <v>1515</v>
      </c>
      <c r="K286" s="151" t="s">
        <v>2180</v>
      </c>
      <c r="L286" s="155">
        <v>62.49</v>
      </c>
      <c r="M286" s="155">
        <v>51.68</v>
      </c>
      <c r="N286" s="156">
        <v>18000</v>
      </c>
      <c r="O286" s="157">
        <f t="shared" si="56"/>
        <v>1124820</v>
      </c>
      <c r="P286" s="156">
        <f t="shared" si="52"/>
        <v>21765.09</v>
      </c>
      <c r="Q286" s="143">
        <f t="shared" si="50"/>
        <v>1124819.8511999999</v>
      </c>
      <c r="R286" s="158">
        <v>11090</v>
      </c>
      <c r="S286" s="143">
        <f t="shared" si="53"/>
        <v>1124820</v>
      </c>
      <c r="T286" s="143">
        <f t="shared" si="54"/>
        <v>0</v>
      </c>
      <c r="U286" s="143">
        <f t="shared" si="55"/>
        <v>6910</v>
      </c>
    </row>
    <row r="287" spans="1:21" ht="14.25" x14ac:dyDescent="0.15">
      <c r="A287" s="150">
        <v>284</v>
      </c>
      <c r="B287" s="151">
        <v>4</v>
      </c>
      <c r="C287" s="151">
        <v>4</v>
      </c>
      <c r="D287" s="151">
        <v>402</v>
      </c>
      <c r="E287" s="151" t="str">
        <f t="shared" si="59"/>
        <v>4</v>
      </c>
      <c r="F287" s="151" t="str">
        <f t="shared" si="51"/>
        <v>2</v>
      </c>
      <c r="G287" s="151">
        <v>10</v>
      </c>
      <c r="H287" s="152" t="str">
        <f t="shared" si="58"/>
        <v>4/10</v>
      </c>
      <c r="I287" s="153" t="s">
        <v>2179</v>
      </c>
      <c r="J287" s="154" t="s">
        <v>196</v>
      </c>
      <c r="K287" s="151" t="s">
        <v>2180</v>
      </c>
      <c r="L287" s="155">
        <v>62.49</v>
      </c>
      <c r="M287" s="155">
        <v>51.68</v>
      </c>
      <c r="N287" s="156">
        <v>18000</v>
      </c>
      <c r="O287" s="157">
        <f t="shared" si="56"/>
        <v>1124820</v>
      </c>
      <c r="P287" s="156">
        <f t="shared" si="52"/>
        <v>21765.09</v>
      </c>
      <c r="Q287" s="143">
        <f t="shared" si="50"/>
        <v>1124819.8511999999</v>
      </c>
      <c r="R287" s="158">
        <v>11130</v>
      </c>
      <c r="S287" s="143">
        <f t="shared" si="53"/>
        <v>1124820</v>
      </c>
      <c r="T287" s="143">
        <f t="shared" si="54"/>
        <v>0</v>
      </c>
      <c r="U287" s="143">
        <f t="shared" si="55"/>
        <v>6870</v>
      </c>
    </row>
    <row r="288" spans="1:21" ht="14.25" x14ac:dyDescent="0.15">
      <c r="A288" s="150">
        <v>285</v>
      </c>
      <c r="B288" s="151">
        <v>4</v>
      </c>
      <c r="C288" s="151">
        <v>4</v>
      </c>
      <c r="D288" s="151">
        <v>403</v>
      </c>
      <c r="E288" s="151" t="str">
        <f t="shared" si="59"/>
        <v>4</v>
      </c>
      <c r="F288" s="151" t="str">
        <f t="shared" si="51"/>
        <v>3</v>
      </c>
      <c r="G288" s="151">
        <v>10</v>
      </c>
      <c r="H288" s="152" t="str">
        <f t="shared" si="58"/>
        <v>4/10</v>
      </c>
      <c r="I288" s="153" t="s">
        <v>2179</v>
      </c>
      <c r="J288" s="154" t="s">
        <v>1515</v>
      </c>
      <c r="K288" s="151" t="s">
        <v>2180</v>
      </c>
      <c r="L288" s="155">
        <v>62.49</v>
      </c>
      <c r="M288" s="155">
        <v>51.68</v>
      </c>
      <c r="N288" s="156">
        <v>18000</v>
      </c>
      <c r="O288" s="157">
        <f t="shared" si="56"/>
        <v>1124820</v>
      </c>
      <c r="P288" s="156">
        <f t="shared" si="52"/>
        <v>21765.09</v>
      </c>
      <c r="Q288" s="143">
        <f t="shared" si="50"/>
        <v>1124819.8511999999</v>
      </c>
      <c r="R288" s="158">
        <v>11130</v>
      </c>
      <c r="S288" s="143">
        <f t="shared" si="53"/>
        <v>1124820</v>
      </c>
      <c r="T288" s="143">
        <f t="shared" si="54"/>
        <v>0</v>
      </c>
      <c r="U288" s="143">
        <f t="shared" si="55"/>
        <v>6870</v>
      </c>
    </row>
    <row r="289" spans="1:21" ht="14.25" x14ac:dyDescent="0.15">
      <c r="A289" s="150">
        <v>286</v>
      </c>
      <c r="B289" s="151">
        <v>4</v>
      </c>
      <c r="C289" s="151">
        <v>4</v>
      </c>
      <c r="D289" s="151">
        <v>502</v>
      </c>
      <c r="E289" s="151" t="str">
        <f t="shared" si="59"/>
        <v>5</v>
      </c>
      <c r="F289" s="151" t="str">
        <f t="shared" si="51"/>
        <v>2</v>
      </c>
      <c r="G289" s="151">
        <v>10</v>
      </c>
      <c r="H289" s="152" t="str">
        <f t="shared" si="58"/>
        <v>5/10</v>
      </c>
      <c r="I289" s="153" t="s">
        <v>2179</v>
      </c>
      <c r="J289" s="154" t="s">
        <v>196</v>
      </c>
      <c r="K289" s="151" t="s">
        <v>2180</v>
      </c>
      <c r="L289" s="155">
        <v>62.49</v>
      </c>
      <c r="M289" s="155">
        <v>51.68</v>
      </c>
      <c r="N289" s="156">
        <v>18000</v>
      </c>
      <c r="O289" s="157">
        <f t="shared" si="56"/>
        <v>1124820</v>
      </c>
      <c r="P289" s="156">
        <f t="shared" si="52"/>
        <v>21765.09</v>
      </c>
      <c r="Q289" s="143">
        <f t="shared" si="50"/>
        <v>1124819.8511999999</v>
      </c>
      <c r="R289" s="158">
        <v>11170</v>
      </c>
      <c r="S289" s="143">
        <f t="shared" si="53"/>
        <v>1124820</v>
      </c>
      <c r="T289" s="143">
        <f t="shared" si="54"/>
        <v>0</v>
      </c>
      <c r="U289" s="143">
        <f t="shared" si="55"/>
        <v>6830</v>
      </c>
    </row>
    <row r="290" spans="1:21" ht="14.25" x14ac:dyDescent="0.15">
      <c r="A290" s="150">
        <v>287</v>
      </c>
      <c r="B290" s="151">
        <v>4</v>
      </c>
      <c r="C290" s="151">
        <v>4</v>
      </c>
      <c r="D290" s="151">
        <v>503</v>
      </c>
      <c r="E290" s="151" t="str">
        <f t="shared" si="59"/>
        <v>5</v>
      </c>
      <c r="F290" s="151" t="str">
        <f t="shared" si="51"/>
        <v>3</v>
      </c>
      <c r="G290" s="151">
        <v>10</v>
      </c>
      <c r="H290" s="152" t="str">
        <f t="shared" si="58"/>
        <v>5/10</v>
      </c>
      <c r="I290" s="153" t="s">
        <v>2179</v>
      </c>
      <c r="J290" s="154" t="s">
        <v>1515</v>
      </c>
      <c r="K290" s="151" t="s">
        <v>2180</v>
      </c>
      <c r="L290" s="155">
        <v>62.49</v>
      </c>
      <c r="M290" s="155">
        <v>51.68</v>
      </c>
      <c r="N290" s="156">
        <v>18000</v>
      </c>
      <c r="O290" s="157">
        <f t="shared" si="56"/>
        <v>1124820</v>
      </c>
      <c r="P290" s="156">
        <f t="shared" si="52"/>
        <v>21765.09</v>
      </c>
      <c r="Q290" s="143">
        <f t="shared" si="50"/>
        <v>1124819.8511999999</v>
      </c>
      <c r="R290" s="158">
        <v>11170</v>
      </c>
      <c r="S290" s="143">
        <f t="shared" si="53"/>
        <v>1124820</v>
      </c>
      <c r="T290" s="143">
        <f t="shared" si="54"/>
        <v>0</v>
      </c>
      <c r="U290" s="143">
        <f t="shared" si="55"/>
        <v>6830</v>
      </c>
    </row>
    <row r="291" spans="1:21" ht="14.25" x14ac:dyDescent="0.15">
      <c r="A291" s="150">
        <v>288</v>
      </c>
      <c r="B291" s="151">
        <v>4</v>
      </c>
      <c r="C291" s="151">
        <v>4</v>
      </c>
      <c r="D291" s="151">
        <v>602</v>
      </c>
      <c r="E291" s="151" t="str">
        <f t="shared" si="59"/>
        <v>6</v>
      </c>
      <c r="F291" s="151" t="str">
        <f t="shared" si="51"/>
        <v>2</v>
      </c>
      <c r="G291" s="151">
        <v>10</v>
      </c>
      <c r="H291" s="152" t="str">
        <f t="shared" si="58"/>
        <v>6/10</v>
      </c>
      <c r="I291" s="153" t="s">
        <v>2179</v>
      </c>
      <c r="J291" s="154" t="s">
        <v>196</v>
      </c>
      <c r="K291" s="151" t="s">
        <v>2180</v>
      </c>
      <c r="L291" s="155">
        <v>62.49</v>
      </c>
      <c r="M291" s="155">
        <v>51.68</v>
      </c>
      <c r="N291" s="156">
        <v>18000</v>
      </c>
      <c r="O291" s="157">
        <f t="shared" si="56"/>
        <v>1124820</v>
      </c>
      <c r="P291" s="156">
        <f t="shared" si="52"/>
        <v>21765.09</v>
      </c>
      <c r="Q291" s="143">
        <f t="shared" si="50"/>
        <v>1124819.8511999999</v>
      </c>
      <c r="R291" s="158">
        <v>11210</v>
      </c>
      <c r="S291" s="143">
        <f t="shared" si="53"/>
        <v>1124820</v>
      </c>
      <c r="T291" s="143">
        <f t="shared" si="54"/>
        <v>0</v>
      </c>
      <c r="U291" s="143">
        <f t="shared" si="55"/>
        <v>6790</v>
      </c>
    </row>
    <row r="292" spans="1:21" ht="14.25" x14ac:dyDescent="0.15">
      <c r="A292" s="150">
        <v>289</v>
      </c>
      <c r="B292" s="151">
        <v>4</v>
      </c>
      <c r="C292" s="151">
        <v>4</v>
      </c>
      <c r="D292" s="151">
        <v>603</v>
      </c>
      <c r="E292" s="151" t="str">
        <f t="shared" si="59"/>
        <v>6</v>
      </c>
      <c r="F292" s="151" t="str">
        <f t="shared" si="51"/>
        <v>3</v>
      </c>
      <c r="G292" s="151">
        <v>10</v>
      </c>
      <c r="H292" s="152" t="str">
        <f t="shared" si="58"/>
        <v>6/10</v>
      </c>
      <c r="I292" s="153" t="s">
        <v>2179</v>
      </c>
      <c r="J292" s="154" t="s">
        <v>1515</v>
      </c>
      <c r="K292" s="151" t="s">
        <v>2180</v>
      </c>
      <c r="L292" s="155">
        <v>62.49</v>
      </c>
      <c r="M292" s="155">
        <v>51.68</v>
      </c>
      <c r="N292" s="156">
        <v>18000</v>
      </c>
      <c r="O292" s="157">
        <f t="shared" si="56"/>
        <v>1124820</v>
      </c>
      <c r="P292" s="156">
        <f t="shared" si="52"/>
        <v>21765.09</v>
      </c>
      <c r="Q292" s="143">
        <f t="shared" si="50"/>
        <v>1124819.8511999999</v>
      </c>
      <c r="R292" s="158">
        <v>11210</v>
      </c>
      <c r="S292" s="143">
        <f t="shared" si="53"/>
        <v>1124820</v>
      </c>
      <c r="T292" s="143">
        <f t="shared" si="54"/>
        <v>0</v>
      </c>
      <c r="U292" s="143">
        <f t="shared" si="55"/>
        <v>6790</v>
      </c>
    </row>
    <row r="293" spans="1:21" ht="14.25" x14ac:dyDescent="0.15">
      <c r="A293" s="150">
        <v>290</v>
      </c>
      <c r="B293" s="151">
        <v>4</v>
      </c>
      <c r="C293" s="151">
        <v>4</v>
      </c>
      <c r="D293" s="151">
        <v>702</v>
      </c>
      <c r="E293" s="151" t="str">
        <f t="shared" si="59"/>
        <v>7</v>
      </c>
      <c r="F293" s="151" t="str">
        <f t="shared" si="51"/>
        <v>2</v>
      </c>
      <c r="G293" s="151">
        <v>10</v>
      </c>
      <c r="H293" s="152" t="str">
        <f t="shared" si="58"/>
        <v>7/10</v>
      </c>
      <c r="I293" s="153" t="s">
        <v>2179</v>
      </c>
      <c r="J293" s="154" t="s">
        <v>196</v>
      </c>
      <c r="K293" s="151" t="s">
        <v>2180</v>
      </c>
      <c r="L293" s="155">
        <v>62.49</v>
      </c>
      <c r="M293" s="155">
        <v>51.68</v>
      </c>
      <c r="N293" s="156">
        <v>18000</v>
      </c>
      <c r="O293" s="157">
        <f t="shared" si="56"/>
        <v>1124820</v>
      </c>
      <c r="P293" s="156">
        <f t="shared" si="52"/>
        <v>21765.09</v>
      </c>
      <c r="Q293" s="143">
        <f t="shared" si="50"/>
        <v>1124819.8511999999</v>
      </c>
      <c r="R293" s="158">
        <v>11250</v>
      </c>
      <c r="S293" s="143">
        <f t="shared" si="53"/>
        <v>1124820</v>
      </c>
      <c r="T293" s="143">
        <f t="shared" si="54"/>
        <v>0</v>
      </c>
      <c r="U293" s="143">
        <f t="shared" si="55"/>
        <v>6750</v>
      </c>
    </row>
    <row r="294" spans="1:21" ht="14.25" x14ac:dyDescent="0.15">
      <c r="A294" s="150">
        <v>291</v>
      </c>
      <c r="B294" s="151">
        <v>4</v>
      </c>
      <c r="C294" s="151">
        <v>4</v>
      </c>
      <c r="D294" s="151">
        <v>703</v>
      </c>
      <c r="E294" s="151" t="str">
        <f t="shared" si="59"/>
        <v>7</v>
      </c>
      <c r="F294" s="151" t="str">
        <f t="shared" si="51"/>
        <v>3</v>
      </c>
      <c r="G294" s="151">
        <v>10</v>
      </c>
      <c r="H294" s="152" t="str">
        <f t="shared" si="58"/>
        <v>7/10</v>
      </c>
      <c r="I294" s="153" t="s">
        <v>2179</v>
      </c>
      <c r="J294" s="154" t="s">
        <v>1515</v>
      </c>
      <c r="K294" s="151" t="s">
        <v>2180</v>
      </c>
      <c r="L294" s="155">
        <v>62.49</v>
      </c>
      <c r="M294" s="155">
        <v>51.68</v>
      </c>
      <c r="N294" s="156">
        <v>18000</v>
      </c>
      <c r="O294" s="157">
        <f t="shared" si="56"/>
        <v>1124820</v>
      </c>
      <c r="P294" s="156">
        <f t="shared" si="52"/>
        <v>21765.09</v>
      </c>
      <c r="Q294" s="143">
        <f t="shared" si="50"/>
        <v>1124819.8511999999</v>
      </c>
      <c r="R294" s="158">
        <v>11250</v>
      </c>
      <c r="S294" s="143">
        <f t="shared" si="53"/>
        <v>1124820</v>
      </c>
      <c r="T294" s="143">
        <f t="shared" si="54"/>
        <v>0</v>
      </c>
      <c r="U294" s="143">
        <f t="shared" si="55"/>
        <v>6750</v>
      </c>
    </row>
    <row r="295" spans="1:21" ht="14.25" x14ac:dyDescent="0.15">
      <c r="A295" s="150">
        <v>292</v>
      </c>
      <c r="B295" s="151">
        <v>4</v>
      </c>
      <c r="C295" s="151">
        <v>4</v>
      </c>
      <c r="D295" s="151">
        <v>802</v>
      </c>
      <c r="E295" s="151" t="str">
        <f t="shared" si="59"/>
        <v>8</v>
      </c>
      <c r="F295" s="151" t="str">
        <f t="shared" si="51"/>
        <v>2</v>
      </c>
      <c r="G295" s="151">
        <v>10</v>
      </c>
      <c r="H295" s="152" t="str">
        <f t="shared" si="58"/>
        <v>8/10</v>
      </c>
      <c r="I295" s="153" t="s">
        <v>2179</v>
      </c>
      <c r="J295" s="154" t="s">
        <v>196</v>
      </c>
      <c r="K295" s="151" t="s">
        <v>2180</v>
      </c>
      <c r="L295" s="155">
        <v>62.49</v>
      </c>
      <c r="M295" s="155">
        <v>51.68</v>
      </c>
      <c r="N295" s="156">
        <v>18000</v>
      </c>
      <c r="O295" s="157">
        <f t="shared" si="56"/>
        <v>1124820</v>
      </c>
      <c r="P295" s="156">
        <f t="shared" si="52"/>
        <v>21765.09</v>
      </c>
      <c r="Q295" s="143">
        <f t="shared" si="50"/>
        <v>1124819.8511999999</v>
      </c>
      <c r="R295" s="158">
        <v>11210</v>
      </c>
      <c r="S295" s="143">
        <f t="shared" si="53"/>
        <v>1124820</v>
      </c>
      <c r="T295" s="143">
        <f t="shared" si="54"/>
        <v>0</v>
      </c>
      <c r="U295" s="143">
        <f t="shared" si="55"/>
        <v>6790</v>
      </c>
    </row>
    <row r="296" spans="1:21" ht="14.25" x14ac:dyDescent="0.15">
      <c r="A296" s="150">
        <v>293</v>
      </c>
      <c r="B296" s="151">
        <v>4</v>
      </c>
      <c r="C296" s="151">
        <v>4</v>
      </c>
      <c r="D296" s="151">
        <v>803</v>
      </c>
      <c r="E296" s="151" t="str">
        <f t="shared" si="59"/>
        <v>8</v>
      </c>
      <c r="F296" s="151" t="str">
        <f t="shared" si="51"/>
        <v>3</v>
      </c>
      <c r="G296" s="151">
        <v>10</v>
      </c>
      <c r="H296" s="152" t="str">
        <f t="shared" si="58"/>
        <v>8/10</v>
      </c>
      <c r="I296" s="153" t="s">
        <v>2179</v>
      </c>
      <c r="J296" s="154" t="s">
        <v>1515</v>
      </c>
      <c r="K296" s="151" t="s">
        <v>2180</v>
      </c>
      <c r="L296" s="155">
        <v>62.49</v>
      </c>
      <c r="M296" s="155">
        <v>51.68</v>
      </c>
      <c r="N296" s="156">
        <v>18000</v>
      </c>
      <c r="O296" s="157">
        <f t="shared" si="56"/>
        <v>1124820</v>
      </c>
      <c r="P296" s="156">
        <f t="shared" si="52"/>
        <v>21765.09</v>
      </c>
      <c r="Q296" s="143">
        <f t="shared" si="50"/>
        <v>1124819.8511999999</v>
      </c>
      <c r="R296" s="158">
        <v>11210</v>
      </c>
      <c r="S296" s="143">
        <f t="shared" si="53"/>
        <v>1124820</v>
      </c>
      <c r="T296" s="143">
        <f t="shared" si="54"/>
        <v>0</v>
      </c>
      <c r="U296" s="143">
        <f t="shared" si="55"/>
        <v>6790</v>
      </c>
    </row>
    <row r="297" spans="1:21" ht="14.25" x14ac:dyDescent="0.15">
      <c r="A297" s="150">
        <v>294</v>
      </c>
      <c r="B297" s="151">
        <v>4</v>
      </c>
      <c r="C297" s="151">
        <v>4</v>
      </c>
      <c r="D297" s="151">
        <v>902</v>
      </c>
      <c r="E297" s="151" t="str">
        <f t="shared" si="59"/>
        <v>9</v>
      </c>
      <c r="F297" s="151" t="str">
        <f t="shared" si="51"/>
        <v>2</v>
      </c>
      <c r="G297" s="151">
        <v>10</v>
      </c>
      <c r="H297" s="152" t="str">
        <f t="shared" si="58"/>
        <v>9/10</v>
      </c>
      <c r="I297" s="153" t="s">
        <v>2179</v>
      </c>
      <c r="J297" s="154" t="s">
        <v>196</v>
      </c>
      <c r="K297" s="151" t="s">
        <v>2180</v>
      </c>
      <c r="L297" s="155">
        <v>62.49</v>
      </c>
      <c r="M297" s="155">
        <v>51.68</v>
      </c>
      <c r="N297" s="156">
        <v>18000</v>
      </c>
      <c r="O297" s="157">
        <f t="shared" si="56"/>
        <v>1124820</v>
      </c>
      <c r="P297" s="156">
        <f t="shared" si="52"/>
        <v>21765.09</v>
      </c>
      <c r="Q297" s="143">
        <f t="shared" si="50"/>
        <v>1124819.8511999999</v>
      </c>
      <c r="R297" s="158">
        <v>11170</v>
      </c>
      <c r="S297" s="143">
        <f t="shared" si="53"/>
        <v>1124820</v>
      </c>
      <c r="T297" s="143">
        <f t="shared" si="54"/>
        <v>0</v>
      </c>
      <c r="U297" s="143">
        <f t="shared" si="55"/>
        <v>6830</v>
      </c>
    </row>
    <row r="298" spans="1:21" ht="14.25" x14ac:dyDescent="0.15">
      <c r="A298" s="150">
        <v>295</v>
      </c>
      <c r="B298" s="151">
        <v>4</v>
      </c>
      <c r="C298" s="151">
        <v>4</v>
      </c>
      <c r="D298" s="151">
        <v>903</v>
      </c>
      <c r="E298" s="151" t="str">
        <f t="shared" si="59"/>
        <v>9</v>
      </c>
      <c r="F298" s="151" t="str">
        <f t="shared" si="51"/>
        <v>3</v>
      </c>
      <c r="G298" s="151">
        <v>10</v>
      </c>
      <c r="H298" s="152" t="str">
        <f t="shared" si="58"/>
        <v>9/10</v>
      </c>
      <c r="I298" s="153" t="s">
        <v>2179</v>
      </c>
      <c r="J298" s="154" t="s">
        <v>1515</v>
      </c>
      <c r="K298" s="151" t="s">
        <v>2180</v>
      </c>
      <c r="L298" s="155">
        <v>62.49</v>
      </c>
      <c r="M298" s="155">
        <v>51.68</v>
      </c>
      <c r="N298" s="156">
        <v>18000</v>
      </c>
      <c r="O298" s="157">
        <f t="shared" si="56"/>
        <v>1124820</v>
      </c>
      <c r="P298" s="156">
        <f t="shared" si="52"/>
        <v>21765.09</v>
      </c>
      <c r="Q298" s="143">
        <f t="shared" si="50"/>
        <v>1124819.8511999999</v>
      </c>
      <c r="R298" s="158">
        <v>11170</v>
      </c>
      <c r="S298" s="143">
        <f t="shared" si="53"/>
        <v>1124820</v>
      </c>
      <c r="T298" s="143">
        <f t="shared" si="54"/>
        <v>0</v>
      </c>
      <c r="U298" s="143">
        <f t="shared" si="55"/>
        <v>6830</v>
      </c>
    </row>
    <row r="299" spans="1:21" ht="14.25" x14ac:dyDescent="0.15">
      <c r="A299" s="150">
        <v>296</v>
      </c>
      <c r="B299" s="151">
        <v>4</v>
      </c>
      <c r="C299" s="151">
        <v>4</v>
      </c>
      <c r="D299" s="151">
        <v>1002</v>
      </c>
      <c r="E299" s="151" t="str">
        <f>LEFT(D299,2)</f>
        <v>10</v>
      </c>
      <c r="F299" s="151" t="str">
        <f t="shared" si="51"/>
        <v>2</v>
      </c>
      <c r="G299" s="151">
        <v>10</v>
      </c>
      <c r="H299" s="152" t="str">
        <f t="shared" si="58"/>
        <v>10/10</v>
      </c>
      <c r="I299" s="153" t="s">
        <v>2179</v>
      </c>
      <c r="J299" s="154" t="s">
        <v>196</v>
      </c>
      <c r="K299" s="151" t="s">
        <v>2180</v>
      </c>
      <c r="L299" s="155">
        <v>62.79</v>
      </c>
      <c r="M299" s="155">
        <v>51.92</v>
      </c>
      <c r="N299" s="156">
        <v>18000</v>
      </c>
      <c r="O299" s="157">
        <f t="shared" si="56"/>
        <v>1130220</v>
      </c>
      <c r="P299" s="156">
        <f t="shared" si="52"/>
        <v>21768.49</v>
      </c>
      <c r="Q299" s="143">
        <f t="shared" si="50"/>
        <v>1130220.0008</v>
      </c>
      <c r="R299" s="158">
        <v>10557</v>
      </c>
      <c r="S299" s="143">
        <f t="shared" si="53"/>
        <v>1130220</v>
      </c>
      <c r="T299" s="143">
        <f t="shared" si="54"/>
        <v>0</v>
      </c>
      <c r="U299" s="143">
        <f t="shared" si="55"/>
        <v>7443</v>
      </c>
    </row>
    <row r="300" spans="1:21" ht="14.25" x14ac:dyDescent="0.15">
      <c r="A300" s="150">
        <v>297</v>
      </c>
      <c r="B300" s="151">
        <v>4</v>
      </c>
      <c r="C300" s="151">
        <v>4</v>
      </c>
      <c r="D300" s="151">
        <v>1003</v>
      </c>
      <c r="E300" s="151" t="str">
        <f>LEFT(D300,2)</f>
        <v>10</v>
      </c>
      <c r="F300" s="151" t="str">
        <f t="shared" si="51"/>
        <v>3</v>
      </c>
      <c r="G300" s="151">
        <v>10</v>
      </c>
      <c r="H300" s="152" t="str">
        <f t="shared" si="58"/>
        <v>10/10</v>
      </c>
      <c r="I300" s="153" t="s">
        <v>2179</v>
      </c>
      <c r="J300" s="154" t="s">
        <v>1515</v>
      </c>
      <c r="K300" s="151" t="s">
        <v>2180</v>
      </c>
      <c r="L300" s="155">
        <v>62.79</v>
      </c>
      <c r="M300" s="155">
        <v>51.92</v>
      </c>
      <c r="N300" s="156">
        <v>18000</v>
      </c>
      <c r="O300" s="157">
        <f t="shared" si="56"/>
        <v>1130220</v>
      </c>
      <c r="P300" s="156">
        <f t="shared" si="52"/>
        <v>21768.49</v>
      </c>
      <c r="Q300" s="143">
        <f t="shared" si="50"/>
        <v>1130220.0008</v>
      </c>
      <c r="R300" s="158">
        <v>10557</v>
      </c>
      <c r="S300" s="143">
        <f t="shared" si="53"/>
        <v>1130220</v>
      </c>
      <c r="T300" s="143">
        <f t="shared" si="54"/>
        <v>0</v>
      </c>
      <c r="U300" s="143">
        <f t="shared" si="55"/>
        <v>7443</v>
      </c>
    </row>
    <row r="301" spans="1:21" ht="14.25" x14ac:dyDescent="0.15">
      <c r="A301" s="150">
        <v>298</v>
      </c>
      <c r="B301" s="151">
        <v>4</v>
      </c>
      <c r="C301" s="151">
        <v>5</v>
      </c>
      <c r="D301" s="151">
        <v>103</v>
      </c>
      <c r="E301" s="151" t="str">
        <f t="shared" ref="E301:E317" si="60">LEFT(D301,1)</f>
        <v>1</v>
      </c>
      <c r="F301" s="151" t="str">
        <f t="shared" si="51"/>
        <v>3</v>
      </c>
      <c r="G301" s="151">
        <v>10</v>
      </c>
      <c r="H301" s="152" t="str">
        <f t="shared" si="58"/>
        <v>1/10</v>
      </c>
      <c r="I301" s="153" t="s">
        <v>2179</v>
      </c>
      <c r="J301" s="154" t="s">
        <v>1515</v>
      </c>
      <c r="K301" s="151" t="s">
        <v>2180</v>
      </c>
      <c r="L301" s="155">
        <v>62.49</v>
      </c>
      <c r="M301" s="155">
        <v>51.68</v>
      </c>
      <c r="N301" s="156">
        <v>18000</v>
      </c>
      <c r="O301" s="157">
        <f t="shared" si="56"/>
        <v>1124820</v>
      </c>
      <c r="P301" s="156">
        <f t="shared" si="52"/>
        <v>21765.09</v>
      </c>
      <c r="Q301" s="143">
        <f t="shared" si="50"/>
        <v>1124819.8511999999</v>
      </c>
      <c r="R301" s="158">
        <v>10506</v>
      </c>
      <c r="S301" s="143">
        <f t="shared" si="53"/>
        <v>1124820</v>
      </c>
      <c r="T301" s="143">
        <f t="shared" si="54"/>
        <v>0</v>
      </c>
      <c r="U301" s="143">
        <f t="shared" si="55"/>
        <v>7494</v>
      </c>
    </row>
    <row r="302" spans="1:21" ht="14.25" x14ac:dyDescent="0.15">
      <c r="A302" s="150">
        <v>299</v>
      </c>
      <c r="B302" s="151">
        <v>4</v>
      </c>
      <c r="C302" s="151">
        <v>5</v>
      </c>
      <c r="D302" s="151">
        <v>202</v>
      </c>
      <c r="E302" s="151" t="str">
        <f t="shared" si="60"/>
        <v>2</v>
      </c>
      <c r="F302" s="151" t="str">
        <f t="shared" si="51"/>
        <v>2</v>
      </c>
      <c r="G302" s="151">
        <v>10</v>
      </c>
      <c r="H302" s="152" t="str">
        <f t="shared" si="58"/>
        <v>2/10</v>
      </c>
      <c r="I302" s="153" t="s">
        <v>2179</v>
      </c>
      <c r="J302" s="154" t="s">
        <v>196</v>
      </c>
      <c r="K302" s="151" t="s">
        <v>2180</v>
      </c>
      <c r="L302" s="155">
        <v>62.49</v>
      </c>
      <c r="M302" s="155">
        <v>51.68</v>
      </c>
      <c r="N302" s="156">
        <v>18000</v>
      </c>
      <c r="O302" s="157">
        <f t="shared" si="56"/>
        <v>1124820</v>
      </c>
      <c r="P302" s="156">
        <f t="shared" si="52"/>
        <v>21765.09</v>
      </c>
      <c r="Q302" s="143">
        <f t="shared" si="50"/>
        <v>1124819.8511999999</v>
      </c>
      <c r="R302" s="158">
        <v>10656</v>
      </c>
      <c r="S302" s="143">
        <f t="shared" si="53"/>
        <v>1124820</v>
      </c>
      <c r="T302" s="143">
        <f t="shared" si="54"/>
        <v>0</v>
      </c>
      <c r="U302" s="143">
        <f t="shared" si="55"/>
        <v>7344</v>
      </c>
    </row>
    <row r="303" spans="1:21" ht="14.25" x14ac:dyDescent="0.15">
      <c r="A303" s="150">
        <v>300</v>
      </c>
      <c r="B303" s="151">
        <v>4</v>
      </c>
      <c r="C303" s="151">
        <v>5</v>
      </c>
      <c r="D303" s="151">
        <v>203</v>
      </c>
      <c r="E303" s="151" t="str">
        <f t="shared" si="60"/>
        <v>2</v>
      </c>
      <c r="F303" s="151" t="str">
        <f t="shared" si="51"/>
        <v>3</v>
      </c>
      <c r="G303" s="151">
        <v>10</v>
      </c>
      <c r="H303" s="152" t="str">
        <f t="shared" si="58"/>
        <v>2/10</v>
      </c>
      <c r="I303" s="153" t="s">
        <v>2179</v>
      </c>
      <c r="J303" s="154" t="s">
        <v>1515</v>
      </c>
      <c r="K303" s="151" t="s">
        <v>2180</v>
      </c>
      <c r="L303" s="155">
        <v>62.49</v>
      </c>
      <c r="M303" s="155">
        <v>51.68</v>
      </c>
      <c r="N303" s="156">
        <v>18000</v>
      </c>
      <c r="O303" s="157">
        <f t="shared" si="56"/>
        <v>1124820</v>
      </c>
      <c r="P303" s="156">
        <f t="shared" si="52"/>
        <v>21765.09</v>
      </c>
      <c r="Q303" s="143">
        <f t="shared" si="50"/>
        <v>1124819.8511999999</v>
      </c>
      <c r="R303" s="158">
        <v>10656</v>
      </c>
      <c r="S303" s="143">
        <f t="shared" si="53"/>
        <v>1124820</v>
      </c>
      <c r="T303" s="143">
        <f t="shared" si="54"/>
        <v>0</v>
      </c>
      <c r="U303" s="143">
        <f t="shared" si="55"/>
        <v>7344</v>
      </c>
    </row>
    <row r="304" spans="1:21" ht="14.25" x14ac:dyDescent="0.15">
      <c r="A304" s="150">
        <v>301</v>
      </c>
      <c r="B304" s="151">
        <v>4</v>
      </c>
      <c r="C304" s="151">
        <v>5</v>
      </c>
      <c r="D304" s="151">
        <v>302</v>
      </c>
      <c r="E304" s="151" t="str">
        <f t="shared" si="60"/>
        <v>3</v>
      </c>
      <c r="F304" s="151" t="str">
        <f t="shared" si="51"/>
        <v>2</v>
      </c>
      <c r="G304" s="151">
        <v>10</v>
      </c>
      <c r="H304" s="152" t="str">
        <f t="shared" si="58"/>
        <v>3/10</v>
      </c>
      <c r="I304" s="162" t="s">
        <v>2179</v>
      </c>
      <c r="J304" s="154" t="s">
        <v>196</v>
      </c>
      <c r="K304" s="151" t="s">
        <v>2180</v>
      </c>
      <c r="L304" s="155">
        <v>62.49</v>
      </c>
      <c r="M304" s="155">
        <v>51.68</v>
      </c>
      <c r="N304" s="156">
        <v>18000</v>
      </c>
      <c r="O304" s="157">
        <f t="shared" si="56"/>
        <v>1124820</v>
      </c>
      <c r="P304" s="156">
        <f t="shared" si="52"/>
        <v>21765.09</v>
      </c>
      <c r="Q304" s="143">
        <f t="shared" si="50"/>
        <v>1124819.8511999999</v>
      </c>
      <c r="R304" s="158">
        <v>11090</v>
      </c>
      <c r="S304" s="143">
        <f t="shared" si="53"/>
        <v>1124820</v>
      </c>
      <c r="T304" s="143">
        <f t="shared" si="54"/>
        <v>0</v>
      </c>
      <c r="U304" s="143">
        <f t="shared" si="55"/>
        <v>6910</v>
      </c>
    </row>
    <row r="305" spans="1:21" ht="14.25" x14ac:dyDescent="0.15">
      <c r="A305" s="150">
        <v>302</v>
      </c>
      <c r="B305" s="151">
        <v>4</v>
      </c>
      <c r="C305" s="151">
        <v>5</v>
      </c>
      <c r="D305" s="151">
        <v>303</v>
      </c>
      <c r="E305" s="151" t="str">
        <f t="shared" si="60"/>
        <v>3</v>
      </c>
      <c r="F305" s="151" t="str">
        <f t="shared" si="51"/>
        <v>3</v>
      </c>
      <c r="G305" s="151">
        <v>10</v>
      </c>
      <c r="H305" s="152" t="str">
        <f t="shared" si="58"/>
        <v>3/10</v>
      </c>
      <c r="I305" s="162" t="s">
        <v>2179</v>
      </c>
      <c r="J305" s="154" t="s">
        <v>1515</v>
      </c>
      <c r="K305" s="151" t="s">
        <v>2180</v>
      </c>
      <c r="L305" s="155">
        <v>62.49</v>
      </c>
      <c r="M305" s="155">
        <v>51.68</v>
      </c>
      <c r="N305" s="156">
        <v>18000</v>
      </c>
      <c r="O305" s="157">
        <f t="shared" si="56"/>
        <v>1124820</v>
      </c>
      <c r="P305" s="156">
        <f t="shared" si="52"/>
        <v>21765.09</v>
      </c>
      <c r="Q305" s="143">
        <f t="shared" si="50"/>
        <v>1124819.8511999999</v>
      </c>
      <c r="R305" s="158">
        <v>11090</v>
      </c>
      <c r="S305" s="143">
        <f t="shared" si="53"/>
        <v>1124820</v>
      </c>
      <c r="T305" s="143">
        <f t="shared" si="54"/>
        <v>0</v>
      </c>
      <c r="U305" s="143">
        <f t="shared" si="55"/>
        <v>6910</v>
      </c>
    </row>
    <row r="306" spans="1:21" ht="14.25" x14ac:dyDescent="0.15">
      <c r="A306" s="150">
        <v>303</v>
      </c>
      <c r="B306" s="151">
        <v>4</v>
      </c>
      <c r="C306" s="151">
        <v>5</v>
      </c>
      <c r="D306" s="151">
        <v>402</v>
      </c>
      <c r="E306" s="151" t="str">
        <f t="shared" si="60"/>
        <v>4</v>
      </c>
      <c r="F306" s="151" t="str">
        <f t="shared" si="51"/>
        <v>2</v>
      </c>
      <c r="G306" s="151">
        <v>10</v>
      </c>
      <c r="H306" s="152" t="str">
        <f t="shared" si="58"/>
        <v>4/10</v>
      </c>
      <c r="I306" s="162" t="s">
        <v>2179</v>
      </c>
      <c r="J306" s="154" t="s">
        <v>196</v>
      </c>
      <c r="K306" s="151" t="s">
        <v>2180</v>
      </c>
      <c r="L306" s="155">
        <v>62.49</v>
      </c>
      <c r="M306" s="155">
        <v>51.68</v>
      </c>
      <c r="N306" s="156">
        <v>18000</v>
      </c>
      <c r="O306" s="157">
        <f t="shared" si="56"/>
        <v>1124820</v>
      </c>
      <c r="P306" s="156">
        <f t="shared" si="52"/>
        <v>21765.09</v>
      </c>
      <c r="Q306" s="143">
        <f t="shared" si="50"/>
        <v>1124819.8511999999</v>
      </c>
      <c r="R306" s="158">
        <v>11130</v>
      </c>
      <c r="S306" s="143">
        <f t="shared" si="53"/>
        <v>1124820</v>
      </c>
      <c r="T306" s="143">
        <f t="shared" si="54"/>
        <v>0</v>
      </c>
      <c r="U306" s="143">
        <f t="shared" si="55"/>
        <v>6870</v>
      </c>
    </row>
    <row r="307" spans="1:21" ht="14.25" x14ac:dyDescent="0.15">
      <c r="A307" s="150">
        <v>304</v>
      </c>
      <c r="B307" s="151">
        <v>4</v>
      </c>
      <c r="C307" s="151">
        <v>5</v>
      </c>
      <c r="D307" s="151">
        <v>403</v>
      </c>
      <c r="E307" s="151" t="str">
        <f t="shared" si="60"/>
        <v>4</v>
      </c>
      <c r="F307" s="151" t="str">
        <f t="shared" si="51"/>
        <v>3</v>
      </c>
      <c r="G307" s="151">
        <v>10</v>
      </c>
      <c r="H307" s="152" t="str">
        <f t="shared" si="58"/>
        <v>4/10</v>
      </c>
      <c r="I307" s="162" t="s">
        <v>2179</v>
      </c>
      <c r="J307" s="154" t="s">
        <v>1515</v>
      </c>
      <c r="K307" s="151" t="s">
        <v>2180</v>
      </c>
      <c r="L307" s="155">
        <v>62.49</v>
      </c>
      <c r="M307" s="155">
        <v>51.68</v>
      </c>
      <c r="N307" s="156">
        <v>18000</v>
      </c>
      <c r="O307" s="157">
        <f t="shared" si="56"/>
        <v>1124820</v>
      </c>
      <c r="P307" s="156">
        <f t="shared" si="52"/>
        <v>21765.09</v>
      </c>
      <c r="Q307" s="143">
        <f t="shared" si="50"/>
        <v>1124819.8511999999</v>
      </c>
      <c r="R307" s="158">
        <v>11130</v>
      </c>
      <c r="S307" s="143">
        <f t="shared" si="53"/>
        <v>1124820</v>
      </c>
      <c r="T307" s="143">
        <f t="shared" si="54"/>
        <v>0</v>
      </c>
      <c r="U307" s="143">
        <f t="shared" si="55"/>
        <v>6870</v>
      </c>
    </row>
    <row r="308" spans="1:21" ht="14.25" x14ac:dyDescent="0.15">
      <c r="A308" s="150">
        <v>305</v>
      </c>
      <c r="B308" s="151">
        <v>4</v>
      </c>
      <c r="C308" s="151">
        <v>5</v>
      </c>
      <c r="D308" s="151">
        <v>502</v>
      </c>
      <c r="E308" s="151" t="str">
        <f t="shared" si="60"/>
        <v>5</v>
      </c>
      <c r="F308" s="151" t="str">
        <f t="shared" si="51"/>
        <v>2</v>
      </c>
      <c r="G308" s="151">
        <v>10</v>
      </c>
      <c r="H308" s="152" t="str">
        <f t="shared" si="58"/>
        <v>5/10</v>
      </c>
      <c r="I308" s="153" t="s">
        <v>2179</v>
      </c>
      <c r="J308" s="154" t="s">
        <v>196</v>
      </c>
      <c r="K308" s="151" t="s">
        <v>2180</v>
      </c>
      <c r="L308" s="155">
        <v>62.49</v>
      </c>
      <c r="M308" s="155">
        <v>51.68</v>
      </c>
      <c r="N308" s="156">
        <v>18000</v>
      </c>
      <c r="O308" s="157">
        <f t="shared" si="56"/>
        <v>1124820</v>
      </c>
      <c r="P308" s="156">
        <f t="shared" si="52"/>
        <v>21765.09</v>
      </c>
      <c r="Q308" s="143">
        <f t="shared" si="50"/>
        <v>1124819.8511999999</v>
      </c>
      <c r="R308" s="158">
        <v>11170</v>
      </c>
      <c r="S308" s="143">
        <f t="shared" si="53"/>
        <v>1124820</v>
      </c>
      <c r="T308" s="143">
        <f t="shared" si="54"/>
        <v>0</v>
      </c>
      <c r="U308" s="143">
        <f t="shared" si="55"/>
        <v>6830</v>
      </c>
    </row>
    <row r="309" spans="1:21" ht="14.25" x14ac:dyDescent="0.15">
      <c r="A309" s="150">
        <v>306</v>
      </c>
      <c r="B309" s="151">
        <v>4</v>
      </c>
      <c r="C309" s="151">
        <v>5</v>
      </c>
      <c r="D309" s="151">
        <v>503</v>
      </c>
      <c r="E309" s="151" t="str">
        <f t="shared" si="60"/>
        <v>5</v>
      </c>
      <c r="F309" s="151" t="str">
        <f t="shared" si="51"/>
        <v>3</v>
      </c>
      <c r="G309" s="151">
        <v>10</v>
      </c>
      <c r="H309" s="152" t="str">
        <f t="shared" si="58"/>
        <v>5/10</v>
      </c>
      <c r="I309" s="153" t="s">
        <v>2179</v>
      </c>
      <c r="J309" s="154" t="s">
        <v>1515</v>
      </c>
      <c r="K309" s="151" t="s">
        <v>2180</v>
      </c>
      <c r="L309" s="155">
        <v>62.49</v>
      </c>
      <c r="M309" s="155">
        <v>51.68</v>
      </c>
      <c r="N309" s="156">
        <v>18000</v>
      </c>
      <c r="O309" s="157">
        <f t="shared" si="56"/>
        <v>1124820</v>
      </c>
      <c r="P309" s="156">
        <f t="shared" si="52"/>
        <v>21765.09</v>
      </c>
      <c r="Q309" s="143">
        <f t="shared" si="50"/>
        <v>1124819.8511999999</v>
      </c>
      <c r="R309" s="158">
        <v>11170</v>
      </c>
      <c r="S309" s="143">
        <f t="shared" si="53"/>
        <v>1124820</v>
      </c>
      <c r="T309" s="143">
        <f t="shared" si="54"/>
        <v>0</v>
      </c>
      <c r="U309" s="143">
        <f t="shared" si="55"/>
        <v>6830</v>
      </c>
    </row>
    <row r="310" spans="1:21" ht="14.25" x14ac:dyDescent="0.15">
      <c r="A310" s="150">
        <v>307</v>
      </c>
      <c r="B310" s="151">
        <v>4</v>
      </c>
      <c r="C310" s="151">
        <v>5</v>
      </c>
      <c r="D310" s="151">
        <v>602</v>
      </c>
      <c r="E310" s="151" t="str">
        <f t="shared" si="60"/>
        <v>6</v>
      </c>
      <c r="F310" s="151" t="str">
        <f t="shared" si="51"/>
        <v>2</v>
      </c>
      <c r="G310" s="151">
        <v>10</v>
      </c>
      <c r="H310" s="152" t="str">
        <f t="shared" si="58"/>
        <v>6/10</v>
      </c>
      <c r="I310" s="153" t="s">
        <v>2179</v>
      </c>
      <c r="J310" s="154" t="s">
        <v>196</v>
      </c>
      <c r="K310" s="151" t="s">
        <v>2180</v>
      </c>
      <c r="L310" s="155">
        <v>62.49</v>
      </c>
      <c r="M310" s="155">
        <v>51.68</v>
      </c>
      <c r="N310" s="156">
        <v>18000</v>
      </c>
      <c r="O310" s="157">
        <f t="shared" si="56"/>
        <v>1124820</v>
      </c>
      <c r="P310" s="156">
        <f t="shared" si="52"/>
        <v>21765.09</v>
      </c>
      <c r="Q310" s="143">
        <f t="shared" si="50"/>
        <v>1124819.8511999999</v>
      </c>
      <c r="R310" s="158">
        <v>11210</v>
      </c>
      <c r="S310" s="143">
        <f t="shared" si="53"/>
        <v>1124820</v>
      </c>
      <c r="T310" s="143">
        <f t="shared" si="54"/>
        <v>0</v>
      </c>
      <c r="U310" s="143">
        <f t="shared" si="55"/>
        <v>6790</v>
      </c>
    </row>
    <row r="311" spans="1:21" ht="14.25" x14ac:dyDescent="0.15">
      <c r="A311" s="150">
        <v>308</v>
      </c>
      <c r="B311" s="151">
        <v>4</v>
      </c>
      <c r="C311" s="151">
        <v>5</v>
      </c>
      <c r="D311" s="151">
        <v>603</v>
      </c>
      <c r="E311" s="151" t="str">
        <f t="shared" si="60"/>
        <v>6</v>
      </c>
      <c r="F311" s="151" t="str">
        <f t="shared" si="51"/>
        <v>3</v>
      </c>
      <c r="G311" s="151">
        <v>10</v>
      </c>
      <c r="H311" s="152" t="str">
        <f t="shared" si="58"/>
        <v>6/10</v>
      </c>
      <c r="I311" s="153" t="s">
        <v>2179</v>
      </c>
      <c r="J311" s="154" t="s">
        <v>1515</v>
      </c>
      <c r="K311" s="151" t="s">
        <v>2180</v>
      </c>
      <c r="L311" s="155">
        <v>62.49</v>
      </c>
      <c r="M311" s="155">
        <v>51.68</v>
      </c>
      <c r="N311" s="156">
        <v>18000</v>
      </c>
      <c r="O311" s="157">
        <f t="shared" si="56"/>
        <v>1124820</v>
      </c>
      <c r="P311" s="156">
        <f t="shared" si="52"/>
        <v>21765.09</v>
      </c>
      <c r="Q311" s="143">
        <f t="shared" si="50"/>
        <v>1124819.8511999999</v>
      </c>
      <c r="R311" s="158">
        <v>11210</v>
      </c>
      <c r="S311" s="143">
        <f t="shared" si="53"/>
        <v>1124820</v>
      </c>
      <c r="T311" s="143">
        <f t="shared" si="54"/>
        <v>0</v>
      </c>
      <c r="U311" s="143">
        <f t="shared" si="55"/>
        <v>6790</v>
      </c>
    </row>
    <row r="312" spans="1:21" ht="14.25" x14ac:dyDescent="0.15">
      <c r="A312" s="150">
        <v>309</v>
      </c>
      <c r="B312" s="151">
        <v>4</v>
      </c>
      <c r="C312" s="151">
        <v>5</v>
      </c>
      <c r="D312" s="151">
        <v>702</v>
      </c>
      <c r="E312" s="151" t="str">
        <f t="shared" si="60"/>
        <v>7</v>
      </c>
      <c r="F312" s="151" t="str">
        <f t="shared" si="51"/>
        <v>2</v>
      </c>
      <c r="G312" s="151">
        <v>10</v>
      </c>
      <c r="H312" s="152" t="str">
        <f t="shared" si="58"/>
        <v>7/10</v>
      </c>
      <c r="I312" s="153" t="s">
        <v>2179</v>
      </c>
      <c r="J312" s="154" t="s">
        <v>196</v>
      </c>
      <c r="K312" s="151" t="s">
        <v>2180</v>
      </c>
      <c r="L312" s="155">
        <v>62.49</v>
      </c>
      <c r="M312" s="155">
        <v>51.68</v>
      </c>
      <c r="N312" s="156">
        <v>18000</v>
      </c>
      <c r="O312" s="157">
        <f t="shared" si="56"/>
        <v>1124820</v>
      </c>
      <c r="P312" s="156">
        <f t="shared" si="52"/>
        <v>21765.09</v>
      </c>
      <c r="Q312" s="143">
        <f t="shared" si="50"/>
        <v>1124819.8511999999</v>
      </c>
      <c r="R312" s="158">
        <v>11250</v>
      </c>
      <c r="S312" s="143">
        <f t="shared" si="53"/>
        <v>1124820</v>
      </c>
      <c r="T312" s="143">
        <f t="shared" si="54"/>
        <v>0</v>
      </c>
      <c r="U312" s="143">
        <f t="shared" si="55"/>
        <v>6750</v>
      </c>
    </row>
    <row r="313" spans="1:21" ht="14.25" x14ac:dyDescent="0.15">
      <c r="A313" s="150">
        <v>310</v>
      </c>
      <c r="B313" s="151">
        <v>4</v>
      </c>
      <c r="C313" s="151">
        <v>5</v>
      </c>
      <c r="D313" s="151">
        <v>703</v>
      </c>
      <c r="E313" s="151" t="str">
        <f t="shared" si="60"/>
        <v>7</v>
      </c>
      <c r="F313" s="151" t="str">
        <f t="shared" si="51"/>
        <v>3</v>
      </c>
      <c r="G313" s="151">
        <v>10</v>
      </c>
      <c r="H313" s="152" t="str">
        <f t="shared" si="58"/>
        <v>7/10</v>
      </c>
      <c r="I313" s="153" t="s">
        <v>2179</v>
      </c>
      <c r="J313" s="154" t="s">
        <v>1515</v>
      </c>
      <c r="K313" s="151" t="s">
        <v>2180</v>
      </c>
      <c r="L313" s="155">
        <v>62.49</v>
      </c>
      <c r="M313" s="155">
        <v>51.68</v>
      </c>
      <c r="N313" s="156">
        <v>18000</v>
      </c>
      <c r="O313" s="157">
        <f t="shared" si="56"/>
        <v>1124820</v>
      </c>
      <c r="P313" s="156">
        <f t="shared" si="52"/>
        <v>21765.09</v>
      </c>
      <c r="Q313" s="143">
        <f t="shared" si="50"/>
        <v>1124819.8511999999</v>
      </c>
      <c r="R313" s="158">
        <v>11250</v>
      </c>
      <c r="S313" s="143">
        <f t="shared" si="53"/>
        <v>1124820</v>
      </c>
      <c r="T313" s="143">
        <f t="shared" si="54"/>
        <v>0</v>
      </c>
      <c r="U313" s="143">
        <f t="shared" si="55"/>
        <v>6750</v>
      </c>
    </row>
    <row r="314" spans="1:21" ht="14.25" x14ac:dyDescent="0.15">
      <c r="A314" s="150">
        <v>311</v>
      </c>
      <c r="B314" s="151">
        <v>4</v>
      </c>
      <c r="C314" s="151">
        <v>5</v>
      </c>
      <c r="D314" s="151">
        <v>802</v>
      </c>
      <c r="E314" s="151" t="str">
        <f t="shared" si="60"/>
        <v>8</v>
      </c>
      <c r="F314" s="151" t="str">
        <f t="shared" si="51"/>
        <v>2</v>
      </c>
      <c r="G314" s="151">
        <v>10</v>
      </c>
      <c r="H314" s="152" t="str">
        <f t="shared" si="58"/>
        <v>8/10</v>
      </c>
      <c r="I314" s="153" t="s">
        <v>2179</v>
      </c>
      <c r="J314" s="154" t="s">
        <v>196</v>
      </c>
      <c r="K314" s="151" t="s">
        <v>2180</v>
      </c>
      <c r="L314" s="155">
        <v>62.49</v>
      </c>
      <c r="M314" s="155">
        <v>51.68</v>
      </c>
      <c r="N314" s="156">
        <v>18000</v>
      </c>
      <c r="O314" s="157">
        <f t="shared" si="56"/>
        <v>1124820</v>
      </c>
      <c r="P314" s="156">
        <f t="shared" si="52"/>
        <v>21765.09</v>
      </c>
      <c r="Q314" s="143">
        <f t="shared" si="50"/>
        <v>1124819.8511999999</v>
      </c>
      <c r="R314" s="158">
        <v>11210</v>
      </c>
      <c r="S314" s="143">
        <f t="shared" si="53"/>
        <v>1124820</v>
      </c>
      <c r="T314" s="143">
        <f t="shared" si="54"/>
        <v>0</v>
      </c>
      <c r="U314" s="143">
        <f t="shared" si="55"/>
        <v>6790</v>
      </c>
    </row>
    <row r="315" spans="1:21" ht="14.25" x14ac:dyDescent="0.15">
      <c r="A315" s="150">
        <v>312</v>
      </c>
      <c r="B315" s="151">
        <v>4</v>
      </c>
      <c r="C315" s="151">
        <v>5</v>
      </c>
      <c r="D315" s="151">
        <v>803</v>
      </c>
      <c r="E315" s="151" t="str">
        <f t="shared" si="60"/>
        <v>8</v>
      </c>
      <c r="F315" s="151" t="str">
        <f t="shared" si="51"/>
        <v>3</v>
      </c>
      <c r="G315" s="151">
        <v>10</v>
      </c>
      <c r="H315" s="152" t="str">
        <f t="shared" si="58"/>
        <v>8/10</v>
      </c>
      <c r="I315" s="153" t="s">
        <v>2179</v>
      </c>
      <c r="J315" s="154" t="s">
        <v>1515</v>
      </c>
      <c r="K315" s="151" t="s">
        <v>2180</v>
      </c>
      <c r="L315" s="155">
        <v>62.49</v>
      </c>
      <c r="M315" s="155">
        <v>51.68</v>
      </c>
      <c r="N315" s="156">
        <v>18000</v>
      </c>
      <c r="O315" s="157">
        <f t="shared" si="56"/>
        <v>1124820</v>
      </c>
      <c r="P315" s="156">
        <f t="shared" si="52"/>
        <v>21765.09</v>
      </c>
      <c r="Q315" s="143">
        <f t="shared" si="50"/>
        <v>1124819.8511999999</v>
      </c>
      <c r="R315" s="158">
        <v>11210</v>
      </c>
      <c r="S315" s="143">
        <f t="shared" si="53"/>
        <v>1124820</v>
      </c>
      <c r="T315" s="143">
        <f t="shared" si="54"/>
        <v>0</v>
      </c>
      <c r="U315" s="143">
        <f t="shared" si="55"/>
        <v>6790</v>
      </c>
    </row>
    <row r="316" spans="1:21" ht="14.25" x14ac:dyDescent="0.15">
      <c r="A316" s="150">
        <v>313</v>
      </c>
      <c r="B316" s="151">
        <v>4</v>
      </c>
      <c r="C316" s="151">
        <v>5</v>
      </c>
      <c r="D316" s="151">
        <v>902</v>
      </c>
      <c r="E316" s="151" t="str">
        <f t="shared" si="60"/>
        <v>9</v>
      </c>
      <c r="F316" s="151" t="str">
        <f t="shared" si="51"/>
        <v>2</v>
      </c>
      <c r="G316" s="151">
        <v>10</v>
      </c>
      <c r="H316" s="152" t="str">
        <f t="shared" si="58"/>
        <v>9/10</v>
      </c>
      <c r="I316" s="153" t="s">
        <v>2179</v>
      </c>
      <c r="J316" s="154" t="s">
        <v>196</v>
      </c>
      <c r="K316" s="151" t="s">
        <v>2180</v>
      </c>
      <c r="L316" s="155">
        <v>62.49</v>
      </c>
      <c r="M316" s="155">
        <v>51.68</v>
      </c>
      <c r="N316" s="156">
        <v>18000</v>
      </c>
      <c r="O316" s="157">
        <f t="shared" si="56"/>
        <v>1124820</v>
      </c>
      <c r="P316" s="156">
        <f t="shared" si="52"/>
        <v>21765.09</v>
      </c>
      <c r="Q316" s="143">
        <f t="shared" si="50"/>
        <v>1124819.8511999999</v>
      </c>
      <c r="R316" s="158">
        <v>11170</v>
      </c>
      <c r="S316" s="143">
        <f t="shared" si="53"/>
        <v>1124820</v>
      </c>
      <c r="T316" s="143">
        <f t="shared" si="54"/>
        <v>0</v>
      </c>
      <c r="U316" s="143">
        <f t="shared" si="55"/>
        <v>6830</v>
      </c>
    </row>
    <row r="317" spans="1:21" ht="14.25" x14ac:dyDescent="0.15">
      <c r="A317" s="150">
        <v>314</v>
      </c>
      <c r="B317" s="151">
        <v>4</v>
      </c>
      <c r="C317" s="151">
        <v>5</v>
      </c>
      <c r="D317" s="151">
        <v>903</v>
      </c>
      <c r="E317" s="151" t="str">
        <f t="shared" si="60"/>
        <v>9</v>
      </c>
      <c r="F317" s="151" t="str">
        <f t="shared" si="51"/>
        <v>3</v>
      </c>
      <c r="G317" s="151">
        <v>10</v>
      </c>
      <c r="H317" s="152" t="str">
        <f t="shared" si="58"/>
        <v>9/10</v>
      </c>
      <c r="I317" s="153" t="s">
        <v>2179</v>
      </c>
      <c r="J317" s="154" t="s">
        <v>1515</v>
      </c>
      <c r="K317" s="151" t="s">
        <v>2180</v>
      </c>
      <c r="L317" s="155">
        <v>62.49</v>
      </c>
      <c r="M317" s="155">
        <v>51.68</v>
      </c>
      <c r="N317" s="156">
        <v>18000</v>
      </c>
      <c r="O317" s="157">
        <f t="shared" si="56"/>
        <v>1124820</v>
      </c>
      <c r="P317" s="156">
        <f t="shared" si="52"/>
        <v>21765.09</v>
      </c>
      <c r="Q317" s="143">
        <f t="shared" si="50"/>
        <v>1124819.8511999999</v>
      </c>
      <c r="R317" s="158">
        <v>11170</v>
      </c>
      <c r="S317" s="143">
        <f t="shared" si="53"/>
        <v>1124820</v>
      </c>
      <c r="T317" s="143">
        <f t="shared" si="54"/>
        <v>0</v>
      </c>
      <c r="U317" s="143">
        <f t="shared" si="55"/>
        <v>6830</v>
      </c>
    </row>
    <row r="318" spans="1:21" ht="14.25" x14ac:dyDescent="0.15">
      <c r="A318" s="150">
        <v>315</v>
      </c>
      <c r="B318" s="151">
        <v>4</v>
      </c>
      <c r="C318" s="151">
        <v>5</v>
      </c>
      <c r="D318" s="151">
        <v>1002</v>
      </c>
      <c r="E318" s="151" t="str">
        <f t="shared" ref="E318:E319" si="61">LEFT(D318,2)</f>
        <v>10</v>
      </c>
      <c r="F318" s="151" t="str">
        <f t="shared" si="51"/>
        <v>2</v>
      </c>
      <c r="G318" s="151">
        <v>10</v>
      </c>
      <c r="H318" s="152" t="str">
        <f t="shared" si="58"/>
        <v>10/10</v>
      </c>
      <c r="I318" s="153" t="s">
        <v>2179</v>
      </c>
      <c r="J318" s="154" t="s">
        <v>196</v>
      </c>
      <c r="K318" s="151" t="s">
        <v>2180</v>
      </c>
      <c r="L318" s="155">
        <v>62.79</v>
      </c>
      <c r="M318" s="155">
        <v>51.92</v>
      </c>
      <c r="N318" s="156">
        <v>18000</v>
      </c>
      <c r="O318" s="157">
        <f t="shared" si="56"/>
        <v>1130220</v>
      </c>
      <c r="P318" s="156">
        <f t="shared" si="52"/>
        <v>21768.49</v>
      </c>
      <c r="Q318" s="143">
        <f t="shared" si="50"/>
        <v>1130220.0008</v>
      </c>
      <c r="R318" s="158">
        <v>10557</v>
      </c>
      <c r="S318" s="143">
        <f t="shared" si="53"/>
        <v>1130220</v>
      </c>
      <c r="T318" s="143">
        <f t="shared" si="54"/>
        <v>0</v>
      </c>
      <c r="U318" s="143">
        <f t="shared" si="55"/>
        <v>7443</v>
      </c>
    </row>
    <row r="319" spans="1:21" ht="14.25" x14ac:dyDescent="0.15">
      <c r="A319" s="150">
        <v>316</v>
      </c>
      <c r="B319" s="151">
        <v>4</v>
      </c>
      <c r="C319" s="151">
        <v>5</v>
      </c>
      <c r="D319" s="151">
        <v>1003</v>
      </c>
      <c r="E319" s="151" t="str">
        <f t="shared" si="61"/>
        <v>10</v>
      </c>
      <c r="F319" s="151" t="str">
        <f t="shared" si="51"/>
        <v>3</v>
      </c>
      <c r="G319" s="151">
        <v>10</v>
      </c>
      <c r="H319" s="152" t="str">
        <f t="shared" si="58"/>
        <v>10/10</v>
      </c>
      <c r="I319" s="153" t="s">
        <v>2179</v>
      </c>
      <c r="J319" s="154" t="s">
        <v>1515</v>
      </c>
      <c r="K319" s="151" t="s">
        <v>2180</v>
      </c>
      <c r="L319" s="155">
        <v>62.79</v>
      </c>
      <c r="M319" s="155">
        <v>51.92</v>
      </c>
      <c r="N319" s="156">
        <v>18000</v>
      </c>
      <c r="O319" s="157">
        <f t="shared" si="56"/>
        <v>1130220</v>
      </c>
      <c r="P319" s="156">
        <f t="shared" si="52"/>
        <v>21768.49</v>
      </c>
      <c r="Q319" s="143">
        <f t="shared" si="50"/>
        <v>1130220.0008</v>
      </c>
      <c r="R319" s="158">
        <v>10557</v>
      </c>
      <c r="S319" s="143">
        <f t="shared" si="53"/>
        <v>1130220</v>
      </c>
      <c r="T319" s="143">
        <f t="shared" si="54"/>
        <v>0</v>
      </c>
      <c r="U319" s="143">
        <f t="shared" si="55"/>
        <v>7443</v>
      </c>
    </row>
    <row r="320" spans="1:21" ht="14.25" x14ac:dyDescent="0.15">
      <c r="A320" s="150">
        <v>319</v>
      </c>
      <c r="B320" s="151">
        <v>5</v>
      </c>
      <c r="C320" s="151">
        <v>1</v>
      </c>
      <c r="D320" s="151">
        <v>201</v>
      </c>
      <c r="E320" s="151" t="str">
        <f>LEFT(D320,1)</f>
        <v>2</v>
      </c>
      <c r="F320" s="151" t="str">
        <f t="shared" si="51"/>
        <v>1</v>
      </c>
      <c r="G320" s="151">
        <v>10</v>
      </c>
      <c r="H320" s="152" t="str">
        <f t="shared" si="58"/>
        <v>2/10</v>
      </c>
      <c r="I320" s="153" t="s">
        <v>2185</v>
      </c>
      <c r="J320" s="154" t="s">
        <v>2193</v>
      </c>
      <c r="K320" s="151" t="s">
        <v>553</v>
      </c>
      <c r="L320" s="155">
        <v>78.58</v>
      </c>
      <c r="M320" s="155">
        <v>63.67</v>
      </c>
      <c r="N320" s="156">
        <v>18000</v>
      </c>
      <c r="O320" s="157">
        <f t="shared" si="56"/>
        <v>1414440</v>
      </c>
      <c r="P320" s="156">
        <f t="shared" si="52"/>
        <v>22215.17</v>
      </c>
      <c r="Q320" s="143">
        <f t="shared" si="50"/>
        <v>1414439.8739</v>
      </c>
      <c r="R320" s="158">
        <v>10776</v>
      </c>
      <c r="S320" s="143">
        <f t="shared" si="53"/>
        <v>1414440</v>
      </c>
      <c r="T320" s="143">
        <f t="shared" si="54"/>
        <v>0</v>
      </c>
      <c r="U320" s="143">
        <f t="shared" si="55"/>
        <v>7224</v>
      </c>
    </row>
    <row r="321" spans="1:16248" ht="14.25" x14ac:dyDescent="0.15">
      <c r="A321" s="150">
        <v>317</v>
      </c>
      <c r="B321" s="151">
        <v>5</v>
      </c>
      <c r="C321" s="151">
        <v>1</v>
      </c>
      <c r="D321" s="151">
        <v>401</v>
      </c>
      <c r="E321" s="151" t="str">
        <f>LEFT(D321,1)</f>
        <v>4</v>
      </c>
      <c r="F321" s="151" t="str">
        <f t="shared" si="51"/>
        <v>1</v>
      </c>
      <c r="G321" s="151">
        <v>10</v>
      </c>
      <c r="H321" s="152" t="str">
        <f t="shared" si="58"/>
        <v>4/10</v>
      </c>
      <c r="I321" s="153" t="s">
        <v>2185</v>
      </c>
      <c r="J321" s="154" t="s">
        <v>2193</v>
      </c>
      <c r="K321" s="151" t="s">
        <v>553</v>
      </c>
      <c r="L321" s="155">
        <v>78.739999999999995</v>
      </c>
      <c r="M321" s="155">
        <v>63.8</v>
      </c>
      <c r="N321" s="156">
        <v>18000</v>
      </c>
      <c r="O321" s="157">
        <f t="shared" si="56"/>
        <v>1417320</v>
      </c>
      <c r="P321" s="156">
        <f t="shared" si="52"/>
        <v>22215.05</v>
      </c>
      <c r="Q321" s="143">
        <f t="shared" si="50"/>
        <v>1417320.19</v>
      </c>
      <c r="R321" s="158">
        <v>11250</v>
      </c>
      <c r="S321" s="143">
        <f t="shared" si="53"/>
        <v>1417320</v>
      </c>
      <c r="T321" s="143">
        <f t="shared" si="54"/>
        <v>0</v>
      </c>
      <c r="U321" s="143">
        <f t="shared" si="55"/>
        <v>6750</v>
      </c>
    </row>
    <row r="322" spans="1:16248" ht="14.25" x14ac:dyDescent="0.15">
      <c r="A322" s="150">
        <v>318</v>
      </c>
      <c r="B322" s="151">
        <v>5</v>
      </c>
      <c r="C322" s="151">
        <v>1</v>
      </c>
      <c r="D322" s="151">
        <v>1003</v>
      </c>
      <c r="E322" s="151" t="str">
        <f>LEFT(D322,2)</f>
        <v>10</v>
      </c>
      <c r="F322" s="151" t="str">
        <f t="shared" si="51"/>
        <v>3</v>
      </c>
      <c r="G322" s="151">
        <v>10</v>
      </c>
      <c r="H322" s="152" t="str">
        <f t="shared" si="58"/>
        <v>10/10</v>
      </c>
      <c r="I322" s="153" t="s">
        <v>2185</v>
      </c>
      <c r="J322" s="154" t="s">
        <v>2194</v>
      </c>
      <c r="K322" s="151" t="s">
        <v>553</v>
      </c>
      <c r="L322" s="155">
        <v>77.95</v>
      </c>
      <c r="M322" s="155">
        <v>63.16</v>
      </c>
      <c r="N322" s="156">
        <v>18000</v>
      </c>
      <c r="O322" s="157">
        <f t="shared" si="56"/>
        <v>1403100</v>
      </c>
      <c r="P322" s="156">
        <f t="shared" si="52"/>
        <v>22215.01</v>
      </c>
      <c r="Q322" s="143">
        <f t="shared" si="50"/>
        <v>1403100.0315999999</v>
      </c>
      <c r="R322" s="158">
        <v>10534</v>
      </c>
      <c r="S322" s="143">
        <f t="shared" si="53"/>
        <v>1403100</v>
      </c>
      <c r="T322" s="143">
        <f t="shared" si="54"/>
        <v>0</v>
      </c>
      <c r="U322" s="143">
        <f t="shared" si="55"/>
        <v>7466</v>
      </c>
    </row>
    <row r="323" spans="1:16248" s="161" customFormat="1" ht="14.25" x14ac:dyDescent="0.15">
      <c r="A323" s="150">
        <v>320</v>
      </c>
      <c r="B323" s="151">
        <v>5</v>
      </c>
      <c r="C323" s="151">
        <v>2</v>
      </c>
      <c r="D323" s="151">
        <v>902</v>
      </c>
      <c r="E323" s="151" t="str">
        <f t="shared" ref="E323:E324" si="62">LEFT(D323,1)</f>
        <v>9</v>
      </c>
      <c r="F323" s="151" t="str">
        <f t="shared" si="51"/>
        <v>2</v>
      </c>
      <c r="G323" s="151">
        <v>10</v>
      </c>
      <c r="H323" s="152" t="str">
        <f t="shared" si="58"/>
        <v>9/10</v>
      </c>
      <c r="I323" s="153" t="s">
        <v>2185</v>
      </c>
      <c r="J323" s="154" t="s">
        <v>2194</v>
      </c>
      <c r="K323" s="151" t="s">
        <v>2180</v>
      </c>
      <c r="L323" s="155">
        <v>73.84</v>
      </c>
      <c r="M323" s="155">
        <v>59.83</v>
      </c>
      <c r="N323" s="156">
        <v>18000</v>
      </c>
      <c r="O323" s="157">
        <f t="shared" si="56"/>
        <v>1329120</v>
      </c>
      <c r="P323" s="156">
        <f t="shared" si="52"/>
        <v>22214.94</v>
      </c>
      <c r="Q323" s="159">
        <f t="shared" si="50"/>
        <v>1329119.8602</v>
      </c>
      <c r="R323" s="160">
        <v>11170</v>
      </c>
      <c r="S323" s="159">
        <f t="shared" si="53"/>
        <v>1329120</v>
      </c>
      <c r="T323" s="159">
        <f t="shared" si="54"/>
        <v>0</v>
      </c>
      <c r="U323" s="159">
        <f t="shared" si="55"/>
        <v>6830</v>
      </c>
      <c r="V323" s="159" t="s">
        <v>2195</v>
      </c>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c r="GN323" s="159"/>
      <c r="GO323" s="159"/>
      <c r="GP323" s="159"/>
      <c r="GQ323" s="159"/>
      <c r="GR323" s="159"/>
      <c r="GS323" s="159"/>
      <c r="GT323" s="159"/>
      <c r="GU323" s="159"/>
      <c r="GV323" s="159"/>
      <c r="GW323" s="159"/>
      <c r="GX323" s="159"/>
      <c r="GY323" s="159"/>
      <c r="GZ323" s="159"/>
      <c r="HA323" s="159"/>
      <c r="HB323" s="159"/>
      <c r="HC323" s="159"/>
      <c r="HD323" s="159"/>
      <c r="HE323" s="159"/>
      <c r="HF323" s="159"/>
      <c r="HG323" s="159"/>
      <c r="HH323" s="159"/>
      <c r="HI323" s="159"/>
      <c r="HJ323" s="159"/>
      <c r="HK323" s="159"/>
      <c r="HL323" s="159"/>
      <c r="HM323" s="159"/>
      <c r="HN323" s="159"/>
      <c r="HO323" s="159"/>
      <c r="HP323" s="159"/>
      <c r="HQ323" s="159"/>
      <c r="HR323" s="159"/>
      <c r="HS323" s="159"/>
      <c r="HT323" s="159"/>
      <c r="HU323" s="159"/>
      <c r="HV323" s="159"/>
      <c r="HW323" s="159"/>
      <c r="HX323" s="159"/>
      <c r="HY323" s="159"/>
      <c r="HZ323" s="159"/>
      <c r="IA323" s="159"/>
      <c r="IB323" s="159"/>
      <c r="IC323" s="159"/>
      <c r="ID323" s="159"/>
      <c r="IE323" s="159"/>
      <c r="IF323" s="159"/>
      <c r="IG323" s="159"/>
      <c r="IH323" s="159"/>
      <c r="II323" s="159"/>
      <c r="IJ323" s="159"/>
      <c r="IK323" s="159"/>
      <c r="IL323" s="159"/>
      <c r="IM323" s="159"/>
      <c r="IN323" s="159"/>
      <c r="IO323" s="159"/>
      <c r="IP323" s="159"/>
      <c r="IQ323" s="159"/>
      <c r="IR323" s="159"/>
      <c r="IS323" s="159"/>
      <c r="IT323" s="159"/>
      <c r="IU323" s="159"/>
      <c r="IV323" s="159"/>
      <c r="IW323" s="159"/>
      <c r="IX323" s="159"/>
      <c r="IY323" s="159"/>
      <c r="IZ323" s="159"/>
      <c r="JA323" s="159"/>
      <c r="JB323" s="159"/>
      <c r="JC323" s="159"/>
      <c r="JD323" s="159"/>
      <c r="JE323" s="159"/>
      <c r="JF323" s="159"/>
      <c r="JG323" s="159"/>
      <c r="JH323" s="159"/>
      <c r="JI323" s="159"/>
      <c r="JJ323" s="159"/>
      <c r="JK323" s="159"/>
      <c r="JL323" s="159"/>
      <c r="JM323" s="159"/>
      <c r="JN323" s="159"/>
      <c r="JO323" s="159"/>
      <c r="JP323" s="159"/>
      <c r="JQ323" s="159"/>
      <c r="JR323" s="159"/>
      <c r="JS323" s="159"/>
      <c r="JT323" s="159"/>
      <c r="JU323" s="159"/>
      <c r="JV323" s="159"/>
      <c r="JW323" s="159"/>
      <c r="JX323" s="159"/>
      <c r="JY323" s="159"/>
      <c r="JZ323" s="159"/>
      <c r="KA323" s="159"/>
      <c r="KB323" s="159"/>
      <c r="KC323" s="159"/>
      <c r="KD323" s="159"/>
      <c r="KE323" s="159"/>
      <c r="KF323" s="159"/>
      <c r="KG323" s="159"/>
      <c r="KH323" s="159"/>
      <c r="KI323" s="159"/>
      <c r="KJ323" s="159"/>
      <c r="KK323" s="159"/>
      <c r="KL323" s="159"/>
      <c r="KM323" s="159"/>
      <c r="KN323" s="159"/>
      <c r="KO323" s="159"/>
      <c r="KP323" s="159"/>
      <c r="KQ323" s="159"/>
      <c r="KR323" s="159"/>
      <c r="KS323" s="159"/>
      <c r="KT323" s="159"/>
      <c r="KU323" s="159"/>
      <c r="KV323" s="159"/>
      <c r="KW323" s="159"/>
      <c r="KX323" s="159"/>
      <c r="KY323" s="159"/>
      <c r="KZ323" s="159"/>
      <c r="LA323" s="159"/>
      <c r="LB323" s="159"/>
      <c r="LC323" s="159"/>
      <c r="LD323" s="159"/>
      <c r="LE323" s="159"/>
      <c r="LF323" s="159"/>
      <c r="LG323" s="159"/>
      <c r="LH323" s="159"/>
      <c r="LI323" s="159"/>
      <c r="LJ323" s="159"/>
      <c r="LK323" s="159"/>
      <c r="LL323" s="159"/>
      <c r="LM323" s="159"/>
      <c r="LN323" s="159"/>
      <c r="LO323" s="159"/>
      <c r="LP323" s="159"/>
      <c r="LQ323" s="159"/>
      <c r="LR323" s="159"/>
      <c r="LS323" s="159"/>
      <c r="LT323" s="159"/>
      <c r="LU323" s="159"/>
      <c r="LV323" s="159"/>
      <c r="LW323" s="159"/>
      <c r="LX323" s="159"/>
      <c r="LY323" s="159"/>
      <c r="LZ323" s="159"/>
      <c r="MA323" s="159"/>
      <c r="MB323" s="159"/>
      <c r="MC323" s="159"/>
      <c r="MD323" s="159"/>
      <c r="ME323" s="159"/>
      <c r="MF323" s="159"/>
      <c r="MG323" s="159"/>
      <c r="MH323" s="159"/>
      <c r="MI323" s="159"/>
      <c r="MJ323" s="159"/>
      <c r="MK323" s="159"/>
      <c r="ML323" s="159"/>
      <c r="MM323" s="159"/>
      <c r="MN323" s="159"/>
      <c r="MO323" s="159"/>
      <c r="MP323" s="159"/>
      <c r="MQ323" s="159"/>
      <c r="MR323" s="159"/>
      <c r="MS323" s="159"/>
      <c r="MT323" s="159"/>
      <c r="MU323" s="159"/>
      <c r="MV323" s="159"/>
      <c r="MW323" s="159"/>
      <c r="MX323" s="159"/>
      <c r="MY323" s="159"/>
      <c r="MZ323" s="159"/>
      <c r="NA323" s="159"/>
      <c r="NB323" s="159"/>
      <c r="NC323" s="159"/>
      <c r="ND323" s="159"/>
      <c r="NE323" s="159"/>
      <c r="NF323" s="159"/>
      <c r="NG323" s="159"/>
      <c r="NH323" s="159"/>
      <c r="NI323" s="159"/>
      <c r="NJ323" s="159"/>
      <c r="NK323" s="159"/>
      <c r="NL323" s="159"/>
      <c r="NM323" s="159"/>
      <c r="NN323" s="159"/>
      <c r="NO323" s="159"/>
      <c r="NP323" s="159"/>
      <c r="NQ323" s="159"/>
      <c r="NR323" s="159"/>
      <c r="NS323" s="159"/>
      <c r="NT323" s="159"/>
      <c r="NU323" s="159"/>
      <c r="NV323" s="159"/>
      <c r="NW323" s="159"/>
      <c r="NX323" s="159"/>
      <c r="NY323" s="159"/>
      <c r="NZ323" s="159"/>
      <c r="OA323" s="159"/>
      <c r="OB323" s="159"/>
      <c r="OC323" s="159"/>
      <c r="OD323" s="159"/>
      <c r="OE323" s="159"/>
      <c r="OF323" s="159"/>
      <c r="OG323" s="159"/>
      <c r="OH323" s="159"/>
      <c r="OI323" s="159"/>
      <c r="OJ323" s="159"/>
      <c r="OK323" s="159"/>
      <c r="OL323" s="159"/>
      <c r="OM323" s="159"/>
      <c r="ON323" s="159"/>
      <c r="OO323" s="159"/>
      <c r="OP323" s="159"/>
      <c r="OQ323" s="159"/>
      <c r="OR323" s="159"/>
      <c r="OS323" s="159"/>
      <c r="OT323" s="159"/>
      <c r="OU323" s="159"/>
      <c r="OV323" s="159"/>
      <c r="OW323" s="159"/>
      <c r="OX323" s="159"/>
      <c r="OY323" s="159"/>
      <c r="OZ323" s="159"/>
      <c r="PA323" s="159"/>
      <c r="PB323" s="159"/>
      <c r="PC323" s="159"/>
      <c r="PD323" s="159"/>
      <c r="PE323" s="159"/>
      <c r="PF323" s="159"/>
      <c r="PG323" s="159"/>
      <c r="PH323" s="159"/>
      <c r="PI323" s="159"/>
      <c r="PJ323" s="159"/>
      <c r="PK323" s="159"/>
      <c r="PL323" s="159"/>
      <c r="PM323" s="159"/>
      <c r="PN323" s="159"/>
      <c r="PO323" s="159"/>
      <c r="PP323" s="159"/>
      <c r="PQ323" s="159"/>
      <c r="PR323" s="159"/>
      <c r="PS323" s="159"/>
      <c r="PT323" s="159"/>
      <c r="PU323" s="159"/>
      <c r="PV323" s="159"/>
      <c r="PW323" s="159"/>
      <c r="PX323" s="159"/>
      <c r="PY323" s="159"/>
      <c r="PZ323" s="159"/>
      <c r="QA323" s="159"/>
      <c r="QB323" s="159"/>
      <c r="QC323" s="159"/>
      <c r="QD323" s="159"/>
      <c r="QE323" s="159"/>
      <c r="QF323" s="159"/>
      <c r="QG323" s="159"/>
      <c r="QH323" s="159"/>
      <c r="QI323" s="159"/>
      <c r="QJ323" s="159"/>
      <c r="QK323" s="159"/>
      <c r="QL323" s="159"/>
      <c r="QM323" s="159"/>
      <c r="QN323" s="159"/>
      <c r="QO323" s="159"/>
      <c r="QP323" s="159"/>
      <c r="QQ323" s="159"/>
      <c r="QR323" s="159"/>
      <c r="QS323" s="159"/>
      <c r="QT323" s="159"/>
      <c r="QU323" s="159"/>
      <c r="QV323" s="159"/>
      <c r="QW323" s="159"/>
      <c r="QX323" s="159"/>
      <c r="QY323" s="159"/>
      <c r="QZ323" s="159"/>
      <c r="RA323" s="159"/>
      <c r="RB323" s="159"/>
      <c r="RC323" s="159"/>
      <c r="RD323" s="159"/>
      <c r="RE323" s="159"/>
      <c r="RF323" s="159"/>
      <c r="RG323" s="159"/>
      <c r="RH323" s="159"/>
      <c r="RI323" s="159"/>
      <c r="RJ323" s="159"/>
      <c r="RK323" s="159"/>
      <c r="RL323" s="159"/>
      <c r="RM323" s="159"/>
      <c r="RN323" s="159"/>
      <c r="RO323" s="159"/>
      <c r="RP323" s="159"/>
      <c r="RQ323" s="159"/>
      <c r="RR323" s="159"/>
      <c r="RS323" s="159"/>
      <c r="RT323" s="159"/>
      <c r="RU323" s="159"/>
      <c r="RV323" s="159"/>
      <c r="RW323" s="159"/>
      <c r="RX323" s="159"/>
      <c r="RY323" s="159"/>
      <c r="RZ323" s="159"/>
      <c r="SA323" s="159"/>
      <c r="SB323" s="159"/>
      <c r="SC323" s="159"/>
      <c r="SD323" s="159"/>
      <c r="SE323" s="159"/>
      <c r="SF323" s="159"/>
      <c r="SG323" s="159"/>
      <c r="SH323" s="159"/>
      <c r="SI323" s="159"/>
      <c r="SJ323" s="159"/>
      <c r="SK323" s="159"/>
      <c r="SL323" s="159"/>
      <c r="SM323" s="159"/>
      <c r="SN323" s="159"/>
      <c r="SO323" s="159"/>
      <c r="SP323" s="159"/>
      <c r="SQ323" s="159"/>
      <c r="SR323" s="159"/>
      <c r="SS323" s="159"/>
      <c r="ST323" s="159"/>
      <c r="SU323" s="159"/>
      <c r="SV323" s="159"/>
      <c r="SW323" s="159"/>
      <c r="SX323" s="159"/>
      <c r="SY323" s="159"/>
      <c r="SZ323" s="159"/>
      <c r="TA323" s="159"/>
      <c r="TB323" s="159"/>
      <c r="TC323" s="159"/>
      <c r="TD323" s="159"/>
      <c r="TE323" s="159"/>
      <c r="TF323" s="159"/>
      <c r="TG323" s="159"/>
      <c r="TH323" s="159"/>
      <c r="TI323" s="159"/>
      <c r="TJ323" s="159"/>
      <c r="TK323" s="159"/>
      <c r="TL323" s="159"/>
      <c r="TM323" s="159"/>
      <c r="TN323" s="159"/>
      <c r="TO323" s="159"/>
      <c r="TP323" s="159"/>
      <c r="TQ323" s="159"/>
      <c r="TR323" s="159"/>
      <c r="TS323" s="159"/>
      <c r="TT323" s="159"/>
      <c r="TU323" s="159"/>
      <c r="TV323" s="159"/>
      <c r="TW323" s="159"/>
      <c r="TX323" s="159"/>
      <c r="TY323" s="159"/>
      <c r="TZ323" s="159"/>
      <c r="UA323" s="159"/>
      <c r="UB323" s="159"/>
      <c r="UC323" s="159"/>
      <c r="UD323" s="159"/>
      <c r="UE323" s="159"/>
      <c r="UF323" s="159"/>
      <c r="UG323" s="159"/>
      <c r="UH323" s="159"/>
      <c r="UI323" s="159"/>
      <c r="UJ323" s="159"/>
      <c r="UK323" s="159"/>
      <c r="UL323" s="159"/>
      <c r="UM323" s="159"/>
      <c r="UN323" s="159"/>
      <c r="UO323" s="159"/>
      <c r="UP323" s="159"/>
      <c r="UQ323" s="159"/>
      <c r="UR323" s="159"/>
      <c r="US323" s="159"/>
      <c r="UT323" s="159"/>
      <c r="UU323" s="159"/>
      <c r="UV323" s="159"/>
      <c r="UW323" s="159"/>
      <c r="UX323" s="159"/>
      <c r="UY323" s="159"/>
      <c r="UZ323" s="159"/>
      <c r="VA323" s="159"/>
      <c r="VB323" s="159"/>
      <c r="VC323" s="159"/>
      <c r="VD323" s="159"/>
      <c r="VE323" s="159"/>
      <c r="VF323" s="159"/>
      <c r="VG323" s="159"/>
      <c r="VH323" s="159"/>
      <c r="VI323" s="159"/>
      <c r="VJ323" s="159"/>
      <c r="VK323" s="159"/>
      <c r="VL323" s="159"/>
      <c r="VM323" s="159"/>
      <c r="VN323" s="159"/>
      <c r="VO323" s="159"/>
      <c r="VP323" s="159"/>
      <c r="VQ323" s="159"/>
      <c r="VR323" s="159"/>
      <c r="VS323" s="159"/>
      <c r="VT323" s="159"/>
      <c r="VU323" s="159"/>
      <c r="VV323" s="159"/>
      <c r="VW323" s="159"/>
      <c r="VX323" s="159"/>
      <c r="VY323" s="159"/>
      <c r="VZ323" s="159"/>
      <c r="WA323" s="159"/>
      <c r="WB323" s="159"/>
      <c r="WC323" s="159"/>
      <c r="WD323" s="159"/>
      <c r="WE323" s="159"/>
      <c r="WF323" s="159"/>
      <c r="WG323" s="159"/>
      <c r="WH323" s="159"/>
      <c r="WI323" s="159"/>
      <c r="WJ323" s="159"/>
      <c r="WK323" s="159"/>
      <c r="WL323" s="159"/>
      <c r="WM323" s="159"/>
      <c r="WN323" s="159"/>
      <c r="WO323" s="159"/>
      <c r="WP323" s="159"/>
      <c r="WQ323" s="159"/>
      <c r="WR323" s="159"/>
      <c r="WS323" s="159"/>
      <c r="WT323" s="159"/>
      <c r="WU323" s="159"/>
      <c r="WV323" s="159"/>
      <c r="WW323" s="159"/>
      <c r="WX323" s="159"/>
      <c r="WY323" s="159"/>
      <c r="WZ323" s="159"/>
      <c r="XA323" s="159"/>
      <c r="XB323" s="159"/>
      <c r="XC323" s="159"/>
      <c r="XD323" s="159"/>
      <c r="XE323" s="159"/>
      <c r="XF323" s="159"/>
      <c r="XG323" s="159"/>
      <c r="XH323" s="159"/>
      <c r="XI323" s="159"/>
      <c r="XJ323" s="159"/>
      <c r="XK323" s="159"/>
      <c r="XL323" s="159"/>
      <c r="XM323" s="159"/>
      <c r="XN323" s="159"/>
      <c r="XO323" s="159"/>
      <c r="XP323" s="159"/>
      <c r="XQ323" s="159"/>
      <c r="XR323" s="159"/>
      <c r="XS323" s="159"/>
      <c r="XT323" s="159"/>
      <c r="XU323" s="159"/>
      <c r="XV323" s="159"/>
      <c r="XW323" s="159"/>
      <c r="XX323" s="159"/>
      <c r="XY323" s="159"/>
      <c r="XZ323" s="159"/>
      <c r="YA323" s="159"/>
      <c r="YB323" s="159"/>
      <c r="YC323" s="159"/>
      <c r="YD323" s="159"/>
      <c r="YE323" s="159"/>
      <c r="YF323" s="159"/>
      <c r="YG323" s="159"/>
      <c r="YH323" s="159"/>
      <c r="YI323" s="159"/>
      <c r="YJ323" s="159"/>
      <c r="YK323" s="159"/>
      <c r="YL323" s="159"/>
      <c r="YM323" s="159"/>
      <c r="YN323" s="159"/>
      <c r="YO323" s="159"/>
      <c r="YP323" s="159"/>
      <c r="YQ323" s="159"/>
      <c r="YR323" s="159"/>
      <c r="YS323" s="159"/>
      <c r="YT323" s="159"/>
      <c r="YU323" s="159"/>
      <c r="YV323" s="159"/>
      <c r="YW323" s="159"/>
      <c r="YX323" s="159"/>
      <c r="YY323" s="159"/>
      <c r="YZ323" s="159"/>
      <c r="ZA323" s="159"/>
      <c r="ZB323" s="159"/>
      <c r="ZC323" s="159"/>
      <c r="ZD323" s="159"/>
      <c r="ZE323" s="159"/>
      <c r="ZF323" s="159"/>
      <c r="ZG323" s="159"/>
      <c r="ZH323" s="159"/>
      <c r="ZI323" s="159"/>
      <c r="ZJ323" s="159"/>
      <c r="ZK323" s="159"/>
      <c r="ZL323" s="159"/>
      <c r="ZM323" s="159"/>
      <c r="ZN323" s="159"/>
      <c r="ZO323" s="159"/>
      <c r="ZP323" s="159"/>
      <c r="ZQ323" s="159"/>
      <c r="ZR323" s="159"/>
      <c r="ZS323" s="159"/>
      <c r="ZT323" s="159"/>
      <c r="ZU323" s="159"/>
      <c r="ZV323" s="159"/>
      <c r="ZW323" s="159"/>
      <c r="ZX323" s="159"/>
      <c r="ZY323" s="159"/>
      <c r="ZZ323" s="159"/>
      <c r="AAA323" s="159"/>
      <c r="AAB323" s="159"/>
      <c r="AAC323" s="159"/>
      <c r="AAD323" s="159"/>
      <c r="AAE323" s="159"/>
      <c r="AAF323" s="159"/>
      <c r="AAG323" s="159"/>
      <c r="AAH323" s="159"/>
      <c r="AAI323" s="159"/>
      <c r="AAJ323" s="159"/>
      <c r="AAK323" s="159"/>
      <c r="AAL323" s="159"/>
      <c r="AAM323" s="159"/>
      <c r="AAN323" s="159"/>
      <c r="AAO323" s="159"/>
      <c r="AAP323" s="159"/>
      <c r="AAQ323" s="159"/>
      <c r="AAR323" s="159"/>
      <c r="AAS323" s="159"/>
      <c r="AAT323" s="159"/>
      <c r="AAU323" s="159"/>
      <c r="AAV323" s="159"/>
      <c r="AAW323" s="159"/>
      <c r="AAX323" s="159"/>
      <c r="AAY323" s="159"/>
      <c r="AAZ323" s="159"/>
      <c r="ABA323" s="159"/>
      <c r="ABB323" s="159"/>
      <c r="ABC323" s="159"/>
      <c r="ABD323" s="159"/>
      <c r="ABE323" s="159"/>
      <c r="ABF323" s="159"/>
      <c r="ABG323" s="159"/>
      <c r="ABH323" s="159"/>
      <c r="ABI323" s="159"/>
      <c r="ABJ323" s="159"/>
      <c r="ABK323" s="159"/>
      <c r="ABL323" s="159"/>
      <c r="ABM323" s="159"/>
      <c r="ABN323" s="159"/>
      <c r="ABO323" s="159"/>
      <c r="ABP323" s="159"/>
      <c r="ABQ323" s="159"/>
      <c r="ABR323" s="159"/>
      <c r="ABS323" s="159"/>
      <c r="ABT323" s="159"/>
      <c r="ABU323" s="159"/>
      <c r="ABV323" s="159"/>
      <c r="ABW323" s="159"/>
      <c r="ABX323" s="159"/>
      <c r="ABY323" s="159"/>
      <c r="ABZ323" s="159"/>
      <c r="ACA323" s="159"/>
      <c r="ACB323" s="159"/>
      <c r="ACC323" s="159"/>
      <c r="ACD323" s="159"/>
      <c r="ACE323" s="159"/>
      <c r="ACF323" s="159"/>
      <c r="ACG323" s="159"/>
      <c r="ACH323" s="159"/>
      <c r="ACI323" s="159"/>
      <c r="ACJ323" s="159"/>
      <c r="ACK323" s="159"/>
      <c r="ACL323" s="159"/>
      <c r="ACM323" s="159"/>
      <c r="ACN323" s="159"/>
      <c r="ACO323" s="159"/>
      <c r="ACP323" s="159"/>
      <c r="ACQ323" s="159"/>
      <c r="ACR323" s="159"/>
      <c r="ACS323" s="159"/>
      <c r="ACT323" s="159"/>
      <c r="ACU323" s="159"/>
      <c r="ACV323" s="159"/>
      <c r="ACW323" s="159"/>
      <c r="ACX323" s="159"/>
      <c r="ACY323" s="159"/>
      <c r="ACZ323" s="159"/>
      <c r="ADA323" s="159"/>
      <c r="ADB323" s="159"/>
      <c r="ADC323" s="159"/>
      <c r="ADD323" s="159"/>
      <c r="ADE323" s="159"/>
      <c r="ADF323" s="159"/>
      <c r="ADG323" s="159"/>
      <c r="ADH323" s="159"/>
      <c r="ADI323" s="159"/>
      <c r="ADJ323" s="159"/>
      <c r="ADK323" s="159"/>
      <c r="ADL323" s="159"/>
      <c r="ADM323" s="159"/>
      <c r="ADN323" s="159"/>
      <c r="ADO323" s="159"/>
      <c r="ADP323" s="159"/>
      <c r="ADQ323" s="159"/>
      <c r="ADR323" s="159"/>
      <c r="ADS323" s="159"/>
      <c r="ADT323" s="159"/>
      <c r="ADU323" s="159"/>
      <c r="ADV323" s="159"/>
      <c r="ADW323" s="159"/>
      <c r="ADX323" s="159"/>
      <c r="ADY323" s="159"/>
      <c r="ADZ323" s="159"/>
      <c r="AEA323" s="159"/>
      <c r="AEB323" s="159"/>
      <c r="AEC323" s="159"/>
      <c r="AED323" s="159"/>
      <c r="AEE323" s="159"/>
      <c r="AEF323" s="159"/>
      <c r="AEG323" s="159"/>
      <c r="AEH323" s="159"/>
      <c r="AEI323" s="159"/>
      <c r="AEJ323" s="159"/>
      <c r="AEK323" s="159"/>
      <c r="AEL323" s="159"/>
      <c r="AEM323" s="159"/>
      <c r="AEN323" s="159"/>
      <c r="AEO323" s="159"/>
      <c r="AEP323" s="159"/>
      <c r="AEQ323" s="159"/>
      <c r="AER323" s="159"/>
      <c r="AES323" s="159"/>
      <c r="AET323" s="159"/>
      <c r="AEU323" s="159"/>
      <c r="AEV323" s="159"/>
      <c r="AEW323" s="159"/>
      <c r="AEX323" s="159"/>
      <c r="AEY323" s="159"/>
      <c r="AEZ323" s="159"/>
      <c r="AFA323" s="159"/>
      <c r="AFB323" s="159"/>
      <c r="AFC323" s="159"/>
      <c r="AFD323" s="159"/>
      <c r="AFE323" s="159"/>
      <c r="AFF323" s="159"/>
      <c r="AFG323" s="159"/>
      <c r="AFH323" s="159"/>
      <c r="AFI323" s="159"/>
      <c r="AFJ323" s="159"/>
      <c r="AFK323" s="159"/>
      <c r="AFL323" s="159"/>
      <c r="AFM323" s="159"/>
      <c r="AFN323" s="159"/>
      <c r="AFO323" s="159"/>
      <c r="AFP323" s="159"/>
      <c r="AFQ323" s="159"/>
      <c r="AFR323" s="159"/>
      <c r="AFS323" s="159"/>
      <c r="AFT323" s="159"/>
      <c r="AFU323" s="159"/>
      <c r="AFV323" s="159"/>
      <c r="AFW323" s="159"/>
      <c r="AFX323" s="159"/>
      <c r="AFY323" s="159"/>
      <c r="AFZ323" s="159"/>
      <c r="AGA323" s="159"/>
      <c r="AGB323" s="159"/>
      <c r="AGC323" s="159"/>
      <c r="AGD323" s="159"/>
      <c r="AGE323" s="159"/>
      <c r="AGF323" s="159"/>
      <c r="AGG323" s="159"/>
      <c r="AGH323" s="159"/>
      <c r="AGI323" s="159"/>
      <c r="AGJ323" s="159"/>
      <c r="AGK323" s="159"/>
      <c r="AGL323" s="159"/>
      <c r="AGM323" s="159"/>
      <c r="AGN323" s="159"/>
      <c r="AGO323" s="159"/>
      <c r="AGP323" s="159"/>
      <c r="AGQ323" s="159"/>
      <c r="AGR323" s="159"/>
      <c r="AGS323" s="159"/>
      <c r="AGT323" s="159"/>
      <c r="AGU323" s="159"/>
      <c r="AGV323" s="159"/>
      <c r="AGW323" s="159"/>
      <c r="AGX323" s="159"/>
      <c r="AGY323" s="159"/>
      <c r="AGZ323" s="159"/>
      <c r="AHA323" s="159"/>
      <c r="AHB323" s="159"/>
      <c r="AHC323" s="159"/>
      <c r="AHD323" s="159"/>
      <c r="AHE323" s="159"/>
      <c r="AHF323" s="159"/>
      <c r="AHG323" s="159"/>
      <c r="AHH323" s="159"/>
      <c r="AHI323" s="159"/>
      <c r="AHJ323" s="159"/>
      <c r="AHK323" s="159"/>
      <c r="AHL323" s="159"/>
      <c r="AHM323" s="159"/>
      <c r="AHN323" s="159"/>
      <c r="AHO323" s="159"/>
      <c r="AHP323" s="159"/>
      <c r="AHQ323" s="159"/>
      <c r="AHR323" s="159"/>
      <c r="AHS323" s="159"/>
      <c r="AHT323" s="159"/>
      <c r="AHU323" s="159"/>
      <c r="AHV323" s="159"/>
      <c r="AHW323" s="159"/>
      <c r="AHX323" s="159"/>
      <c r="AHY323" s="159"/>
      <c r="AHZ323" s="159"/>
      <c r="AIA323" s="159"/>
      <c r="AIB323" s="159"/>
      <c r="AIC323" s="159"/>
      <c r="AID323" s="159"/>
      <c r="AIE323" s="159"/>
      <c r="AIF323" s="159"/>
      <c r="AIG323" s="159"/>
      <c r="AIH323" s="159"/>
      <c r="AII323" s="159"/>
      <c r="AIJ323" s="159"/>
      <c r="AIK323" s="159"/>
      <c r="AIL323" s="159"/>
      <c r="AIM323" s="159"/>
      <c r="AIN323" s="159"/>
      <c r="AIO323" s="159"/>
      <c r="AIP323" s="159"/>
      <c r="AIQ323" s="159"/>
      <c r="AIR323" s="159"/>
      <c r="AIS323" s="159"/>
      <c r="AIT323" s="159"/>
      <c r="AIU323" s="159"/>
      <c r="AIV323" s="159"/>
      <c r="AIW323" s="159"/>
      <c r="AIX323" s="159"/>
      <c r="AIY323" s="159"/>
      <c r="AIZ323" s="159"/>
      <c r="AJA323" s="159"/>
      <c r="AJB323" s="159"/>
      <c r="AJC323" s="159"/>
      <c r="AJD323" s="159"/>
      <c r="AJE323" s="159"/>
      <c r="AJF323" s="159"/>
      <c r="AJG323" s="159"/>
      <c r="AJH323" s="159"/>
      <c r="AJI323" s="159"/>
      <c r="AJJ323" s="159"/>
      <c r="AJK323" s="159"/>
      <c r="AJL323" s="159"/>
      <c r="AJM323" s="159"/>
      <c r="AJN323" s="159"/>
      <c r="AJO323" s="159"/>
      <c r="AJP323" s="159"/>
      <c r="AJQ323" s="159"/>
      <c r="AJR323" s="159"/>
      <c r="AJS323" s="159"/>
      <c r="AJT323" s="159"/>
      <c r="AJU323" s="159"/>
      <c r="AJV323" s="159"/>
      <c r="AJW323" s="159"/>
      <c r="AJX323" s="159"/>
      <c r="AJY323" s="159"/>
      <c r="AJZ323" s="159"/>
      <c r="AKA323" s="159"/>
      <c r="AKB323" s="159"/>
      <c r="AKC323" s="159"/>
      <c r="AKD323" s="159"/>
      <c r="AKE323" s="159"/>
      <c r="AKF323" s="159"/>
      <c r="AKG323" s="159"/>
      <c r="AKH323" s="159"/>
      <c r="AKI323" s="159"/>
      <c r="AKJ323" s="159"/>
      <c r="AKK323" s="159"/>
      <c r="AKL323" s="159"/>
      <c r="AKM323" s="159"/>
      <c r="AKN323" s="159"/>
      <c r="AKO323" s="159"/>
      <c r="AKP323" s="159"/>
      <c r="AKQ323" s="159"/>
      <c r="AKR323" s="159"/>
      <c r="AKS323" s="159"/>
      <c r="AKT323" s="159"/>
      <c r="AKU323" s="159"/>
      <c r="AKV323" s="159"/>
      <c r="AKW323" s="159"/>
      <c r="AKX323" s="159"/>
      <c r="AKY323" s="159"/>
      <c r="AKZ323" s="159"/>
      <c r="ALA323" s="159"/>
      <c r="ALB323" s="159"/>
      <c r="ALC323" s="159"/>
      <c r="ALD323" s="159"/>
      <c r="ALE323" s="159"/>
      <c r="ALF323" s="159"/>
      <c r="ALG323" s="159"/>
      <c r="ALH323" s="159"/>
      <c r="ALI323" s="159"/>
      <c r="ALJ323" s="159"/>
      <c r="ALK323" s="159"/>
      <c r="ALL323" s="159"/>
      <c r="ALM323" s="159"/>
      <c r="ALN323" s="159"/>
      <c r="ALO323" s="159"/>
      <c r="ALP323" s="159"/>
      <c r="ALQ323" s="159"/>
      <c r="ALR323" s="159"/>
      <c r="ALS323" s="159"/>
      <c r="ALT323" s="159"/>
      <c r="ALU323" s="159"/>
      <c r="ALV323" s="159"/>
      <c r="ALW323" s="159"/>
      <c r="ALX323" s="159"/>
      <c r="ALY323" s="159"/>
      <c r="ALZ323" s="159"/>
      <c r="AMA323" s="159"/>
      <c r="AMB323" s="159"/>
      <c r="AMC323" s="159"/>
      <c r="AMD323" s="159"/>
      <c r="AME323" s="159"/>
      <c r="AMF323" s="159"/>
      <c r="AMG323" s="159"/>
      <c r="AMH323" s="159"/>
      <c r="AMI323" s="159"/>
      <c r="AMJ323" s="159"/>
      <c r="AMK323" s="159"/>
      <c r="AML323" s="159"/>
      <c r="AMM323" s="159"/>
      <c r="AMN323" s="159"/>
      <c r="AMO323" s="159"/>
      <c r="AMP323" s="159"/>
      <c r="AMQ323" s="159"/>
      <c r="AMR323" s="159"/>
      <c r="AMS323" s="159"/>
      <c r="AMT323" s="159"/>
      <c r="AMU323" s="159"/>
      <c r="AMV323" s="159"/>
      <c r="AMW323" s="159"/>
      <c r="AMX323" s="159"/>
      <c r="AMY323" s="159"/>
      <c r="AMZ323" s="159"/>
      <c r="ANA323" s="159"/>
      <c r="ANB323" s="159"/>
      <c r="ANC323" s="159"/>
      <c r="AND323" s="159"/>
      <c r="ANE323" s="159"/>
      <c r="ANF323" s="159"/>
      <c r="ANG323" s="159"/>
      <c r="ANH323" s="159"/>
      <c r="ANI323" s="159"/>
      <c r="ANJ323" s="159"/>
      <c r="ANK323" s="159"/>
      <c r="ANL323" s="159"/>
      <c r="ANM323" s="159"/>
      <c r="ANN323" s="159"/>
      <c r="ANO323" s="159"/>
      <c r="ANP323" s="159"/>
      <c r="ANQ323" s="159"/>
      <c r="ANR323" s="159"/>
      <c r="ANS323" s="159"/>
      <c r="ANT323" s="159"/>
      <c r="ANU323" s="159"/>
      <c r="ANV323" s="159"/>
      <c r="ANW323" s="159"/>
      <c r="ANX323" s="159"/>
      <c r="ANY323" s="159"/>
      <c r="ANZ323" s="159"/>
      <c r="AOA323" s="159"/>
      <c r="AOB323" s="159"/>
      <c r="AOC323" s="159"/>
      <c r="AOD323" s="159"/>
      <c r="AOE323" s="159"/>
      <c r="AOF323" s="159"/>
      <c r="AOG323" s="159"/>
      <c r="AOH323" s="159"/>
      <c r="AOI323" s="159"/>
      <c r="AOJ323" s="159"/>
      <c r="AOK323" s="159"/>
      <c r="AOL323" s="159"/>
      <c r="AOM323" s="159"/>
      <c r="AON323" s="159"/>
      <c r="AOO323" s="159"/>
      <c r="AOP323" s="159"/>
      <c r="AOQ323" s="159"/>
      <c r="AOR323" s="159"/>
      <c r="AOS323" s="159"/>
      <c r="AOT323" s="159"/>
      <c r="AOU323" s="159"/>
      <c r="AOV323" s="159"/>
      <c r="AOW323" s="159"/>
      <c r="AOX323" s="159"/>
      <c r="AOY323" s="159"/>
      <c r="AOZ323" s="159"/>
      <c r="APA323" s="159"/>
      <c r="APB323" s="159"/>
      <c r="APC323" s="159"/>
      <c r="APD323" s="159"/>
      <c r="APE323" s="159"/>
      <c r="APF323" s="159"/>
      <c r="APG323" s="159"/>
      <c r="APH323" s="159"/>
      <c r="API323" s="159"/>
      <c r="APJ323" s="159"/>
      <c r="APK323" s="159"/>
      <c r="APL323" s="159"/>
      <c r="APM323" s="159"/>
      <c r="APN323" s="159"/>
      <c r="APO323" s="159"/>
      <c r="APP323" s="159"/>
      <c r="APQ323" s="159"/>
      <c r="APR323" s="159"/>
      <c r="APS323" s="159"/>
      <c r="APT323" s="159"/>
      <c r="APU323" s="159"/>
      <c r="APV323" s="159"/>
      <c r="APW323" s="159"/>
      <c r="APX323" s="159"/>
      <c r="APY323" s="159"/>
      <c r="APZ323" s="159"/>
      <c r="AQA323" s="159"/>
      <c r="AQB323" s="159"/>
      <c r="AQC323" s="159"/>
      <c r="AQD323" s="159"/>
      <c r="AQE323" s="159"/>
      <c r="AQF323" s="159"/>
      <c r="AQG323" s="159"/>
      <c r="AQH323" s="159"/>
      <c r="AQI323" s="159"/>
      <c r="AQJ323" s="159"/>
      <c r="AQK323" s="159"/>
      <c r="AQL323" s="159"/>
      <c r="AQM323" s="159"/>
      <c r="AQN323" s="159"/>
      <c r="AQO323" s="159"/>
      <c r="AQP323" s="159"/>
      <c r="AQQ323" s="159"/>
      <c r="AQR323" s="159"/>
      <c r="AQS323" s="159"/>
      <c r="AQT323" s="159"/>
      <c r="AQU323" s="159"/>
      <c r="AQV323" s="159"/>
      <c r="AQW323" s="159"/>
      <c r="AQX323" s="159"/>
      <c r="AQY323" s="159"/>
      <c r="AQZ323" s="159"/>
      <c r="ARA323" s="159"/>
      <c r="ARB323" s="159"/>
      <c r="ARC323" s="159"/>
      <c r="ARD323" s="159"/>
      <c r="ARE323" s="159"/>
      <c r="ARF323" s="159"/>
      <c r="ARG323" s="159"/>
      <c r="ARH323" s="159"/>
      <c r="ARI323" s="159"/>
      <c r="ARJ323" s="159"/>
      <c r="ARK323" s="159"/>
      <c r="ARL323" s="159"/>
      <c r="ARM323" s="159"/>
      <c r="ARN323" s="159"/>
      <c r="ARO323" s="159"/>
      <c r="ARP323" s="159"/>
      <c r="ARQ323" s="159"/>
      <c r="ARR323" s="159"/>
      <c r="ARS323" s="159"/>
      <c r="ART323" s="159"/>
      <c r="ARU323" s="159"/>
      <c r="ARV323" s="159"/>
      <c r="ARW323" s="159"/>
      <c r="ARX323" s="159"/>
      <c r="ARY323" s="159"/>
      <c r="ARZ323" s="159"/>
      <c r="ASA323" s="159"/>
      <c r="ASB323" s="159"/>
      <c r="ASC323" s="159"/>
      <c r="ASD323" s="159"/>
      <c r="ASE323" s="159"/>
      <c r="ASF323" s="159"/>
      <c r="ASG323" s="159"/>
      <c r="ASH323" s="159"/>
      <c r="ASI323" s="159"/>
      <c r="ASJ323" s="159"/>
      <c r="ASK323" s="159"/>
      <c r="ASL323" s="159"/>
      <c r="ASM323" s="159"/>
      <c r="ASN323" s="159"/>
      <c r="ASO323" s="159"/>
      <c r="ASP323" s="159"/>
      <c r="ASQ323" s="159"/>
      <c r="ASR323" s="159"/>
      <c r="ASS323" s="159"/>
      <c r="AST323" s="159"/>
      <c r="ASU323" s="159"/>
      <c r="ASV323" s="159"/>
      <c r="ASW323" s="159"/>
      <c r="ASX323" s="159"/>
      <c r="ASY323" s="159"/>
      <c r="ASZ323" s="159"/>
      <c r="ATA323" s="159"/>
      <c r="ATB323" s="159"/>
      <c r="ATC323" s="159"/>
      <c r="ATD323" s="159"/>
      <c r="ATE323" s="159"/>
      <c r="ATF323" s="159"/>
      <c r="ATG323" s="159"/>
      <c r="ATH323" s="159"/>
      <c r="ATI323" s="159"/>
      <c r="ATJ323" s="159"/>
      <c r="ATK323" s="159"/>
      <c r="ATL323" s="159"/>
      <c r="ATM323" s="159"/>
      <c r="ATN323" s="159"/>
      <c r="ATO323" s="159"/>
      <c r="ATP323" s="159"/>
      <c r="ATQ323" s="159"/>
      <c r="ATR323" s="159"/>
      <c r="ATS323" s="159"/>
      <c r="ATT323" s="159"/>
      <c r="ATU323" s="159"/>
      <c r="ATV323" s="159"/>
      <c r="ATW323" s="159"/>
      <c r="ATX323" s="159"/>
      <c r="ATY323" s="159"/>
      <c r="ATZ323" s="159"/>
      <c r="AUA323" s="159"/>
      <c r="AUB323" s="159"/>
      <c r="AUC323" s="159"/>
      <c r="AUD323" s="159"/>
      <c r="AUE323" s="159"/>
      <c r="AUF323" s="159"/>
      <c r="AUG323" s="159"/>
      <c r="AUH323" s="159"/>
      <c r="AUI323" s="159"/>
      <c r="AUJ323" s="159"/>
      <c r="AUK323" s="159"/>
      <c r="AUL323" s="159"/>
      <c r="AUM323" s="159"/>
      <c r="AUN323" s="159"/>
      <c r="AUO323" s="159"/>
      <c r="AUP323" s="159"/>
      <c r="AUQ323" s="159"/>
      <c r="AUR323" s="159"/>
      <c r="AUS323" s="159"/>
      <c r="AUT323" s="159"/>
      <c r="AUU323" s="159"/>
      <c r="AUV323" s="159"/>
      <c r="AUW323" s="159"/>
      <c r="AUX323" s="159"/>
      <c r="AUY323" s="159"/>
      <c r="AUZ323" s="159"/>
      <c r="AVA323" s="159"/>
      <c r="AVB323" s="159"/>
      <c r="AVC323" s="159"/>
      <c r="AVD323" s="159"/>
      <c r="AVE323" s="159"/>
      <c r="AVF323" s="159"/>
      <c r="AVG323" s="159"/>
      <c r="AVH323" s="159"/>
      <c r="AVI323" s="159"/>
      <c r="AVJ323" s="159"/>
      <c r="AVK323" s="159"/>
      <c r="AVL323" s="159"/>
      <c r="AVM323" s="159"/>
      <c r="AVN323" s="159"/>
      <c r="AVO323" s="159"/>
      <c r="AVP323" s="159"/>
      <c r="AVQ323" s="159"/>
      <c r="AVR323" s="159"/>
      <c r="AVS323" s="159"/>
      <c r="AVT323" s="159"/>
      <c r="AVU323" s="159"/>
      <c r="AVV323" s="159"/>
      <c r="AVW323" s="159"/>
      <c r="AVX323" s="159"/>
      <c r="AVY323" s="159"/>
      <c r="AVZ323" s="159"/>
      <c r="AWA323" s="159"/>
      <c r="AWB323" s="159"/>
      <c r="AWC323" s="159"/>
      <c r="AWD323" s="159"/>
      <c r="AWE323" s="159"/>
      <c r="AWF323" s="159"/>
      <c r="AWG323" s="159"/>
      <c r="AWH323" s="159"/>
      <c r="AWI323" s="159"/>
      <c r="AWJ323" s="159"/>
      <c r="AWK323" s="159"/>
      <c r="AWL323" s="159"/>
      <c r="AWM323" s="159"/>
      <c r="AWN323" s="159"/>
      <c r="AWO323" s="159"/>
      <c r="AWP323" s="159"/>
      <c r="AWQ323" s="159"/>
      <c r="AWR323" s="159"/>
      <c r="AWS323" s="159"/>
      <c r="AWT323" s="159"/>
      <c r="AWU323" s="159"/>
      <c r="AWV323" s="159"/>
      <c r="AWW323" s="159"/>
      <c r="AWX323" s="159"/>
      <c r="AWY323" s="159"/>
      <c r="AWZ323" s="159"/>
      <c r="AXA323" s="159"/>
      <c r="AXB323" s="159"/>
      <c r="AXC323" s="159"/>
      <c r="AXD323" s="159"/>
      <c r="AXE323" s="159"/>
      <c r="AXF323" s="159"/>
      <c r="AXG323" s="159"/>
      <c r="AXH323" s="159"/>
      <c r="AXI323" s="159"/>
      <c r="AXJ323" s="159"/>
      <c r="AXK323" s="159"/>
      <c r="AXL323" s="159"/>
      <c r="AXM323" s="159"/>
      <c r="AXN323" s="159"/>
      <c r="AXO323" s="159"/>
      <c r="AXP323" s="159"/>
      <c r="AXQ323" s="159"/>
      <c r="AXR323" s="159"/>
      <c r="AXS323" s="159"/>
      <c r="AXT323" s="159"/>
      <c r="AXU323" s="159"/>
      <c r="AXV323" s="159"/>
      <c r="AXW323" s="159"/>
      <c r="AXX323" s="159"/>
      <c r="AXY323" s="159"/>
      <c r="AXZ323" s="159"/>
      <c r="AYA323" s="159"/>
      <c r="AYB323" s="159"/>
      <c r="AYC323" s="159"/>
      <c r="AYD323" s="159"/>
      <c r="AYE323" s="159"/>
      <c r="AYF323" s="159"/>
      <c r="AYG323" s="159"/>
      <c r="AYH323" s="159"/>
      <c r="AYI323" s="159"/>
      <c r="AYJ323" s="159"/>
      <c r="AYK323" s="159"/>
      <c r="AYL323" s="159"/>
      <c r="AYM323" s="159"/>
      <c r="AYN323" s="159"/>
      <c r="AYO323" s="159"/>
      <c r="AYP323" s="159"/>
      <c r="AYQ323" s="159"/>
      <c r="AYR323" s="159"/>
      <c r="AYS323" s="159"/>
      <c r="AYT323" s="159"/>
      <c r="AYU323" s="159"/>
      <c r="AYV323" s="159"/>
      <c r="AYW323" s="159"/>
      <c r="AYX323" s="159"/>
      <c r="AYY323" s="159"/>
      <c r="AYZ323" s="159"/>
      <c r="AZA323" s="159"/>
      <c r="AZB323" s="159"/>
      <c r="AZC323" s="159"/>
      <c r="AZD323" s="159"/>
      <c r="AZE323" s="159"/>
      <c r="AZF323" s="159"/>
      <c r="AZG323" s="159"/>
      <c r="AZH323" s="159"/>
      <c r="AZI323" s="159"/>
      <c r="AZJ323" s="159"/>
      <c r="AZK323" s="159"/>
      <c r="AZL323" s="159"/>
      <c r="AZM323" s="159"/>
      <c r="AZN323" s="159"/>
      <c r="AZO323" s="159"/>
      <c r="AZP323" s="159"/>
      <c r="AZQ323" s="159"/>
      <c r="AZR323" s="159"/>
      <c r="AZS323" s="159"/>
      <c r="AZT323" s="159"/>
      <c r="AZU323" s="159"/>
      <c r="AZV323" s="159"/>
      <c r="AZW323" s="159"/>
      <c r="AZX323" s="159"/>
      <c r="AZY323" s="159"/>
      <c r="AZZ323" s="159"/>
      <c r="BAA323" s="159"/>
      <c r="BAB323" s="159"/>
      <c r="BAC323" s="159"/>
      <c r="BAD323" s="159"/>
      <c r="BAE323" s="159"/>
      <c r="BAF323" s="159"/>
      <c r="BAG323" s="159"/>
      <c r="BAH323" s="159"/>
      <c r="BAI323" s="159"/>
      <c r="BAJ323" s="159"/>
      <c r="BAK323" s="159"/>
      <c r="BAL323" s="159"/>
      <c r="BAM323" s="159"/>
      <c r="BAN323" s="159"/>
      <c r="BAO323" s="159"/>
      <c r="BAP323" s="159"/>
      <c r="BAQ323" s="159"/>
      <c r="BAR323" s="159"/>
      <c r="BAS323" s="159"/>
      <c r="BAT323" s="159"/>
      <c r="BAU323" s="159"/>
      <c r="BAV323" s="159"/>
      <c r="BAW323" s="159"/>
      <c r="BAX323" s="159"/>
      <c r="BAY323" s="159"/>
      <c r="BAZ323" s="159"/>
      <c r="BBA323" s="159"/>
      <c r="BBB323" s="159"/>
      <c r="BBC323" s="159"/>
      <c r="BBD323" s="159"/>
      <c r="BBE323" s="159"/>
      <c r="BBF323" s="159"/>
      <c r="BBG323" s="159"/>
      <c r="BBH323" s="159"/>
      <c r="BBI323" s="159"/>
      <c r="BBJ323" s="159"/>
      <c r="BBK323" s="159"/>
      <c r="BBL323" s="159"/>
      <c r="BBM323" s="159"/>
      <c r="BBN323" s="159"/>
      <c r="BBO323" s="159"/>
      <c r="BBP323" s="159"/>
      <c r="BBQ323" s="159"/>
      <c r="BBR323" s="159"/>
      <c r="BBS323" s="159"/>
      <c r="BBT323" s="159"/>
      <c r="BBU323" s="159"/>
      <c r="BBV323" s="159"/>
      <c r="BBW323" s="159"/>
      <c r="BBX323" s="159"/>
      <c r="BBY323" s="159"/>
      <c r="BBZ323" s="159"/>
      <c r="BCA323" s="159"/>
      <c r="BCB323" s="159"/>
      <c r="BCC323" s="159"/>
      <c r="BCD323" s="159"/>
      <c r="BCE323" s="159"/>
      <c r="BCF323" s="159"/>
      <c r="BCG323" s="159"/>
      <c r="BCH323" s="159"/>
      <c r="BCI323" s="159"/>
      <c r="BCJ323" s="159"/>
      <c r="BCK323" s="159"/>
      <c r="BCL323" s="159"/>
      <c r="BCM323" s="159"/>
      <c r="BCN323" s="159"/>
      <c r="BCO323" s="159"/>
      <c r="BCP323" s="159"/>
      <c r="BCQ323" s="159"/>
      <c r="BCR323" s="159"/>
      <c r="BCS323" s="159"/>
      <c r="BCT323" s="159"/>
      <c r="BCU323" s="159"/>
      <c r="BCV323" s="159"/>
      <c r="BCW323" s="159"/>
      <c r="BCX323" s="159"/>
      <c r="BCY323" s="159"/>
      <c r="BCZ323" s="159"/>
      <c r="BDA323" s="159"/>
      <c r="BDB323" s="159"/>
      <c r="BDC323" s="159"/>
      <c r="BDD323" s="159"/>
      <c r="BDE323" s="159"/>
      <c r="BDF323" s="159"/>
      <c r="BDG323" s="159"/>
      <c r="BDH323" s="159"/>
      <c r="BDI323" s="159"/>
      <c r="BDJ323" s="159"/>
      <c r="BDK323" s="159"/>
      <c r="BDL323" s="159"/>
      <c r="BDM323" s="159"/>
      <c r="BDN323" s="159"/>
      <c r="BDO323" s="159"/>
      <c r="BDP323" s="159"/>
      <c r="BDQ323" s="159"/>
      <c r="BDR323" s="159"/>
      <c r="BDS323" s="159"/>
      <c r="BDT323" s="159"/>
      <c r="BDU323" s="159"/>
      <c r="BDV323" s="159"/>
      <c r="BDW323" s="159"/>
      <c r="BDX323" s="159"/>
      <c r="BDY323" s="159"/>
      <c r="BDZ323" s="159"/>
      <c r="BEA323" s="159"/>
      <c r="BEB323" s="159"/>
      <c r="BEC323" s="159"/>
      <c r="BED323" s="159"/>
      <c r="BEE323" s="159"/>
      <c r="BEF323" s="159"/>
      <c r="BEG323" s="159"/>
      <c r="BEH323" s="159"/>
      <c r="BEI323" s="159"/>
      <c r="BEJ323" s="159"/>
      <c r="BEK323" s="159"/>
      <c r="BEL323" s="159"/>
      <c r="BEM323" s="159"/>
      <c r="BEN323" s="159"/>
      <c r="BEO323" s="159"/>
      <c r="BEP323" s="159"/>
      <c r="BEQ323" s="159"/>
      <c r="BER323" s="159"/>
      <c r="BES323" s="159"/>
      <c r="BET323" s="159"/>
      <c r="BEU323" s="159"/>
      <c r="BEV323" s="159"/>
      <c r="BEW323" s="159"/>
      <c r="BEX323" s="159"/>
      <c r="BEY323" s="159"/>
      <c r="BEZ323" s="159"/>
      <c r="BFA323" s="159"/>
      <c r="BFB323" s="159"/>
      <c r="BFC323" s="159"/>
      <c r="BFD323" s="159"/>
      <c r="BFE323" s="159"/>
      <c r="BFF323" s="159"/>
      <c r="BFG323" s="159"/>
      <c r="BFH323" s="159"/>
      <c r="BFI323" s="159"/>
      <c r="BFJ323" s="159"/>
      <c r="BFK323" s="159"/>
      <c r="BFL323" s="159"/>
      <c r="BFM323" s="159"/>
      <c r="BFN323" s="159"/>
      <c r="BFO323" s="159"/>
      <c r="BFP323" s="159"/>
      <c r="BFQ323" s="159"/>
      <c r="BFR323" s="159"/>
      <c r="BFS323" s="159"/>
      <c r="BFT323" s="159"/>
      <c r="BFU323" s="159"/>
      <c r="BFV323" s="159"/>
      <c r="BFW323" s="159"/>
      <c r="BFX323" s="159"/>
      <c r="BFY323" s="159"/>
      <c r="BFZ323" s="159"/>
      <c r="BGA323" s="159"/>
      <c r="BGB323" s="159"/>
      <c r="BGC323" s="159"/>
      <c r="BGD323" s="159"/>
      <c r="BGE323" s="159"/>
      <c r="BGF323" s="159"/>
      <c r="BGG323" s="159"/>
      <c r="BGH323" s="159"/>
      <c r="BGI323" s="159"/>
      <c r="BGJ323" s="159"/>
      <c r="BGK323" s="159"/>
      <c r="BGL323" s="159"/>
      <c r="BGM323" s="159"/>
      <c r="BGN323" s="159"/>
      <c r="BGO323" s="159"/>
      <c r="BGP323" s="159"/>
      <c r="BGQ323" s="159"/>
      <c r="BGR323" s="159"/>
      <c r="BGS323" s="159"/>
      <c r="BGT323" s="159"/>
      <c r="BGU323" s="159"/>
      <c r="BGV323" s="159"/>
      <c r="BGW323" s="159"/>
      <c r="BGX323" s="159"/>
      <c r="BGY323" s="159"/>
      <c r="BGZ323" s="159"/>
      <c r="BHA323" s="159"/>
      <c r="BHB323" s="159"/>
      <c r="BHC323" s="159"/>
      <c r="BHD323" s="159"/>
      <c r="BHE323" s="159"/>
      <c r="BHF323" s="159"/>
      <c r="BHG323" s="159"/>
      <c r="BHH323" s="159"/>
      <c r="BHI323" s="159"/>
      <c r="BHJ323" s="159"/>
      <c r="BHK323" s="159"/>
      <c r="BHL323" s="159"/>
      <c r="BHM323" s="159"/>
      <c r="BHN323" s="159"/>
      <c r="BHO323" s="159"/>
      <c r="BHP323" s="159"/>
      <c r="BHQ323" s="159"/>
      <c r="BHR323" s="159"/>
      <c r="BHS323" s="159"/>
      <c r="BHT323" s="159"/>
      <c r="BHU323" s="159"/>
      <c r="BHV323" s="159"/>
      <c r="BHW323" s="159"/>
      <c r="BHX323" s="159"/>
      <c r="BHY323" s="159"/>
      <c r="BHZ323" s="159"/>
      <c r="BIA323" s="159"/>
      <c r="BIB323" s="159"/>
      <c r="BIC323" s="159"/>
      <c r="BID323" s="159"/>
      <c r="BIE323" s="159"/>
      <c r="BIF323" s="159"/>
      <c r="BIG323" s="159"/>
      <c r="BIH323" s="159"/>
      <c r="BII323" s="159"/>
      <c r="BIJ323" s="159"/>
      <c r="BIK323" s="159"/>
      <c r="BIL323" s="159"/>
      <c r="BIM323" s="159"/>
      <c r="BIN323" s="159"/>
      <c r="BIO323" s="159"/>
      <c r="BIP323" s="159"/>
      <c r="BIQ323" s="159"/>
      <c r="BIR323" s="159"/>
      <c r="BIS323" s="159"/>
      <c r="BIT323" s="159"/>
      <c r="BIU323" s="159"/>
      <c r="BIV323" s="159"/>
      <c r="BIW323" s="159"/>
      <c r="BIX323" s="159"/>
      <c r="BIY323" s="159"/>
      <c r="BIZ323" s="159"/>
      <c r="BJA323" s="159"/>
      <c r="BJB323" s="159"/>
      <c r="BJC323" s="159"/>
      <c r="BJD323" s="159"/>
      <c r="BJE323" s="159"/>
      <c r="BJF323" s="159"/>
      <c r="BJG323" s="159"/>
      <c r="BJH323" s="159"/>
      <c r="BJI323" s="159"/>
      <c r="BJJ323" s="159"/>
      <c r="BJK323" s="159"/>
      <c r="BJL323" s="159"/>
      <c r="BJM323" s="159"/>
      <c r="BJN323" s="159"/>
      <c r="BJO323" s="159"/>
      <c r="BJP323" s="159"/>
      <c r="BJQ323" s="159"/>
      <c r="BJR323" s="159"/>
      <c r="BJS323" s="159"/>
      <c r="BJT323" s="159"/>
      <c r="BJU323" s="159"/>
      <c r="BJV323" s="159"/>
      <c r="BJW323" s="159"/>
      <c r="BJX323" s="159"/>
      <c r="BJY323" s="159"/>
      <c r="BJZ323" s="159"/>
      <c r="BKA323" s="159"/>
      <c r="BKB323" s="159"/>
      <c r="BKC323" s="159"/>
      <c r="BKD323" s="159"/>
      <c r="BKE323" s="159"/>
      <c r="BKF323" s="159"/>
      <c r="BKG323" s="159"/>
      <c r="BKH323" s="159"/>
      <c r="BKI323" s="159"/>
      <c r="BKJ323" s="159"/>
      <c r="BKK323" s="159"/>
      <c r="BKL323" s="159"/>
      <c r="BKM323" s="159"/>
      <c r="BKN323" s="159"/>
      <c r="BKO323" s="159"/>
      <c r="BKP323" s="159"/>
      <c r="BKQ323" s="159"/>
      <c r="BKR323" s="159"/>
      <c r="BKS323" s="159"/>
      <c r="BKT323" s="159"/>
      <c r="BKU323" s="159"/>
      <c r="BKV323" s="159"/>
      <c r="BKW323" s="159"/>
      <c r="BKX323" s="159"/>
      <c r="BKY323" s="159"/>
      <c r="BKZ323" s="159"/>
      <c r="BLA323" s="159"/>
      <c r="BLB323" s="159"/>
      <c r="BLC323" s="159"/>
      <c r="BLD323" s="159"/>
      <c r="BLE323" s="159"/>
      <c r="BLF323" s="159"/>
      <c r="BLG323" s="159"/>
      <c r="BLH323" s="159"/>
      <c r="BLI323" s="159"/>
      <c r="BLJ323" s="159"/>
      <c r="BLK323" s="159"/>
      <c r="BLL323" s="159"/>
      <c r="BLM323" s="159"/>
      <c r="BLN323" s="159"/>
      <c r="BLO323" s="159"/>
      <c r="BLP323" s="159"/>
      <c r="BLQ323" s="159"/>
      <c r="BLR323" s="159"/>
      <c r="BLS323" s="159"/>
      <c r="BLT323" s="159"/>
      <c r="BLU323" s="159"/>
      <c r="BLV323" s="159"/>
      <c r="BLW323" s="159"/>
      <c r="BLX323" s="159"/>
      <c r="BLY323" s="159"/>
      <c r="BLZ323" s="159"/>
      <c r="BMA323" s="159"/>
      <c r="BMB323" s="159"/>
      <c r="BMC323" s="159"/>
      <c r="BMD323" s="159"/>
      <c r="BME323" s="159"/>
      <c r="BMF323" s="159"/>
      <c r="BMG323" s="159"/>
      <c r="BMH323" s="159"/>
      <c r="BMI323" s="159"/>
      <c r="BMJ323" s="159"/>
      <c r="BMK323" s="159"/>
      <c r="BML323" s="159"/>
      <c r="BMM323" s="159"/>
      <c r="BMN323" s="159"/>
      <c r="BMO323" s="159"/>
      <c r="BMP323" s="159"/>
      <c r="BMQ323" s="159"/>
      <c r="BMR323" s="159"/>
      <c r="BMS323" s="159"/>
      <c r="BMT323" s="159"/>
      <c r="BMU323" s="159"/>
      <c r="BMV323" s="159"/>
      <c r="BMW323" s="159"/>
      <c r="BMX323" s="159"/>
      <c r="BMY323" s="159"/>
      <c r="BMZ323" s="159"/>
      <c r="BNA323" s="159"/>
      <c r="BNB323" s="159"/>
      <c r="BNC323" s="159"/>
      <c r="BND323" s="159"/>
      <c r="BNE323" s="159"/>
      <c r="BNF323" s="159"/>
      <c r="BNG323" s="159"/>
      <c r="BNH323" s="159"/>
      <c r="BNI323" s="159"/>
      <c r="BNJ323" s="159"/>
      <c r="BNK323" s="159"/>
      <c r="BNL323" s="159"/>
      <c r="BNM323" s="159"/>
      <c r="BNN323" s="159"/>
      <c r="BNO323" s="159"/>
      <c r="BNP323" s="159"/>
      <c r="BNQ323" s="159"/>
      <c r="BNR323" s="159"/>
      <c r="BNS323" s="159"/>
      <c r="BNT323" s="159"/>
      <c r="BNU323" s="159"/>
      <c r="BNV323" s="159"/>
      <c r="BNW323" s="159"/>
      <c r="BNX323" s="159"/>
      <c r="BNY323" s="159"/>
      <c r="BNZ323" s="159"/>
      <c r="BOA323" s="159"/>
      <c r="BOB323" s="159"/>
      <c r="BOC323" s="159"/>
      <c r="BOD323" s="159"/>
      <c r="BOE323" s="159"/>
      <c r="BOF323" s="159"/>
      <c r="BOG323" s="159"/>
      <c r="BOH323" s="159"/>
      <c r="BOI323" s="159"/>
      <c r="BOJ323" s="159"/>
      <c r="BOK323" s="159"/>
      <c r="BOL323" s="159"/>
      <c r="BOM323" s="159"/>
      <c r="BON323" s="159"/>
      <c r="BOO323" s="159"/>
      <c r="BOP323" s="159"/>
      <c r="BOQ323" s="159"/>
      <c r="BOR323" s="159"/>
      <c r="BOS323" s="159"/>
      <c r="BOT323" s="159"/>
      <c r="BOU323" s="159"/>
      <c r="BOV323" s="159"/>
      <c r="BOW323" s="159"/>
      <c r="BOX323" s="159"/>
      <c r="BOY323" s="159"/>
      <c r="BOZ323" s="159"/>
      <c r="BPA323" s="159"/>
      <c r="BPB323" s="159"/>
      <c r="BPC323" s="159"/>
      <c r="BPD323" s="159"/>
      <c r="BPE323" s="159"/>
      <c r="BPF323" s="159"/>
      <c r="BPG323" s="159"/>
      <c r="BPH323" s="159"/>
      <c r="BPI323" s="159"/>
      <c r="BPJ323" s="159"/>
      <c r="BPK323" s="159"/>
      <c r="BPL323" s="159"/>
      <c r="BPM323" s="159"/>
      <c r="BPN323" s="159"/>
      <c r="BPO323" s="159"/>
      <c r="BPP323" s="159"/>
      <c r="BPQ323" s="159"/>
      <c r="BPR323" s="159"/>
      <c r="BPS323" s="159"/>
      <c r="BPT323" s="159"/>
      <c r="BPU323" s="159"/>
      <c r="BPV323" s="159"/>
      <c r="BPW323" s="159"/>
      <c r="BPX323" s="159"/>
      <c r="BPY323" s="159"/>
      <c r="BPZ323" s="159"/>
      <c r="BQA323" s="159"/>
      <c r="BQB323" s="159"/>
      <c r="BQC323" s="159"/>
      <c r="BQD323" s="159"/>
      <c r="BQE323" s="159"/>
      <c r="BQF323" s="159"/>
      <c r="BQG323" s="159"/>
      <c r="BQH323" s="159"/>
      <c r="BQI323" s="159"/>
      <c r="BQJ323" s="159"/>
      <c r="BQK323" s="159"/>
      <c r="BQL323" s="159"/>
      <c r="BQM323" s="159"/>
      <c r="BQN323" s="159"/>
      <c r="BQO323" s="159"/>
      <c r="BQP323" s="159"/>
      <c r="BQQ323" s="159"/>
      <c r="BQR323" s="159"/>
      <c r="BQS323" s="159"/>
      <c r="BQT323" s="159"/>
      <c r="BQU323" s="159"/>
      <c r="BQV323" s="159"/>
      <c r="BQW323" s="159"/>
      <c r="BQX323" s="159"/>
      <c r="BQY323" s="159"/>
      <c r="BQZ323" s="159"/>
      <c r="BRA323" s="159"/>
      <c r="BRB323" s="159"/>
      <c r="BRC323" s="159"/>
      <c r="BRD323" s="159"/>
      <c r="BRE323" s="159"/>
      <c r="BRF323" s="159"/>
      <c r="BRG323" s="159"/>
      <c r="BRH323" s="159"/>
      <c r="BRI323" s="159"/>
      <c r="BRJ323" s="159"/>
      <c r="BRK323" s="159"/>
      <c r="BRL323" s="159"/>
      <c r="BRM323" s="159"/>
      <c r="BRN323" s="159"/>
      <c r="BRO323" s="159"/>
      <c r="BRP323" s="159"/>
      <c r="BRQ323" s="159"/>
      <c r="BRR323" s="159"/>
      <c r="BRS323" s="159"/>
      <c r="BRT323" s="159"/>
      <c r="BRU323" s="159"/>
      <c r="BRV323" s="159"/>
      <c r="BRW323" s="159"/>
      <c r="BRX323" s="159"/>
      <c r="BRY323" s="159"/>
      <c r="BRZ323" s="159"/>
      <c r="BSA323" s="159"/>
      <c r="BSB323" s="159"/>
      <c r="BSC323" s="159"/>
      <c r="BSD323" s="159"/>
      <c r="BSE323" s="159"/>
      <c r="BSF323" s="159"/>
      <c r="BSG323" s="159"/>
      <c r="BSH323" s="159"/>
      <c r="BSI323" s="159"/>
      <c r="BSJ323" s="159"/>
      <c r="BSK323" s="159"/>
      <c r="BSL323" s="159"/>
      <c r="BSM323" s="159"/>
      <c r="BSN323" s="159"/>
      <c r="BSO323" s="159"/>
      <c r="BSP323" s="159"/>
      <c r="BSQ323" s="159"/>
      <c r="BSR323" s="159"/>
      <c r="BSS323" s="159"/>
      <c r="BST323" s="159"/>
      <c r="BSU323" s="159"/>
      <c r="BSV323" s="159"/>
      <c r="BSW323" s="159"/>
      <c r="BSX323" s="159"/>
      <c r="BSY323" s="159"/>
      <c r="BSZ323" s="159"/>
      <c r="BTA323" s="159"/>
      <c r="BTB323" s="159"/>
      <c r="BTC323" s="159"/>
      <c r="BTD323" s="159"/>
      <c r="BTE323" s="159"/>
      <c r="BTF323" s="159"/>
      <c r="BTG323" s="159"/>
      <c r="BTH323" s="159"/>
      <c r="BTI323" s="159"/>
      <c r="BTJ323" s="159"/>
      <c r="BTK323" s="159"/>
      <c r="BTL323" s="159"/>
      <c r="BTM323" s="159"/>
      <c r="BTN323" s="159"/>
      <c r="BTO323" s="159"/>
      <c r="BTP323" s="159"/>
      <c r="BTQ323" s="159"/>
      <c r="BTR323" s="159"/>
      <c r="BTS323" s="159"/>
      <c r="BTT323" s="159"/>
      <c r="BTU323" s="159"/>
      <c r="BTV323" s="159"/>
      <c r="BTW323" s="159"/>
      <c r="BTX323" s="159"/>
      <c r="BTY323" s="159"/>
      <c r="BTZ323" s="159"/>
      <c r="BUA323" s="159"/>
      <c r="BUB323" s="159"/>
      <c r="BUC323" s="159"/>
      <c r="BUD323" s="159"/>
      <c r="BUE323" s="159"/>
      <c r="BUF323" s="159"/>
      <c r="BUG323" s="159"/>
      <c r="BUH323" s="159"/>
      <c r="BUI323" s="159"/>
      <c r="BUJ323" s="159"/>
      <c r="BUK323" s="159"/>
      <c r="BUL323" s="159"/>
      <c r="BUM323" s="159"/>
      <c r="BUN323" s="159"/>
      <c r="BUO323" s="159"/>
      <c r="BUP323" s="159"/>
      <c r="BUQ323" s="159"/>
      <c r="BUR323" s="159"/>
      <c r="BUS323" s="159"/>
      <c r="BUT323" s="159"/>
      <c r="BUU323" s="159"/>
      <c r="BUV323" s="159"/>
      <c r="BUW323" s="159"/>
      <c r="BUX323" s="159"/>
      <c r="BUY323" s="159"/>
      <c r="BUZ323" s="159"/>
      <c r="BVA323" s="159"/>
      <c r="BVB323" s="159"/>
      <c r="BVC323" s="159"/>
      <c r="BVD323" s="159"/>
      <c r="BVE323" s="159"/>
      <c r="BVF323" s="159"/>
      <c r="BVG323" s="159"/>
      <c r="BVH323" s="159"/>
      <c r="BVI323" s="159"/>
      <c r="BVJ323" s="159"/>
      <c r="BVK323" s="159"/>
      <c r="BVL323" s="159"/>
      <c r="BVM323" s="159"/>
      <c r="BVN323" s="159"/>
      <c r="BVO323" s="159"/>
      <c r="BVP323" s="159"/>
      <c r="BVQ323" s="159"/>
      <c r="BVR323" s="159"/>
      <c r="BVS323" s="159"/>
      <c r="BVT323" s="159"/>
      <c r="BVU323" s="159"/>
      <c r="BVV323" s="159"/>
      <c r="BVW323" s="159"/>
      <c r="BVX323" s="159"/>
      <c r="BVY323" s="159"/>
      <c r="BVZ323" s="159"/>
      <c r="BWA323" s="159"/>
      <c r="BWB323" s="159"/>
      <c r="BWC323" s="159"/>
      <c r="BWD323" s="159"/>
      <c r="BWE323" s="159"/>
      <c r="BWF323" s="159"/>
      <c r="BWG323" s="159"/>
      <c r="BWH323" s="159"/>
      <c r="BWI323" s="159"/>
      <c r="BWJ323" s="159"/>
      <c r="BWK323" s="159"/>
      <c r="BWL323" s="159"/>
      <c r="BWM323" s="159"/>
      <c r="BWN323" s="159"/>
      <c r="BWO323" s="159"/>
      <c r="BWP323" s="159"/>
      <c r="BWQ323" s="159"/>
      <c r="BWR323" s="159"/>
      <c r="BWS323" s="159"/>
      <c r="BWT323" s="159"/>
      <c r="BWU323" s="159"/>
      <c r="BWV323" s="159"/>
      <c r="BWW323" s="159"/>
      <c r="BWX323" s="159"/>
      <c r="BWY323" s="159"/>
      <c r="BWZ323" s="159"/>
      <c r="BXA323" s="159"/>
      <c r="BXB323" s="159"/>
      <c r="BXC323" s="159"/>
      <c r="BXD323" s="159"/>
      <c r="BXE323" s="159"/>
      <c r="BXF323" s="159"/>
      <c r="BXG323" s="159"/>
      <c r="BXH323" s="159"/>
      <c r="BXI323" s="159"/>
      <c r="BXJ323" s="159"/>
      <c r="BXK323" s="159"/>
      <c r="BXL323" s="159"/>
      <c r="BXM323" s="159"/>
      <c r="BXN323" s="159"/>
      <c r="BXO323" s="159"/>
      <c r="BXP323" s="159"/>
      <c r="BXQ323" s="159"/>
      <c r="BXR323" s="159"/>
      <c r="BXS323" s="159"/>
      <c r="BXT323" s="159"/>
      <c r="BXU323" s="159"/>
      <c r="BXV323" s="159"/>
      <c r="BXW323" s="159"/>
      <c r="BXX323" s="159"/>
      <c r="BXY323" s="159"/>
      <c r="BXZ323" s="159"/>
      <c r="BYA323" s="159"/>
      <c r="BYB323" s="159"/>
      <c r="BYC323" s="159"/>
      <c r="BYD323" s="159"/>
      <c r="BYE323" s="159"/>
      <c r="BYF323" s="159"/>
      <c r="BYG323" s="159"/>
      <c r="BYH323" s="159"/>
      <c r="BYI323" s="159"/>
      <c r="BYJ323" s="159"/>
      <c r="BYK323" s="159"/>
      <c r="BYL323" s="159"/>
      <c r="BYM323" s="159"/>
      <c r="BYN323" s="159"/>
      <c r="BYO323" s="159"/>
      <c r="BYP323" s="159"/>
      <c r="BYQ323" s="159"/>
      <c r="BYR323" s="159"/>
      <c r="BYS323" s="159"/>
      <c r="BYT323" s="159"/>
      <c r="BYU323" s="159"/>
      <c r="BYV323" s="159"/>
      <c r="BYW323" s="159"/>
      <c r="BYX323" s="159"/>
      <c r="BYY323" s="159"/>
      <c r="BYZ323" s="159"/>
      <c r="BZA323" s="159"/>
      <c r="BZB323" s="159"/>
      <c r="BZC323" s="159"/>
      <c r="BZD323" s="159"/>
      <c r="BZE323" s="159"/>
      <c r="BZF323" s="159"/>
      <c r="BZG323" s="159"/>
      <c r="BZH323" s="159"/>
      <c r="BZI323" s="159"/>
      <c r="BZJ323" s="159"/>
      <c r="BZK323" s="159"/>
      <c r="BZL323" s="159"/>
      <c r="BZM323" s="159"/>
      <c r="BZN323" s="159"/>
      <c r="BZO323" s="159"/>
      <c r="BZP323" s="159"/>
      <c r="BZQ323" s="159"/>
      <c r="BZR323" s="159"/>
      <c r="BZS323" s="159"/>
      <c r="BZT323" s="159"/>
      <c r="BZU323" s="159"/>
      <c r="BZV323" s="159"/>
      <c r="BZW323" s="159"/>
      <c r="BZX323" s="159"/>
      <c r="BZY323" s="159"/>
      <c r="BZZ323" s="159"/>
      <c r="CAA323" s="159"/>
      <c r="CAB323" s="159"/>
      <c r="CAC323" s="159"/>
      <c r="CAD323" s="159"/>
      <c r="CAE323" s="159"/>
      <c r="CAF323" s="159"/>
      <c r="CAG323" s="159"/>
      <c r="CAH323" s="159"/>
      <c r="CAI323" s="159"/>
      <c r="CAJ323" s="159"/>
      <c r="CAK323" s="159"/>
      <c r="CAL323" s="159"/>
      <c r="CAM323" s="159"/>
      <c r="CAN323" s="159"/>
      <c r="CAO323" s="159"/>
      <c r="CAP323" s="159"/>
      <c r="CAQ323" s="159"/>
      <c r="CAR323" s="159"/>
      <c r="CAS323" s="159"/>
      <c r="CAT323" s="159"/>
      <c r="CAU323" s="159"/>
      <c r="CAV323" s="159"/>
      <c r="CAW323" s="159"/>
      <c r="CAX323" s="159"/>
      <c r="CAY323" s="159"/>
      <c r="CAZ323" s="159"/>
      <c r="CBA323" s="159"/>
      <c r="CBB323" s="159"/>
      <c r="CBC323" s="159"/>
      <c r="CBD323" s="159"/>
      <c r="CBE323" s="159"/>
      <c r="CBF323" s="159"/>
      <c r="CBG323" s="159"/>
      <c r="CBH323" s="159"/>
      <c r="CBI323" s="159"/>
      <c r="CBJ323" s="159"/>
      <c r="CBK323" s="159"/>
      <c r="CBL323" s="159"/>
      <c r="CBM323" s="159"/>
      <c r="CBN323" s="159"/>
      <c r="CBO323" s="159"/>
      <c r="CBP323" s="159"/>
      <c r="CBQ323" s="159"/>
      <c r="CBR323" s="159"/>
      <c r="CBS323" s="159"/>
      <c r="CBT323" s="159"/>
      <c r="CBU323" s="159"/>
      <c r="CBV323" s="159"/>
      <c r="CBW323" s="159"/>
      <c r="CBX323" s="159"/>
      <c r="CBY323" s="159"/>
      <c r="CBZ323" s="159"/>
      <c r="CCA323" s="159"/>
      <c r="CCB323" s="159"/>
      <c r="CCC323" s="159"/>
      <c r="CCD323" s="159"/>
      <c r="CCE323" s="159"/>
      <c r="CCF323" s="159"/>
      <c r="CCG323" s="159"/>
      <c r="CCH323" s="159"/>
      <c r="CCI323" s="159"/>
      <c r="CCJ323" s="159"/>
      <c r="CCK323" s="159"/>
      <c r="CCL323" s="159"/>
      <c r="CCM323" s="159"/>
      <c r="CCN323" s="159"/>
      <c r="CCO323" s="159"/>
      <c r="CCP323" s="159"/>
      <c r="CCQ323" s="159"/>
      <c r="CCR323" s="159"/>
      <c r="CCS323" s="159"/>
      <c r="CCT323" s="159"/>
      <c r="CCU323" s="159"/>
      <c r="CCV323" s="159"/>
      <c r="CCW323" s="159"/>
      <c r="CCX323" s="159"/>
      <c r="CCY323" s="159"/>
      <c r="CCZ323" s="159"/>
      <c r="CDA323" s="159"/>
      <c r="CDB323" s="159"/>
      <c r="CDC323" s="159"/>
      <c r="CDD323" s="159"/>
      <c r="CDE323" s="159"/>
      <c r="CDF323" s="159"/>
      <c r="CDG323" s="159"/>
      <c r="CDH323" s="159"/>
      <c r="CDI323" s="159"/>
      <c r="CDJ323" s="159"/>
      <c r="CDK323" s="159"/>
      <c r="CDL323" s="159"/>
      <c r="CDM323" s="159"/>
      <c r="CDN323" s="159"/>
      <c r="CDO323" s="159"/>
      <c r="CDP323" s="159"/>
      <c r="CDQ323" s="159"/>
      <c r="CDR323" s="159"/>
      <c r="CDS323" s="159"/>
      <c r="CDT323" s="159"/>
      <c r="CDU323" s="159"/>
      <c r="CDV323" s="159"/>
      <c r="CDW323" s="159"/>
      <c r="CDX323" s="159"/>
      <c r="CDY323" s="159"/>
      <c r="CDZ323" s="159"/>
      <c r="CEA323" s="159"/>
      <c r="CEB323" s="159"/>
      <c r="CEC323" s="159"/>
      <c r="CED323" s="159"/>
      <c r="CEE323" s="159"/>
      <c r="CEF323" s="159"/>
      <c r="CEG323" s="159"/>
      <c r="CEH323" s="159"/>
      <c r="CEI323" s="159"/>
      <c r="CEJ323" s="159"/>
      <c r="CEK323" s="159"/>
      <c r="CEL323" s="159"/>
      <c r="CEM323" s="159"/>
      <c r="CEN323" s="159"/>
      <c r="CEO323" s="159"/>
      <c r="CEP323" s="159"/>
      <c r="CEQ323" s="159"/>
      <c r="CER323" s="159"/>
      <c r="CES323" s="159"/>
      <c r="CET323" s="159"/>
      <c r="CEU323" s="159"/>
      <c r="CEV323" s="159"/>
      <c r="CEW323" s="159"/>
      <c r="CEX323" s="159"/>
      <c r="CEY323" s="159"/>
      <c r="CEZ323" s="159"/>
      <c r="CFA323" s="159"/>
      <c r="CFB323" s="159"/>
      <c r="CFC323" s="159"/>
      <c r="CFD323" s="159"/>
      <c r="CFE323" s="159"/>
      <c r="CFF323" s="159"/>
      <c r="CFG323" s="159"/>
      <c r="CFH323" s="159"/>
      <c r="CFI323" s="159"/>
      <c r="CFJ323" s="159"/>
      <c r="CFK323" s="159"/>
      <c r="CFL323" s="159"/>
      <c r="CFM323" s="159"/>
      <c r="CFN323" s="159"/>
      <c r="CFO323" s="159"/>
      <c r="CFP323" s="159"/>
      <c r="CFQ323" s="159"/>
      <c r="CFR323" s="159"/>
      <c r="CFS323" s="159"/>
      <c r="CFT323" s="159"/>
      <c r="CFU323" s="159"/>
      <c r="CFV323" s="159"/>
      <c r="CFW323" s="159"/>
      <c r="CFX323" s="159"/>
      <c r="CFY323" s="159"/>
      <c r="CFZ323" s="159"/>
      <c r="CGA323" s="159"/>
      <c r="CGB323" s="159"/>
      <c r="CGC323" s="159"/>
      <c r="CGD323" s="159"/>
      <c r="CGE323" s="159"/>
      <c r="CGF323" s="159"/>
      <c r="CGG323" s="159"/>
      <c r="CGH323" s="159"/>
      <c r="CGI323" s="159"/>
      <c r="CGJ323" s="159"/>
      <c r="CGK323" s="159"/>
      <c r="CGL323" s="159"/>
      <c r="CGM323" s="159"/>
      <c r="CGN323" s="159"/>
      <c r="CGO323" s="159"/>
      <c r="CGP323" s="159"/>
      <c r="CGQ323" s="159"/>
      <c r="CGR323" s="159"/>
      <c r="CGS323" s="159"/>
      <c r="CGT323" s="159"/>
      <c r="CGU323" s="159"/>
      <c r="CGV323" s="159"/>
      <c r="CGW323" s="159"/>
      <c r="CGX323" s="159"/>
      <c r="CGY323" s="159"/>
      <c r="CGZ323" s="159"/>
      <c r="CHA323" s="159"/>
      <c r="CHB323" s="159"/>
      <c r="CHC323" s="159"/>
      <c r="CHD323" s="159"/>
      <c r="CHE323" s="159"/>
      <c r="CHF323" s="159"/>
      <c r="CHG323" s="159"/>
      <c r="CHH323" s="159"/>
      <c r="CHI323" s="159"/>
      <c r="CHJ323" s="159"/>
      <c r="CHK323" s="159"/>
      <c r="CHL323" s="159"/>
      <c r="CHM323" s="159"/>
      <c r="CHN323" s="159"/>
      <c r="CHO323" s="159"/>
      <c r="CHP323" s="159"/>
      <c r="CHQ323" s="159"/>
      <c r="CHR323" s="159"/>
      <c r="CHS323" s="159"/>
      <c r="CHT323" s="159"/>
      <c r="CHU323" s="159"/>
      <c r="CHV323" s="159"/>
      <c r="CHW323" s="159"/>
      <c r="CHX323" s="159"/>
      <c r="CHY323" s="159"/>
      <c r="CHZ323" s="159"/>
      <c r="CIA323" s="159"/>
      <c r="CIB323" s="159"/>
      <c r="CIC323" s="159"/>
      <c r="CID323" s="159"/>
      <c r="CIE323" s="159"/>
      <c r="CIF323" s="159"/>
      <c r="CIG323" s="159"/>
      <c r="CIH323" s="159"/>
      <c r="CII323" s="159"/>
      <c r="CIJ323" s="159"/>
      <c r="CIK323" s="159"/>
      <c r="CIL323" s="159"/>
      <c r="CIM323" s="159"/>
      <c r="CIN323" s="159"/>
      <c r="CIO323" s="159"/>
      <c r="CIP323" s="159"/>
      <c r="CIQ323" s="159"/>
      <c r="CIR323" s="159"/>
      <c r="CIS323" s="159"/>
      <c r="CIT323" s="159"/>
      <c r="CIU323" s="159"/>
      <c r="CIV323" s="159"/>
      <c r="CIW323" s="159"/>
      <c r="CIX323" s="159"/>
      <c r="CIY323" s="159"/>
      <c r="CIZ323" s="159"/>
      <c r="CJA323" s="159"/>
      <c r="CJB323" s="159"/>
      <c r="CJC323" s="159"/>
      <c r="CJD323" s="159"/>
      <c r="CJE323" s="159"/>
      <c r="CJF323" s="159"/>
      <c r="CJG323" s="159"/>
      <c r="CJH323" s="159"/>
      <c r="CJI323" s="159"/>
      <c r="CJJ323" s="159"/>
      <c r="CJK323" s="159"/>
      <c r="CJL323" s="159"/>
      <c r="CJM323" s="159"/>
      <c r="CJN323" s="159"/>
      <c r="CJO323" s="159"/>
      <c r="CJP323" s="159"/>
      <c r="CJQ323" s="159"/>
      <c r="CJR323" s="159"/>
      <c r="CJS323" s="159"/>
      <c r="CJT323" s="159"/>
      <c r="CJU323" s="159"/>
      <c r="CJV323" s="159"/>
      <c r="CJW323" s="159"/>
      <c r="CJX323" s="159"/>
      <c r="CJY323" s="159"/>
      <c r="CJZ323" s="159"/>
      <c r="CKA323" s="159"/>
      <c r="CKB323" s="159"/>
      <c r="CKC323" s="159"/>
      <c r="CKD323" s="159"/>
      <c r="CKE323" s="159"/>
      <c r="CKF323" s="159"/>
      <c r="CKG323" s="159"/>
      <c r="CKH323" s="159"/>
      <c r="CKI323" s="159"/>
      <c r="CKJ323" s="159"/>
      <c r="CKK323" s="159"/>
      <c r="CKL323" s="159"/>
      <c r="CKM323" s="159"/>
      <c r="CKN323" s="159"/>
      <c r="CKO323" s="159"/>
      <c r="CKP323" s="159"/>
      <c r="CKQ323" s="159"/>
      <c r="CKR323" s="159"/>
      <c r="CKS323" s="159"/>
      <c r="CKT323" s="159"/>
      <c r="CKU323" s="159"/>
      <c r="CKV323" s="159"/>
      <c r="CKW323" s="159"/>
      <c r="CKX323" s="159"/>
      <c r="CKY323" s="159"/>
      <c r="CKZ323" s="159"/>
      <c r="CLA323" s="159"/>
      <c r="CLB323" s="159"/>
      <c r="CLC323" s="159"/>
      <c r="CLD323" s="159"/>
      <c r="CLE323" s="159"/>
      <c r="CLF323" s="159"/>
      <c r="CLG323" s="159"/>
      <c r="CLH323" s="159"/>
      <c r="CLI323" s="159"/>
      <c r="CLJ323" s="159"/>
      <c r="CLK323" s="159"/>
      <c r="CLL323" s="159"/>
      <c r="CLM323" s="159"/>
      <c r="CLN323" s="159"/>
      <c r="CLO323" s="159"/>
      <c r="CLP323" s="159"/>
      <c r="CLQ323" s="159"/>
      <c r="CLR323" s="159"/>
      <c r="CLS323" s="159"/>
      <c r="CLT323" s="159"/>
      <c r="CLU323" s="159"/>
      <c r="CLV323" s="159"/>
      <c r="CLW323" s="159"/>
      <c r="CLX323" s="159"/>
      <c r="CLY323" s="159"/>
      <c r="CLZ323" s="159"/>
      <c r="CMA323" s="159"/>
      <c r="CMB323" s="159"/>
      <c r="CMC323" s="159"/>
      <c r="CMD323" s="159"/>
      <c r="CME323" s="159"/>
      <c r="CMF323" s="159"/>
      <c r="CMG323" s="159"/>
      <c r="CMH323" s="159"/>
      <c r="CMI323" s="159"/>
      <c r="CMJ323" s="159"/>
      <c r="CMK323" s="159"/>
      <c r="CML323" s="159"/>
      <c r="CMM323" s="159"/>
      <c r="CMN323" s="159"/>
      <c r="CMO323" s="159"/>
      <c r="CMP323" s="159"/>
      <c r="CMQ323" s="159"/>
      <c r="CMR323" s="159"/>
      <c r="CMS323" s="159"/>
      <c r="CMT323" s="159"/>
      <c r="CMU323" s="159"/>
      <c r="CMV323" s="159"/>
      <c r="CMW323" s="159"/>
      <c r="CMX323" s="159"/>
      <c r="CMY323" s="159"/>
      <c r="CMZ323" s="159"/>
      <c r="CNA323" s="159"/>
      <c r="CNB323" s="159"/>
      <c r="CNC323" s="159"/>
      <c r="CND323" s="159"/>
      <c r="CNE323" s="159"/>
      <c r="CNF323" s="159"/>
      <c r="CNG323" s="159"/>
      <c r="CNH323" s="159"/>
      <c r="CNI323" s="159"/>
      <c r="CNJ323" s="159"/>
      <c r="CNK323" s="159"/>
      <c r="CNL323" s="159"/>
      <c r="CNM323" s="159"/>
      <c r="CNN323" s="159"/>
      <c r="CNO323" s="159"/>
      <c r="CNP323" s="159"/>
      <c r="CNQ323" s="159"/>
      <c r="CNR323" s="159"/>
      <c r="CNS323" s="159"/>
      <c r="CNT323" s="159"/>
      <c r="CNU323" s="159"/>
      <c r="CNV323" s="159"/>
      <c r="CNW323" s="159"/>
      <c r="CNX323" s="159"/>
      <c r="CNY323" s="159"/>
      <c r="CNZ323" s="159"/>
      <c r="COA323" s="159"/>
      <c r="COB323" s="159"/>
      <c r="COC323" s="159"/>
      <c r="COD323" s="159"/>
      <c r="COE323" s="159"/>
      <c r="COF323" s="159"/>
      <c r="COG323" s="159"/>
      <c r="COH323" s="159"/>
      <c r="COI323" s="159"/>
      <c r="COJ323" s="159"/>
      <c r="COK323" s="159"/>
      <c r="COL323" s="159"/>
      <c r="COM323" s="159"/>
      <c r="CON323" s="159"/>
      <c r="COO323" s="159"/>
      <c r="COP323" s="159"/>
      <c r="COQ323" s="159"/>
      <c r="COR323" s="159"/>
      <c r="COS323" s="159"/>
      <c r="COT323" s="159"/>
      <c r="COU323" s="159"/>
      <c r="COV323" s="159"/>
      <c r="COW323" s="159"/>
      <c r="COX323" s="159"/>
      <c r="COY323" s="159"/>
      <c r="COZ323" s="159"/>
      <c r="CPA323" s="159"/>
      <c r="CPB323" s="159"/>
      <c r="CPC323" s="159"/>
      <c r="CPD323" s="159"/>
      <c r="CPE323" s="159"/>
      <c r="CPF323" s="159"/>
      <c r="CPG323" s="159"/>
      <c r="CPH323" s="159"/>
      <c r="CPI323" s="159"/>
      <c r="CPJ323" s="159"/>
      <c r="CPK323" s="159"/>
      <c r="CPL323" s="159"/>
      <c r="CPM323" s="159"/>
      <c r="CPN323" s="159"/>
      <c r="CPO323" s="159"/>
      <c r="CPP323" s="159"/>
      <c r="CPQ323" s="159"/>
      <c r="CPR323" s="159"/>
      <c r="CPS323" s="159"/>
      <c r="CPT323" s="159"/>
      <c r="CPU323" s="159"/>
      <c r="CPV323" s="159"/>
      <c r="CPW323" s="159"/>
      <c r="CPX323" s="159"/>
      <c r="CPY323" s="159"/>
      <c r="CPZ323" s="159"/>
      <c r="CQA323" s="159"/>
      <c r="CQB323" s="159"/>
      <c r="CQC323" s="159"/>
      <c r="CQD323" s="159"/>
      <c r="CQE323" s="159"/>
      <c r="CQF323" s="159"/>
      <c r="CQG323" s="159"/>
      <c r="CQH323" s="159"/>
      <c r="CQI323" s="159"/>
      <c r="CQJ323" s="159"/>
      <c r="CQK323" s="159"/>
      <c r="CQL323" s="159"/>
      <c r="CQM323" s="159"/>
      <c r="CQN323" s="159"/>
      <c r="CQO323" s="159"/>
      <c r="CQP323" s="159"/>
      <c r="CQQ323" s="159"/>
      <c r="CQR323" s="159"/>
      <c r="CQS323" s="159"/>
      <c r="CQT323" s="159"/>
      <c r="CQU323" s="159"/>
      <c r="CQV323" s="159"/>
      <c r="CQW323" s="159"/>
      <c r="CQX323" s="159"/>
      <c r="CQY323" s="159"/>
      <c r="CQZ323" s="159"/>
      <c r="CRA323" s="159"/>
      <c r="CRB323" s="159"/>
      <c r="CRC323" s="159"/>
      <c r="CRD323" s="159"/>
      <c r="CRE323" s="159"/>
      <c r="CRF323" s="159"/>
      <c r="CRG323" s="159"/>
      <c r="CRH323" s="159"/>
      <c r="CRI323" s="159"/>
      <c r="CRJ323" s="159"/>
      <c r="CRK323" s="159"/>
      <c r="CRL323" s="159"/>
      <c r="CRM323" s="159"/>
      <c r="CRN323" s="159"/>
      <c r="CRO323" s="159"/>
      <c r="CRP323" s="159"/>
      <c r="CRQ323" s="159"/>
      <c r="CRR323" s="159"/>
      <c r="CRS323" s="159"/>
      <c r="CRT323" s="159"/>
      <c r="CRU323" s="159"/>
      <c r="CRV323" s="159"/>
      <c r="CRW323" s="159"/>
      <c r="CRX323" s="159"/>
      <c r="CRY323" s="159"/>
      <c r="CRZ323" s="159"/>
      <c r="CSA323" s="159"/>
      <c r="CSB323" s="159"/>
      <c r="CSC323" s="159"/>
      <c r="CSD323" s="159"/>
      <c r="CSE323" s="159"/>
      <c r="CSF323" s="159"/>
      <c r="CSG323" s="159"/>
      <c r="CSH323" s="159"/>
      <c r="CSI323" s="159"/>
      <c r="CSJ323" s="159"/>
      <c r="CSK323" s="159"/>
      <c r="CSL323" s="159"/>
      <c r="CSM323" s="159"/>
      <c r="CSN323" s="159"/>
      <c r="CSO323" s="159"/>
      <c r="CSP323" s="159"/>
      <c r="CSQ323" s="159"/>
      <c r="CSR323" s="159"/>
      <c r="CSS323" s="159"/>
      <c r="CST323" s="159"/>
      <c r="CSU323" s="159"/>
      <c r="CSV323" s="159"/>
      <c r="CSW323" s="159"/>
      <c r="CSX323" s="159"/>
      <c r="CSY323" s="159"/>
      <c r="CSZ323" s="159"/>
      <c r="CTA323" s="159"/>
      <c r="CTB323" s="159"/>
      <c r="CTC323" s="159"/>
      <c r="CTD323" s="159"/>
      <c r="CTE323" s="159"/>
      <c r="CTF323" s="159"/>
      <c r="CTG323" s="159"/>
      <c r="CTH323" s="159"/>
      <c r="CTI323" s="159"/>
      <c r="CTJ323" s="159"/>
      <c r="CTK323" s="159"/>
      <c r="CTL323" s="159"/>
      <c r="CTM323" s="159"/>
      <c r="CTN323" s="159"/>
      <c r="CTO323" s="159"/>
      <c r="CTP323" s="159"/>
      <c r="CTQ323" s="159"/>
      <c r="CTR323" s="159"/>
      <c r="CTS323" s="159"/>
      <c r="CTT323" s="159"/>
      <c r="CTU323" s="159"/>
      <c r="CTV323" s="159"/>
      <c r="CTW323" s="159"/>
      <c r="CTX323" s="159"/>
      <c r="CTY323" s="159"/>
      <c r="CTZ323" s="159"/>
      <c r="CUA323" s="159"/>
      <c r="CUB323" s="159"/>
      <c r="CUC323" s="159"/>
      <c r="CUD323" s="159"/>
      <c r="CUE323" s="159"/>
      <c r="CUF323" s="159"/>
      <c r="CUG323" s="159"/>
      <c r="CUH323" s="159"/>
      <c r="CUI323" s="159"/>
      <c r="CUJ323" s="159"/>
      <c r="CUK323" s="159"/>
      <c r="CUL323" s="159"/>
      <c r="CUM323" s="159"/>
      <c r="CUN323" s="159"/>
      <c r="CUO323" s="159"/>
      <c r="CUP323" s="159"/>
      <c r="CUQ323" s="159"/>
      <c r="CUR323" s="159"/>
      <c r="CUS323" s="159"/>
      <c r="CUT323" s="159"/>
      <c r="CUU323" s="159"/>
      <c r="CUV323" s="159"/>
      <c r="CUW323" s="159"/>
      <c r="CUX323" s="159"/>
      <c r="CUY323" s="159"/>
      <c r="CUZ323" s="159"/>
      <c r="CVA323" s="159"/>
      <c r="CVB323" s="159"/>
      <c r="CVC323" s="159"/>
      <c r="CVD323" s="159"/>
      <c r="CVE323" s="159"/>
      <c r="CVF323" s="159"/>
      <c r="CVG323" s="159"/>
      <c r="CVH323" s="159"/>
      <c r="CVI323" s="159"/>
      <c r="CVJ323" s="159"/>
      <c r="CVK323" s="159"/>
      <c r="CVL323" s="159"/>
      <c r="CVM323" s="159"/>
      <c r="CVN323" s="159"/>
      <c r="CVO323" s="159"/>
      <c r="CVP323" s="159"/>
      <c r="CVQ323" s="159"/>
      <c r="CVR323" s="159"/>
      <c r="CVS323" s="159"/>
      <c r="CVT323" s="159"/>
      <c r="CVU323" s="159"/>
      <c r="CVV323" s="159"/>
      <c r="CVW323" s="159"/>
      <c r="CVX323" s="159"/>
      <c r="CVY323" s="159"/>
      <c r="CVZ323" s="159"/>
      <c r="CWA323" s="159"/>
      <c r="CWB323" s="159"/>
      <c r="CWC323" s="159"/>
      <c r="CWD323" s="159"/>
      <c r="CWE323" s="159"/>
      <c r="CWF323" s="159"/>
      <c r="CWG323" s="159"/>
      <c r="CWH323" s="159"/>
      <c r="CWI323" s="159"/>
      <c r="CWJ323" s="159"/>
      <c r="CWK323" s="159"/>
      <c r="CWL323" s="159"/>
      <c r="CWM323" s="159"/>
      <c r="CWN323" s="159"/>
      <c r="CWO323" s="159"/>
      <c r="CWP323" s="159"/>
      <c r="CWQ323" s="159"/>
      <c r="CWR323" s="159"/>
      <c r="CWS323" s="159"/>
      <c r="CWT323" s="159"/>
      <c r="CWU323" s="159"/>
      <c r="CWV323" s="159"/>
      <c r="CWW323" s="159"/>
      <c r="CWX323" s="159"/>
      <c r="CWY323" s="159"/>
      <c r="CWZ323" s="159"/>
      <c r="CXA323" s="159"/>
      <c r="CXB323" s="159"/>
      <c r="CXC323" s="159"/>
      <c r="CXD323" s="159"/>
      <c r="CXE323" s="159"/>
      <c r="CXF323" s="159"/>
      <c r="CXG323" s="159"/>
      <c r="CXH323" s="159"/>
      <c r="CXI323" s="159"/>
      <c r="CXJ323" s="159"/>
      <c r="CXK323" s="159"/>
      <c r="CXL323" s="159"/>
      <c r="CXM323" s="159"/>
      <c r="CXN323" s="159"/>
      <c r="CXO323" s="159"/>
      <c r="CXP323" s="159"/>
      <c r="CXQ323" s="159"/>
      <c r="CXR323" s="159"/>
      <c r="CXS323" s="159"/>
      <c r="CXT323" s="159"/>
      <c r="CXU323" s="159"/>
      <c r="CXV323" s="159"/>
      <c r="CXW323" s="159"/>
      <c r="CXX323" s="159"/>
      <c r="CXY323" s="159"/>
      <c r="CXZ323" s="159"/>
      <c r="CYA323" s="159"/>
      <c r="CYB323" s="159"/>
      <c r="CYC323" s="159"/>
      <c r="CYD323" s="159"/>
      <c r="CYE323" s="159"/>
      <c r="CYF323" s="159"/>
      <c r="CYG323" s="159"/>
      <c r="CYH323" s="159"/>
      <c r="CYI323" s="159"/>
      <c r="CYJ323" s="159"/>
      <c r="CYK323" s="159"/>
      <c r="CYL323" s="159"/>
      <c r="CYM323" s="159"/>
      <c r="CYN323" s="159"/>
      <c r="CYO323" s="159"/>
      <c r="CYP323" s="159"/>
      <c r="CYQ323" s="159"/>
      <c r="CYR323" s="159"/>
      <c r="CYS323" s="159"/>
      <c r="CYT323" s="159"/>
      <c r="CYU323" s="159"/>
      <c r="CYV323" s="159"/>
      <c r="CYW323" s="159"/>
      <c r="CYX323" s="159"/>
      <c r="CYY323" s="159"/>
      <c r="CYZ323" s="159"/>
      <c r="CZA323" s="159"/>
      <c r="CZB323" s="159"/>
      <c r="CZC323" s="159"/>
      <c r="CZD323" s="159"/>
      <c r="CZE323" s="159"/>
      <c r="CZF323" s="159"/>
      <c r="CZG323" s="159"/>
      <c r="CZH323" s="159"/>
      <c r="CZI323" s="159"/>
      <c r="CZJ323" s="159"/>
      <c r="CZK323" s="159"/>
      <c r="CZL323" s="159"/>
      <c r="CZM323" s="159"/>
      <c r="CZN323" s="159"/>
      <c r="CZO323" s="159"/>
      <c r="CZP323" s="159"/>
      <c r="CZQ323" s="159"/>
      <c r="CZR323" s="159"/>
      <c r="CZS323" s="159"/>
      <c r="CZT323" s="159"/>
      <c r="CZU323" s="159"/>
      <c r="CZV323" s="159"/>
      <c r="CZW323" s="159"/>
      <c r="CZX323" s="159"/>
      <c r="CZY323" s="159"/>
      <c r="CZZ323" s="159"/>
      <c r="DAA323" s="159"/>
      <c r="DAB323" s="159"/>
      <c r="DAC323" s="159"/>
      <c r="DAD323" s="159"/>
      <c r="DAE323" s="159"/>
      <c r="DAF323" s="159"/>
      <c r="DAG323" s="159"/>
      <c r="DAH323" s="159"/>
      <c r="DAI323" s="159"/>
      <c r="DAJ323" s="159"/>
      <c r="DAK323" s="159"/>
      <c r="DAL323" s="159"/>
      <c r="DAM323" s="159"/>
      <c r="DAN323" s="159"/>
      <c r="DAO323" s="159"/>
      <c r="DAP323" s="159"/>
      <c r="DAQ323" s="159"/>
      <c r="DAR323" s="159"/>
      <c r="DAS323" s="159"/>
      <c r="DAT323" s="159"/>
      <c r="DAU323" s="159"/>
      <c r="DAV323" s="159"/>
      <c r="DAW323" s="159"/>
      <c r="DAX323" s="159"/>
      <c r="DAY323" s="159"/>
      <c r="DAZ323" s="159"/>
      <c r="DBA323" s="159"/>
      <c r="DBB323" s="159"/>
      <c r="DBC323" s="159"/>
      <c r="DBD323" s="159"/>
      <c r="DBE323" s="159"/>
      <c r="DBF323" s="159"/>
      <c r="DBG323" s="159"/>
      <c r="DBH323" s="159"/>
      <c r="DBI323" s="159"/>
      <c r="DBJ323" s="159"/>
      <c r="DBK323" s="159"/>
      <c r="DBL323" s="159"/>
      <c r="DBM323" s="159"/>
      <c r="DBN323" s="159"/>
      <c r="DBO323" s="159"/>
      <c r="DBP323" s="159"/>
      <c r="DBQ323" s="159"/>
      <c r="DBR323" s="159"/>
      <c r="DBS323" s="159"/>
      <c r="DBT323" s="159"/>
      <c r="DBU323" s="159"/>
      <c r="DBV323" s="159"/>
      <c r="DBW323" s="159"/>
      <c r="DBX323" s="159"/>
      <c r="DBY323" s="159"/>
      <c r="DBZ323" s="159"/>
      <c r="DCA323" s="159"/>
      <c r="DCB323" s="159"/>
      <c r="DCC323" s="159"/>
      <c r="DCD323" s="159"/>
      <c r="DCE323" s="159"/>
      <c r="DCF323" s="159"/>
      <c r="DCG323" s="159"/>
      <c r="DCH323" s="159"/>
      <c r="DCI323" s="159"/>
      <c r="DCJ323" s="159"/>
      <c r="DCK323" s="159"/>
      <c r="DCL323" s="159"/>
      <c r="DCM323" s="159"/>
      <c r="DCN323" s="159"/>
      <c r="DCO323" s="159"/>
      <c r="DCP323" s="159"/>
      <c r="DCQ323" s="159"/>
      <c r="DCR323" s="159"/>
      <c r="DCS323" s="159"/>
      <c r="DCT323" s="159"/>
      <c r="DCU323" s="159"/>
      <c r="DCV323" s="159"/>
      <c r="DCW323" s="159"/>
      <c r="DCX323" s="159"/>
      <c r="DCY323" s="159"/>
      <c r="DCZ323" s="159"/>
      <c r="DDA323" s="159"/>
      <c r="DDB323" s="159"/>
      <c r="DDC323" s="159"/>
      <c r="DDD323" s="159"/>
      <c r="DDE323" s="159"/>
      <c r="DDF323" s="159"/>
      <c r="DDG323" s="159"/>
      <c r="DDH323" s="159"/>
      <c r="DDI323" s="159"/>
      <c r="DDJ323" s="159"/>
      <c r="DDK323" s="159"/>
      <c r="DDL323" s="159"/>
      <c r="DDM323" s="159"/>
      <c r="DDN323" s="159"/>
      <c r="DDO323" s="159"/>
      <c r="DDP323" s="159"/>
      <c r="DDQ323" s="159"/>
      <c r="DDR323" s="159"/>
      <c r="DDS323" s="159"/>
      <c r="DDT323" s="159"/>
      <c r="DDU323" s="159"/>
      <c r="DDV323" s="159"/>
      <c r="DDW323" s="159"/>
      <c r="DDX323" s="159"/>
      <c r="DDY323" s="159"/>
      <c r="DDZ323" s="159"/>
      <c r="DEA323" s="159"/>
      <c r="DEB323" s="159"/>
      <c r="DEC323" s="159"/>
      <c r="DED323" s="159"/>
      <c r="DEE323" s="159"/>
      <c r="DEF323" s="159"/>
      <c r="DEG323" s="159"/>
      <c r="DEH323" s="159"/>
      <c r="DEI323" s="159"/>
      <c r="DEJ323" s="159"/>
      <c r="DEK323" s="159"/>
      <c r="DEL323" s="159"/>
      <c r="DEM323" s="159"/>
      <c r="DEN323" s="159"/>
      <c r="DEO323" s="159"/>
      <c r="DEP323" s="159"/>
      <c r="DEQ323" s="159"/>
      <c r="DER323" s="159"/>
      <c r="DES323" s="159"/>
      <c r="DET323" s="159"/>
      <c r="DEU323" s="159"/>
      <c r="DEV323" s="159"/>
      <c r="DEW323" s="159"/>
      <c r="DEX323" s="159"/>
      <c r="DEY323" s="159"/>
      <c r="DEZ323" s="159"/>
      <c r="DFA323" s="159"/>
      <c r="DFB323" s="159"/>
      <c r="DFC323" s="159"/>
      <c r="DFD323" s="159"/>
      <c r="DFE323" s="159"/>
      <c r="DFF323" s="159"/>
      <c r="DFG323" s="159"/>
      <c r="DFH323" s="159"/>
      <c r="DFI323" s="159"/>
      <c r="DFJ323" s="159"/>
      <c r="DFK323" s="159"/>
      <c r="DFL323" s="159"/>
      <c r="DFM323" s="159"/>
      <c r="DFN323" s="159"/>
      <c r="DFO323" s="159"/>
      <c r="DFP323" s="159"/>
      <c r="DFQ323" s="159"/>
      <c r="DFR323" s="159"/>
      <c r="DFS323" s="159"/>
      <c r="DFT323" s="159"/>
      <c r="DFU323" s="159"/>
      <c r="DFV323" s="159"/>
      <c r="DFW323" s="159"/>
      <c r="DFX323" s="159"/>
      <c r="DFY323" s="159"/>
      <c r="DFZ323" s="159"/>
      <c r="DGA323" s="159"/>
      <c r="DGB323" s="159"/>
      <c r="DGC323" s="159"/>
      <c r="DGD323" s="159"/>
      <c r="DGE323" s="159"/>
      <c r="DGF323" s="159"/>
      <c r="DGG323" s="159"/>
      <c r="DGH323" s="159"/>
      <c r="DGI323" s="159"/>
      <c r="DGJ323" s="159"/>
      <c r="DGK323" s="159"/>
      <c r="DGL323" s="159"/>
      <c r="DGM323" s="159"/>
      <c r="DGN323" s="159"/>
      <c r="DGO323" s="159"/>
      <c r="DGP323" s="159"/>
      <c r="DGQ323" s="159"/>
      <c r="DGR323" s="159"/>
      <c r="DGS323" s="159"/>
      <c r="DGT323" s="159"/>
      <c r="DGU323" s="159"/>
      <c r="DGV323" s="159"/>
      <c r="DGW323" s="159"/>
      <c r="DGX323" s="159"/>
      <c r="DGY323" s="159"/>
      <c r="DGZ323" s="159"/>
      <c r="DHA323" s="159"/>
      <c r="DHB323" s="159"/>
      <c r="DHC323" s="159"/>
      <c r="DHD323" s="159"/>
      <c r="DHE323" s="159"/>
      <c r="DHF323" s="159"/>
      <c r="DHG323" s="159"/>
      <c r="DHH323" s="159"/>
      <c r="DHI323" s="159"/>
      <c r="DHJ323" s="159"/>
      <c r="DHK323" s="159"/>
      <c r="DHL323" s="159"/>
      <c r="DHM323" s="159"/>
      <c r="DHN323" s="159"/>
      <c r="DHO323" s="159"/>
      <c r="DHP323" s="159"/>
      <c r="DHQ323" s="159"/>
      <c r="DHR323" s="159"/>
      <c r="DHS323" s="159"/>
      <c r="DHT323" s="159"/>
      <c r="DHU323" s="159"/>
      <c r="DHV323" s="159"/>
      <c r="DHW323" s="159"/>
      <c r="DHX323" s="159"/>
      <c r="DHY323" s="159"/>
      <c r="DHZ323" s="159"/>
      <c r="DIA323" s="159"/>
      <c r="DIB323" s="159"/>
      <c r="DIC323" s="159"/>
      <c r="DID323" s="159"/>
      <c r="DIE323" s="159"/>
      <c r="DIF323" s="159"/>
      <c r="DIG323" s="159"/>
      <c r="DIH323" s="159"/>
      <c r="DII323" s="159"/>
      <c r="DIJ323" s="159"/>
      <c r="DIK323" s="159"/>
      <c r="DIL323" s="159"/>
      <c r="DIM323" s="159"/>
      <c r="DIN323" s="159"/>
      <c r="DIO323" s="159"/>
      <c r="DIP323" s="159"/>
      <c r="DIQ323" s="159"/>
      <c r="DIR323" s="159"/>
      <c r="DIS323" s="159"/>
      <c r="DIT323" s="159"/>
      <c r="DIU323" s="159"/>
      <c r="DIV323" s="159"/>
      <c r="DIW323" s="159"/>
      <c r="DIX323" s="159"/>
      <c r="DIY323" s="159"/>
      <c r="DIZ323" s="159"/>
      <c r="DJA323" s="159"/>
      <c r="DJB323" s="159"/>
      <c r="DJC323" s="159"/>
      <c r="DJD323" s="159"/>
      <c r="DJE323" s="159"/>
      <c r="DJF323" s="159"/>
      <c r="DJG323" s="159"/>
      <c r="DJH323" s="159"/>
      <c r="DJI323" s="159"/>
      <c r="DJJ323" s="159"/>
      <c r="DJK323" s="159"/>
      <c r="DJL323" s="159"/>
      <c r="DJM323" s="159"/>
      <c r="DJN323" s="159"/>
      <c r="DJO323" s="159"/>
      <c r="DJP323" s="159"/>
      <c r="DJQ323" s="159"/>
      <c r="DJR323" s="159"/>
      <c r="DJS323" s="159"/>
      <c r="DJT323" s="159"/>
      <c r="DJU323" s="159"/>
      <c r="DJV323" s="159"/>
      <c r="DJW323" s="159"/>
      <c r="DJX323" s="159"/>
      <c r="DJY323" s="159"/>
      <c r="DJZ323" s="159"/>
      <c r="DKA323" s="159"/>
      <c r="DKB323" s="159"/>
      <c r="DKC323" s="159"/>
      <c r="DKD323" s="159"/>
      <c r="DKE323" s="159"/>
      <c r="DKF323" s="159"/>
      <c r="DKG323" s="159"/>
      <c r="DKH323" s="159"/>
      <c r="DKI323" s="159"/>
      <c r="DKJ323" s="159"/>
      <c r="DKK323" s="159"/>
      <c r="DKL323" s="159"/>
      <c r="DKM323" s="159"/>
      <c r="DKN323" s="159"/>
      <c r="DKO323" s="159"/>
      <c r="DKP323" s="159"/>
      <c r="DKQ323" s="159"/>
      <c r="DKR323" s="159"/>
      <c r="DKS323" s="159"/>
      <c r="DKT323" s="159"/>
      <c r="DKU323" s="159"/>
      <c r="DKV323" s="159"/>
      <c r="DKW323" s="159"/>
      <c r="DKX323" s="159"/>
      <c r="DKY323" s="159"/>
      <c r="DKZ323" s="159"/>
      <c r="DLA323" s="159"/>
      <c r="DLB323" s="159"/>
      <c r="DLC323" s="159"/>
      <c r="DLD323" s="159"/>
      <c r="DLE323" s="159"/>
      <c r="DLF323" s="159"/>
      <c r="DLG323" s="159"/>
      <c r="DLH323" s="159"/>
      <c r="DLI323" s="159"/>
      <c r="DLJ323" s="159"/>
      <c r="DLK323" s="159"/>
      <c r="DLL323" s="159"/>
      <c r="DLM323" s="159"/>
      <c r="DLN323" s="159"/>
      <c r="DLO323" s="159"/>
      <c r="DLP323" s="159"/>
      <c r="DLQ323" s="159"/>
      <c r="DLR323" s="159"/>
      <c r="DLS323" s="159"/>
      <c r="DLT323" s="159"/>
      <c r="DLU323" s="159"/>
      <c r="DLV323" s="159"/>
      <c r="DLW323" s="159"/>
      <c r="DLX323" s="159"/>
      <c r="DLY323" s="159"/>
      <c r="DLZ323" s="159"/>
      <c r="DMA323" s="159"/>
      <c r="DMB323" s="159"/>
      <c r="DMC323" s="159"/>
      <c r="DMD323" s="159"/>
      <c r="DME323" s="159"/>
      <c r="DMF323" s="159"/>
      <c r="DMG323" s="159"/>
      <c r="DMH323" s="159"/>
      <c r="DMI323" s="159"/>
      <c r="DMJ323" s="159"/>
      <c r="DMK323" s="159"/>
      <c r="DML323" s="159"/>
      <c r="DMM323" s="159"/>
      <c r="DMN323" s="159"/>
      <c r="DMO323" s="159"/>
      <c r="DMP323" s="159"/>
      <c r="DMQ323" s="159"/>
      <c r="DMR323" s="159"/>
      <c r="DMS323" s="159"/>
      <c r="DMT323" s="159"/>
      <c r="DMU323" s="159"/>
      <c r="DMV323" s="159"/>
      <c r="DMW323" s="159"/>
      <c r="DMX323" s="159"/>
      <c r="DMY323" s="159"/>
      <c r="DMZ323" s="159"/>
      <c r="DNA323" s="159"/>
      <c r="DNB323" s="159"/>
      <c r="DNC323" s="159"/>
      <c r="DND323" s="159"/>
      <c r="DNE323" s="159"/>
      <c r="DNF323" s="159"/>
      <c r="DNG323" s="159"/>
      <c r="DNH323" s="159"/>
      <c r="DNI323" s="159"/>
      <c r="DNJ323" s="159"/>
      <c r="DNK323" s="159"/>
      <c r="DNL323" s="159"/>
      <c r="DNM323" s="159"/>
      <c r="DNN323" s="159"/>
      <c r="DNO323" s="159"/>
      <c r="DNP323" s="159"/>
      <c r="DNQ323" s="159"/>
      <c r="DNR323" s="159"/>
      <c r="DNS323" s="159"/>
      <c r="DNT323" s="159"/>
      <c r="DNU323" s="159"/>
      <c r="DNV323" s="159"/>
      <c r="DNW323" s="159"/>
      <c r="DNX323" s="159"/>
      <c r="DNY323" s="159"/>
      <c r="DNZ323" s="159"/>
      <c r="DOA323" s="159"/>
      <c r="DOB323" s="159"/>
      <c r="DOC323" s="159"/>
      <c r="DOD323" s="159"/>
      <c r="DOE323" s="159"/>
      <c r="DOF323" s="159"/>
      <c r="DOG323" s="159"/>
      <c r="DOH323" s="159"/>
      <c r="DOI323" s="159"/>
      <c r="DOJ323" s="159"/>
      <c r="DOK323" s="159"/>
      <c r="DOL323" s="159"/>
      <c r="DOM323" s="159"/>
      <c r="DON323" s="159"/>
      <c r="DOO323" s="159"/>
      <c r="DOP323" s="159"/>
      <c r="DOQ323" s="159"/>
      <c r="DOR323" s="159"/>
      <c r="DOS323" s="159"/>
      <c r="DOT323" s="159"/>
      <c r="DOU323" s="159"/>
      <c r="DOV323" s="159"/>
      <c r="DOW323" s="159"/>
      <c r="DOX323" s="159"/>
      <c r="DOY323" s="159"/>
      <c r="DOZ323" s="159"/>
      <c r="DPA323" s="159"/>
      <c r="DPB323" s="159"/>
      <c r="DPC323" s="159"/>
      <c r="DPD323" s="159"/>
      <c r="DPE323" s="159"/>
      <c r="DPF323" s="159"/>
      <c r="DPG323" s="159"/>
      <c r="DPH323" s="159"/>
      <c r="DPI323" s="159"/>
      <c r="DPJ323" s="159"/>
      <c r="DPK323" s="159"/>
      <c r="DPL323" s="159"/>
      <c r="DPM323" s="159"/>
      <c r="DPN323" s="159"/>
      <c r="DPO323" s="159"/>
      <c r="DPP323" s="159"/>
      <c r="DPQ323" s="159"/>
      <c r="DPR323" s="159"/>
      <c r="DPS323" s="159"/>
      <c r="DPT323" s="159"/>
      <c r="DPU323" s="159"/>
      <c r="DPV323" s="159"/>
      <c r="DPW323" s="159"/>
      <c r="DPX323" s="159"/>
      <c r="DPY323" s="159"/>
      <c r="DPZ323" s="159"/>
      <c r="DQA323" s="159"/>
      <c r="DQB323" s="159"/>
      <c r="DQC323" s="159"/>
      <c r="DQD323" s="159"/>
      <c r="DQE323" s="159"/>
      <c r="DQF323" s="159"/>
      <c r="DQG323" s="159"/>
      <c r="DQH323" s="159"/>
      <c r="DQI323" s="159"/>
      <c r="DQJ323" s="159"/>
      <c r="DQK323" s="159"/>
      <c r="DQL323" s="159"/>
      <c r="DQM323" s="159"/>
      <c r="DQN323" s="159"/>
      <c r="DQO323" s="159"/>
      <c r="DQP323" s="159"/>
      <c r="DQQ323" s="159"/>
      <c r="DQR323" s="159"/>
      <c r="DQS323" s="159"/>
      <c r="DQT323" s="159"/>
      <c r="DQU323" s="159"/>
      <c r="DQV323" s="159"/>
      <c r="DQW323" s="159"/>
      <c r="DQX323" s="159"/>
      <c r="DQY323" s="159"/>
      <c r="DQZ323" s="159"/>
      <c r="DRA323" s="159"/>
      <c r="DRB323" s="159"/>
      <c r="DRC323" s="159"/>
      <c r="DRD323" s="159"/>
      <c r="DRE323" s="159"/>
      <c r="DRF323" s="159"/>
      <c r="DRG323" s="159"/>
      <c r="DRH323" s="159"/>
      <c r="DRI323" s="159"/>
      <c r="DRJ323" s="159"/>
      <c r="DRK323" s="159"/>
      <c r="DRL323" s="159"/>
      <c r="DRM323" s="159"/>
      <c r="DRN323" s="159"/>
      <c r="DRO323" s="159"/>
      <c r="DRP323" s="159"/>
      <c r="DRQ323" s="159"/>
      <c r="DRR323" s="159"/>
      <c r="DRS323" s="159"/>
      <c r="DRT323" s="159"/>
      <c r="DRU323" s="159"/>
      <c r="DRV323" s="159"/>
      <c r="DRW323" s="159"/>
      <c r="DRX323" s="159"/>
      <c r="DRY323" s="159"/>
      <c r="DRZ323" s="159"/>
      <c r="DSA323" s="159"/>
      <c r="DSB323" s="159"/>
      <c r="DSC323" s="159"/>
      <c r="DSD323" s="159"/>
      <c r="DSE323" s="159"/>
      <c r="DSF323" s="159"/>
      <c r="DSG323" s="159"/>
      <c r="DSH323" s="159"/>
      <c r="DSI323" s="159"/>
      <c r="DSJ323" s="159"/>
      <c r="DSK323" s="159"/>
      <c r="DSL323" s="159"/>
      <c r="DSM323" s="159"/>
      <c r="DSN323" s="159"/>
      <c r="DSO323" s="159"/>
      <c r="DSP323" s="159"/>
      <c r="DSQ323" s="159"/>
      <c r="DSR323" s="159"/>
      <c r="DSS323" s="159"/>
      <c r="DST323" s="159"/>
      <c r="DSU323" s="159"/>
      <c r="DSV323" s="159"/>
      <c r="DSW323" s="159"/>
      <c r="DSX323" s="159"/>
      <c r="DSY323" s="159"/>
      <c r="DSZ323" s="159"/>
      <c r="DTA323" s="159"/>
      <c r="DTB323" s="159"/>
      <c r="DTC323" s="159"/>
      <c r="DTD323" s="159"/>
      <c r="DTE323" s="159"/>
      <c r="DTF323" s="159"/>
      <c r="DTG323" s="159"/>
      <c r="DTH323" s="159"/>
      <c r="DTI323" s="159"/>
      <c r="DTJ323" s="159"/>
      <c r="DTK323" s="159"/>
      <c r="DTL323" s="159"/>
      <c r="DTM323" s="159"/>
      <c r="DTN323" s="159"/>
      <c r="DTO323" s="159"/>
      <c r="DTP323" s="159"/>
      <c r="DTQ323" s="159"/>
      <c r="DTR323" s="159"/>
      <c r="DTS323" s="159"/>
      <c r="DTT323" s="159"/>
      <c r="DTU323" s="159"/>
      <c r="DTV323" s="159"/>
      <c r="DTW323" s="159"/>
      <c r="DTX323" s="159"/>
      <c r="DTY323" s="159"/>
      <c r="DTZ323" s="159"/>
      <c r="DUA323" s="159"/>
      <c r="DUB323" s="159"/>
      <c r="DUC323" s="159"/>
      <c r="DUD323" s="159"/>
      <c r="DUE323" s="159"/>
      <c r="DUF323" s="159"/>
      <c r="DUG323" s="159"/>
      <c r="DUH323" s="159"/>
      <c r="DUI323" s="159"/>
      <c r="DUJ323" s="159"/>
      <c r="DUK323" s="159"/>
      <c r="DUL323" s="159"/>
      <c r="DUM323" s="159"/>
      <c r="DUN323" s="159"/>
      <c r="DUO323" s="159"/>
      <c r="DUP323" s="159"/>
      <c r="DUQ323" s="159"/>
      <c r="DUR323" s="159"/>
      <c r="DUS323" s="159"/>
      <c r="DUT323" s="159"/>
      <c r="DUU323" s="159"/>
      <c r="DUV323" s="159"/>
      <c r="DUW323" s="159"/>
      <c r="DUX323" s="159"/>
      <c r="DUY323" s="159"/>
      <c r="DUZ323" s="159"/>
      <c r="DVA323" s="159"/>
      <c r="DVB323" s="159"/>
      <c r="DVC323" s="159"/>
      <c r="DVD323" s="159"/>
      <c r="DVE323" s="159"/>
      <c r="DVF323" s="159"/>
      <c r="DVG323" s="159"/>
      <c r="DVH323" s="159"/>
      <c r="DVI323" s="159"/>
      <c r="DVJ323" s="159"/>
      <c r="DVK323" s="159"/>
      <c r="DVL323" s="159"/>
      <c r="DVM323" s="159"/>
      <c r="DVN323" s="159"/>
      <c r="DVO323" s="159"/>
      <c r="DVP323" s="159"/>
      <c r="DVQ323" s="159"/>
      <c r="DVR323" s="159"/>
      <c r="DVS323" s="159"/>
      <c r="DVT323" s="159"/>
      <c r="DVU323" s="159"/>
      <c r="DVV323" s="159"/>
      <c r="DVW323" s="159"/>
      <c r="DVX323" s="159"/>
      <c r="DVY323" s="159"/>
      <c r="DVZ323" s="159"/>
      <c r="DWA323" s="159"/>
      <c r="DWB323" s="159"/>
      <c r="DWC323" s="159"/>
      <c r="DWD323" s="159"/>
      <c r="DWE323" s="159"/>
      <c r="DWF323" s="159"/>
      <c r="DWG323" s="159"/>
      <c r="DWH323" s="159"/>
      <c r="DWI323" s="159"/>
      <c r="DWJ323" s="159"/>
      <c r="DWK323" s="159"/>
      <c r="DWL323" s="159"/>
      <c r="DWM323" s="159"/>
      <c r="DWN323" s="159"/>
      <c r="DWO323" s="159"/>
      <c r="DWP323" s="159"/>
      <c r="DWQ323" s="159"/>
      <c r="DWR323" s="159"/>
      <c r="DWS323" s="159"/>
      <c r="DWT323" s="159"/>
      <c r="DWU323" s="159"/>
      <c r="DWV323" s="159"/>
      <c r="DWW323" s="159"/>
      <c r="DWX323" s="159"/>
      <c r="DWY323" s="159"/>
      <c r="DWZ323" s="159"/>
      <c r="DXA323" s="159"/>
      <c r="DXB323" s="159"/>
      <c r="DXC323" s="159"/>
      <c r="DXD323" s="159"/>
      <c r="DXE323" s="159"/>
      <c r="DXF323" s="159"/>
      <c r="DXG323" s="159"/>
      <c r="DXH323" s="159"/>
      <c r="DXI323" s="159"/>
      <c r="DXJ323" s="159"/>
      <c r="DXK323" s="159"/>
      <c r="DXL323" s="159"/>
      <c r="DXM323" s="159"/>
      <c r="DXN323" s="159"/>
      <c r="DXO323" s="159"/>
      <c r="DXP323" s="159"/>
      <c r="DXQ323" s="159"/>
      <c r="DXR323" s="159"/>
      <c r="DXS323" s="159"/>
      <c r="DXT323" s="159"/>
      <c r="DXU323" s="159"/>
      <c r="DXV323" s="159"/>
      <c r="DXW323" s="159"/>
      <c r="DXX323" s="159"/>
      <c r="DXY323" s="159"/>
      <c r="DXZ323" s="159"/>
      <c r="DYA323" s="159"/>
      <c r="DYB323" s="159"/>
      <c r="DYC323" s="159"/>
      <c r="DYD323" s="159"/>
      <c r="DYE323" s="159"/>
      <c r="DYF323" s="159"/>
      <c r="DYG323" s="159"/>
      <c r="DYH323" s="159"/>
      <c r="DYI323" s="159"/>
      <c r="DYJ323" s="159"/>
      <c r="DYK323" s="159"/>
      <c r="DYL323" s="159"/>
      <c r="DYM323" s="159"/>
      <c r="DYN323" s="159"/>
      <c r="DYO323" s="159"/>
      <c r="DYP323" s="159"/>
      <c r="DYQ323" s="159"/>
      <c r="DYR323" s="159"/>
      <c r="DYS323" s="159"/>
      <c r="DYT323" s="159"/>
      <c r="DYU323" s="159"/>
      <c r="DYV323" s="159"/>
      <c r="DYW323" s="159"/>
      <c r="DYX323" s="159"/>
      <c r="DYY323" s="159"/>
      <c r="DYZ323" s="159"/>
      <c r="DZA323" s="159"/>
      <c r="DZB323" s="159"/>
      <c r="DZC323" s="159"/>
      <c r="DZD323" s="159"/>
      <c r="DZE323" s="159"/>
      <c r="DZF323" s="159"/>
      <c r="DZG323" s="159"/>
      <c r="DZH323" s="159"/>
      <c r="DZI323" s="159"/>
      <c r="DZJ323" s="159"/>
      <c r="DZK323" s="159"/>
      <c r="DZL323" s="159"/>
      <c r="DZM323" s="159"/>
      <c r="DZN323" s="159"/>
      <c r="DZO323" s="159"/>
      <c r="DZP323" s="159"/>
      <c r="DZQ323" s="159"/>
      <c r="DZR323" s="159"/>
      <c r="DZS323" s="159"/>
      <c r="DZT323" s="159"/>
      <c r="DZU323" s="159"/>
      <c r="DZV323" s="159"/>
      <c r="DZW323" s="159"/>
      <c r="DZX323" s="159"/>
      <c r="DZY323" s="159"/>
      <c r="DZZ323" s="159"/>
      <c r="EAA323" s="159"/>
      <c r="EAB323" s="159"/>
      <c r="EAC323" s="159"/>
      <c r="EAD323" s="159"/>
      <c r="EAE323" s="159"/>
      <c r="EAF323" s="159"/>
      <c r="EAG323" s="159"/>
      <c r="EAH323" s="159"/>
      <c r="EAI323" s="159"/>
      <c r="EAJ323" s="159"/>
      <c r="EAK323" s="159"/>
      <c r="EAL323" s="159"/>
      <c r="EAM323" s="159"/>
      <c r="EAN323" s="159"/>
      <c r="EAO323" s="159"/>
      <c r="EAP323" s="159"/>
      <c r="EAQ323" s="159"/>
      <c r="EAR323" s="159"/>
      <c r="EAS323" s="159"/>
      <c r="EAT323" s="159"/>
      <c r="EAU323" s="159"/>
      <c r="EAV323" s="159"/>
      <c r="EAW323" s="159"/>
      <c r="EAX323" s="159"/>
      <c r="EAY323" s="159"/>
      <c r="EAZ323" s="159"/>
      <c r="EBA323" s="159"/>
      <c r="EBB323" s="159"/>
      <c r="EBC323" s="159"/>
      <c r="EBD323" s="159"/>
      <c r="EBE323" s="159"/>
      <c r="EBF323" s="159"/>
      <c r="EBG323" s="159"/>
      <c r="EBH323" s="159"/>
      <c r="EBI323" s="159"/>
      <c r="EBJ323" s="159"/>
      <c r="EBK323" s="159"/>
      <c r="EBL323" s="159"/>
      <c r="EBM323" s="159"/>
      <c r="EBN323" s="159"/>
      <c r="EBO323" s="159"/>
      <c r="EBP323" s="159"/>
      <c r="EBQ323" s="159"/>
      <c r="EBR323" s="159"/>
      <c r="EBS323" s="159"/>
      <c r="EBT323" s="159"/>
      <c r="EBU323" s="159"/>
      <c r="EBV323" s="159"/>
      <c r="EBW323" s="159"/>
      <c r="EBX323" s="159"/>
      <c r="EBY323" s="159"/>
      <c r="EBZ323" s="159"/>
      <c r="ECA323" s="159"/>
      <c r="ECB323" s="159"/>
      <c r="ECC323" s="159"/>
      <c r="ECD323" s="159"/>
      <c r="ECE323" s="159"/>
      <c r="ECF323" s="159"/>
      <c r="ECG323" s="159"/>
      <c r="ECH323" s="159"/>
      <c r="ECI323" s="159"/>
      <c r="ECJ323" s="159"/>
      <c r="ECK323" s="159"/>
      <c r="ECL323" s="159"/>
      <c r="ECM323" s="159"/>
      <c r="ECN323" s="159"/>
      <c r="ECO323" s="159"/>
      <c r="ECP323" s="159"/>
      <c r="ECQ323" s="159"/>
      <c r="ECR323" s="159"/>
      <c r="ECS323" s="159"/>
      <c r="ECT323" s="159"/>
      <c r="ECU323" s="159"/>
      <c r="ECV323" s="159"/>
      <c r="ECW323" s="159"/>
      <c r="ECX323" s="159"/>
      <c r="ECY323" s="159"/>
      <c r="ECZ323" s="159"/>
      <c r="EDA323" s="159"/>
      <c r="EDB323" s="159"/>
      <c r="EDC323" s="159"/>
      <c r="EDD323" s="159"/>
      <c r="EDE323" s="159"/>
      <c r="EDF323" s="159"/>
      <c r="EDG323" s="159"/>
      <c r="EDH323" s="159"/>
      <c r="EDI323" s="159"/>
      <c r="EDJ323" s="159"/>
      <c r="EDK323" s="159"/>
      <c r="EDL323" s="159"/>
      <c r="EDM323" s="159"/>
      <c r="EDN323" s="159"/>
      <c r="EDO323" s="159"/>
      <c r="EDP323" s="159"/>
      <c r="EDQ323" s="159"/>
      <c r="EDR323" s="159"/>
      <c r="EDS323" s="159"/>
      <c r="EDT323" s="159"/>
      <c r="EDU323" s="159"/>
      <c r="EDV323" s="159"/>
      <c r="EDW323" s="159"/>
      <c r="EDX323" s="159"/>
      <c r="EDY323" s="159"/>
      <c r="EDZ323" s="159"/>
      <c r="EEA323" s="159"/>
      <c r="EEB323" s="159"/>
      <c r="EEC323" s="159"/>
      <c r="EED323" s="159"/>
      <c r="EEE323" s="159"/>
      <c r="EEF323" s="159"/>
      <c r="EEG323" s="159"/>
      <c r="EEH323" s="159"/>
      <c r="EEI323" s="159"/>
      <c r="EEJ323" s="159"/>
      <c r="EEK323" s="159"/>
      <c r="EEL323" s="159"/>
      <c r="EEM323" s="159"/>
      <c r="EEN323" s="159"/>
      <c r="EEO323" s="159"/>
      <c r="EEP323" s="159"/>
      <c r="EEQ323" s="159"/>
      <c r="EER323" s="159"/>
      <c r="EES323" s="159"/>
      <c r="EET323" s="159"/>
      <c r="EEU323" s="159"/>
      <c r="EEV323" s="159"/>
      <c r="EEW323" s="159"/>
      <c r="EEX323" s="159"/>
      <c r="EEY323" s="159"/>
      <c r="EEZ323" s="159"/>
      <c r="EFA323" s="159"/>
      <c r="EFB323" s="159"/>
      <c r="EFC323" s="159"/>
      <c r="EFD323" s="159"/>
      <c r="EFE323" s="159"/>
      <c r="EFF323" s="159"/>
      <c r="EFG323" s="159"/>
      <c r="EFH323" s="159"/>
      <c r="EFI323" s="159"/>
      <c r="EFJ323" s="159"/>
      <c r="EFK323" s="159"/>
      <c r="EFL323" s="159"/>
      <c r="EFM323" s="159"/>
      <c r="EFN323" s="159"/>
      <c r="EFO323" s="159"/>
      <c r="EFP323" s="159"/>
      <c r="EFQ323" s="159"/>
      <c r="EFR323" s="159"/>
      <c r="EFS323" s="159"/>
      <c r="EFT323" s="159"/>
      <c r="EFU323" s="159"/>
      <c r="EFV323" s="159"/>
      <c r="EFW323" s="159"/>
      <c r="EFX323" s="159"/>
      <c r="EFY323" s="159"/>
      <c r="EFZ323" s="159"/>
      <c r="EGA323" s="159"/>
      <c r="EGB323" s="159"/>
      <c r="EGC323" s="159"/>
      <c r="EGD323" s="159"/>
      <c r="EGE323" s="159"/>
      <c r="EGF323" s="159"/>
      <c r="EGG323" s="159"/>
      <c r="EGH323" s="159"/>
      <c r="EGI323" s="159"/>
      <c r="EGJ323" s="159"/>
      <c r="EGK323" s="159"/>
      <c r="EGL323" s="159"/>
      <c r="EGM323" s="159"/>
      <c r="EGN323" s="159"/>
      <c r="EGO323" s="159"/>
      <c r="EGP323" s="159"/>
      <c r="EGQ323" s="159"/>
      <c r="EGR323" s="159"/>
      <c r="EGS323" s="159"/>
      <c r="EGT323" s="159"/>
      <c r="EGU323" s="159"/>
      <c r="EGV323" s="159"/>
      <c r="EGW323" s="159"/>
      <c r="EGX323" s="159"/>
      <c r="EGY323" s="159"/>
      <c r="EGZ323" s="159"/>
      <c r="EHA323" s="159"/>
      <c r="EHB323" s="159"/>
      <c r="EHC323" s="159"/>
      <c r="EHD323" s="159"/>
      <c r="EHE323" s="159"/>
      <c r="EHF323" s="159"/>
      <c r="EHG323" s="159"/>
      <c r="EHH323" s="159"/>
      <c r="EHI323" s="159"/>
      <c r="EHJ323" s="159"/>
      <c r="EHK323" s="159"/>
      <c r="EHL323" s="159"/>
      <c r="EHM323" s="159"/>
      <c r="EHN323" s="159"/>
      <c r="EHO323" s="159"/>
      <c r="EHP323" s="159"/>
      <c r="EHQ323" s="159"/>
      <c r="EHR323" s="159"/>
      <c r="EHS323" s="159"/>
      <c r="EHT323" s="159"/>
      <c r="EHU323" s="159"/>
      <c r="EHV323" s="159"/>
      <c r="EHW323" s="159"/>
      <c r="EHX323" s="159"/>
      <c r="EHY323" s="159"/>
      <c r="EHZ323" s="159"/>
      <c r="EIA323" s="159"/>
      <c r="EIB323" s="159"/>
      <c r="EIC323" s="159"/>
      <c r="EID323" s="159"/>
      <c r="EIE323" s="159"/>
      <c r="EIF323" s="159"/>
      <c r="EIG323" s="159"/>
      <c r="EIH323" s="159"/>
      <c r="EII323" s="159"/>
      <c r="EIJ323" s="159"/>
      <c r="EIK323" s="159"/>
      <c r="EIL323" s="159"/>
      <c r="EIM323" s="159"/>
      <c r="EIN323" s="159"/>
      <c r="EIO323" s="159"/>
      <c r="EIP323" s="159"/>
      <c r="EIQ323" s="159"/>
      <c r="EIR323" s="159"/>
      <c r="EIS323" s="159"/>
      <c r="EIT323" s="159"/>
      <c r="EIU323" s="159"/>
      <c r="EIV323" s="159"/>
      <c r="EIW323" s="159"/>
      <c r="EIX323" s="159"/>
      <c r="EIY323" s="159"/>
      <c r="EIZ323" s="159"/>
      <c r="EJA323" s="159"/>
      <c r="EJB323" s="159"/>
      <c r="EJC323" s="159"/>
      <c r="EJD323" s="159"/>
      <c r="EJE323" s="159"/>
      <c r="EJF323" s="159"/>
      <c r="EJG323" s="159"/>
      <c r="EJH323" s="159"/>
      <c r="EJI323" s="159"/>
      <c r="EJJ323" s="159"/>
      <c r="EJK323" s="159"/>
      <c r="EJL323" s="159"/>
      <c r="EJM323" s="159"/>
      <c r="EJN323" s="159"/>
      <c r="EJO323" s="159"/>
      <c r="EJP323" s="159"/>
      <c r="EJQ323" s="159"/>
      <c r="EJR323" s="159"/>
      <c r="EJS323" s="159"/>
      <c r="EJT323" s="159"/>
      <c r="EJU323" s="159"/>
      <c r="EJV323" s="159"/>
      <c r="EJW323" s="159"/>
      <c r="EJX323" s="159"/>
      <c r="EJY323" s="159"/>
      <c r="EJZ323" s="159"/>
      <c r="EKA323" s="159"/>
      <c r="EKB323" s="159"/>
      <c r="EKC323" s="159"/>
      <c r="EKD323" s="159"/>
      <c r="EKE323" s="159"/>
      <c r="EKF323" s="159"/>
      <c r="EKG323" s="159"/>
      <c r="EKH323" s="159"/>
      <c r="EKI323" s="159"/>
      <c r="EKJ323" s="159"/>
      <c r="EKK323" s="159"/>
      <c r="EKL323" s="159"/>
      <c r="EKM323" s="159"/>
      <c r="EKN323" s="159"/>
      <c r="EKO323" s="159"/>
      <c r="EKP323" s="159"/>
      <c r="EKQ323" s="159"/>
      <c r="EKR323" s="159"/>
      <c r="EKS323" s="159"/>
      <c r="EKT323" s="159"/>
      <c r="EKU323" s="159"/>
      <c r="EKV323" s="159"/>
      <c r="EKW323" s="159"/>
      <c r="EKX323" s="159"/>
      <c r="EKY323" s="159"/>
      <c r="EKZ323" s="159"/>
      <c r="ELA323" s="159"/>
      <c r="ELB323" s="159"/>
      <c r="ELC323" s="159"/>
      <c r="ELD323" s="159"/>
      <c r="ELE323" s="159"/>
      <c r="ELF323" s="159"/>
      <c r="ELG323" s="159"/>
      <c r="ELH323" s="159"/>
      <c r="ELI323" s="159"/>
      <c r="ELJ323" s="159"/>
      <c r="ELK323" s="159"/>
      <c r="ELL323" s="159"/>
      <c r="ELM323" s="159"/>
      <c r="ELN323" s="159"/>
      <c r="ELO323" s="159"/>
      <c r="ELP323" s="159"/>
      <c r="ELQ323" s="159"/>
      <c r="ELR323" s="159"/>
      <c r="ELS323" s="159"/>
      <c r="ELT323" s="159"/>
      <c r="ELU323" s="159"/>
      <c r="ELV323" s="159"/>
      <c r="ELW323" s="159"/>
      <c r="ELX323" s="159"/>
      <c r="ELY323" s="159"/>
      <c r="ELZ323" s="159"/>
      <c r="EMA323" s="159"/>
      <c r="EMB323" s="159"/>
      <c r="EMC323" s="159"/>
      <c r="EMD323" s="159"/>
      <c r="EME323" s="159"/>
      <c r="EMF323" s="159"/>
      <c r="EMG323" s="159"/>
      <c r="EMH323" s="159"/>
      <c r="EMI323" s="159"/>
      <c r="EMJ323" s="159"/>
      <c r="EMK323" s="159"/>
      <c r="EML323" s="159"/>
      <c r="EMM323" s="159"/>
      <c r="EMN323" s="159"/>
      <c r="EMO323" s="159"/>
      <c r="EMP323" s="159"/>
      <c r="EMQ323" s="159"/>
      <c r="EMR323" s="159"/>
      <c r="EMS323" s="159"/>
      <c r="EMT323" s="159"/>
      <c r="EMU323" s="159"/>
      <c r="EMV323" s="159"/>
      <c r="EMW323" s="159"/>
      <c r="EMX323" s="159"/>
      <c r="EMY323" s="159"/>
      <c r="EMZ323" s="159"/>
      <c r="ENA323" s="159"/>
      <c r="ENB323" s="159"/>
      <c r="ENC323" s="159"/>
      <c r="END323" s="159"/>
      <c r="ENE323" s="159"/>
      <c r="ENF323" s="159"/>
      <c r="ENG323" s="159"/>
      <c r="ENH323" s="159"/>
      <c r="ENI323" s="159"/>
      <c r="ENJ323" s="159"/>
      <c r="ENK323" s="159"/>
      <c r="ENL323" s="159"/>
      <c r="ENM323" s="159"/>
      <c r="ENN323" s="159"/>
      <c r="ENO323" s="159"/>
      <c r="ENP323" s="159"/>
      <c r="ENQ323" s="159"/>
      <c r="ENR323" s="159"/>
      <c r="ENS323" s="159"/>
      <c r="ENT323" s="159"/>
      <c r="ENU323" s="159"/>
      <c r="ENV323" s="159"/>
      <c r="ENW323" s="159"/>
      <c r="ENX323" s="159"/>
      <c r="ENY323" s="159"/>
      <c r="ENZ323" s="159"/>
      <c r="EOA323" s="159"/>
      <c r="EOB323" s="159"/>
      <c r="EOC323" s="159"/>
      <c r="EOD323" s="159"/>
      <c r="EOE323" s="159"/>
      <c r="EOF323" s="159"/>
      <c r="EOG323" s="159"/>
      <c r="EOH323" s="159"/>
      <c r="EOI323" s="159"/>
      <c r="EOJ323" s="159"/>
      <c r="EOK323" s="159"/>
      <c r="EOL323" s="159"/>
      <c r="EOM323" s="159"/>
      <c r="EON323" s="159"/>
      <c r="EOO323" s="159"/>
      <c r="EOP323" s="159"/>
      <c r="EOQ323" s="159"/>
      <c r="EOR323" s="159"/>
      <c r="EOS323" s="159"/>
      <c r="EOT323" s="159"/>
      <c r="EOU323" s="159"/>
      <c r="EOV323" s="159"/>
      <c r="EOW323" s="159"/>
      <c r="EOX323" s="159"/>
      <c r="EOY323" s="159"/>
      <c r="EOZ323" s="159"/>
      <c r="EPA323" s="159"/>
      <c r="EPB323" s="159"/>
      <c r="EPC323" s="159"/>
      <c r="EPD323" s="159"/>
      <c r="EPE323" s="159"/>
      <c r="EPF323" s="159"/>
      <c r="EPG323" s="159"/>
      <c r="EPH323" s="159"/>
      <c r="EPI323" s="159"/>
      <c r="EPJ323" s="159"/>
      <c r="EPK323" s="159"/>
      <c r="EPL323" s="159"/>
      <c r="EPM323" s="159"/>
      <c r="EPN323" s="159"/>
      <c r="EPO323" s="159"/>
      <c r="EPP323" s="159"/>
      <c r="EPQ323" s="159"/>
      <c r="EPR323" s="159"/>
      <c r="EPS323" s="159"/>
      <c r="EPT323" s="159"/>
      <c r="EPU323" s="159"/>
      <c r="EPV323" s="159"/>
      <c r="EPW323" s="159"/>
      <c r="EPX323" s="159"/>
      <c r="EPY323" s="159"/>
      <c r="EPZ323" s="159"/>
      <c r="EQA323" s="159"/>
      <c r="EQB323" s="159"/>
      <c r="EQC323" s="159"/>
      <c r="EQD323" s="159"/>
      <c r="EQE323" s="159"/>
      <c r="EQF323" s="159"/>
      <c r="EQG323" s="159"/>
      <c r="EQH323" s="159"/>
      <c r="EQI323" s="159"/>
      <c r="EQJ323" s="159"/>
      <c r="EQK323" s="159"/>
      <c r="EQL323" s="159"/>
      <c r="EQM323" s="159"/>
      <c r="EQN323" s="159"/>
      <c r="EQO323" s="159"/>
      <c r="EQP323" s="159"/>
      <c r="EQQ323" s="159"/>
      <c r="EQR323" s="159"/>
      <c r="EQS323" s="159"/>
      <c r="EQT323" s="159"/>
      <c r="EQU323" s="159"/>
      <c r="EQV323" s="159"/>
      <c r="EQW323" s="159"/>
      <c r="EQX323" s="159"/>
      <c r="EQY323" s="159"/>
      <c r="EQZ323" s="159"/>
      <c r="ERA323" s="159"/>
      <c r="ERB323" s="159"/>
      <c r="ERC323" s="159"/>
      <c r="ERD323" s="159"/>
      <c r="ERE323" s="159"/>
      <c r="ERF323" s="159"/>
      <c r="ERG323" s="159"/>
      <c r="ERH323" s="159"/>
      <c r="ERI323" s="159"/>
      <c r="ERJ323" s="159"/>
      <c r="ERK323" s="159"/>
      <c r="ERL323" s="159"/>
      <c r="ERM323" s="159"/>
      <c r="ERN323" s="159"/>
      <c r="ERO323" s="159"/>
      <c r="ERP323" s="159"/>
      <c r="ERQ323" s="159"/>
      <c r="ERR323" s="159"/>
      <c r="ERS323" s="159"/>
      <c r="ERT323" s="159"/>
      <c r="ERU323" s="159"/>
      <c r="ERV323" s="159"/>
      <c r="ERW323" s="159"/>
      <c r="ERX323" s="159"/>
      <c r="ERY323" s="159"/>
      <c r="ERZ323" s="159"/>
      <c r="ESA323" s="159"/>
      <c r="ESB323" s="159"/>
      <c r="ESC323" s="159"/>
      <c r="ESD323" s="159"/>
      <c r="ESE323" s="159"/>
      <c r="ESF323" s="159"/>
      <c r="ESG323" s="159"/>
      <c r="ESH323" s="159"/>
      <c r="ESI323" s="159"/>
      <c r="ESJ323" s="159"/>
      <c r="ESK323" s="159"/>
      <c r="ESL323" s="159"/>
      <c r="ESM323" s="159"/>
      <c r="ESN323" s="159"/>
      <c r="ESO323" s="159"/>
      <c r="ESP323" s="159"/>
      <c r="ESQ323" s="159"/>
      <c r="ESR323" s="159"/>
      <c r="ESS323" s="159"/>
      <c r="EST323" s="159"/>
      <c r="ESU323" s="159"/>
      <c r="ESV323" s="159"/>
      <c r="ESW323" s="159"/>
      <c r="ESX323" s="159"/>
      <c r="ESY323" s="159"/>
      <c r="ESZ323" s="159"/>
      <c r="ETA323" s="159"/>
      <c r="ETB323" s="159"/>
      <c r="ETC323" s="159"/>
      <c r="ETD323" s="159"/>
      <c r="ETE323" s="159"/>
      <c r="ETF323" s="159"/>
      <c r="ETG323" s="159"/>
      <c r="ETH323" s="159"/>
      <c r="ETI323" s="159"/>
      <c r="ETJ323" s="159"/>
      <c r="ETK323" s="159"/>
      <c r="ETL323" s="159"/>
      <c r="ETM323" s="159"/>
      <c r="ETN323" s="159"/>
      <c r="ETO323" s="159"/>
      <c r="ETP323" s="159"/>
      <c r="ETQ323" s="159"/>
      <c r="ETR323" s="159"/>
      <c r="ETS323" s="159"/>
      <c r="ETT323" s="159"/>
      <c r="ETU323" s="159"/>
      <c r="ETV323" s="159"/>
      <c r="ETW323" s="159"/>
      <c r="ETX323" s="159"/>
      <c r="ETY323" s="159"/>
      <c r="ETZ323" s="159"/>
      <c r="EUA323" s="159"/>
      <c r="EUB323" s="159"/>
      <c r="EUC323" s="159"/>
      <c r="EUD323" s="159"/>
      <c r="EUE323" s="159"/>
      <c r="EUF323" s="159"/>
      <c r="EUG323" s="159"/>
      <c r="EUH323" s="159"/>
      <c r="EUI323" s="159"/>
      <c r="EUJ323" s="159"/>
      <c r="EUK323" s="159"/>
      <c r="EUL323" s="159"/>
      <c r="EUM323" s="159"/>
      <c r="EUN323" s="159"/>
      <c r="EUO323" s="159"/>
      <c r="EUP323" s="159"/>
      <c r="EUQ323" s="159"/>
      <c r="EUR323" s="159"/>
      <c r="EUS323" s="159"/>
      <c r="EUT323" s="159"/>
      <c r="EUU323" s="159"/>
      <c r="EUV323" s="159"/>
      <c r="EUW323" s="159"/>
      <c r="EUX323" s="159"/>
      <c r="EUY323" s="159"/>
      <c r="EUZ323" s="159"/>
      <c r="EVA323" s="159"/>
      <c r="EVB323" s="159"/>
      <c r="EVC323" s="159"/>
      <c r="EVD323" s="159"/>
      <c r="EVE323" s="159"/>
      <c r="EVF323" s="159"/>
      <c r="EVG323" s="159"/>
      <c r="EVH323" s="159"/>
      <c r="EVI323" s="159"/>
      <c r="EVJ323" s="159"/>
      <c r="EVK323" s="159"/>
      <c r="EVL323" s="159"/>
      <c r="EVM323" s="159"/>
      <c r="EVN323" s="159"/>
      <c r="EVO323" s="159"/>
      <c r="EVP323" s="159"/>
      <c r="EVQ323" s="159"/>
      <c r="EVR323" s="159"/>
      <c r="EVS323" s="159"/>
      <c r="EVT323" s="159"/>
      <c r="EVU323" s="159"/>
      <c r="EVV323" s="159"/>
      <c r="EVW323" s="159"/>
      <c r="EVX323" s="159"/>
      <c r="EVY323" s="159"/>
      <c r="EVZ323" s="159"/>
      <c r="EWA323" s="159"/>
      <c r="EWB323" s="159"/>
      <c r="EWC323" s="159"/>
      <c r="EWD323" s="159"/>
      <c r="EWE323" s="159"/>
      <c r="EWF323" s="159"/>
      <c r="EWG323" s="159"/>
      <c r="EWH323" s="159"/>
      <c r="EWI323" s="159"/>
      <c r="EWJ323" s="159"/>
      <c r="EWK323" s="159"/>
      <c r="EWL323" s="159"/>
      <c r="EWM323" s="159"/>
      <c r="EWN323" s="159"/>
      <c r="EWO323" s="159"/>
      <c r="EWP323" s="159"/>
      <c r="EWQ323" s="159"/>
      <c r="EWR323" s="159"/>
      <c r="EWS323" s="159"/>
      <c r="EWT323" s="159"/>
      <c r="EWU323" s="159"/>
      <c r="EWV323" s="159"/>
      <c r="EWW323" s="159"/>
      <c r="EWX323" s="159"/>
      <c r="EWY323" s="159"/>
      <c r="EWZ323" s="159"/>
      <c r="EXA323" s="159"/>
      <c r="EXB323" s="159"/>
      <c r="EXC323" s="159"/>
      <c r="EXD323" s="159"/>
      <c r="EXE323" s="159"/>
      <c r="EXF323" s="159"/>
      <c r="EXG323" s="159"/>
      <c r="EXH323" s="159"/>
      <c r="EXI323" s="159"/>
      <c r="EXJ323" s="159"/>
      <c r="EXK323" s="159"/>
      <c r="EXL323" s="159"/>
      <c r="EXM323" s="159"/>
      <c r="EXN323" s="159"/>
      <c r="EXO323" s="159"/>
      <c r="EXP323" s="159"/>
      <c r="EXQ323" s="159"/>
      <c r="EXR323" s="159"/>
      <c r="EXS323" s="159"/>
      <c r="EXT323" s="159"/>
      <c r="EXU323" s="159"/>
      <c r="EXV323" s="159"/>
      <c r="EXW323" s="159"/>
      <c r="EXX323" s="159"/>
      <c r="EXY323" s="159"/>
      <c r="EXZ323" s="159"/>
      <c r="EYA323" s="159"/>
      <c r="EYB323" s="159"/>
      <c r="EYC323" s="159"/>
      <c r="EYD323" s="159"/>
      <c r="EYE323" s="159"/>
      <c r="EYF323" s="159"/>
      <c r="EYG323" s="159"/>
      <c r="EYH323" s="159"/>
      <c r="EYI323" s="159"/>
      <c r="EYJ323" s="159"/>
      <c r="EYK323" s="159"/>
      <c r="EYL323" s="159"/>
      <c r="EYM323" s="159"/>
      <c r="EYN323" s="159"/>
      <c r="EYO323" s="159"/>
      <c r="EYP323" s="159"/>
      <c r="EYQ323" s="159"/>
      <c r="EYR323" s="159"/>
      <c r="EYS323" s="159"/>
      <c r="EYT323" s="159"/>
      <c r="EYU323" s="159"/>
      <c r="EYV323" s="159"/>
      <c r="EYW323" s="159"/>
      <c r="EYX323" s="159"/>
      <c r="EYY323" s="159"/>
      <c r="EYZ323" s="159"/>
      <c r="EZA323" s="159"/>
      <c r="EZB323" s="159"/>
      <c r="EZC323" s="159"/>
      <c r="EZD323" s="159"/>
      <c r="EZE323" s="159"/>
      <c r="EZF323" s="159"/>
      <c r="EZG323" s="159"/>
      <c r="EZH323" s="159"/>
      <c r="EZI323" s="159"/>
      <c r="EZJ323" s="159"/>
      <c r="EZK323" s="159"/>
      <c r="EZL323" s="159"/>
      <c r="EZM323" s="159"/>
      <c r="EZN323" s="159"/>
      <c r="EZO323" s="159"/>
      <c r="EZP323" s="159"/>
      <c r="EZQ323" s="159"/>
      <c r="EZR323" s="159"/>
      <c r="EZS323" s="159"/>
      <c r="EZT323" s="159"/>
      <c r="EZU323" s="159"/>
      <c r="EZV323" s="159"/>
      <c r="EZW323" s="159"/>
      <c r="EZX323" s="159"/>
      <c r="EZY323" s="159"/>
      <c r="EZZ323" s="159"/>
      <c r="FAA323" s="159"/>
      <c r="FAB323" s="159"/>
      <c r="FAC323" s="159"/>
      <c r="FAD323" s="159"/>
      <c r="FAE323" s="159"/>
      <c r="FAF323" s="159"/>
      <c r="FAG323" s="159"/>
      <c r="FAH323" s="159"/>
      <c r="FAI323" s="159"/>
      <c r="FAJ323" s="159"/>
      <c r="FAK323" s="159"/>
      <c r="FAL323" s="159"/>
      <c r="FAM323" s="159"/>
      <c r="FAN323" s="159"/>
      <c r="FAO323" s="159"/>
      <c r="FAP323" s="159"/>
      <c r="FAQ323" s="159"/>
      <c r="FAR323" s="159"/>
      <c r="FAS323" s="159"/>
      <c r="FAT323" s="159"/>
      <c r="FAU323" s="159"/>
      <c r="FAV323" s="159"/>
      <c r="FAW323" s="159"/>
      <c r="FAX323" s="159"/>
      <c r="FAY323" s="159"/>
      <c r="FAZ323" s="159"/>
      <c r="FBA323" s="159"/>
      <c r="FBB323" s="159"/>
      <c r="FBC323" s="159"/>
      <c r="FBD323" s="159"/>
      <c r="FBE323" s="159"/>
      <c r="FBF323" s="159"/>
      <c r="FBG323" s="159"/>
      <c r="FBH323" s="159"/>
      <c r="FBI323" s="159"/>
      <c r="FBJ323" s="159"/>
      <c r="FBK323" s="159"/>
      <c r="FBL323" s="159"/>
      <c r="FBM323" s="159"/>
      <c r="FBN323" s="159"/>
      <c r="FBO323" s="159"/>
      <c r="FBP323" s="159"/>
      <c r="FBQ323" s="159"/>
      <c r="FBR323" s="159"/>
      <c r="FBS323" s="159"/>
      <c r="FBT323" s="159"/>
      <c r="FBU323" s="159"/>
      <c r="FBV323" s="159"/>
      <c r="FBW323" s="159"/>
      <c r="FBX323" s="159"/>
      <c r="FBY323" s="159"/>
      <c r="FBZ323" s="159"/>
      <c r="FCA323" s="159"/>
      <c r="FCB323" s="159"/>
      <c r="FCC323" s="159"/>
      <c r="FCD323" s="159"/>
      <c r="FCE323" s="159"/>
      <c r="FCF323" s="159"/>
      <c r="FCG323" s="159"/>
      <c r="FCH323" s="159"/>
      <c r="FCI323" s="159"/>
      <c r="FCJ323" s="159"/>
      <c r="FCK323" s="159"/>
      <c r="FCL323" s="159"/>
      <c r="FCM323" s="159"/>
      <c r="FCN323" s="159"/>
      <c r="FCO323" s="159"/>
      <c r="FCP323" s="159"/>
      <c r="FCQ323" s="159"/>
      <c r="FCR323" s="159"/>
      <c r="FCS323" s="159"/>
      <c r="FCT323" s="159"/>
      <c r="FCU323" s="159"/>
      <c r="FCV323" s="159"/>
      <c r="FCW323" s="159"/>
      <c r="FCX323" s="159"/>
      <c r="FCY323" s="159"/>
      <c r="FCZ323" s="159"/>
      <c r="FDA323" s="159"/>
      <c r="FDB323" s="159"/>
      <c r="FDC323" s="159"/>
      <c r="FDD323" s="159"/>
      <c r="FDE323" s="159"/>
      <c r="FDF323" s="159"/>
      <c r="FDG323" s="159"/>
      <c r="FDH323" s="159"/>
      <c r="FDI323" s="159"/>
      <c r="FDJ323" s="159"/>
      <c r="FDK323" s="159"/>
      <c r="FDL323" s="159"/>
      <c r="FDM323" s="159"/>
      <c r="FDN323" s="159"/>
      <c r="FDO323" s="159"/>
      <c r="FDP323" s="159"/>
      <c r="FDQ323" s="159"/>
      <c r="FDR323" s="159"/>
      <c r="FDS323" s="159"/>
      <c r="FDT323" s="159"/>
      <c r="FDU323" s="159"/>
      <c r="FDV323" s="159"/>
      <c r="FDW323" s="159"/>
      <c r="FDX323" s="159"/>
      <c r="FDY323" s="159"/>
      <c r="FDZ323" s="159"/>
      <c r="FEA323" s="159"/>
      <c r="FEB323" s="159"/>
      <c r="FEC323" s="159"/>
      <c r="FED323" s="159"/>
      <c r="FEE323" s="159"/>
      <c r="FEF323" s="159"/>
      <c r="FEG323" s="159"/>
      <c r="FEH323" s="159"/>
      <c r="FEI323" s="159"/>
      <c r="FEJ323" s="159"/>
      <c r="FEK323" s="159"/>
      <c r="FEL323" s="159"/>
      <c r="FEM323" s="159"/>
      <c r="FEN323" s="159"/>
      <c r="FEO323" s="159"/>
      <c r="FEP323" s="159"/>
      <c r="FEQ323" s="159"/>
      <c r="FER323" s="159"/>
      <c r="FES323" s="159"/>
      <c r="FET323" s="159"/>
      <c r="FEU323" s="159"/>
      <c r="FEV323" s="159"/>
      <c r="FEW323" s="159"/>
      <c r="FEX323" s="159"/>
      <c r="FEY323" s="159"/>
      <c r="FEZ323" s="159"/>
      <c r="FFA323" s="159"/>
      <c r="FFB323" s="159"/>
      <c r="FFC323" s="159"/>
      <c r="FFD323" s="159"/>
      <c r="FFE323" s="159"/>
      <c r="FFF323" s="159"/>
      <c r="FFG323" s="159"/>
      <c r="FFH323" s="159"/>
      <c r="FFI323" s="159"/>
      <c r="FFJ323" s="159"/>
      <c r="FFK323" s="159"/>
      <c r="FFL323" s="159"/>
      <c r="FFM323" s="159"/>
      <c r="FFN323" s="159"/>
      <c r="FFO323" s="159"/>
      <c r="FFP323" s="159"/>
      <c r="FFQ323" s="159"/>
      <c r="FFR323" s="159"/>
      <c r="FFS323" s="159"/>
      <c r="FFT323" s="159"/>
      <c r="FFU323" s="159"/>
      <c r="FFV323" s="159"/>
      <c r="FFW323" s="159"/>
      <c r="FFX323" s="159"/>
      <c r="FFY323" s="159"/>
      <c r="FFZ323" s="159"/>
      <c r="FGA323" s="159"/>
      <c r="FGB323" s="159"/>
      <c r="FGC323" s="159"/>
      <c r="FGD323" s="159"/>
      <c r="FGE323" s="159"/>
      <c r="FGF323" s="159"/>
      <c r="FGG323" s="159"/>
      <c r="FGH323" s="159"/>
      <c r="FGI323" s="159"/>
      <c r="FGJ323" s="159"/>
      <c r="FGK323" s="159"/>
      <c r="FGL323" s="159"/>
      <c r="FGM323" s="159"/>
      <c r="FGN323" s="159"/>
      <c r="FGO323" s="159"/>
      <c r="FGP323" s="159"/>
      <c r="FGQ323" s="159"/>
      <c r="FGR323" s="159"/>
      <c r="FGS323" s="159"/>
      <c r="FGT323" s="159"/>
      <c r="FGU323" s="159"/>
      <c r="FGV323" s="159"/>
      <c r="FGW323" s="159"/>
      <c r="FGX323" s="159"/>
      <c r="FGY323" s="159"/>
      <c r="FGZ323" s="159"/>
      <c r="FHA323" s="159"/>
      <c r="FHB323" s="159"/>
      <c r="FHC323" s="159"/>
      <c r="FHD323" s="159"/>
      <c r="FHE323" s="159"/>
      <c r="FHF323" s="159"/>
      <c r="FHG323" s="159"/>
      <c r="FHH323" s="159"/>
      <c r="FHI323" s="159"/>
      <c r="FHJ323" s="159"/>
      <c r="FHK323" s="159"/>
      <c r="FHL323" s="159"/>
      <c r="FHM323" s="159"/>
      <c r="FHN323" s="159"/>
      <c r="FHO323" s="159"/>
      <c r="FHP323" s="159"/>
      <c r="FHQ323" s="159"/>
      <c r="FHR323" s="159"/>
      <c r="FHS323" s="159"/>
      <c r="FHT323" s="159"/>
      <c r="FHU323" s="159"/>
      <c r="FHV323" s="159"/>
      <c r="FHW323" s="159"/>
      <c r="FHX323" s="159"/>
      <c r="FHY323" s="159"/>
      <c r="FHZ323" s="159"/>
      <c r="FIA323" s="159"/>
      <c r="FIB323" s="159"/>
      <c r="FIC323" s="159"/>
      <c r="FID323" s="159"/>
      <c r="FIE323" s="159"/>
      <c r="FIF323" s="159"/>
      <c r="FIG323" s="159"/>
      <c r="FIH323" s="159"/>
      <c r="FII323" s="159"/>
      <c r="FIJ323" s="159"/>
      <c r="FIK323" s="159"/>
      <c r="FIL323" s="159"/>
      <c r="FIM323" s="159"/>
      <c r="FIN323" s="159"/>
      <c r="FIO323" s="159"/>
      <c r="FIP323" s="159"/>
      <c r="FIQ323" s="159"/>
      <c r="FIR323" s="159"/>
      <c r="FIS323" s="159"/>
      <c r="FIT323" s="159"/>
      <c r="FIU323" s="159"/>
      <c r="FIV323" s="159"/>
      <c r="FIW323" s="159"/>
      <c r="FIX323" s="159"/>
      <c r="FIY323" s="159"/>
      <c r="FIZ323" s="159"/>
      <c r="FJA323" s="159"/>
      <c r="FJB323" s="159"/>
      <c r="FJC323" s="159"/>
      <c r="FJD323" s="159"/>
      <c r="FJE323" s="159"/>
      <c r="FJF323" s="159"/>
      <c r="FJG323" s="159"/>
      <c r="FJH323" s="159"/>
      <c r="FJI323" s="159"/>
      <c r="FJJ323" s="159"/>
      <c r="FJK323" s="159"/>
      <c r="FJL323" s="159"/>
      <c r="FJM323" s="159"/>
      <c r="FJN323" s="159"/>
      <c r="FJO323" s="159"/>
      <c r="FJP323" s="159"/>
      <c r="FJQ323" s="159"/>
      <c r="FJR323" s="159"/>
      <c r="FJS323" s="159"/>
      <c r="FJT323" s="159"/>
      <c r="FJU323" s="159"/>
      <c r="FJV323" s="159"/>
      <c r="FJW323" s="159"/>
      <c r="FJX323" s="159"/>
      <c r="FJY323" s="159"/>
      <c r="FJZ323" s="159"/>
      <c r="FKA323" s="159"/>
      <c r="FKB323" s="159"/>
      <c r="FKC323" s="159"/>
      <c r="FKD323" s="159"/>
      <c r="FKE323" s="159"/>
      <c r="FKF323" s="159"/>
      <c r="FKG323" s="159"/>
      <c r="FKH323" s="159"/>
      <c r="FKI323" s="159"/>
      <c r="FKJ323" s="159"/>
      <c r="FKK323" s="159"/>
      <c r="FKL323" s="159"/>
      <c r="FKM323" s="159"/>
      <c r="FKN323" s="159"/>
      <c r="FKO323" s="159"/>
      <c r="FKP323" s="159"/>
      <c r="FKQ323" s="159"/>
      <c r="FKR323" s="159"/>
      <c r="FKS323" s="159"/>
      <c r="FKT323" s="159"/>
      <c r="FKU323" s="159"/>
      <c r="FKV323" s="159"/>
      <c r="FKW323" s="159"/>
      <c r="FKX323" s="159"/>
      <c r="FKY323" s="159"/>
      <c r="FKZ323" s="159"/>
      <c r="FLA323" s="159"/>
      <c r="FLB323" s="159"/>
      <c r="FLC323" s="159"/>
      <c r="FLD323" s="159"/>
      <c r="FLE323" s="159"/>
      <c r="FLF323" s="159"/>
      <c r="FLG323" s="159"/>
      <c r="FLH323" s="159"/>
      <c r="FLI323" s="159"/>
      <c r="FLJ323" s="159"/>
      <c r="FLK323" s="159"/>
      <c r="FLL323" s="159"/>
      <c r="FLM323" s="159"/>
      <c r="FLN323" s="159"/>
      <c r="FLO323" s="159"/>
      <c r="FLP323" s="159"/>
      <c r="FLQ323" s="159"/>
      <c r="FLR323" s="159"/>
      <c r="FLS323" s="159"/>
      <c r="FLT323" s="159"/>
      <c r="FLU323" s="159"/>
      <c r="FLV323" s="159"/>
      <c r="FLW323" s="159"/>
      <c r="FLX323" s="159"/>
      <c r="FLY323" s="159"/>
      <c r="FLZ323" s="159"/>
      <c r="FMA323" s="159"/>
      <c r="FMB323" s="159"/>
      <c r="FMC323" s="159"/>
      <c r="FMD323" s="159"/>
      <c r="FME323" s="159"/>
      <c r="FMF323" s="159"/>
      <c r="FMG323" s="159"/>
      <c r="FMH323" s="159"/>
      <c r="FMI323" s="159"/>
      <c r="FMJ323" s="159"/>
      <c r="FMK323" s="159"/>
      <c r="FML323" s="159"/>
      <c r="FMM323" s="159"/>
      <c r="FMN323" s="159"/>
      <c r="FMO323" s="159"/>
      <c r="FMP323" s="159"/>
      <c r="FMQ323" s="159"/>
      <c r="FMR323" s="159"/>
      <c r="FMS323" s="159"/>
      <c r="FMT323" s="159"/>
      <c r="FMU323" s="159"/>
      <c r="FMV323" s="159"/>
      <c r="FMW323" s="159"/>
      <c r="FMX323" s="159"/>
      <c r="FMY323" s="159"/>
      <c r="FMZ323" s="159"/>
      <c r="FNA323" s="159"/>
      <c r="FNB323" s="159"/>
      <c r="FNC323" s="159"/>
      <c r="FND323" s="159"/>
      <c r="FNE323" s="159"/>
      <c r="FNF323" s="159"/>
      <c r="FNG323" s="159"/>
      <c r="FNH323" s="159"/>
      <c r="FNI323" s="159"/>
      <c r="FNJ323" s="159"/>
      <c r="FNK323" s="159"/>
      <c r="FNL323" s="159"/>
      <c r="FNM323" s="159"/>
      <c r="FNN323" s="159"/>
      <c r="FNO323" s="159"/>
      <c r="FNP323" s="159"/>
      <c r="FNQ323" s="159"/>
      <c r="FNR323" s="159"/>
      <c r="FNS323" s="159"/>
      <c r="FNT323" s="159"/>
      <c r="FNU323" s="159"/>
      <c r="FNV323" s="159"/>
      <c r="FNW323" s="159"/>
      <c r="FNX323" s="159"/>
      <c r="FNY323" s="159"/>
      <c r="FNZ323" s="159"/>
      <c r="FOA323" s="159"/>
      <c r="FOB323" s="159"/>
      <c r="FOC323" s="159"/>
      <c r="FOD323" s="159"/>
      <c r="FOE323" s="159"/>
      <c r="FOF323" s="159"/>
      <c r="FOG323" s="159"/>
      <c r="FOH323" s="159"/>
      <c r="FOI323" s="159"/>
      <c r="FOJ323" s="159"/>
      <c r="FOK323" s="159"/>
      <c r="FOL323" s="159"/>
      <c r="FOM323" s="159"/>
      <c r="FON323" s="159"/>
      <c r="FOO323" s="159"/>
      <c r="FOP323" s="159"/>
      <c r="FOQ323" s="159"/>
      <c r="FOR323" s="159"/>
      <c r="FOS323" s="159"/>
      <c r="FOT323" s="159"/>
      <c r="FOU323" s="159"/>
      <c r="FOV323" s="159"/>
      <c r="FOW323" s="159"/>
      <c r="FOX323" s="159"/>
      <c r="FOY323" s="159"/>
      <c r="FOZ323" s="159"/>
      <c r="FPA323" s="159"/>
      <c r="FPB323" s="159"/>
      <c r="FPC323" s="159"/>
      <c r="FPD323" s="159"/>
      <c r="FPE323" s="159"/>
      <c r="FPF323" s="159"/>
      <c r="FPG323" s="159"/>
      <c r="FPH323" s="159"/>
      <c r="FPI323" s="159"/>
      <c r="FPJ323" s="159"/>
      <c r="FPK323" s="159"/>
      <c r="FPL323" s="159"/>
      <c r="FPM323" s="159"/>
      <c r="FPN323" s="159"/>
      <c r="FPO323" s="159"/>
      <c r="FPP323" s="159"/>
      <c r="FPQ323" s="159"/>
      <c r="FPR323" s="159"/>
      <c r="FPS323" s="159"/>
      <c r="FPT323" s="159"/>
      <c r="FPU323" s="159"/>
      <c r="FPV323" s="159"/>
      <c r="FPW323" s="159"/>
      <c r="FPX323" s="159"/>
      <c r="FPY323" s="159"/>
      <c r="FPZ323" s="159"/>
      <c r="FQA323" s="159"/>
      <c r="FQB323" s="159"/>
      <c r="FQC323" s="159"/>
      <c r="FQD323" s="159"/>
      <c r="FQE323" s="159"/>
      <c r="FQF323" s="159"/>
      <c r="FQG323" s="159"/>
      <c r="FQH323" s="159"/>
      <c r="FQI323" s="159"/>
      <c r="FQJ323" s="159"/>
      <c r="FQK323" s="159"/>
      <c r="FQL323" s="159"/>
      <c r="FQM323" s="159"/>
      <c r="FQN323" s="159"/>
      <c r="FQO323" s="159"/>
      <c r="FQP323" s="159"/>
      <c r="FQQ323" s="159"/>
      <c r="FQR323" s="159"/>
      <c r="FQS323" s="159"/>
      <c r="FQT323" s="159"/>
      <c r="FQU323" s="159"/>
      <c r="FQV323" s="159"/>
      <c r="FQW323" s="159"/>
      <c r="FQX323" s="159"/>
      <c r="FQY323" s="159"/>
      <c r="FQZ323" s="159"/>
      <c r="FRA323" s="159"/>
      <c r="FRB323" s="159"/>
      <c r="FRC323" s="159"/>
      <c r="FRD323" s="159"/>
      <c r="FRE323" s="159"/>
      <c r="FRF323" s="159"/>
      <c r="FRG323" s="159"/>
      <c r="FRH323" s="159"/>
      <c r="FRI323" s="159"/>
      <c r="FRJ323" s="159"/>
      <c r="FRK323" s="159"/>
      <c r="FRL323" s="159"/>
      <c r="FRM323" s="159"/>
      <c r="FRN323" s="159"/>
      <c r="FRO323" s="159"/>
      <c r="FRP323" s="159"/>
      <c r="FRQ323" s="159"/>
      <c r="FRR323" s="159"/>
      <c r="FRS323" s="159"/>
      <c r="FRT323" s="159"/>
      <c r="FRU323" s="159"/>
      <c r="FRV323" s="159"/>
      <c r="FRW323" s="159"/>
      <c r="FRX323" s="159"/>
      <c r="FRY323" s="159"/>
      <c r="FRZ323" s="159"/>
      <c r="FSA323" s="159"/>
      <c r="FSB323" s="159"/>
      <c r="FSC323" s="159"/>
      <c r="FSD323" s="159"/>
      <c r="FSE323" s="159"/>
      <c r="FSF323" s="159"/>
      <c r="FSG323" s="159"/>
      <c r="FSH323" s="159"/>
      <c r="FSI323" s="159"/>
      <c r="FSJ323" s="159"/>
      <c r="FSK323" s="159"/>
      <c r="FSL323" s="159"/>
      <c r="FSM323" s="159"/>
      <c r="FSN323" s="159"/>
      <c r="FSO323" s="159"/>
      <c r="FSP323" s="159"/>
      <c r="FSQ323" s="159"/>
      <c r="FSR323" s="159"/>
      <c r="FSS323" s="159"/>
      <c r="FST323" s="159"/>
      <c r="FSU323" s="159"/>
      <c r="FSV323" s="159"/>
      <c r="FSW323" s="159"/>
      <c r="FSX323" s="159"/>
      <c r="FSY323" s="159"/>
      <c r="FSZ323" s="159"/>
      <c r="FTA323" s="159"/>
      <c r="FTB323" s="159"/>
      <c r="FTC323" s="159"/>
      <c r="FTD323" s="159"/>
      <c r="FTE323" s="159"/>
      <c r="FTF323" s="159"/>
      <c r="FTG323" s="159"/>
      <c r="FTH323" s="159"/>
      <c r="FTI323" s="159"/>
      <c r="FTJ323" s="159"/>
      <c r="FTK323" s="159"/>
      <c r="FTL323" s="159"/>
      <c r="FTM323" s="159"/>
      <c r="FTN323" s="159"/>
      <c r="FTO323" s="159"/>
      <c r="FTP323" s="159"/>
      <c r="FTQ323" s="159"/>
      <c r="FTR323" s="159"/>
      <c r="FTS323" s="159"/>
      <c r="FTT323" s="159"/>
      <c r="FTU323" s="159"/>
      <c r="FTV323" s="159"/>
      <c r="FTW323" s="159"/>
      <c r="FTX323" s="159"/>
      <c r="FTY323" s="159"/>
      <c r="FTZ323" s="159"/>
      <c r="FUA323" s="159"/>
      <c r="FUB323" s="159"/>
      <c r="FUC323" s="159"/>
      <c r="FUD323" s="159"/>
      <c r="FUE323" s="159"/>
      <c r="FUF323" s="159"/>
      <c r="FUG323" s="159"/>
      <c r="FUH323" s="159"/>
      <c r="FUI323" s="159"/>
      <c r="FUJ323" s="159"/>
      <c r="FUK323" s="159"/>
      <c r="FUL323" s="159"/>
      <c r="FUM323" s="159"/>
      <c r="FUN323" s="159"/>
      <c r="FUO323" s="159"/>
      <c r="FUP323" s="159"/>
      <c r="FUQ323" s="159"/>
      <c r="FUR323" s="159"/>
      <c r="FUS323" s="159"/>
      <c r="FUT323" s="159"/>
      <c r="FUU323" s="159"/>
      <c r="FUV323" s="159"/>
      <c r="FUW323" s="159"/>
      <c r="FUX323" s="159"/>
      <c r="FUY323" s="159"/>
      <c r="FUZ323" s="159"/>
      <c r="FVA323" s="159"/>
      <c r="FVB323" s="159"/>
      <c r="FVC323" s="159"/>
      <c r="FVD323" s="159"/>
      <c r="FVE323" s="159"/>
      <c r="FVF323" s="159"/>
      <c r="FVG323" s="159"/>
      <c r="FVH323" s="159"/>
      <c r="FVI323" s="159"/>
      <c r="FVJ323" s="159"/>
      <c r="FVK323" s="159"/>
      <c r="FVL323" s="159"/>
      <c r="FVM323" s="159"/>
      <c r="FVN323" s="159"/>
      <c r="FVO323" s="159"/>
      <c r="FVP323" s="159"/>
      <c r="FVQ323" s="159"/>
      <c r="FVR323" s="159"/>
      <c r="FVS323" s="159"/>
      <c r="FVT323" s="159"/>
      <c r="FVU323" s="159"/>
      <c r="FVV323" s="159"/>
      <c r="FVW323" s="159"/>
      <c r="FVX323" s="159"/>
      <c r="FVY323" s="159"/>
      <c r="FVZ323" s="159"/>
      <c r="FWA323" s="159"/>
      <c r="FWB323" s="159"/>
      <c r="FWC323" s="159"/>
      <c r="FWD323" s="159"/>
      <c r="FWE323" s="159"/>
      <c r="FWF323" s="159"/>
      <c r="FWG323" s="159"/>
      <c r="FWH323" s="159"/>
      <c r="FWI323" s="159"/>
      <c r="FWJ323" s="159"/>
      <c r="FWK323" s="159"/>
      <c r="FWL323" s="159"/>
      <c r="FWM323" s="159"/>
      <c r="FWN323" s="159"/>
      <c r="FWO323" s="159"/>
      <c r="FWP323" s="159"/>
      <c r="FWQ323" s="159"/>
      <c r="FWR323" s="159"/>
      <c r="FWS323" s="159"/>
      <c r="FWT323" s="159"/>
      <c r="FWU323" s="159"/>
      <c r="FWV323" s="159"/>
      <c r="FWW323" s="159"/>
      <c r="FWX323" s="159"/>
      <c r="FWY323" s="159"/>
      <c r="FWZ323" s="159"/>
      <c r="FXA323" s="159"/>
      <c r="FXB323" s="159"/>
      <c r="FXC323" s="159"/>
      <c r="FXD323" s="159"/>
      <c r="FXE323" s="159"/>
      <c r="FXF323" s="159"/>
      <c r="FXG323" s="159"/>
      <c r="FXH323" s="159"/>
      <c r="FXI323" s="159"/>
      <c r="FXJ323" s="159"/>
      <c r="FXK323" s="159"/>
      <c r="FXL323" s="159"/>
      <c r="FXM323" s="159"/>
      <c r="FXN323" s="159"/>
      <c r="FXO323" s="159"/>
      <c r="FXP323" s="159"/>
      <c r="FXQ323" s="159"/>
      <c r="FXR323" s="159"/>
      <c r="FXS323" s="159"/>
      <c r="FXT323" s="159"/>
      <c r="FXU323" s="159"/>
      <c r="FXV323" s="159"/>
      <c r="FXW323" s="159"/>
      <c r="FXX323" s="159"/>
      <c r="FXY323" s="159"/>
      <c r="FXZ323" s="159"/>
      <c r="FYA323" s="159"/>
      <c r="FYB323" s="159"/>
      <c r="FYC323" s="159"/>
      <c r="FYD323" s="159"/>
      <c r="FYE323" s="159"/>
      <c r="FYF323" s="159"/>
      <c r="FYG323" s="159"/>
      <c r="FYH323" s="159"/>
      <c r="FYI323" s="159"/>
      <c r="FYJ323" s="159"/>
      <c r="FYK323" s="159"/>
      <c r="FYL323" s="159"/>
      <c r="FYM323" s="159"/>
      <c r="FYN323" s="159"/>
      <c r="FYO323" s="159"/>
      <c r="FYP323" s="159"/>
      <c r="FYQ323" s="159"/>
      <c r="FYR323" s="159"/>
      <c r="FYS323" s="159"/>
      <c r="FYT323" s="159"/>
      <c r="FYU323" s="159"/>
      <c r="FYV323" s="159"/>
      <c r="FYW323" s="159"/>
      <c r="FYX323" s="159"/>
      <c r="FYY323" s="159"/>
      <c r="FYZ323" s="159"/>
      <c r="FZA323" s="159"/>
      <c r="FZB323" s="159"/>
      <c r="FZC323" s="159"/>
      <c r="FZD323" s="159"/>
      <c r="FZE323" s="159"/>
      <c r="FZF323" s="159"/>
      <c r="FZG323" s="159"/>
      <c r="FZH323" s="159"/>
      <c r="FZI323" s="159"/>
      <c r="FZJ323" s="159"/>
      <c r="FZK323" s="159"/>
      <c r="FZL323" s="159"/>
      <c r="FZM323" s="159"/>
      <c r="FZN323" s="159"/>
      <c r="FZO323" s="159"/>
      <c r="FZP323" s="159"/>
      <c r="FZQ323" s="159"/>
      <c r="FZR323" s="159"/>
      <c r="FZS323" s="159"/>
      <c r="FZT323" s="159"/>
      <c r="FZU323" s="159"/>
      <c r="FZV323" s="159"/>
      <c r="FZW323" s="159"/>
      <c r="FZX323" s="159"/>
      <c r="FZY323" s="159"/>
      <c r="FZZ323" s="159"/>
      <c r="GAA323" s="159"/>
      <c r="GAB323" s="159"/>
      <c r="GAC323" s="159"/>
      <c r="GAD323" s="159"/>
      <c r="GAE323" s="159"/>
      <c r="GAF323" s="159"/>
      <c r="GAG323" s="159"/>
      <c r="GAH323" s="159"/>
      <c r="GAI323" s="159"/>
      <c r="GAJ323" s="159"/>
      <c r="GAK323" s="159"/>
      <c r="GAL323" s="159"/>
      <c r="GAM323" s="159"/>
      <c r="GAN323" s="159"/>
      <c r="GAO323" s="159"/>
      <c r="GAP323" s="159"/>
      <c r="GAQ323" s="159"/>
      <c r="GAR323" s="159"/>
      <c r="GAS323" s="159"/>
      <c r="GAT323" s="159"/>
      <c r="GAU323" s="159"/>
      <c r="GAV323" s="159"/>
      <c r="GAW323" s="159"/>
      <c r="GAX323" s="159"/>
      <c r="GAY323" s="159"/>
      <c r="GAZ323" s="159"/>
      <c r="GBA323" s="159"/>
      <c r="GBB323" s="159"/>
      <c r="GBC323" s="159"/>
      <c r="GBD323" s="159"/>
      <c r="GBE323" s="159"/>
      <c r="GBF323" s="159"/>
      <c r="GBG323" s="159"/>
      <c r="GBH323" s="159"/>
      <c r="GBI323" s="159"/>
      <c r="GBJ323" s="159"/>
      <c r="GBK323" s="159"/>
      <c r="GBL323" s="159"/>
      <c r="GBM323" s="159"/>
      <c r="GBN323" s="159"/>
      <c r="GBO323" s="159"/>
      <c r="GBP323" s="159"/>
      <c r="GBQ323" s="159"/>
      <c r="GBR323" s="159"/>
      <c r="GBS323" s="159"/>
      <c r="GBT323" s="159"/>
      <c r="GBU323" s="159"/>
      <c r="GBV323" s="159"/>
      <c r="GBW323" s="159"/>
      <c r="GBX323" s="159"/>
      <c r="GBY323" s="159"/>
      <c r="GBZ323" s="159"/>
      <c r="GCA323" s="159"/>
      <c r="GCB323" s="159"/>
      <c r="GCC323" s="159"/>
      <c r="GCD323" s="159"/>
      <c r="GCE323" s="159"/>
      <c r="GCF323" s="159"/>
      <c r="GCG323" s="159"/>
      <c r="GCH323" s="159"/>
      <c r="GCI323" s="159"/>
      <c r="GCJ323" s="159"/>
      <c r="GCK323" s="159"/>
      <c r="GCL323" s="159"/>
      <c r="GCM323" s="159"/>
      <c r="GCN323" s="159"/>
      <c r="GCO323" s="159"/>
      <c r="GCP323" s="159"/>
      <c r="GCQ323" s="159"/>
      <c r="GCR323" s="159"/>
      <c r="GCS323" s="159"/>
      <c r="GCT323" s="159"/>
      <c r="GCU323" s="159"/>
      <c r="GCV323" s="159"/>
      <c r="GCW323" s="159"/>
      <c r="GCX323" s="159"/>
      <c r="GCY323" s="159"/>
      <c r="GCZ323" s="159"/>
      <c r="GDA323" s="159"/>
      <c r="GDB323" s="159"/>
      <c r="GDC323" s="159"/>
      <c r="GDD323" s="159"/>
      <c r="GDE323" s="159"/>
      <c r="GDF323" s="159"/>
      <c r="GDG323" s="159"/>
      <c r="GDH323" s="159"/>
      <c r="GDI323" s="159"/>
      <c r="GDJ323" s="159"/>
      <c r="GDK323" s="159"/>
      <c r="GDL323" s="159"/>
      <c r="GDM323" s="159"/>
      <c r="GDN323" s="159"/>
      <c r="GDO323" s="159"/>
      <c r="GDP323" s="159"/>
      <c r="GDQ323" s="159"/>
      <c r="GDR323" s="159"/>
      <c r="GDS323" s="159"/>
      <c r="GDT323" s="159"/>
      <c r="GDU323" s="159"/>
      <c r="GDV323" s="159"/>
      <c r="GDW323" s="159"/>
      <c r="GDX323" s="159"/>
      <c r="GDY323" s="159"/>
      <c r="GDZ323" s="159"/>
      <c r="GEA323" s="159"/>
      <c r="GEB323" s="159"/>
      <c r="GEC323" s="159"/>
      <c r="GED323" s="159"/>
      <c r="GEE323" s="159"/>
      <c r="GEF323" s="159"/>
      <c r="GEG323" s="159"/>
      <c r="GEH323" s="159"/>
      <c r="GEI323" s="159"/>
      <c r="GEJ323" s="159"/>
      <c r="GEK323" s="159"/>
      <c r="GEL323" s="159"/>
      <c r="GEM323" s="159"/>
      <c r="GEN323" s="159"/>
      <c r="GEO323" s="159"/>
      <c r="GEP323" s="159"/>
      <c r="GEQ323" s="159"/>
      <c r="GER323" s="159"/>
      <c r="GES323" s="159"/>
      <c r="GET323" s="159"/>
      <c r="GEU323" s="159"/>
      <c r="GEV323" s="159"/>
      <c r="GEW323" s="159"/>
      <c r="GEX323" s="159"/>
      <c r="GEY323" s="159"/>
      <c r="GEZ323" s="159"/>
      <c r="GFA323" s="159"/>
      <c r="GFB323" s="159"/>
      <c r="GFC323" s="159"/>
      <c r="GFD323" s="159"/>
      <c r="GFE323" s="159"/>
      <c r="GFF323" s="159"/>
      <c r="GFG323" s="159"/>
      <c r="GFH323" s="159"/>
      <c r="GFI323" s="159"/>
      <c r="GFJ323" s="159"/>
      <c r="GFK323" s="159"/>
      <c r="GFL323" s="159"/>
      <c r="GFM323" s="159"/>
      <c r="GFN323" s="159"/>
      <c r="GFO323" s="159"/>
      <c r="GFP323" s="159"/>
      <c r="GFQ323" s="159"/>
      <c r="GFR323" s="159"/>
      <c r="GFS323" s="159"/>
      <c r="GFT323" s="159"/>
      <c r="GFU323" s="159"/>
      <c r="GFV323" s="159"/>
      <c r="GFW323" s="159"/>
      <c r="GFX323" s="159"/>
      <c r="GFY323" s="159"/>
      <c r="GFZ323" s="159"/>
      <c r="GGA323" s="159"/>
      <c r="GGB323" s="159"/>
      <c r="GGC323" s="159"/>
      <c r="GGD323" s="159"/>
      <c r="GGE323" s="159"/>
      <c r="GGF323" s="159"/>
      <c r="GGG323" s="159"/>
      <c r="GGH323" s="159"/>
      <c r="GGI323" s="159"/>
      <c r="GGJ323" s="159"/>
      <c r="GGK323" s="159"/>
      <c r="GGL323" s="159"/>
      <c r="GGM323" s="159"/>
      <c r="GGN323" s="159"/>
      <c r="GGO323" s="159"/>
      <c r="GGP323" s="159"/>
      <c r="GGQ323" s="159"/>
      <c r="GGR323" s="159"/>
      <c r="GGS323" s="159"/>
      <c r="GGT323" s="159"/>
      <c r="GGU323" s="159"/>
      <c r="GGV323" s="159"/>
      <c r="GGW323" s="159"/>
      <c r="GGX323" s="159"/>
      <c r="GGY323" s="159"/>
      <c r="GGZ323" s="159"/>
      <c r="GHA323" s="159"/>
      <c r="GHB323" s="159"/>
      <c r="GHC323" s="159"/>
      <c r="GHD323" s="159"/>
      <c r="GHE323" s="159"/>
      <c r="GHF323" s="159"/>
      <c r="GHG323" s="159"/>
      <c r="GHH323" s="159"/>
      <c r="GHI323" s="159"/>
      <c r="GHJ323" s="159"/>
      <c r="GHK323" s="159"/>
      <c r="GHL323" s="159"/>
      <c r="GHM323" s="159"/>
      <c r="GHN323" s="159"/>
      <c r="GHO323" s="159"/>
      <c r="GHP323" s="159"/>
      <c r="GHQ323" s="159"/>
      <c r="GHR323" s="159"/>
      <c r="GHS323" s="159"/>
      <c r="GHT323" s="159"/>
      <c r="GHU323" s="159"/>
      <c r="GHV323" s="159"/>
      <c r="GHW323" s="159"/>
      <c r="GHX323" s="159"/>
      <c r="GHY323" s="159"/>
      <c r="GHZ323" s="159"/>
      <c r="GIA323" s="159"/>
      <c r="GIB323" s="159"/>
      <c r="GIC323" s="159"/>
      <c r="GID323" s="159"/>
      <c r="GIE323" s="159"/>
      <c r="GIF323" s="159"/>
      <c r="GIG323" s="159"/>
      <c r="GIH323" s="159"/>
      <c r="GII323" s="159"/>
      <c r="GIJ323" s="159"/>
      <c r="GIK323" s="159"/>
      <c r="GIL323" s="159"/>
      <c r="GIM323" s="159"/>
      <c r="GIN323" s="159"/>
      <c r="GIO323" s="159"/>
      <c r="GIP323" s="159"/>
      <c r="GIQ323" s="159"/>
      <c r="GIR323" s="159"/>
      <c r="GIS323" s="159"/>
      <c r="GIT323" s="159"/>
      <c r="GIU323" s="159"/>
      <c r="GIV323" s="159"/>
      <c r="GIW323" s="159"/>
      <c r="GIX323" s="159"/>
      <c r="GIY323" s="159"/>
      <c r="GIZ323" s="159"/>
      <c r="GJA323" s="159"/>
      <c r="GJB323" s="159"/>
      <c r="GJC323" s="159"/>
      <c r="GJD323" s="159"/>
      <c r="GJE323" s="159"/>
      <c r="GJF323" s="159"/>
      <c r="GJG323" s="159"/>
      <c r="GJH323" s="159"/>
      <c r="GJI323" s="159"/>
      <c r="GJJ323" s="159"/>
      <c r="GJK323" s="159"/>
      <c r="GJL323" s="159"/>
      <c r="GJM323" s="159"/>
      <c r="GJN323" s="159"/>
      <c r="GJO323" s="159"/>
      <c r="GJP323" s="159"/>
      <c r="GJQ323" s="159"/>
      <c r="GJR323" s="159"/>
      <c r="GJS323" s="159"/>
      <c r="GJT323" s="159"/>
      <c r="GJU323" s="159"/>
      <c r="GJV323" s="159"/>
      <c r="GJW323" s="159"/>
      <c r="GJX323" s="159"/>
      <c r="GJY323" s="159"/>
      <c r="GJZ323" s="159"/>
      <c r="GKA323" s="159"/>
      <c r="GKB323" s="159"/>
      <c r="GKC323" s="159"/>
      <c r="GKD323" s="159"/>
      <c r="GKE323" s="159"/>
      <c r="GKF323" s="159"/>
      <c r="GKG323" s="159"/>
      <c r="GKH323" s="159"/>
      <c r="GKI323" s="159"/>
      <c r="GKJ323" s="159"/>
      <c r="GKK323" s="159"/>
      <c r="GKL323" s="159"/>
      <c r="GKM323" s="159"/>
      <c r="GKN323" s="159"/>
      <c r="GKO323" s="159"/>
      <c r="GKP323" s="159"/>
      <c r="GKQ323" s="159"/>
      <c r="GKR323" s="159"/>
      <c r="GKS323" s="159"/>
      <c r="GKT323" s="159"/>
      <c r="GKU323" s="159"/>
      <c r="GKV323" s="159"/>
      <c r="GKW323" s="159"/>
      <c r="GKX323" s="159"/>
      <c r="GKY323" s="159"/>
      <c r="GKZ323" s="159"/>
      <c r="GLA323" s="159"/>
      <c r="GLB323" s="159"/>
      <c r="GLC323" s="159"/>
      <c r="GLD323" s="159"/>
      <c r="GLE323" s="159"/>
      <c r="GLF323" s="159"/>
      <c r="GLG323" s="159"/>
      <c r="GLH323" s="159"/>
      <c r="GLI323" s="159"/>
      <c r="GLJ323" s="159"/>
      <c r="GLK323" s="159"/>
      <c r="GLL323" s="159"/>
      <c r="GLM323" s="159"/>
      <c r="GLN323" s="159"/>
      <c r="GLO323" s="159"/>
      <c r="GLP323" s="159"/>
      <c r="GLQ323" s="159"/>
      <c r="GLR323" s="159"/>
      <c r="GLS323" s="159"/>
      <c r="GLT323" s="159"/>
      <c r="GLU323" s="159"/>
      <c r="GLV323" s="159"/>
      <c r="GLW323" s="159"/>
      <c r="GLX323" s="159"/>
      <c r="GLY323" s="159"/>
      <c r="GLZ323" s="159"/>
      <c r="GMA323" s="159"/>
      <c r="GMB323" s="159"/>
      <c r="GMC323" s="159"/>
      <c r="GMD323" s="159"/>
      <c r="GME323" s="159"/>
      <c r="GMF323" s="159"/>
      <c r="GMG323" s="159"/>
      <c r="GMH323" s="159"/>
      <c r="GMI323" s="159"/>
      <c r="GMJ323" s="159"/>
      <c r="GMK323" s="159"/>
      <c r="GML323" s="159"/>
      <c r="GMM323" s="159"/>
      <c r="GMN323" s="159"/>
      <c r="GMO323" s="159"/>
      <c r="GMP323" s="159"/>
      <c r="GMQ323" s="159"/>
      <c r="GMR323" s="159"/>
      <c r="GMS323" s="159"/>
      <c r="GMT323" s="159"/>
      <c r="GMU323" s="159"/>
      <c r="GMV323" s="159"/>
      <c r="GMW323" s="159"/>
      <c r="GMX323" s="159"/>
      <c r="GMY323" s="159"/>
      <c r="GMZ323" s="159"/>
      <c r="GNA323" s="159"/>
      <c r="GNB323" s="159"/>
      <c r="GNC323" s="159"/>
      <c r="GND323" s="159"/>
      <c r="GNE323" s="159"/>
      <c r="GNF323" s="159"/>
      <c r="GNG323" s="159"/>
      <c r="GNH323" s="159"/>
      <c r="GNI323" s="159"/>
      <c r="GNJ323" s="159"/>
      <c r="GNK323" s="159"/>
      <c r="GNL323" s="159"/>
      <c r="GNM323" s="159"/>
      <c r="GNN323" s="159"/>
      <c r="GNO323" s="159"/>
      <c r="GNP323" s="159"/>
      <c r="GNQ323" s="159"/>
      <c r="GNR323" s="159"/>
      <c r="GNS323" s="159"/>
      <c r="GNT323" s="159"/>
      <c r="GNU323" s="159"/>
      <c r="GNV323" s="159"/>
      <c r="GNW323" s="159"/>
      <c r="GNX323" s="159"/>
      <c r="GNY323" s="159"/>
      <c r="GNZ323" s="159"/>
      <c r="GOA323" s="159"/>
      <c r="GOB323" s="159"/>
      <c r="GOC323" s="159"/>
      <c r="GOD323" s="159"/>
      <c r="GOE323" s="159"/>
      <c r="GOF323" s="159"/>
      <c r="GOG323" s="159"/>
      <c r="GOH323" s="159"/>
      <c r="GOI323" s="159"/>
      <c r="GOJ323" s="159"/>
      <c r="GOK323" s="159"/>
      <c r="GOL323" s="159"/>
      <c r="GOM323" s="159"/>
      <c r="GON323" s="159"/>
      <c r="GOO323" s="159"/>
      <c r="GOP323" s="159"/>
      <c r="GOQ323" s="159"/>
      <c r="GOR323" s="159"/>
      <c r="GOS323" s="159"/>
      <c r="GOT323" s="159"/>
      <c r="GOU323" s="159"/>
      <c r="GOV323" s="159"/>
      <c r="GOW323" s="159"/>
      <c r="GOX323" s="159"/>
      <c r="GOY323" s="159"/>
      <c r="GOZ323" s="159"/>
      <c r="GPA323" s="159"/>
      <c r="GPB323" s="159"/>
      <c r="GPC323" s="159"/>
      <c r="GPD323" s="159"/>
      <c r="GPE323" s="159"/>
      <c r="GPF323" s="159"/>
      <c r="GPG323" s="159"/>
      <c r="GPH323" s="159"/>
      <c r="GPI323" s="159"/>
      <c r="GPJ323" s="159"/>
      <c r="GPK323" s="159"/>
      <c r="GPL323" s="159"/>
      <c r="GPM323" s="159"/>
      <c r="GPN323" s="159"/>
      <c r="GPO323" s="159"/>
      <c r="GPP323" s="159"/>
      <c r="GPQ323" s="159"/>
      <c r="GPR323" s="159"/>
      <c r="GPS323" s="159"/>
      <c r="GPT323" s="159"/>
      <c r="GPU323" s="159"/>
      <c r="GPV323" s="159"/>
      <c r="GPW323" s="159"/>
      <c r="GPX323" s="159"/>
      <c r="GPY323" s="159"/>
      <c r="GPZ323" s="159"/>
      <c r="GQA323" s="159"/>
      <c r="GQB323" s="159"/>
      <c r="GQC323" s="159"/>
      <c r="GQD323" s="159"/>
      <c r="GQE323" s="159"/>
      <c r="GQF323" s="159"/>
      <c r="GQG323" s="159"/>
      <c r="GQH323" s="159"/>
      <c r="GQI323" s="159"/>
      <c r="GQJ323" s="159"/>
      <c r="GQK323" s="159"/>
      <c r="GQL323" s="159"/>
      <c r="GQM323" s="159"/>
      <c r="GQN323" s="159"/>
      <c r="GQO323" s="159"/>
      <c r="GQP323" s="159"/>
      <c r="GQQ323" s="159"/>
      <c r="GQR323" s="159"/>
      <c r="GQS323" s="159"/>
      <c r="GQT323" s="159"/>
      <c r="GQU323" s="159"/>
      <c r="GQV323" s="159"/>
      <c r="GQW323" s="159"/>
      <c r="GQX323" s="159"/>
      <c r="GQY323" s="159"/>
      <c r="GQZ323" s="159"/>
      <c r="GRA323" s="159"/>
      <c r="GRB323" s="159"/>
      <c r="GRC323" s="159"/>
      <c r="GRD323" s="159"/>
      <c r="GRE323" s="159"/>
      <c r="GRF323" s="159"/>
      <c r="GRG323" s="159"/>
      <c r="GRH323" s="159"/>
      <c r="GRI323" s="159"/>
      <c r="GRJ323" s="159"/>
      <c r="GRK323" s="159"/>
      <c r="GRL323" s="159"/>
      <c r="GRM323" s="159"/>
      <c r="GRN323" s="159"/>
      <c r="GRO323" s="159"/>
      <c r="GRP323" s="159"/>
      <c r="GRQ323" s="159"/>
      <c r="GRR323" s="159"/>
      <c r="GRS323" s="159"/>
      <c r="GRT323" s="159"/>
      <c r="GRU323" s="159"/>
      <c r="GRV323" s="159"/>
      <c r="GRW323" s="159"/>
      <c r="GRX323" s="159"/>
      <c r="GRY323" s="159"/>
      <c r="GRZ323" s="159"/>
      <c r="GSA323" s="159"/>
      <c r="GSB323" s="159"/>
      <c r="GSC323" s="159"/>
      <c r="GSD323" s="159"/>
      <c r="GSE323" s="159"/>
      <c r="GSF323" s="159"/>
      <c r="GSG323" s="159"/>
      <c r="GSH323" s="159"/>
      <c r="GSI323" s="159"/>
      <c r="GSJ323" s="159"/>
      <c r="GSK323" s="159"/>
      <c r="GSL323" s="159"/>
      <c r="GSM323" s="159"/>
      <c r="GSN323" s="159"/>
      <c r="GSO323" s="159"/>
      <c r="GSP323" s="159"/>
      <c r="GSQ323" s="159"/>
      <c r="GSR323" s="159"/>
      <c r="GSS323" s="159"/>
      <c r="GST323" s="159"/>
      <c r="GSU323" s="159"/>
      <c r="GSV323" s="159"/>
      <c r="GSW323" s="159"/>
      <c r="GSX323" s="159"/>
      <c r="GSY323" s="159"/>
      <c r="GSZ323" s="159"/>
      <c r="GTA323" s="159"/>
      <c r="GTB323" s="159"/>
      <c r="GTC323" s="159"/>
      <c r="GTD323" s="159"/>
      <c r="GTE323" s="159"/>
      <c r="GTF323" s="159"/>
      <c r="GTG323" s="159"/>
      <c r="GTH323" s="159"/>
      <c r="GTI323" s="159"/>
      <c r="GTJ323" s="159"/>
      <c r="GTK323" s="159"/>
      <c r="GTL323" s="159"/>
      <c r="GTM323" s="159"/>
      <c r="GTN323" s="159"/>
      <c r="GTO323" s="159"/>
      <c r="GTP323" s="159"/>
      <c r="GTQ323" s="159"/>
      <c r="GTR323" s="159"/>
      <c r="GTS323" s="159"/>
      <c r="GTT323" s="159"/>
      <c r="GTU323" s="159"/>
      <c r="GTV323" s="159"/>
      <c r="GTW323" s="159"/>
      <c r="GTX323" s="159"/>
      <c r="GTY323" s="159"/>
      <c r="GTZ323" s="159"/>
      <c r="GUA323" s="159"/>
      <c r="GUB323" s="159"/>
      <c r="GUC323" s="159"/>
      <c r="GUD323" s="159"/>
      <c r="GUE323" s="159"/>
      <c r="GUF323" s="159"/>
      <c r="GUG323" s="159"/>
      <c r="GUH323" s="159"/>
      <c r="GUI323" s="159"/>
      <c r="GUJ323" s="159"/>
      <c r="GUK323" s="159"/>
      <c r="GUL323" s="159"/>
      <c r="GUM323" s="159"/>
      <c r="GUN323" s="159"/>
      <c r="GUO323" s="159"/>
      <c r="GUP323" s="159"/>
      <c r="GUQ323" s="159"/>
      <c r="GUR323" s="159"/>
      <c r="GUS323" s="159"/>
      <c r="GUT323" s="159"/>
      <c r="GUU323" s="159"/>
      <c r="GUV323" s="159"/>
      <c r="GUW323" s="159"/>
      <c r="GUX323" s="159"/>
      <c r="GUY323" s="159"/>
      <c r="GUZ323" s="159"/>
      <c r="GVA323" s="159"/>
      <c r="GVB323" s="159"/>
      <c r="GVC323" s="159"/>
      <c r="GVD323" s="159"/>
      <c r="GVE323" s="159"/>
      <c r="GVF323" s="159"/>
      <c r="GVG323" s="159"/>
      <c r="GVH323" s="159"/>
      <c r="GVI323" s="159"/>
      <c r="GVJ323" s="159"/>
      <c r="GVK323" s="159"/>
      <c r="GVL323" s="159"/>
      <c r="GVM323" s="159"/>
      <c r="GVN323" s="159"/>
      <c r="GVO323" s="159"/>
      <c r="GVP323" s="159"/>
      <c r="GVQ323" s="159"/>
      <c r="GVR323" s="159"/>
      <c r="GVS323" s="159"/>
      <c r="GVT323" s="159"/>
      <c r="GVU323" s="159"/>
      <c r="GVV323" s="159"/>
      <c r="GVW323" s="159"/>
      <c r="GVX323" s="159"/>
      <c r="GVY323" s="159"/>
      <c r="GVZ323" s="159"/>
      <c r="GWA323" s="159"/>
      <c r="GWB323" s="159"/>
      <c r="GWC323" s="159"/>
      <c r="GWD323" s="159"/>
      <c r="GWE323" s="159"/>
      <c r="GWF323" s="159"/>
      <c r="GWG323" s="159"/>
      <c r="GWH323" s="159"/>
      <c r="GWI323" s="159"/>
      <c r="GWJ323" s="159"/>
      <c r="GWK323" s="159"/>
      <c r="GWL323" s="159"/>
      <c r="GWM323" s="159"/>
      <c r="GWN323" s="159"/>
      <c r="GWO323" s="159"/>
      <c r="GWP323" s="159"/>
      <c r="GWQ323" s="159"/>
      <c r="GWR323" s="159"/>
      <c r="GWS323" s="159"/>
      <c r="GWT323" s="159"/>
      <c r="GWU323" s="159"/>
      <c r="GWV323" s="159"/>
      <c r="GWW323" s="159"/>
      <c r="GWX323" s="159"/>
      <c r="GWY323" s="159"/>
      <c r="GWZ323" s="159"/>
      <c r="GXA323" s="159"/>
      <c r="GXB323" s="159"/>
      <c r="GXC323" s="159"/>
      <c r="GXD323" s="159"/>
      <c r="GXE323" s="159"/>
      <c r="GXF323" s="159"/>
      <c r="GXG323" s="159"/>
      <c r="GXH323" s="159"/>
      <c r="GXI323" s="159"/>
      <c r="GXJ323" s="159"/>
      <c r="GXK323" s="159"/>
      <c r="GXL323" s="159"/>
      <c r="GXM323" s="159"/>
      <c r="GXN323" s="159"/>
      <c r="GXO323" s="159"/>
      <c r="GXP323" s="159"/>
      <c r="GXQ323" s="159"/>
      <c r="GXR323" s="159"/>
      <c r="GXS323" s="159"/>
      <c r="GXT323" s="159"/>
      <c r="GXU323" s="159"/>
      <c r="GXV323" s="159"/>
      <c r="GXW323" s="159"/>
      <c r="GXX323" s="159"/>
      <c r="GXY323" s="159"/>
      <c r="GXZ323" s="159"/>
      <c r="GYA323" s="159"/>
      <c r="GYB323" s="159"/>
      <c r="GYC323" s="159"/>
      <c r="GYD323" s="159"/>
      <c r="GYE323" s="159"/>
      <c r="GYF323" s="159"/>
      <c r="GYG323" s="159"/>
      <c r="GYH323" s="159"/>
      <c r="GYI323" s="159"/>
      <c r="GYJ323" s="159"/>
      <c r="GYK323" s="159"/>
      <c r="GYL323" s="159"/>
      <c r="GYM323" s="159"/>
      <c r="GYN323" s="159"/>
      <c r="GYO323" s="159"/>
      <c r="GYP323" s="159"/>
      <c r="GYQ323" s="159"/>
      <c r="GYR323" s="159"/>
      <c r="GYS323" s="159"/>
      <c r="GYT323" s="159"/>
      <c r="GYU323" s="159"/>
      <c r="GYV323" s="159"/>
      <c r="GYW323" s="159"/>
      <c r="GYX323" s="159"/>
      <c r="GYY323" s="159"/>
      <c r="GYZ323" s="159"/>
      <c r="GZA323" s="159"/>
      <c r="GZB323" s="159"/>
      <c r="GZC323" s="159"/>
      <c r="GZD323" s="159"/>
      <c r="GZE323" s="159"/>
      <c r="GZF323" s="159"/>
      <c r="GZG323" s="159"/>
      <c r="GZH323" s="159"/>
      <c r="GZI323" s="159"/>
      <c r="GZJ323" s="159"/>
      <c r="GZK323" s="159"/>
      <c r="GZL323" s="159"/>
      <c r="GZM323" s="159"/>
      <c r="GZN323" s="159"/>
      <c r="GZO323" s="159"/>
      <c r="GZP323" s="159"/>
      <c r="GZQ323" s="159"/>
      <c r="GZR323" s="159"/>
      <c r="GZS323" s="159"/>
      <c r="GZT323" s="159"/>
      <c r="GZU323" s="159"/>
      <c r="GZV323" s="159"/>
      <c r="GZW323" s="159"/>
      <c r="GZX323" s="159"/>
      <c r="GZY323" s="159"/>
      <c r="GZZ323" s="159"/>
      <c r="HAA323" s="159"/>
      <c r="HAB323" s="159"/>
      <c r="HAC323" s="159"/>
      <c r="HAD323" s="159"/>
      <c r="HAE323" s="159"/>
      <c r="HAF323" s="159"/>
      <c r="HAG323" s="159"/>
      <c r="HAH323" s="159"/>
      <c r="HAI323" s="159"/>
      <c r="HAJ323" s="159"/>
      <c r="HAK323" s="159"/>
      <c r="HAL323" s="159"/>
      <c r="HAM323" s="159"/>
      <c r="HAN323" s="159"/>
      <c r="HAO323" s="159"/>
      <c r="HAP323" s="159"/>
      <c r="HAQ323" s="159"/>
      <c r="HAR323" s="159"/>
      <c r="HAS323" s="159"/>
      <c r="HAT323" s="159"/>
      <c r="HAU323" s="159"/>
      <c r="HAV323" s="159"/>
      <c r="HAW323" s="159"/>
      <c r="HAX323" s="159"/>
      <c r="HAY323" s="159"/>
      <c r="HAZ323" s="159"/>
      <c r="HBA323" s="159"/>
      <c r="HBB323" s="159"/>
      <c r="HBC323" s="159"/>
      <c r="HBD323" s="159"/>
      <c r="HBE323" s="159"/>
      <c r="HBF323" s="159"/>
      <c r="HBG323" s="159"/>
      <c r="HBH323" s="159"/>
      <c r="HBI323" s="159"/>
      <c r="HBJ323" s="159"/>
      <c r="HBK323" s="159"/>
      <c r="HBL323" s="159"/>
      <c r="HBM323" s="159"/>
      <c r="HBN323" s="159"/>
      <c r="HBO323" s="159"/>
      <c r="HBP323" s="159"/>
      <c r="HBQ323" s="159"/>
      <c r="HBR323" s="159"/>
      <c r="HBS323" s="159"/>
      <c r="HBT323" s="159"/>
      <c r="HBU323" s="159"/>
      <c r="HBV323" s="159"/>
      <c r="HBW323" s="159"/>
      <c r="HBX323" s="159"/>
      <c r="HBY323" s="159"/>
      <c r="HBZ323" s="159"/>
      <c r="HCA323" s="159"/>
      <c r="HCB323" s="159"/>
      <c r="HCC323" s="159"/>
      <c r="HCD323" s="159"/>
      <c r="HCE323" s="159"/>
      <c r="HCF323" s="159"/>
      <c r="HCG323" s="159"/>
      <c r="HCH323" s="159"/>
      <c r="HCI323" s="159"/>
      <c r="HCJ323" s="159"/>
      <c r="HCK323" s="159"/>
      <c r="HCL323" s="159"/>
      <c r="HCM323" s="159"/>
      <c r="HCN323" s="159"/>
      <c r="HCO323" s="159"/>
      <c r="HCP323" s="159"/>
      <c r="HCQ323" s="159"/>
      <c r="HCR323" s="159"/>
      <c r="HCS323" s="159"/>
      <c r="HCT323" s="159"/>
      <c r="HCU323" s="159"/>
      <c r="HCV323" s="159"/>
      <c r="HCW323" s="159"/>
      <c r="HCX323" s="159"/>
      <c r="HCY323" s="159"/>
      <c r="HCZ323" s="159"/>
      <c r="HDA323" s="159"/>
      <c r="HDB323" s="159"/>
      <c r="HDC323" s="159"/>
      <c r="HDD323" s="159"/>
      <c r="HDE323" s="159"/>
      <c r="HDF323" s="159"/>
      <c r="HDG323" s="159"/>
      <c r="HDH323" s="159"/>
      <c r="HDI323" s="159"/>
      <c r="HDJ323" s="159"/>
      <c r="HDK323" s="159"/>
      <c r="HDL323" s="159"/>
      <c r="HDM323" s="159"/>
      <c r="HDN323" s="159"/>
      <c r="HDO323" s="159"/>
      <c r="HDP323" s="159"/>
      <c r="HDQ323" s="159"/>
      <c r="HDR323" s="159"/>
      <c r="HDS323" s="159"/>
      <c r="HDT323" s="159"/>
      <c r="HDU323" s="159"/>
      <c r="HDV323" s="159"/>
      <c r="HDW323" s="159"/>
      <c r="HDX323" s="159"/>
      <c r="HDY323" s="159"/>
      <c r="HDZ323" s="159"/>
      <c r="HEA323" s="159"/>
      <c r="HEB323" s="159"/>
      <c r="HEC323" s="159"/>
      <c r="HED323" s="159"/>
      <c r="HEE323" s="159"/>
      <c r="HEF323" s="159"/>
      <c r="HEG323" s="159"/>
      <c r="HEH323" s="159"/>
      <c r="HEI323" s="159"/>
      <c r="HEJ323" s="159"/>
      <c r="HEK323" s="159"/>
      <c r="HEL323" s="159"/>
      <c r="HEM323" s="159"/>
      <c r="HEN323" s="159"/>
      <c r="HEO323" s="159"/>
      <c r="HEP323" s="159"/>
      <c r="HEQ323" s="159"/>
      <c r="HER323" s="159"/>
      <c r="HES323" s="159"/>
      <c r="HET323" s="159"/>
      <c r="HEU323" s="159"/>
      <c r="HEV323" s="159"/>
      <c r="HEW323" s="159"/>
      <c r="HEX323" s="159"/>
      <c r="HEY323" s="159"/>
      <c r="HEZ323" s="159"/>
      <c r="HFA323" s="159"/>
      <c r="HFB323" s="159"/>
      <c r="HFC323" s="159"/>
      <c r="HFD323" s="159"/>
      <c r="HFE323" s="159"/>
      <c r="HFF323" s="159"/>
      <c r="HFG323" s="159"/>
      <c r="HFH323" s="159"/>
      <c r="HFI323" s="159"/>
      <c r="HFJ323" s="159"/>
      <c r="HFK323" s="159"/>
      <c r="HFL323" s="159"/>
      <c r="HFM323" s="159"/>
      <c r="HFN323" s="159"/>
      <c r="HFO323" s="159"/>
      <c r="HFP323" s="159"/>
      <c r="HFQ323" s="159"/>
      <c r="HFR323" s="159"/>
      <c r="HFS323" s="159"/>
      <c r="HFT323" s="159"/>
      <c r="HFU323" s="159"/>
      <c r="HFV323" s="159"/>
      <c r="HFW323" s="159"/>
      <c r="HFX323" s="159"/>
      <c r="HFY323" s="159"/>
      <c r="HFZ323" s="159"/>
      <c r="HGA323" s="159"/>
      <c r="HGB323" s="159"/>
      <c r="HGC323" s="159"/>
      <c r="HGD323" s="159"/>
      <c r="HGE323" s="159"/>
      <c r="HGF323" s="159"/>
      <c r="HGG323" s="159"/>
      <c r="HGH323" s="159"/>
      <c r="HGI323" s="159"/>
      <c r="HGJ323" s="159"/>
      <c r="HGK323" s="159"/>
      <c r="HGL323" s="159"/>
      <c r="HGM323" s="159"/>
      <c r="HGN323" s="159"/>
      <c r="HGO323" s="159"/>
      <c r="HGP323" s="159"/>
      <c r="HGQ323" s="159"/>
      <c r="HGR323" s="159"/>
      <c r="HGS323" s="159"/>
      <c r="HGT323" s="159"/>
      <c r="HGU323" s="159"/>
      <c r="HGV323" s="159"/>
      <c r="HGW323" s="159"/>
      <c r="HGX323" s="159"/>
      <c r="HGY323" s="159"/>
      <c r="HGZ323" s="159"/>
      <c r="HHA323" s="159"/>
      <c r="HHB323" s="159"/>
      <c r="HHC323" s="159"/>
      <c r="HHD323" s="159"/>
      <c r="HHE323" s="159"/>
      <c r="HHF323" s="159"/>
      <c r="HHG323" s="159"/>
      <c r="HHH323" s="159"/>
      <c r="HHI323" s="159"/>
      <c r="HHJ323" s="159"/>
      <c r="HHK323" s="159"/>
      <c r="HHL323" s="159"/>
      <c r="HHM323" s="159"/>
      <c r="HHN323" s="159"/>
      <c r="HHO323" s="159"/>
      <c r="HHP323" s="159"/>
      <c r="HHQ323" s="159"/>
      <c r="HHR323" s="159"/>
      <c r="HHS323" s="159"/>
      <c r="HHT323" s="159"/>
      <c r="HHU323" s="159"/>
      <c r="HHV323" s="159"/>
      <c r="HHW323" s="159"/>
      <c r="HHX323" s="159"/>
      <c r="HHY323" s="159"/>
      <c r="HHZ323" s="159"/>
      <c r="HIA323" s="159"/>
      <c r="HIB323" s="159"/>
      <c r="HIC323" s="159"/>
      <c r="HID323" s="159"/>
      <c r="HIE323" s="159"/>
      <c r="HIF323" s="159"/>
      <c r="HIG323" s="159"/>
      <c r="HIH323" s="159"/>
      <c r="HII323" s="159"/>
      <c r="HIJ323" s="159"/>
      <c r="HIK323" s="159"/>
      <c r="HIL323" s="159"/>
      <c r="HIM323" s="159"/>
      <c r="HIN323" s="159"/>
      <c r="HIO323" s="159"/>
      <c r="HIP323" s="159"/>
      <c r="HIQ323" s="159"/>
      <c r="HIR323" s="159"/>
      <c r="HIS323" s="159"/>
      <c r="HIT323" s="159"/>
      <c r="HIU323" s="159"/>
      <c r="HIV323" s="159"/>
      <c r="HIW323" s="159"/>
      <c r="HIX323" s="159"/>
      <c r="HIY323" s="159"/>
      <c r="HIZ323" s="159"/>
      <c r="HJA323" s="159"/>
      <c r="HJB323" s="159"/>
      <c r="HJC323" s="159"/>
      <c r="HJD323" s="159"/>
      <c r="HJE323" s="159"/>
      <c r="HJF323" s="159"/>
      <c r="HJG323" s="159"/>
      <c r="HJH323" s="159"/>
      <c r="HJI323" s="159"/>
      <c r="HJJ323" s="159"/>
      <c r="HJK323" s="159"/>
      <c r="HJL323" s="159"/>
      <c r="HJM323" s="159"/>
      <c r="HJN323" s="159"/>
      <c r="HJO323" s="159"/>
      <c r="HJP323" s="159"/>
      <c r="HJQ323" s="159"/>
      <c r="HJR323" s="159"/>
      <c r="HJS323" s="159"/>
      <c r="HJT323" s="159"/>
      <c r="HJU323" s="159"/>
      <c r="HJV323" s="159"/>
      <c r="HJW323" s="159"/>
      <c r="HJX323" s="159"/>
      <c r="HJY323" s="159"/>
      <c r="HJZ323" s="159"/>
      <c r="HKA323" s="159"/>
      <c r="HKB323" s="159"/>
      <c r="HKC323" s="159"/>
      <c r="HKD323" s="159"/>
      <c r="HKE323" s="159"/>
      <c r="HKF323" s="159"/>
      <c r="HKG323" s="159"/>
      <c r="HKH323" s="159"/>
      <c r="HKI323" s="159"/>
      <c r="HKJ323" s="159"/>
      <c r="HKK323" s="159"/>
      <c r="HKL323" s="159"/>
      <c r="HKM323" s="159"/>
      <c r="HKN323" s="159"/>
      <c r="HKO323" s="159"/>
      <c r="HKP323" s="159"/>
      <c r="HKQ323" s="159"/>
      <c r="HKR323" s="159"/>
      <c r="HKS323" s="159"/>
      <c r="HKT323" s="159"/>
      <c r="HKU323" s="159"/>
      <c r="HKV323" s="159"/>
      <c r="HKW323" s="159"/>
      <c r="HKX323" s="159"/>
      <c r="HKY323" s="159"/>
      <c r="HKZ323" s="159"/>
      <c r="HLA323" s="159"/>
      <c r="HLB323" s="159"/>
      <c r="HLC323" s="159"/>
      <c r="HLD323" s="159"/>
      <c r="HLE323" s="159"/>
      <c r="HLF323" s="159"/>
      <c r="HLG323" s="159"/>
      <c r="HLH323" s="159"/>
      <c r="HLI323" s="159"/>
      <c r="HLJ323" s="159"/>
      <c r="HLK323" s="159"/>
      <c r="HLL323" s="159"/>
      <c r="HLM323" s="159"/>
      <c r="HLN323" s="159"/>
      <c r="HLO323" s="159"/>
      <c r="HLP323" s="159"/>
      <c r="HLQ323" s="159"/>
      <c r="HLR323" s="159"/>
      <c r="HLS323" s="159"/>
      <c r="HLT323" s="159"/>
      <c r="HLU323" s="159"/>
      <c r="HLV323" s="159"/>
      <c r="HLW323" s="159"/>
      <c r="HLX323" s="159"/>
      <c r="HLY323" s="159"/>
      <c r="HLZ323" s="159"/>
      <c r="HMA323" s="159"/>
      <c r="HMB323" s="159"/>
      <c r="HMC323" s="159"/>
      <c r="HMD323" s="159"/>
      <c r="HME323" s="159"/>
      <c r="HMF323" s="159"/>
      <c r="HMG323" s="159"/>
      <c r="HMH323" s="159"/>
      <c r="HMI323" s="159"/>
      <c r="HMJ323" s="159"/>
      <c r="HMK323" s="159"/>
      <c r="HML323" s="159"/>
      <c r="HMM323" s="159"/>
      <c r="HMN323" s="159"/>
      <c r="HMO323" s="159"/>
      <c r="HMP323" s="159"/>
      <c r="HMQ323" s="159"/>
      <c r="HMR323" s="159"/>
      <c r="HMS323" s="159"/>
      <c r="HMT323" s="159"/>
      <c r="HMU323" s="159"/>
      <c r="HMV323" s="159"/>
      <c r="HMW323" s="159"/>
      <c r="HMX323" s="159"/>
      <c r="HMY323" s="159"/>
      <c r="HMZ323" s="159"/>
      <c r="HNA323" s="159"/>
      <c r="HNB323" s="159"/>
      <c r="HNC323" s="159"/>
      <c r="HND323" s="159"/>
      <c r="HNE323" s="159"/>
      <c r="HNF323" s="159"/>
      <c r="HNG323" s="159"/>
      <c r="HNH323" s="159"/>
      <c r="HNI323" s="159"/>
      <c r="HNJ323" s="159"/>
      <c r="HNK323" s="159"/>
      <c r="HNL323" s="159"/>
      <c r="HNM323" s="159"/>
      <c r="HNN323" s="159"/>
      <c r="HNO323" s="159"/>
      <c r="HNP323" s="159"/>
      <c r="HNQ323" s="159"/>
      <c r="HNR323" s="159"/>
      <c r="HNS323" s="159"/>
      <c r="HNT323" s="159"/>
      <c r="HNU323" s="159"/>
      <c r="HNV323" s="159"/>
      <c r="HNW323" s="159"/>
      <c r="HNX323" s="159"/>
      <c r="HNY323" s="159"/>
      <c r="HNZ323" s="159"/>
      <c r="HOA323" s="159"/>
      <c r="HOB323" s="159"/>
      <c r="HOC323" s="159"/>
      <c r="HOD323" s="159"/>
      <c r="HOE323" s="159"/>
      <c r="HOF323" s="159"/>
      <c r="HOG323" s="159"/>
      <c r="HOH323" s="159"/>
      <c r="HOI323" s="159"/>
      <c r="HOJ323" s="159"/>
      <c r="HOK323" s="159"/>
      <c r="HOL323" s="159"/>
      <c r="HOM323" s="159"/>
      <c r="HON323" s="159"/>
      <c r="HOO323" s="159"/>
      <c r="HOP323" s="159"/>
      <c r="HOQ323" s="159"/>
      <c r="HOR323" s="159"/>
      <c r="HOS323" s="159"/>
      <c r="HOT323" s="159"/>
      <c r="HOU323" s="159"/>
      <c r="HOV323" s="159"/>
      <c r="HOW323" s="159"/>
      <c r="HOX323" s="159"/>
      <c r="HOY323" s="159"/>
      <c r="HOZ323" s="159"/>
      <c r="HPA323" s="159"/>
      <c r="HPB323" s="159"/>
      <c r="HPC323" s="159"/>
      <c r="HPD323" s="159"/>
      <c r="HPE323" s="159"/>
      <c r="HPF323" s="159"/>
      <c r="HPG323" s="159"/>
      <c r="HPH323" s="159"/>
      <c r="HPI323" s="159"/>
      <c r="HPJ323" s="159"/>
      <c r="HPK323" s="159"/>
      <c r="HPL323" s="159"/>
      <c r="HPM323" s="159"/>
      <c r="HPN323" s="159"/>
      <c r="HPO323" s="159"/>
      <c r="HPP323" s="159"/>
      <c r="HPQ323" s="159"/>
      <c r="HPR323" s="159"/>
      <c r="HPS323" s="159"/>
      <c r="HPT323" s="159"/>
      <c r="HPU323" s="159"/>
      <c r="HPV323" s="159"/>
      <c r="HPW323" s="159"/>
      <c r="HPX323" s="159"/>
      <c r="HPY323" s="159"/>
      <c r="HPZ323" s="159"/>
      <c r="HQA323" s="159"/>
      <c r="HQB323" s="159"/>
      <c r="HQC323" s="159"/>
      <c r="HQD323" s="159"/>
      <c r="HQE323" s="159"/>
      <c r="HQF323" s="159"/>
      <c r="HQG323" s="159"/>
      <c r="HQH323" s="159"/>
      <c r="HQI323" s="159"/>
      <c r="HQJ323" s="159"/>
      <c r="HQK323" s="159"/>
      <c r="HQL323" s="159"/>
      <c r="HQM323" s="159"/>
      <c r="HQN323" s="159"/>
      <c r="HQO323" s="159"/>
      <c r="HQP323" s="159"/>
      <c r="HQQ323" s="159"/>
      <c r="HQR323" s="159"/>
      <c r="HQS323" s="159"/>
      <c r="HQT323" s="159"/>
      <c r="HQU323" s="159"/>
      <c r="HQV323" s="159"/>
      <c r="HQW323" s="159"/>
      <c r="HQX323" s="159"/>
      <c r="HQY323" s="159"/>
      <c r="HQZ323" s="159"/>
      <c r="HRA323" s="159"/>
      <c r="HRB323" s="159"/>
      <c r="HRC323" s="159"/>
      <c r="HRD323" s="159"/>
      <c r="HRE323" s="159"/>
      <c r="HRF323" s="159"/>
      <c r="HRG323" s="159"/>
      <c r="HRH323" s="159"/>
      <c r="HRI323" s="159"/>
      <c r="HRJ323" s="159"/>
      <c r="HRK323" s="159"/>
      <c r="HRL323" s="159"/>
      <c r="HRM323" s="159"/>
      <c r="HRN323" s="159"/>
      <c r="HRO323" s="159"/>
      <c r="HRP323" s="159"/>
      <c r="HRQ323" s="159"/>
      <c r="HRR323" s="159"/>
      <c r="HRS323" s="159"/>
      <c r="HRT323" s="159"/>
      <c r="HRU323" s="159"/>
      <c r="HRV323" s="159"/>
      <c r="HRW323" s="159"/>
      <c r="HRX323" s="159"/>
      <c r="HRY323" s="159"/>
      <c r="HRZ323" s="159"/>
      <c r="HSA323" s="159"/>
      <c r="HSB323" s="159"/>
      <c r="HSC323" s="159"/>
      <c r="HSD323" s="159"/>
      <c r="HSE323" s="159"/>
      <c r="HSF323" s="159"/>
      <c r="HSG323" s="159"/>
      <c r="HSH323" s="159"/>
      <c r="HSI323" s="159"/>
      <c r="HSJ323" s="159"/>
      <c r="HSK323" s="159"/>
      <c r="HSL323" s="159"/>
      <c r="HSM323" s="159"/>
      <c r="HSN323" s="159"/>
      <c r="HSO323" s="159"/>
      <c r="HSP323" s="159"/>
      <c r="HSQ323" s="159"/>
      <c r="HSR323" s="159"/>
      <c r="HSS323" s="159"/>
      <c r="HST323" s="159"/>
      <c r="HSU323" s="159"/>
      <c r="HSV323" s="159"/>
      <c r="HSW323" s="159"/>
      <c r="HSX323" s="159"/>
      <c r="HSY323" s="159"/>
      <c r="HSZ323" s="159"/>
      <c r="HTA323" s="159"/>
      <c r="HTB323" s="159"/>
      <c r="HTC323" s="159"/>
      <c r="HTD323" s="159"/>
      <c r="HTE323" s="159"/>
      <c r="HTF323" s="159"/>
      <c r="HTG323" s="159"/>
      <c r="HTH323" s="159"/>
      <c r="HTI323" s="159"/>
      <c r="HTJ323" s="159"/>
      <c r="HTK323" s="159"/>
      <c r="HTL323" s="159"/>
      <c r="HTM323" s="159"/>
      <c r="HTN323" s="159"/>
      <c r="HTO323" s="159"/>
      <c r="HTP323" s="159"/>
      <c r="HTQ323" s="159"/>
      <c r="HTR323" s="159"/>
      <c r="HTS323" s="159"/>
      <c r="HTT323" s="159"/>
      <c r="HTU323" s="159"/>
      <c r="HTV323" s="159"/>
      <c r="HTW323" s="159"/>
      <c r="HTX323" s="159"/>
      <c r="HTY323" s="159"/>
      <c r="HTZ323" s="159"/>
      <c r="HUA323" s="159"/>
      <c r="HUB323" s="159"/>
      <c r="HUC323" s="159"/>
      <c r="HUD323" s="159"/>
      <c r="HUE323" s="159"/>
      <c r="HUF323" s="159"/>
      <c r="HUG323" s="159"/>
      <c r="HUH323" s="159"/>
      <c r="HUI323" s="159"/>
      <c r="HUJ323" s="159"/>
      <c r="HUK323" s="159"/>
      <c r="HUL323" s="159"/>
      <c r="HUM323" s="159"/>
      <c r="HUN323" s="159"/>
      <c r="HUO323" s="159"/>
      <c r="HUP323" s="159"/>
      <c r="HUQ323" s="159"/>
      <c r="HUR323" s="159"/>
      <c r="HUS323" s="159"/>
      <c r="HUT323" s="159"/>
      <c r="HUU323" s="159"/>
      <c r="HUV323" s="159"/>
      <c r="HUW323" s="159"/>
      <c r="HUX323" s="159"/>
      <c r="HUY323" s="159"/>
      <c r="HUZ323" s="159"/>
      <c r="HVA323" s="159"/>
      <c r="HVB323" s="159"/>
      <c r="HVC323" s="159"/>
      <c r="HVD323" s="159"/>
      <c r="HVE323" s="159"/>
      <c r="HVF323" s="159"/>
      <c r="HVG323" s="159"/>
      <c r="HVH323" s="159"/>
      <c r="HVI323" s="159"/>
      <c r="HVJ323" s="159"/>
      <c r="HVK323" s="159"/>
      <c r="HVL323" s="159"/>
      <c r="HVM323" s="159"/>
      <c r="HVN323" s="159"/>
      <c r="HVO323" s="159"/>
      <c r="HVP323" s="159"/>
      <c r="HVQ323" s="159"/>
      <c r="HVR323" s="159"/>
      <c r="HVS323" s="159"/>
      <c r="HVT323" s="159"/>
      <c r="HVU323" s="159"/>
      <c r="HVV323" s="159"/>
      <c r="HVW323" s="159"/>
      <c r="HVX323" s="159"/>
      <c r="HVY323" s="159"/>
      <c r="HVZ323" s="159"/>
      <c r="HWA323" s="159"/>
      <c r="HWB323" s="159"/>
      <c r="HWC323" s="159"/>
      <c r="HWD323" s="159"/>
      <c r="HWE323" s="159"/>
      <c r="HWF323" s="159"/>
      <c r="HWG323" s="159"/>
      <c r="HWH323" s="159"/>
      <c r="HWI323" s="159"/>
      <c r="HWJ323" s="159"/>
      <c r="HWK323" s="159"/>
      <c r="HWL323" s="159"/>
      <c r="HWM323" s="159"/>
      <c r="HWN323" s="159"/>
      <c r="HWO323" s="159"/>
      <c r="HWP323" s="159"/>
      <c r="HWQ323" s="159"/>
      <c r="HWR323" s="159"/>
      <c r="HWS323" s="159"/>
      <c r="HWT323" s="159"/>
      <c r="HWU323" s="159"/>
      <c r="HWV323" s="159"/>
      <c r="HWW323" s="159"/>
      <c r="HWX323" s="159"/>
      <c r="HWY323" s="159"/>
      <c r="HWZ323" s="159"/>
      <c r="HXA323" s="159"/>
      <c r="HXB323" s="159"/>
      <c r="HXC323" s="159"/>
      <c r="HXD323" s="159"/>
      <c r="HXE323" s="159"/>
      <c r="HXF323" s="159"/>
      <c r="HXG323" s="159"/>
      <c r="HXH323" s="159"/>
      <c r="HXI323" s="159"/>
      <c r="HXJ323" s="159"/>
      <c r="HXK323" s="159"/>
      <c r="HXL323" s="159"/>
      <c r="HXM323" s="159"/>
      <c r="HXN323" s="159"/>
      <c r="HXO323" s="159"/>
      <c r="HXP323" s="159"/>
      <c r="HXQ323" s="159"/>
      <c r="HXR323" s="159"/>
      <c r="HXS323" s="159"/>
      <c r="HXT323" s="159"/>
      <c r="HXU323" s="159"/>
      <c r="HXV323" s="159"/>
      <c r="HXW323" s="159"/>
      <c r="HXX323" s="159"/>
      <c r="HXY323" s="159"/>
      <c r="HXZ323" s="159"/>
      <c r="HYA323" s="159"/>
      <c r="HYB323" s="159"/>
      <c r="HYC323" s="159"/>
      <c r="HYD323" s="159"/>
      <c r="HYE323" s="159"/>
      <c r="HYF323" s="159"/>
      <c r="HYG323" s="159"/>
      <c r="HYH323" s="159"/>
      <c r="HYI323" s="159"/>
      <c r="HYJ323" s="159"/>
      <c r="HYK323" s="159"/>
      <c r="HYL323" s="159"/>
      <c r="HYM323" s="159"/>
      <c r="HYN323" s="159"/>
      <c r="HYO323" s="159"/>
      <c r="HYP323" s="159"/>
      <c r="HYQ323" s="159"/>
      <c r="HYR323" s="159"/>
      <c r="HYS323" s="159"/>
      <c r="HYT323" s="159"/>
      <c r="HYU323" s="159"/>
      <c r="HYV323" s="159"/>
      <c r="HYW323" s="159"/>
      <c r="HYX323" s="159"/>
      <c r="HYY323" s="159"/>
      <c r="HYZ323" s="159"/>
      <c r="HZA323" s="159"/>
      <c r="HZB323" s="159"/>
      <c r="HZC323" s="159"/>
      <c r="HZD323" s="159"/>
      <c r="HZE323" s="159"/>
      <c r="HZF323" s="159"/>
      <c r="HZG323" s="159"/>
      <c r="HZH323" s="159"/>
      <c r="HZI323" s="159"/>
      <c r="HZJ323" s="159"/>
      <c r="HZK323" s="159"/>
      <c r="HZL323" s="159"/>
      <c r="HZM323" s="159"/>
      <c r="HZN323" s="159"/>
      <c r="HZO323" s="159"/>
      <c r="HZP323" s="159"/>
      <c r="HZQ323" s="159"/>
      <c r="HZR323" s="159"/>
      <c r="HZS323" s="159"/>
      <c r="HZT323" s="159"/>
      <c r="HZU323" s="159"/>
      <c r="HZV323" s="159"/>
      <c r="HZW323" s="159"/>
      <c r="HZX323" s="159"/>
      <c r="HZY323" s="159"/>
      <c r="HZZ323" s="159"/>
      <c r="IAA323" s="159"/>
      <c r="IAB323" s="159"/>
      <c r="IAC323" s="159"/>
      <c r="IAD323" s="159"/>
      <c r="IAE323" s="159"/>
      <c r="IAF323" s="159"/>
      <c r="IAG323" s="159"/>
      <c r="IAH323" s="159"/>
      <c r="IAI323" s="159"/>
      <c r="IAJ323" s="159"/>
      <c r="IAK323" s="159"/>
      <c r="IAL323" s="159"/>
      <c r="IAM323" s="159"/>
      <c r="IAN323" s="159"/>
      <c r="IAO323" s="159"/>
      <c r="IAP323" s="159"/>
      <c r="IAQ323" s="159"/>
      <c r="IAR323" s="159"/>
      <c r="IAS323" s="159"/>
      <c r="IAT323" s="159"/>
      <c r="IAU323" s="159"/>
      <c r="IAV323" s="159"/>
      <c r="IAW323" s="159"/>
      <c r="IAX323" s="159"/>
      <c r="IAY323" s="159"/>
      <c r="IAZ323" s="159"/>
      <c r="IBA323" s="159"/>
      <c r="IBB323" s="159"/>
      <c r="IBC323" s="159"/>
      <c r="IBD323" s="159"/>
      <c r="IBE323" s="159"/>
      <c r="IBF323" s="159"/>
      <c r="IBG323" s="159"/>
      <c r="IBH323" s="159"/>
      <c r="IBI323" s="159"/>
      <c r="IBJ323" s="159"/>
      <c r="IBK323" s="159"/>
      <c r="IBL323" s="159"/>
      <c r="IBM323" s="159"/>
      <c r="IBN323" s="159"/>
      <c r="IBO323" s="159"/>
      <c r="IBP323" s="159"/>
      <c r="IBQ323" s="159"/>
      <c r="IBR323" s="159"/>
      <c r="IBS323" s="159"/>
      <c r="IBT323" s="159"/>
      <c r="IBU323" s="159"/>
      <c r="IBV323" s="159"/>
      <c r="IBW323" s="159"/>
      <c r="IBX323" s="159"/>
      <c r="IBY323" s="159"/>
      <c r="IBZ323" s="159"/>
      <c r="ICA323" s="159"/>
      <c r="ICB323" s="159"/>
      <c r="ICC323" s="159"/>
      <c r="ICD323" s="159"/>
      <c r="ICE323" s="159"/>
      <c r="ICF323" s="159"/>
      <c r="ICG323" s="159"/>
      <c r="ICH323" s="159"/>
      <c r="ICI323" s="159"/>
      <c r="ICJ323" s="159"/>
      <c r="ICK323" s="159"/>
      <c r="ICL323" s="159"/>
      <c r="ICM323" s="159"/>
      <c r="ICN323" s="159"/>
      <c r="ICO323" s="159"/>
      <c r="ICP323" s="159"/>
      <c r="ICQ323" s="159"/>
      <c r="ICR323" s="159"/>
      <c r="ICS323" s="159"/>
      <c r="ICT323" s="159"/>
      <c r="ICU323" s="159"/>
      <c r="ICV323" s="159"/>
      <c r="ICW323" s="159"/>
      <c r="ICX323" s="159"/>
      <c r="ICY323" s="159"/>
      <c r="ICZ323" s="159"/>
      <c r="IDA323" s="159"/>
      <c r="IDB323" s="159"/>
      <c r="IDC323" s="159"/>
      <c r="IDD323" s="159"/>
      <c r="IDE323" s="159"/>
      <c r="IDF323" s="159"/>
      <c r="IDG323" s="159"/>
      <c r="IDH323" s="159"/>
      <c r="IDI323" s="159"/>
      <c r="IDJ323" s="159"/>
      <c r="IDK323" s="159"/>
      <c r="IDL323" s="159"/>
      <c r="IDM323" s="159"/>
      <c r="IDN323" s="159"/>
      <c r="IDO323" s="159"/>
      <c r="IDP323" s="159"/>
      <c r="IDQ323" s="159"/>
      <c r="IDR323" s="159"/>
      <c r="IDS323" s="159"/>
      <c r="IDT323" s="159"/>
      <c r="IDU323" s="159"/>
      <c r="IDV323" s="159"/>
      <c r="IDW323" s="159"/>
      <c r="IDX323" s="159"/>
      <c r="IDY323" s="159"/>
      <c r="IDZ323" s="159"/>
      <c r="IEA323" s="159"/>
      <c r="IEB323" s="159"/>
      <c r="IEC323" s="159"/>
      <c r="IED323" s="159"/>
      <c r="IEE323" s="159"/>
      <c r="IEF323" s="159"/>
      <c r="IEG323" s="159"/>
      <c r="IEH323" s="159"/>
      <c r="IEI323" s="159"/>
      <c r="IEJ323" s="159"/>
      <c r="IEK323" s="159"/>
      <c r="IEL323" s="159"/>
      <c r="IEM323" s="159"/>
      <c r="IEN323" s="159"/>
      <c r="IEO323" s="159"/>
      <c r="IEP323" s="159"/>
      <c r="IEQ323" s="159"/>
      <c r="IER323" s="159"/>
      <c r="IES323" s="159"/>
      <c r="IET323" s="159"/>
      <c r="IEU323" s="159"/>
      <c r="IEV323" s="159"/>
      <c r="IEW323" s="159"/>
      <c r="IEX323" s="159"/>
      <c r="IEY323" s="159"/>
      <c r="IEZ323" s="159"/>
      <c r="IFA323" s="159"/>
      <c r="IFB323" s="159"/>
      <c r="IFC323" s="159"/>
      <c r="IFD323" s="159"/>
      <c r="IFE323" s="159"/>
      <c r="IFF323" s="159"/>
      <c r="IFG323" s="159"/>
      <c r="IFH323" s="159"/>
      <c r="IFI323" s="159"/>
      <c r="IFJ323" s="159"/>
      <c r="IFK323" s="159"/>
      <c r="IFL323" s="159"/>
      <c r="IFM323" s="159"/>
      <c r="IFN323" s="159"/>
      <c r="IFO323" s="159"/>
      <c r="IFP323" s="159"/>
      <c r="IFQ323" s="159"/>
      <c r="IFR323" s="159"/>
      <c r="IFS323" s="159"/>
      <c r="IFT323" s="159"/>
      <c r="IFU323" s="159"/>
      <c r="IFV323" s="159"/>
      <c r="IFW323" s="159"/>
      <c r="IFX323" s="159"/>
      <c r="IFY323" s="159"/>
      <c r="IFZ323" s="159"/>
      <c r="IGA323" s="159"/>
      <c r="IGB323" s="159"/>
      <c r="IGC323" s="159"/>
      <c r="IGD323" s="159"/>
      <c r="IGE323" s="159"/>
      <c r="IGF323" s="159"/>
      <c r="IGG323" s="159"/>
      <c r="IGH323" s="159"/>
      <c r="IGI323" s="159"/>
      <c r="IGJ323" s="159"/>
      <c r="IGK323" s="159"/>
      <c r="IGL323" s="159"/>
      <c r="IGM323" s="159"/>
      <c r="IGN323" s="159"/>
      <c r="IGO323" s="159"/>
      <c r="IGP323" s="159"/>
      <c r="IGQ323" s="159"/>
      <c r="IGR323" s="159"/>
      <c r="IGS323" s="159"/>
      <c r="IGT323" s="159"/>
      <c r="IGU323" s="159"/>
      <c r="IGV323" s="159"/>
      <c r="IGW323" s="159"/>
      <c r="IGX323" s="159"/>
      <c r="IGY323" s="159"/>
      <c r="IGZ323" s="159"/>
      <c r="IHA323" s="159"/>
      <c r="IHB323" s="159"/>
      <c r="IHC323" s="159"/>
      <c r="IHD323" s="159"/>
      <c r="IHE323" s="159"/>
      <c r="IHF323" s="159"/>
      <c r="IHG323" s="159"/>
      <c r="IHH323" s="159"/>
      <c r="IHI323" s="159"/>
      <c r="IHJ323" s="159"/>
      <c r="IHK323" s="159"/>
      <c r="IHL323" s="159"/>
      <c r="IHM323" s="159"/>
      <c r="IHN323" s="159"/>
      <c r="IHO323" s="159"/>
      <c r="IHP323" s="159"/>
      <c r="IHQ323" s="159"/>
      <c r="IHR323" s="159"/>
      <c r="IHS323" s="159"/>
      <c r="IHT323" s="159"/>
      <c r="IHU323" s="159"/>
      <c r="IHV323" s="159"/>
      <c r="IHW323" s="159"/>
      <c r="IHX323" s="159"/>
      <c r="IHY323" s="159"/>
      <c r="IHZ323" s="159"/>
      <c r="IIA323" s="159"/>
      <c r="IIB323" s="159"/>
      <c r="IIC323" s="159"/>
      <c r="IID323" s="159"/>
      <c r="IIE323" s="159"/>
      <c r="IIF323" s="159"/>
      <c r="IIG323" s="159"/>
      <c r="IIH323" s="159"/>
      <c r="III323" s="159"/>
      <c r="IIJ323" s="159"/>
      <c r="IIK323" s="159"/>
      <c r="IIL323" s="159"/>
      <c r="IIM323" s="159"/>
      <c r="IIN323" s="159"/>
      <c r="IIO323" s="159"/>
      <c r="IIP323" s="159"/>
      <c r="IIQ323" s="159"/>
      <c r="IIR323" s="159"/>
      <c r="IIS323" s="159"/>
      <c r="IIT323" s="159"/>
      <c r="IIU323" s="159"/>
      <c r="IIV323" s="159"/>
      <c r="IIW323" s="159"/>
      <c r="IIX323" s="159"/>
      <c r="IIY323" s="159"/>
      <c r="IIZ323" s="159"/>
      <c r="IJA323" s="159"/>
      <c r="IJB323" s="159"/>
      <c r="IJC323" s="159"/>
      <c r="IJD323" s="159"/>
      <c r="IJE323" s="159"/>
      <c r="IJF323" s="159"/>
      <c r="IJG323" s="159"/>
      <c r="IJH323" s="159"/>
      <c r="IJI323" s="159"/>
      <c r="IJJ323" s="159"/>
      <c r="IJK323" s="159"/>
      <c r="IJL323" s="159"/>
      <c r="IJM323" s="159"/>
      <c r="IJN323" s="159"/>
      <c r="IJO323" s="159"/>
      <c r="IJP323" s="159"/>
      <c r="IJQ323" s="159"/>
      <c r="IJR323" s="159"/>
      <c r="IJS323" s="159"/>
      <c r="IJT323" s="159"/>
      <c r="IJU323" s="159"/>
      <c r="IJV323" s="159"/>
      <c r="IJW323" s="159"/>
      <c r="IJX323" s="159"/>
      <c r="IJY323" s="159"/>
      <c r="IJZ323" s="159"/>
      <c r="IKA323" s="159"/>
      <c r="IKB323" s="159"/>
      <c r="IKC323" s="159"/>
      <c r="IKD323" s="159"/>
      <c r="IKE323" s="159"/>
      <c r="IKF323" s="159"/>
      <c r="IKG323" s="159"/>
      <c r="IKH323" s="159"/>
      <c r="IKI323" s="159"/>
      <c r="IKJ323" s="159"/>
      <c r="IKK323" s="159"/>
      <c r="IKL323" s="159"/>
      <c r="IKM323" s="159"/>
      <c r="IKN323" s="159"/>
      <c r="IKO323" s="159"/>
      <c r="IKP323" s="159"/>
      <c r="IKQ323" s="159"/>
      <c r="IKR323" s="159"/>
      <c r="IKS323" s="159"/>
      <c r="IKT323" s="159"/>
      <c r="IKU323" s="159"/>
      <c r="IKV323" s="159"/>
      <c r="IKW323" s="159"/>
      <c r="IKX323" s="159"/>
      <c r="IKY323" s="159"/>
      <c r="IKZ323" s="159"/>
      <c r="ILA323" s="159"/>
      <c r="ILB323" s="159"/>
      <c r="ILC323" s="159"/>
      <c r="ILD323" s="159"/>
      <c r="ILE323" s="159"/>
      <c r="ILF323" s="159"/>
      <c r="ILG323" s="159"/>
      <c r="ILH323" s="159"/>
      <c r="ILI323" s="159"/>
      <c r="ILJ323" s="159"/>
      <c r="ILK323" s="159"/>
      <c r="ILL323" s="159"/>
      <c r="ILM323" s="159"/>
      <c r="ILN323" s="159"/>
      <c r="ILO323" s="159"/>
      <c r="ILP323" s="159"/>
      <c r="ILQ323" s="159"/>
      <c r="ILR323" s="159"/>
      <c r="ILS323" s="159"/>
      <c r="ILT323" s="159"/>
      <c r="ILU323" s="159"/>
      <c r="ILV323" s="159"/>
      <c r="ILW323" s="159"/>
      <c r="ILX323" s="159"/>
      <c r="ILY323" s="159"/>
      <c r="ILZ323" s="159"/>
      <c r="IMA323" s="159"/>
      <c r="IMB323" s="159"/>
      <c r="IMC323" s="159"/>
      <c r="IMD323" s="159"/>
      <c r="IME323" s="159"/>
      <c r="IMF323" s="159"/>
      <c r="IMG323" s="159"/>
      <c r="IMH323" s="159"/>
      <c r="IMI323" s="159"/>
      <c r="IMJ323" s="159"/>
      <c r="IMK323" s="159"/>
      <c r="IML323" s="159"/>
      <c r="IMM323" s="159"/>
      <c r="IMN323" s="159"/>
      <c r="IMO323" s="159"/>
      <c r="IMP323" s="159"/>
      <c r="IMQ323" s="159"/>
      <c r="IMR323" s="159"/>
      <c r="IMS323" s="159"/>
      <c r="IMT323" s="159"/>
      <c r="IMU323" s="159"/>
      <c r="IMV323" s="159"/>
      <c r="IMW323" s="159"/>
      <c r="IMX323" s="159"/>
      <c r="IMY323" s="159"/>
      <c r="IMZ323" s="159"/>
      <c r="INA323" s="159"/>
      <c r="INB323" s="159"/>
      <c r="INC323" s="159"/>
      <c r="IND323" s="159"/>
      <c r="INE323" s="159"/>
      <c r="INF323" s="159"/>
      <c r="ING323" s="159"/>
      <c r="INH323" s="159"/>
      <c r="INI323" s="159"/>
      <c r="INJ323" s="159"/>
      <c r="INK323" s="159"/>
      <c r="INL323" s="159"/>
      <c r="INM323" s="159"/>
      <c r="INN323" s="159"/>
      <c r="INO323" s="159"/>
      <c r="INP323" s="159"/>
      <c r="INQ323" s="159"/>
      <c r="INR323" s="159"/>
      <c r="INS323" s="159"/>
      <c r="INT323" s="159"/>
      <c r="INU323" s="159"/>
      <c r="INV323" s="159"/>
      <c r="INW323" s="159"/>
      <c r="INX323" s="159"/>
      <c r="INY323" s="159"/>
      <c r="INZ323" s="159"/>
      <c r="IOA323" s="159"/>
      <c r="IOB323" s="159"/>
      <c r="IOC323" s="159"/>
      <c r="IOD323" s="159"/>
      <c r="IOE323" s="159"/>
      <c r="IOF323" s="159"/>
      <c r="IOG323" s="159"/>
      <c r="IOH323" s="159"/>
      <c r="IOI323" s="159"/>
      <c r="IOJ323" s="159"/>
      <c r="IOK323" s="159"/>
      <c r="IOL323" s="159"/>
      <c r="IOM323" s="159"/>
      <c r="ION323" s="159"/>
      <c r="IOO323" s="159"/>
      <c r="IOP323" s="159"/>
      <c r="IOQ323" s="159"/>
      <c r="IOR323" s="159"/>
      <c r="IOS323" s="159"/>
      <c r="IOT323" s="159"/>
      <c r="IOU323" s="159"/>
      <c r="IOV323" s="159"/>
      <c r="IOW323" s="159"/>
      <c r="IOX323" s="159"/>
      <c r="IOY323" s="159"/>
      <c r="IOZ323" s="159"/>
      <c r="IPA323" s="159"/>
      <c r="IPB323" s="159"/>
      <c r="IPC323" s="159"/>
      <c r="IPD323" s="159"/>
      <c r="IPE323" s="159"/>
      <c r="IPF323" s="159"/>
      <c r="IPG323" s="159"/>
      <c r="IPH323" s="159"/>
      <c r="IPI323" s="159"/>
      <c r="IPJ323" s="159"/>
      <c r="IPK323" s="159"/>
      <c r="IPL323" s="159"/>
      <c r="IPM323" s="159"/>
      <c r="IPN323" s="159"/>
      <c r="IPO323" s="159"/>
      <c r="IPP323" s="159"/>
      <c r="IPQ323" s="159"/>
      <c r="IPR323" s="159"/>
      <c r="IPS323" s="159"/>
      <c r="IPT323" s="159"/>
      <c r="IPU323" s="159"/>
      <c r="IPV323" s="159"/>
      <c r="IPW323" s="159"/>
      <c r="IPX323" s="159"/>
      <c r="IPY323" s="159"/>
      <c r="IPZ323" s="159"/>
      <c r="IQA323" s="159"/>
      <c r="IQB323" s="159"/>
      <c r="IQC323" s="159"/>
      <c r="IQD323" s="159"/>
      <c r="IQE323" s="159"/>
      <c r="IQF323" s="159"/>
      <c r="IQG323" s="159"/>
      <c r="IQH323" s="159"/>
      <c r="IQI323" s="159"/>
      <c r="IQJ323" s="159"/>
      <c r="IQK323" s="159"/>
      <c r="IQL323" s="159"/>
      <c r="IQM323" s="159"/>
      <c r="IQN323" s="159"/>
      <c r="IQO323" s="159"/>
      <c r="IQP323" s="159"/>
      <c r="IQQ323" s="159"/>
      <c r="IQR323" s="159"/>
      <c r="IQS323" s="159"/>
      <c r="IQT323" s="159"/>
      <c r="IQU323" s="159"/>
      <c r="IQV323" s="159"/>
      <c r="IQW323" s="159"/>
      <c r="IQX323" s="159"/>
      <c r="IQY323" s="159"/>
      <c r="IQZ323" s="159"/>
      <c r="IRA323" s="159"/>
      <c r="IRB323" s="159"/>
      <c r="IRC323" s="159"/>
      <c r="IRD323" s="159"/>
      <c r="IRE323" s="159"/>
      <c r="IRF323" s="159"/>
      <c r="IRG323" s="159"/>
      <c r="IRH323" s="159"/>
      <c r="IRI323" s="159"/>
      <c r="IRJ323" s="159"/>
      <c r="IRK323" s="159"/>
      <c r="IRL323" s="159"/>
      <c r="IRM323" s="159"/>
      <c r="IRN323" s="159"/>
      <c r="IRO323" s="159"/>
      <c r="IRP323" s="159"/>
      <c r="IRQ323" s="159"/>
      <c r="IRR323" s="159"/>
      <c r="IRS323" s="159"/>
      <c r="IRT323" s="159"/>
      <c r="IRU323" s="159"/>
      <c r="IRV323" s="159"/>
      <c r="IRW323" s="159"/>
      <c r="IRX323" s="159"/>
      <c r="IRY323" s="159"/>
      <c r="IRZ323" s="159"/>
      <c r="ISA323" s="159"/>
      <c r="ISB323" s="159"/>
      <c r="ISC323" s="159"/>
      <c r="ISD323" s="159"/>
      <c r="ISE323" s="159"/>
      <c r="ISF323" s="159"/>
      <c r="ISG323" s="159"/>
      <c r="ISH323" s="159"/>
      <c r="ISI323" s="159"/>
      <c r="ISJ323" s="159"/>
      <c r="ISK323" s="159"/>
      <c r="ISL323" s="159"/>
      <c r="ISM323" s="159"/>
      <c r="ISN323" s="159"/>
      <c r="ISO323" s="159"/>
      <c r="ISP323" s="159"/>
      <c r="ISQ323" s="159"/>
      <c r="ISR323" s="159"/>
      <c r="ISS323" s="159"/>
      <c r="IST323" s="159"/>
      <c r="ISU323" s="159"/>
      <c r="ISV323" s="159"/>
      <c r="ISW323" s="159"/>
      <c r="ISX323" s="159"/>
      <c r="ISY323" s="159"/>
      <c r="ISZ323" s="159"/>
      <c r="ITA323" s="159"/>
      <c r="ITB323" s="159"/>
      <c r="ITC323" s="159"/>
      <c r="ITD323" s="159"/>
      <c r="ITE323" s="159"/>
      <c r="ITF323" s="159"/>
      <c r="ITG323" s="159"/>
      <c r="ITH323" s="159"/>
      <c r="ITI323" s="159"/>
      <c r="ITJ323" s="159"/>
      <c r="ITK323" s="159"/>
      <c r="ITL323" s="159"/>
      <c r="ITM323" s="159"/>
      <c r="ITN323" s="159"/>
      <c r="ITO323" s="159"/>
      <c r="ITP323" s="159"/>
      <c r="ITQ323" s="159"/>
      <c r="ITR323" s="159"/>
      <c r="ITS323" s="159"/>
      <c r="ITT323" s="159"/>
      <c r="ITU323" s="159"/>
      <c r="ITV323" s="159"/>
      <c r="ITW323" s="159"/>
      <c r="ITX323" s="159"/>
      <c r="ITY323" s="159"/>
      <c r="ITZ323" s="159"/>
      <c r="IUA323" s="159"/>
      <c r="IUB323" s="159"/>
      <c r="IUC323" s="159"/>
      <c r="IUD323" s="159"/>
      <c r="IUE323" s="159"/>
      <c r="IUF323" s="159"/>
      <c r="IUG323" s="159"/>
      <c r="IUH323" s="159"/>
      <c r="IUI323" s="159"/>
      <c r="IUJ323" s="159"/>
      <c r="IUK323" s="159"/>
      <c r="IUL323" s="159"/>
      <c r="IUM323" s="159"/>
      <c r="IUN323" s="159"/>
      <c r="IUO323" s="159"/>
      <c r="IUP323" s="159"/>
      <c r="IUQ323" s="159"/>
      <c r="IUR323" s="159"/>
      <c r="IUS323" s="159"/>
      <c r="IUT323" s="159"/>
      <c r="IUU323" s="159"/>
      <c r="IUV323" s="159"/>
      <c r="IUW323" s="159"/>
      <c r="IUX323" s="159"/>
      <c r="IUY323" s="159"/>
      <c r="IUZ323" s="159"/>
      <c r="IVA323" s="159"/>
      <c r="IVB323" s="159"/>
      <c r="IVC323" s="159"/>
      <c r="IVD323" s="159"/>
      <c r="IVE323" s="159"/>
      <c r="IVF323" s="159"/>
      <c r="IVG323" s="159"/>
      <c r="IVH323" s="159"/>
      <c r="IVI323" s="159"/>
      <c r="IVJ323" s="159"/>
      <c r="IVK323" s="159"/>
      <c r="IVL323" s="159"/>
      <c r="IVM323" s="159"/>
      <c r="IVN323" s="159"/>
      <c r="IVO323" s="159"/>
      <c r="IVP323" s="159"/>
      <c r="IVQ323" s="159"/>
      <c r="IVR323" s="159"/>
      <c r="IVS323" s="159"/>
      <c r="IVT323" s="159"/>
      <c r="IVU323" s="159"/>
      <c r="IVV323" s="159"/>
      <c r="IVW323" s="159"/>
      <c r="IVX323" s="159"/>
      <c r="IVY323" s="159"/>
      <c r="IVZ323" s="159"/>
      <c r="IWA323" s="159"/>
      <c r="IWB323" s="159"/>
      <c r="IWC323" s="159"/>
      <c r="IWD323" s="159"/>
      <c r="IWE323" s="159"/>
      <c r="IWF323" s="159"/>
      <c r="IWG323" s="159"/>
      <c r="IWH323" s="159"/>
      <c r="IWI323" s="159"/>
      <c r="IWJ323" s="159"/>
      <c r="IWK323" s="159"/>
      <c r="IWL323" s="159"/>
      <c r="IWM323" s="159"/>
      <c r="IWN323" s="159"/>
      <c r="IWO323" s="159"/>
      <c r="IWP323" s="159"/>
      <c r="IWQ323" s="159"/>
      <c r="IWR323" s="159"/>
      <c r="IWS323" s="159"/>
      <c r="IWT323" s="159"/>
      <c r="IWU323" s="159"/>
      <c r="IWV323" s="159"/>
      <c r="IWW323" s="159"/>
      <c r="IWX323" s="159"/>
      <c r="IWY323" s="159"/>
      <c r="IWZ323" s="159"/>
      <c r="IXA323" s="159"/>
      <c r="IXB323" s="159"/>
      <c r="IXC323" s="159"/>
      <c r="IXD323" s="159"/>
      <c r="IXE323" s="159"/>
      <c r="IXF323" s="159"/>
      <c r="IXG323" s="159"/>
      <c r="IXH323" s="159"/>
      <c r="IXI323" s="159"/>
      <c r="IXJ323" s="159"/>
      <c r="IXK323" s="159"/>
      <c r="IXL323" s="159"/>
      <c r="IXM323" s="159"/>
      <c r="IXN323" s="159"/>
      <c r="IXO323" s="159"/>
      <c r="IXP323" s="159"/>
      <c r="IXQ323" s="159"/>
      <c r="IXR323" s="159"/>
      <c r="IXS323" s="159"/>
      <c r="IXT323" s="159"/>
      <c r="IXU323" s="159"/>
      <c r="IXV323" s="159"/>
      <c r="IXW323" s="159"/>
      <c r="IXX323" s="159"/>
      <c r="IXY323" s="159"/>
      <c r="IXZ323" s="159"/>
      <c r="IYA323" s="159"/>
      <c r="IYB323" s="159"/>
      <c r="IYC323" s="159"/>
      <c r="IYD323" s="159"/>
      <c r="IYE323" s="159"/>
      <c r="IYF323" s="159"/>
      <c r="IYG323" s="159"/>
      <c r="IYH323" s="159"/>
      <c r="IYI323" s="159"/>
      <c r="IYJ323" s="159"/>
      <c r="IYK323" s="159"/>
      <c r="IYL323" s="159"/>
      <c r="IYM323" s="159"/>
      <c r="IYN323" s="159"/>
      <c r="IYO323" s="159"/>
      <c r="IYP323" s="159"/>
      <c r="IYQ323" s="159"/>
      <c r="IYR323" s="159"/>
      <c r="IYS323" s="159"/>
      <c r="IYT323" s="159"/>
      <c r="IYU323" s="159"/>
      <c r="IYV323" s="159"/>
      <c r="IYW323" s="159"/>
      <c r="IYX323" s="159"/>
      <c r="IYY323" s="159"/>
      <c r="IYZ323" s="159"/>
      <c r="IZA323" s="159"/>
      <c r="IZB323" s="159"/>
      <c r="IZC323" s="159"/>
      <c r="IZD323" s="159"/>
      <c r="IZE323" s="159"/>
      <c r="IZF323" s="159"/>
      <c r="IZG323" s="159"/>
      <c r="IZH323" s="159"/>
      <c r="IZI323" s="159"/>
      <c r="IZJ323" s="159"/>
      <c r="IZK323" s="159"/>
      <c r="IZL323" s="159"/>
      <c r="IZM323" s="159"/>
      <c r="IZN323" s="159"/>
      <c r="IZO323" s="159"/>
      <c r="IZP323" s="159"/>
      <c r="IZQ323" s="159"/>
      <c r="IZR323" s="159"/>
      <c r="IZS323" s="159"/>
      <c r="IZT323" s="159"/>
      <c r="IZU323" s="159"/>
      <c r="IZV323" s="159"/>
      <c r="IZW323" s="159"/>
      <c r="IZX323" s="159"/>
      <c r="IZY323" s="159"/>
      <c r="IZZ323" s="159"/>
      <c r="JAA323" s="159"/>
      <c r="JAB323" s="159"/>
      <c r="JAC323" s="159"/>
      <c r="JAD323" s="159"/>
      <c r="JAE323" s="159"/>
      <c r="JAF323" s="159"/>
      <c r="JAG323" s="159"/>
      <c r="JAH323" s="159"/>
      <c r="JAI323" s="159"/>
      <c r="JAJ323" s="159"/>
      <c r="JAK323" s="159"/>
      <c r="JAL323" s="159"/>
      <c r="JAM323" s="159"/>
      <c r="JAN323" s="159"/>
      <c r="JAO323" s="159"/>
      <c r="JAP323" s="159"/>
      <c r="JAQ323" s="159"/>
      <c r="JAR323" s="159"/>
      <c r="JAS323" s="159"/>
      <c r="JAT323" s="159"/>
      <c r="JAU323" s="159"/>
      <c r="JAV323" s="159"/>
      <c r="JAW323" s="159"/>
      <c r="JAX323" s="159"/>
      <c r="JAY323" s="159"/>
      <c r="JAZ323" s="159"/>
      <c r="JBA323" s="159"/>
      <c r="JBB323" s="159"/>
      <c r="JBC323" s="159"/>
      <c r="JBD323" s="159"/>
      <c r="JBE323" s="159"/>
      <c r="JBF323" s="159"/>
      <c r="JBG323" s="159"/>
      <c r="JBH323" s="159"/>
      <c r="JBI323" s="159"/>
      <c r="JBJ323" s="159"/>
      <c r="JBK323" s="159"/>
      <c r="JBL323" s="159"/>
      <c r="JBM323" s="159"/>
      <c r="JBN323" s="159"/>
      <c r="JBO323" s="159"/>
      <c r="JBP323" s="159"/>
      <c r="JBQ323" s="159"/>
      <c r="JBR323" s="159"/>
      <c r="JBS323" s="159"/>
      <c r="JBT323" s="159"/>
      <c r="JBU323" s="159"/>
      <c r="JBV323" s="159"/>
      <c r="JBW323" s="159"/>
      <c r="JBX323" s="159"/>
      <c r="JBY323" s="159"/>
      <c r="JBZ323" s="159"/>
      <c r="JCA323" s="159"/>
      <c r="JCB323" s="159"/>
      <c r="JCC323" s="159"/>
      <c r="JCD323" s="159"/>
      <c r="JCE323" s="159"/>
      <c r="JCF323" s="159"/>
      <c r="JCG323" s="159"/>
      <c r="JCH323" s="159"/>
      <c r="JCI323" s="159"/>
      <c r="JCJ323" s="159"/>
      <c r="JCK323" s="159"/>
      <c r="JCL323" s="159"/>
      <c r="JCM323" s="159"/>
      <c r="JCN323" s="159"/>
      <c r="JCO323" s="159"/>
      <c r="JCP323" s="159"/>
      <c r="JCQ323" s="159"/>
      <c r="JCR323" s="159"/>
      <c r="JCS323" s="159"/>
      <c r="JCT323" s="159"/>
      <c r="JCU323" s="159"/>
      <c r="JCV323" s="159"/>
      <c r="JCW323" s="159"/>
      <c r="JCX323" s="159"/>
      <c r="JCY323" s="159"/>
      <c r="JCZ323" s="159"/>
      <c r="JDA323" s="159"/>
      <c r="JDB323" s="159"/>
      <c r="JDC323" s="159"/>
      <c r="JDD323" s="159"/>
      <c r="JDE323" s="159"/>
      <c r="JDF323" s="159"/>
      <c r="JDG323" s="159"/>
      <c r="JDH323" s="159"/>
      <c r="JDI323" s="159"/>
      <c r="JDJ323" s="159"/>
      <c r="JDK323" s="159"/>
      <c r="JDL323" s="159"/>
      <c r="JDM323" s="159"/>
      <c r="JDN323" s="159"/>
      <c r="JDO323" s="159"/>
      <c r="JDP323" s="159"/>
      <c r="JDQ323" s="159"/>
      <c r="JDR323" s="159"/>
      <c r="JDS323" s="159"/>
      <c r="JDT323" s="159"/>
      <c r="JDU323" s="159"/>
      <c r="JDV323" s="159"/>
      <c r="JDW323" s="159"/>
      <c r="JDX323" s="159"/>
      <c r="JDY323" s="159"/>
      <c r="JDZ323" s="159"/>
      <c r="JEA323" s="159"/>
      <c r="JEB323" s="159"/>
      <c r="JEC323" s="159"/>
      <c r="JED323" s="159"/>
      <c r="JEE323" s="159"/>
      <c r="JEF323" s="159"/>
      <c r="JEG323" s="159"/>
      <c r="JEH323" s="159"/>
      <c r="JEI323" s="159"/>
      <c r="JEJ323" s="159"/>
      <c r="JEK323" s="159"/>
      <c r="JEL323" s="159"/>
      <c r="JEM323" s="159"/>
      <c r="JEN323" s="159"/>
      <c r="JEO323" s="159"/>
      <c r="JEP323" s="159"/>
      <c r="JEQ323" s="159"/>
      <c r="JER323" s="159"/>
      <c r="JES323" s="159"/>
      <c r="JET323" s="159"/>
      <c r="JEU323" s="159"/>
      <c r="JEV323" s="159"/>
      <c r="JEW323" s="159"/>
      <c r="JEX323" s="159"/>
      <c r="JEY323" s="159"/>
      <c r="JEZ323" s="159"/>
      <c r="JFA323" s="159"/>
      <c r="JFB323" s="159"/>
      <c r="JFC323" s="159"/>
      <c r="JFD323" s="159"/>
      <c r="JFE323" s="159"/>
      <c r="JFF323" s="159"/>
      <c r="JFG323" s="159"/>
      <c r="JFH323" s="159"/>
      <c r="JFI323" s="159"/>
      <c r="JFJ323" s="159"/>
      <c r="JFK323" s="159"/>
      <c r="JFL323" s="159"/>
      <c r="JFM323" s="159"/>
      <c r="JFN323" s="159"/>
      <c r="JFO323" s="159"/>
      <c r="JFP323" s="159"/>
      <c r="JFQ323" s="159"/>
      <c r="JFR323" s="159"/>
      <c r="JFS323" s="159"/>
      <c r="JFT323" s="159"/>
      <c r="JFU323" s="159"/>
      <c r="JFV323" s="159"/>
      <c r="JFW323" s="159"/>
      <c r="JFX323" s="159"/>
      <c r="JFY323" s="159"/>
      <c r="JFZ323" s="159"/>
      <c r="JGA323" s="159"/>
      <c r="JGB323" s="159"/>
      <c r="JGC323" s="159"/>
      <c r="JGD323" s="159"/>
      <c r="JGE323" s="159"/>
      <c r="JGF323" s="159"/>
      <c r="JGG323" s="159"/>
      <c r="JGH323" s="159"/>
      <c r="JGI323" s="159"/>
      <c r="JGJ323" s="159"/>
      <c r="JGK323" s="159"/>
      <c r="JGL323" s="159"/>
      <c r="JGM323" s="159"/>
      <c r="JGN323" s="159"/>
      <c r="JGO323" s="159"/>
      <c r="JGP323" s="159"/>
      <c r="JGQ323" s="159"/>
      <c r="JGR323" s="159"/>
      <c r="JGS323" s="159"/>
      <c r="JGT323" s="159"/>
      <c r="JGU323" s="159"/>
      <c r="JGV323" s="159"/>
      <c r="JGW323" s="159"/>
      <c r="JGX323" s="159"/>
      <c r="JGY323" s="159"/>
      <c r="JGZ323" s="159"/>
      <c r="JHA323" s="159"/>
      <c r="JHB323" s="159"/>
      <c r="JHC323" s="159"/>
      <c r="JHD323" s="159"/>
      <c r="JHE323" s="159"/>
      <c r="JHF323" s="159"/>
      <c r="JHG323" s="159"/>
      <c r="JHH323" s="159"/>
      <c r="JHI323" s="159"/>
      <c r="JHJ323" s="159"/>
      <c r="JHK323" s="159"/>
      <c r="JHL323" s="159"/>
      <c r="JHM323" s="159"/>
      <c r="JHN323" s="159"/>
      <c r="JHO323" s="159"/>
      <c r="JHP323" s="159"/>
      <c r="JHQ323" s="159"/>
      <c r="JHR323" s="159"/>
      <c r="JHS323" s="159"/>
      <c r="JHT323" s="159"/>
      <c r="JHU323" s="159"/>
      <c r="JHV323" s="159"/>
      <c r="JHW323" s="159"/>
      <c r="JHX323" s="159"/>
      <c r="JHY323" s="159"/>
      <c r="JHZ323" s="159"/>
      <c r="JIA323" s="159"/>
      <c r="JIB323" s="159"/>
      <c r="JIC323" s="159"/>
      <c r="JID323" s="159"/>
      <c r="JIE323" s="159"/>
      <c r="JIF323" s="159"/>
      <c r="JIG323" s="159"/>
      <c r="JIH323" s="159"/>
      <c r="JII323" s="159"/>
      <c r="JIJ323" s="159"/>
      <c r="JIK323" s="159"/>
      <c r="JIL323" s="159"/>
      <c r="JIM323" s="159"/>
      <c r="JIN323" s="159"/>
      <c r="JIO323" s="159"/>
      <c r="JIP323" s="159"/>
      <c r="JIQ323" s="159"/>
      <c r="JIR323" s="159"/>
      <c r="JIS323" s="159"/>
      <c r="JIT323" s="159"/>
      <c r="JIU323" s="159"/>
      <c r="JIV323" s="159"/>
      <c r="JIW323" s="159"/>
      <c r="JIX323" s="159"/>
      <c r="JIY323" s="159"/>
      <c r="JIZ323" s="159"/>
      <c r="JJA323" s="159"/>
      <c r="JJB323" s="159"/>
      <c r="JJC323" s="159"/>
      <c r="JJD323" s="159"/>
      <c r="JJE323" s="159"/>
      <c r="JJF323" s="159"/>
      <c r="JJG323" s="159"/>
      <c r="JJH323" s="159"/>
      <c r="JJI323" s="159"/>
      <c r="JJJ323" s="159"/>
      <c r="JJK323" s="159"/>
      <c r="JJL323" s="159"/>
      <c r="JJM323" s="159"/>
      <c r="JJN323" s="159"/>
      <c r="JJO323" s="159"/>
      <c r="JJP323" s="159"/>
      <c r="JJQ323" s="159"/>
      <c r="JJR323" s="159"/>
      <c r="JJS323" s="159"/>
      <c r="JJT323" s="159"/>
      <c r="JJU323" s="159"/>
      <c r="JJV323" s="159"/>
      <c r="JJW323" s="159"/>
      <c r="JJX323" s="159"/>
      <c r="JJY323" s="159"/>
      <c r="JJZ323" s="159"/>
      <c r="JKA323" s="159"/>
      <c r="JKB323" s="159"/>
      <c r="JKC323" s="159"/>
      <c r="JKD323" s="159"/>
      <c r="JKE323" s="159"/>
      <c r="JKF323" s="159"/>
      <c r="JKG323" s="159"/>
      <c r="JKH323" s="159"/>
      <c r="JKI323" s="159"/>
      <c r="JKJ323" s="159"/>
      <c r="JKK323" s="159"/>
      <c r="JKL323" s="159"/>
      <c r="JKM323" s="159"/>
      <c r="JKN323" s="159"/>
      <c r="JKO323" s="159"/>
      <c r="JKP323" s="159"/>
      <c r="JKQ323" s="159"/>
      <c r="JKR323" s="159"/>
      <c r="JKS323" s="159"/>
      <c r="JKT323" s="159"/>
      <c r="JKU323" s="159"/>
      <c r="JKV323" s="159"/>
      <c r="JKW323" s="159"/>
      <c r="JKX323" s="159"/>
      <c r="JKY323" s="159"/>
      <c r="JKZ323" s="159"/>
      <c r="JLA323" s="159"/>
      <c r="JLB323" s="159"/>
      <c r="JLC323" s="159"/>
      <c r="JLD323" s="159"/>
      <c r="JLE323" s="159"/>
      <c r="JLF323" s="159"/>
      <c r="JLG323" s="159"/>
      <c r="JLH323" s="159"/>
      <c r="JLI323" s="159"/>
      <c r="JLJ323" s="159"/>
      <c r="JLK323" s="159"/>
      <c r="JLL323" s="159"/>
      <c r="JLM323" s="159"/>
      <c r="JLN323" s="159"/>
      <c r="JLO323" s="159"/>
      <c r="JLP323" s="159"/>
      <c r="JLQ323" s="159"/>
      <c r="JLR323" s="159"/>
      <c r="JLS323" s="159"/>
      <c r="JLT323" s="159"/>
      <c r="JLU323" s="159"/>
      <c r="JLV323" s="159"/>
      <c r="JLW323" s="159"/>
      <c r="JLX323" s="159"/>
      <c r="JLY323" s="159"/>
      <c r="JLZ323" s="159"/>
      <c r="JMA323" s="159"/>
      <c r="JMB323" s="159"/>
      <c r="JMC323" s="159"/>
      <c r="JMD323" s="159"/>
      <c r="JME323" s="159"/>
      <c r="JMF323" s="159"/>
      <c r="JMG323" s="159"/>
      <c r="JMH323" s="159"/>
      <c r="JMI323" s="159"/>
      <c r="JMJ323" s="159"/>
      <c r="JMK323" s="159"/>
      <c r="JML323" s="159"/>
      <c r="JMM323" s="159"/>
      <c r="JMN323" s="159"/>
      <c r="JMO323" s="159"/>
      <c r="JMP323" s="159"/>
      <c r="JMQ323" s="159"/>
      <c r="JMR323" s="159"/>
      <c r="JMS323" s="159"/>
      <c r="JMT323" s="159"/>
      <c r="JMU323" s="159"/>
      <c r="JMV323" s="159"/>
      <c r="JMW323" s="159"/>
      <c r="JMX323" s="159"/>
      <c r="JMY323" s="159"/>
      <c r="JMZ323" s="159"/>
      <c r="JNA323" s="159"/>
      <c r="JNB323" s="159"/>
      <c r="JNC323" s="159"/>
      <c r="JND323" s="159"/>
      <c r="JNE323" s="159"/>
      <c r="JNF323" s="159"/>
      <c r="JNG323" s="159"/>
      <c r="JNH323" s="159"/>
      <c r="JNI323" s="159"/>
      <c r="JNJ323" s="159"/>
      <c r="JNK323" s="159"/>
      <c r="JNL323" s="159"/>
      <c r="JNM323" s="159"/>
      <c r="JNN323" s="159"/>
      <c r="JNO323" s="159"/>
      <c r="JNP323" s="159"/>
      <c r="JNQ323" s="159"/>
      <c r="JNR323" s="159"/>
      <c r="JNS323" s="159"/>
      <c r="JNT323" s="159"/>
      <c r="JNU323" s="159"/>
      <c r="JNV323" s="159"/>
      <c r="JNW323" s="159"/>
      <c r="JNX323" s="159"/>
      <c r="JNY323" s="159"/>
      <c r="JNZ323" s="159"/>
      <c r="JOA323" s="159"/>
      <c r="JOB323" s="159"/>
      <c r="JOC323" s="159"/>
      <c r="JOD323" s="159"/>
      <c r="JOE323" s="159"/>
      <c r="JOF323" s="159"/>
      <c r="JOG323" s="159"/>
      <c r="JOH323" s="159"/>
      <c r="JOI323" s="159"/>
      <c r="JOJ323" s="159"/>
      <c r="JOK323" s="159"/>
      <c r="JOL323" s="159"/>
      <c r="JOM323" s="159"/>
      <c r="JON323" s="159"/>
      <c r="JOO323" s="159"/>
      <c r="JOP323" s="159"/>
      <c r="JOQ323" s="159"/>
      <c r="JOR323" s="159"/>
      <c r="JOS323" s="159"/>
      <c r="JOT323" s="159"/>
      <c r="JOU323" s="159"/>
      <c r="JOV323" s="159"/>
      <c r="JOW323" s="159"/>
      <c r="JOX323" s="159"/>
      <c r="JOY323" s="159"/>
      <c r="JOZ323" s="159"/>
      <c r="JPA323" s="159"/>
      <c r="JPB323" s="159"/>
      <c r="JPC323" s="159"/>
      <c r="JPD323" s="159"/>
      <c r="JPE323" s="159"/>
      <c r="JPF323" s="159"/>
      <c r="JPG323" s="159"/>
      <c r="JPH323" s="159"/>
      <c r="JPI323" s="159"/>
      <c r="JPJ323" s="159"/>
      <c r="JPK323" s="159"/>
      <c r="JPL323" s="159"/>
      <c r="JPM323" s="159"/>
      <c r="JPN323" s="159"/>
      <c r="JPO323" s="159"/>
      <c r="JPP323" s="159"/>
      <c r="JPQ323" s="159"/>
      <c r="JPR323" s="159"/>
      <c r="JPS323" s="159"/>
      <c r="JPT323" s="159"/>
      <c r="JPU323" s="159"/>
      <c r="JPV323" s="159"/>
      <c r="JPW323" s="159"/>
      <c r="JPX323" s="159"/>
      <c r="JPY323" s="159"/>
      <c r="JPZ323" s="159"/>
      <c r="JQA323" s="159"/>
      <c r="JQB323" s="159"/>
      <c r="JQC323" s="159"/>
      <c r="JQD323" s="159"/>
      <c r="JQE323" s="159"/>
      <c r="JQF323" s="159"/>
      <c r="JQG323" s="159"/>
      <c r="JQH323" s="159"/>
      <c r="JQI323" s="159"/>
      <c r="JQJ323" s="159"/>
      <c r="JQK323" s="159"/>
      <c r="JQL323" s="159"/>
      <c r="JQM323" s="159"/>
      <c r="JQN323" s="159"/>
      <c r="JQO323" s="159"/>
      <c r="JQP323" s="159"/>
      <c r="JQQ323" s="159"/>
      <c r="JQR323" s="159"/>
      <c r="JQS323" s="159"/>
      <c r="JQT323" s="159"/>
      <c r="JQU323" s="159"/>
      <c r="JQV323" s="159"/>
      <c r="JQW323" s="159"/>
      <c r="JQX323" s="159"/>
      <c r="JQY323" s="159"/>
      <c r="JQZ323" s="159"/>
      <c r="JRA323" s="159"/>
      <c r="JRB323" s="159"/>
      <c r="JRC323" s="159"/>
      <c r="JRD323" s="159"/>
      <c r="JRE323" s="159"/>
      <c r="JRF323" s="159"/>
      <c r="JRG323" s="159"/>
      <c r="JRH323" s="159"/>
      <c r="JRI323" s="159"/>
      <c r="JRJ323" s="159"/>
      <c r="JRK323" s="159"/>
      <c r="JRL323" s="159"/>
      <c r="JRM323" s="159"/>
      <c r="JRN323" s="159"/>
      <c r="JRO323" s="159"/>
      <c r="JRP323" s="159"/>
      <c r="JRQ323" s="159"/>
      <c r="JRR323" s="159"/>
      <c r="JRS323" s="159"/>
      <c r="JRT323" s="159"/>
      <c r="JRU323" s="159"/>
      <c r="JRV323" s="159"/>
      <c r="JRW323" s="159"/>
      <c r="JRX323" s="159"/>
      <c r="JRY323" s="159"/>
      <c r="JRZ323" s="159"/>
      <c r="JSA323" s="159"/>
      <c r="JSB323" s="159"/>
      <c r="JSC323" s="159"/>
      <c r="JSD323" s="159"/>
      <c r="JSE323" s="159"/>
      <c r="JSF323" s="159"/>
      <c r="JSG323" s="159"/>
      <c r="JSH323" s="159"/>
      <c r="JSI323" s="159"/>
      <c r="JSJ323" s="159"/>
      <c r="JSK323" s="159"/>
      <c r="JSL323" s="159"/>
      <c r="JSM323" s="159"/>
      <c r="JSN323" s="159"/>
      <c r="JSO323" s="159"/>
      <c r="JSP323" s="159"/>
      <c r="JSQ323" s="159"/>
      <c r="JSR323" s="159"/>
      <c r="JSS323" s="159"/>
      <c r="JST323" s="159"/>
      <c r="JSU323" s="159"/>
      <c r="JSV323" s="159"/>
      <c r="JSW323" s="159"/>
      <c r="JSX323" s="159"/>
      <c r="JSY323" s="159"/>
      <c r="JSZ323" s="159"/>
      <c r="JTA323" s="159"/>
      <c r="JTB323" s="159"/>
      <c r="JTC323" s="159"/>
      <c r="JTD323" s="159"/>
      <c r="JTE323" s="159"/>
      <c r="JTF323" s="159"/>
      <c r="JTG323" s="159"/>
      <c r="JTH323" s="159"/>
      <c r="JTI323" s="159"/>
      <c r="JTJ323" s="159"/>
      <c r="JTK323" s="159"/>
      <c r="JTL323" s="159"/>
      <c r="JTM323" s="159"/>
      <c r="JTN323" s="159"/>
      <c r="JTO323" s="159"/>
      <c r="JTP323" s="159"/>
      <c r="JTQ323" s="159"/>
      <c r="JTR323" s="159"/>
      <c r="JTS323" s="159"/>
      <c r="JTT323" s="159"/>
      <c r="JTU323" s="159"/>
      <c r="JTV323" s="159"/>
      <c r="JTW323" s="159"/>
      <c r="JTX323" s="159"/>
      <c r="JTY323" s="159"/>
      <c r="JTZ323" s="159"/>
      <c r="JUA323" s="159"/>
      <c r="JUB323" s="159"/>
      <c r="JUC323" s="159"/>
      <c r="JUD323" s="159"/>
      <c r="JUE323" s="159"/>
      <c r="JUF323" s="159"/>
      <c r="JUG323" s="159"/>
      <c r="JUH323" s="159"/>
      <c r="JUI323" s="159"/>
      <c r="JUJ323" s="159"/>
      <c r="JUK323" s="159"/>
      <c r="JUL323" s="159"/>
      <c r="JUM323" s="159"/>
      <c r="JUN323" s="159"/>
      <c r="JUO323" s="159"/>
      <c r="JUP323" s="159"/>
      <c r="JUQ323" s="159"/>
      <c r="JUR323" s="159"/>
      <c r="JUS323" s="159"/>
      <c r="JUT323" s="159"/>
      <c r="JUU323" s="159"/>
      <c r="JUV323" s="159"/>
      <c r="JUW323" s="159"/>
      <c r="JUX323" s="159"/>
      <c r="JUY323" s="159"/>
      <c r="JUZ323" s="159"/>
      <c r="JVA323" s="159"/>
      <c r="JVB323" s="159"/>
      <c r="JVC323" s="159"/>
      <c r="JVD323" s="159"/>
      <c r="JVE323" s="159"/>
      <c r="JVF323" s="159"/>
      <c r="JVG323" s="159"/>
      <c r="JVH323" s="159"/>
      <c r="JVI323" s="159"/>
      <c r="JVJ323" s="159"/>
      <c r="JVK323" s="159"/>
      <c r="JVL323" s="159"/>
      <c r="JVM323" s="159"/>
      <c r="JVN323" s="159"/>
      <c r="JVO323" s="159"/>
      <c r="JVP323" s="159"/>
      <c r="JVQ323" s="159"/>
      <c r="JVR323" s="159"/>
      <c r="JVS323" s="159"/>
      <c r="JVT323" s="159"/>
      <c r="JVU323" s="159"/>
      <c r="JVV323" s="159"/>
      <c r="JVW323" s="159"/>
      <c r="JVX323" s="159"/>
      <c r="JVY323" s="159"/>
      <c r="JVZ323" s="159"/>
      <c r="JWA323" s="159"/>
      <c r="JWB323" s="159"/>
      <c r="JWC323" s="159"/>
      <c r="JWD323" s="159"/>
      <c r="JWE323" s="159"/>
      <c r="JWF323" s="159"/>
      <c r="JWG323" s="159"/>
      <c r="JWH323" s="159"/>
      <c r="JWI323" s="159"/>
      <c r="JWJ323" s="159"/>
      <c r="JWK323" s="159"/>
      <c r="JWL323" s="159"/>
      <c r="JWM323" s="159"/>
      <c r="JWN323" s="159"/>
      <c r="JWO323" s="159"/>
      <c r="JWP323" s="159"/>
      <c r="JWQ323" s="159"/>
      <c r="JWR323" s="159"/>
      <c r="JWS323" s="159"/>
      <c r="JWT323" s="159"/>
      <c r="JWU323" s="159"/>
      <c r="JWV323" s="159"/>
      <c r="JWW323" s="159"/>
      <c r="JWX323" s="159"/>
      <c r="JWY323" s="159"/>
      <c r="JWZ323" s="159"/>
      <c r="JXA323" s="159"/>
      <c r="JXB323" s="159"/>
      <c r="JXC323" s="159"/>
      <c r="JXD323" s="159"/>
      <c r="JXE323" s="159"/>
      <c r="JXF323" s="159"/>
      <c r="JXG323" s="159"/>
      <c r="JXH323" s="159"/>
      <c r="JXI323" s="159"/>
      <c r="JXJ323" s="159"/>
      <c r="JXK323" s="159"/>
      <c r="JXL323" s="159"/>
      <c r="JXM323" s="159"/>
      <c r="JXN323" s="159"/>
      <c r="JXO323" s="159"/>
      <c r="JXP323" s="159"/>
      <c r="JXQ323" s="159"/>
      <c r="JXR323" s="159"/>
      <c r="JXS323" s="159"/>
      <c r="JXT323" s="159"/>
      <c r="JXU323" s="159"/>
      <c r="JXV323" s="159"/>
      <c r="JXW323" s="159"/>
      <c r="JXX323" s="159"/>
      <c r="JXY323" s="159"/>
      <c r="JXZ323" s="159"/>
      <c r="JYA323" s="159"/>
      <c r="JYB323" s="159"/>
      <c r="JYC323" s="159"/>
      <c r="JYD323" s="159"/>
      <c r="JYE323" s="159"/>
      <c r="JYF323" s="159"/>
      <c r="JYG323" s="159"/>
      <c r="JYH323" s="159"/>
      <c r="JYI323" s="159"/>
      <c r="JYJ323" s="159"/>
      <c r="JYK323" s="159"/>
      <c r="JYL323" s="159"/>
      <c r="JYM323" s="159"/>
      <c r="JYN323" s="159"/>
      <c r="JYO323" s="159"/>
      <c r="JYP323" s="159"/>
      <c r="JYQ323" s="159"/>
      <c r="JYR323" s="159"/>
      <c r="JYS323" s="159"/>
      <c r="JYT323" s="159"/>
      <c r="JYU323" s="159"/>
      <c r="JYV323" s="159"/>
      <c r="JYW323" s="159"/>
      <c r="JYX323" s="159"/>
      <c r="JYY323" s="159"/>
      <c r="JYZ323" s="159"/>
      <c r="JZA323" s="159"/>
      <c r="JZB323" s="159"/>
      <c r="JZC323" s="159"/>
      <c r="JZD323" s="159"/>
      <c r="JZE323" s="159"/>
      <c r="JZF323" s="159"/>
      <c r="JZG323" s="159"/>
      <c r="JZH323" s="159"/>
      <c r="JZI323" s="159"/>
      <c r="JZJ323" s="159"/>
      <c r="JZK323" s="159"/>
      <c r="JZL323" s="159"/>
      <c r="JZM323" s="159"/>
      <c r="JZN323" s="159"/>
      <c r="JZO323" s="159"/>
      <c r="JZP323" s="159"/>
      <c r="JZQ323" s="159"/>
      <c r="JZR323" s="159"/>
      <c r="JZS323" s="159"/>
      <c r="JZT323" s="159"/>
      <c r="JZU323" s="159"/>
      <c r="JZV323" s="159"/>
      <c r="JZW323" s="159"/>
      <c r="JZX323" s="159"/>
      <c r="JZY323" s="159"/>
      <c r="JZZ323" s="159"/>
      <c r="KAA323" s="159"/>
      <c r="KAB323" s="159"/>
      <c r="KAC323" s="159"/>
      <c r="KAD323" s="159"/>
      <c r="KAE323" s="159"/>
      <c r="KAF323" s="159"/>
      <c r="KAG323" s="159"/>
      <c r="KAH323" s="159"/>
      <c r="KAI323" s="159"/>
      <c r="KAJ323" s="159"/>
      <c r="KAK323" s="159"/>
      <c r="KAL323" s="159"/>
      <c r="KAM323" s="159"/>
      <c r="KAN323" s="159"/>
      <c r="KAO323" s="159"/>
      <c r="KAP323" s="159"/>
      <c r="KAQ323" s="159"/>
      <c r="KAR323" s="159"/>
      <c r="KAS323" s="159"/>
      <c r="KAT323" s="159"/>
      <c r="KAU323" s="159"/>
      <c r="KAV323" s="159"/>
      <c r="KAW323" s="159"/>
      <c r="KAX323" s="159"/>
      <c r="KAY323" s="159"/>
      <c r="KAZ323" s="159"/>
      <c r="KBA323" s="159"/>
      <c r="KBB323" s="159"/>
      <c r="KBC323" s="159"/>
      <c r="KBD323" s="159"/>
      <c r="KBE323" s="159"/>
      <c r="KBF323" s="159"/>
      <c r="KBG323" s="159"/>
      <c r="KBH323" s="159"/>
      <c r="KBI323" s="159"/>
      <c r="KBJ323" s="159"/>
      <c r="KBK323" s="159"/>
      <c r="KBL323" s="159"/>
      <c r="KBM323" s="159"/>
      <c r="KBN323" s="159"/>
      <c r="KBO323" s="159"/>
      <c r="KBP323" s="159"/>
      <c r="KBQ323" s="159"/>
      <c r="KBR323" s="159"/>
      <c r="KBS323" s="159"/>
      <c r="KBT323" s="159"/>
      <c r="KBU323" s="159"/>
      <c r="KBV323" s="159"/>
      <c r="KBW323" s="159"/>
      <c r="KBX323" s="159"/>
      <c r="KBY323" s="159"/>
      <c r="KBZ323" s="159"/>
      <c r="KCA323" s="159"/>
      <c r="KCB323" s="159"/>
      <c r="KCC323" s="159"/>
      <c r="KCD323" s="159"/>
      <c r="KCE323" s="159"/>
      <c r="KCF323" s="159"/>
      <c r="KCG323" s="159"/>
      <c r="KCH323" s="159"/>
      <c r="KCI323" s="159"/>
      <c r="KCJ323" s="159"/>
      <c r="KCK323" s="159"/>
      <c r="KCL323" s="159"/>
      <c r="KCM323" s="159"/>
      <c r="KCN323" s="159"/>
      <c r="KCO323" s="159"/>
      <c r="KCP323" s="159"/>
      <c r="KCQ323" s="159"/>
      <c r="KCR323" s="159"/>
      <c r="KCS323" s="159"/>
      <c r="KCT323" s="159"/>
      <c r="KCU323" s="159"/>
      <c r="KCV323" s="159"/>
      <c r="KCW323" s="159"/>
      <c r="KCX323" s="159"/>
      <c r="KCY323" s="159"/>
      <c r="KCZ323" s="159"/>
      <c r="KDA323" s="159"/>
      <c r="KDB323" s="159"/>
      <c r="KDC323" s="159"/>
      <c r="KDD323" s="159"/>
      <c r="KDE323" s="159"/>
      <c r="KDF323" s="159"/>
      <c r="KDG323" s="159"/>
      <c r="KDH323" s="159"/>
      <c r="KDI323" s="159"/>
      <c r="KDJ323" s="159"/>
      <c r="KDK323" s="159"/>
      <c r="KDL323" s="159"/>
      <c r="KDM323" s="159"/>
      <c r="KDN323" s="159"/>
      <c r="KDO323" s="159"/>
      <c r="KDP323" s="159"/>
      <c r="KDQ323" s="159"/>
      <c r="KDR323" s="159"/>
      <c r="KDS323" s="159"/>
      <c r="KDT323" s="159"/>
      <c r="KDU323" s="159"/>
      <c r="KDV323" s="159"/>
      <c r="KDW323" s="159"/>
      <c r="KDX323" s="159"/>
      <c r="KDY323" s="159"/>
      <c r="KDZ323" s="159"/>
      <c r="KEA323" s="159"/>
      <c r="KEB323" s="159"/>
      <c r="KEC323" s="159"/>
      <c r="KED323" s="159"/>
      <c r="KEE323" s="159"/>
      <c r="KEF323" s="159"/>
      <c r="KEG323" s="159"/>
      <c r="KEH323" s="159"/>
      <c r="KEI323" s="159"/>
      <c r="KEJ323" s="159"/>
      <c r="KEK323" s="159"/>
      <c r="KEL323" s="159"/>
      <c r="KEM323" s="159"/>
      <c r="KEN323" s="159"/>
      <c r="KEO323" s="159"/>
      <c r="KEP323" s="159"/>
      <c r="KEQ323" s="159"/>
      <c r="KER323" s="159"/>
      <c r="KES323" s="159"/>
      <c r="KET323" s="159"/>
      <c r="KEU323" s="159"/>
      <c r="KEV323" s="159"/>
      <c r="KEW323" s="159"/>
      <c r="KEX323" s="159"/>
      <c r="KEY323" s="159"/>
      <c r="KEZ323" s="159"/>
      <c r="KFA323" s="159"/>
      <c r="KFB323" s="159"/>
      <c r="KFC323" s="159"/>
      <c r="KFD323" s="159"/>
      <c r="KFE323" s="159"/>
      <c r="KFF323" s="159"/>
      <c r="KFG323" s="159"/>
      <c r="KFH323" s="159"/>
      <c r="KFI323" s="159"/>
      <c r="KFJ323" s="159"/>
      <c r="KFK323" s="159"/>
      <c r="KFL323" s="159"/>
      <c r="KFM323" s="159"/>
      <c r="KFN323" s="159"/>
      <c r="KFO323" s="159"/>
      <c r="KFP323" s="159"/>
      <c r="KFQ323" s="159"/>
      <c r="KFR323" s="159"/>
      <c r="KFS323" s="159"/>
      <c r="KFT323" s="159"/>
      <c r="KFU323" s="159"/>
      <c r="KFV323" s="159"/>
      <c r="KFW323" s="159"/>
      <c r="KFX323" s="159"/>
      <c r="KFY323" s="159"/>
      <c r="KFZ323" s="159"/>
      <c r="KGA323" s="159"/>
      <c r="KGB323" s="159"/>
      <c r="KGC323" s="159"/>
      <c r="KGD323" s="159"/>
      <c r="KGE323" s="159"/>
      <c r="KGF323" s="159"/>
      <c r="KGG323" s="159"/>
      <c r="KGH323" s="159"/>
      <c r="KGI323" s="159"/>
      <c r="KGJ323" s="159"/>
      <c r="KGK323" s="159"/>
      <c r="KGL323" s="159"/>
      <c r="KGM323" s="159"/>
      <c r="KGN323" s="159"/>
      <c r="KGO323" s="159"/>
      <c r="KGP323" s="159"/>
      <c r="KGQ323" s="159"/>
      <c r="KGR323" s="159"/>
      <c r="KGS323" s="159"/>
      <c r="KGT323" s="159"/>
      <c r="KGU323" s="159"/>
      <c r="KGV323" s="159"/>
      <c r="KGW323" s="159"/>
      <c r="KGX323" s="159"/>
      <c r="KGY323" s="159"/>
      <c r="KGZ323" s="159"/>
      <c r="KHA323" s="159"/>
      <c r="KHB323" s="159"/>
      <c r="KHC323" s="159"/>
      <c r="KHD323" s="159"/>
      <c r="KHE323" s="159"/>
      <c r="KHF323" s="159"/>
      <c r="KHG323" s="159"/>
      <c r="KHH323" s="159"/>
      <c r="KHI323" s="159"/>
      <c r="KHJ323" s="159"/>
      <c r="KHK323" s="159"/>
      <c r="KHL323" s="159"/>
      <c r="KHM323" s="159"/>
      <c r="KHN323" s="159"/>
      <c r="KHO323" s="159"/>
      <c r="KHP323" s="159"/>
      <c r="KHQ323" s="159"/>
      <c r="KHR323" s="159"/>
      <c r="KHS323" s="159"/>
      <c r="KHT323" s="159"/>
      <c r="KHU323" s="159"/>
      <c r="KHV323" s="159"/>
      <c r="KHW323" s="159"/>
      <c r="KHX323" s="159"/>
      <c r="KHY323" s="159"/>
      <c r="KHZ323" s="159"/>
      <c r="KIA323" s="159"/>
      <c r="KIB323" s="159"/>
      <c r="KIC323" s="159"/>
      <c r="KID323" s="159"/>
      <c r="KIE323" s="159"/>
      <c r="KIF323" s="159"/>
      <c r="KIG323" s="159"/>
      <c r="KIH323" s="159"/>
      <c r="KII323" s="159"/>
      <c r="KIJ323" s="159"/>
      <c r="KIK323" s="159"/>
      <c r="KIL323" s="159"/>
      <c r="KIM323" s="159"/>
      <c r="KIN323" s="159"/>
      <c r="KIO323" s="159"/>
      <c r="KIP323" s="159"/>
      <c r="KIQ323" s="159"/>
      <c r="KIR323" s="159"/>
      <c r="KIS323" s="159"/>
      <c r="KIT323" s="159"/>
      <c r="KIU323" s="159"/>
      <c r="KIV323" s="159"/>
      <c r="KIW323" s="159"/>
      <c r="KIX323" s="159"/>
      <c r="KIY323" s="159"/>
      <c r="KIZ323" s="159"/>
      <c r="KJA323" s="159"/>
      <c r="KJB323" s="159"/>
      <c r="KJC323" s="159"/>
      <c r="KJD323" s="159"/>
      <c r="KJE323" s="159"/>
      <c r="KJF323" s="159"/>
      <c r="KJG323" s="159"/>
      <c r="KJH323" s="159"/>
      <c r="KJI323" s="159"/>
      <c r="KJJ323" s="159"/>
      <c r="KJK323" s="159"/>
      <c r="KJL323" s="159"/>
      <c r="KJM323" s="159"/>
      <c r="KJN323" s="159"/>
      <c r="KJO323" s="159"/>
      <c r="KJP323" s="159"/>
      <c r="KJQ323" s="159"/>
      <c r="KJR323" s="159"/>
      <c r="KJS323" s="159"/>
      <c r="KJT323" s="159"/>
      <c r="KJU323" s="159"/>
      <c r="KJV323" s="159"/>
      <c r="KJW323" s="159"/>
      <c r="KJX323" s="159"/>
      <c r="KJY323" s="159"/>
      <c r="KJZ323" s="159"/>
      <c r="KKA323" s="159"/>
      <c r="KKB323" s="159"/>
      <c r="KKC323" s="159"/>
      <c r="KKD323" s="159"/>
      <c r="KKE323" s="159"/>
      <c r="KKF323" s="159"/>
      <c r="KKG323" s="159"/>
      <c r="KKH323" s="159"/>
      <c r="KKI323" s="159"/>
      <c r="KKJ323" s="159"/>
      <c r="KKK323" s="159"/>
      <c r="KKL323" s="159"/>
      <c r="KKM323" s="159"/>
      <c r="KKN323" s="159"/>
      <c r="KKO323" s="159"/>
      <c r="KKP323" s="159"/>
      <c r="KKQ323" s="159"/>
      <c r="KKR323" s="159"/>
      <c r="KKS323" s="159"/>
      <c r="KKT323" s="159"/>
      <c r="KKU323" s="159"/>
      <c r="KKV323" s="159"/>
      <c r="KKW323" s="159"/>
      <c r="KKX323" s="159"/>
      <c r="KKY323" s="159"/>
      <c r="KKZ323" s="159"/>
      <c r="KLA323" s="159"/>
      <c r="KLB323" s="159"/>
      <c r="KLC323" s="159"/>
      <c r="KLD323" s="159"/>
      <c r="KLE323" s="159"/>
      <c r="KLF323" s="159"/>
      <c r="KLG323" s="159"/>
      <c r="KLH323" s="159"/>
      <c r="KLI323" s="159"/>
      <c r="KLJ323" s="159"/>
      <c r="KLK323" s="159"/>
      <c r="KLL323" s="159"/>
      <c r="KLM323" s="159"/>
      <c r="KLN323" s="159"/>
      <c r="KLO323" s="159"/>
      <c r="KLP323" s="159"/>
      <c r="KLQ323" s="159"/>
      <c r="KLR323" s="159"/>
      <c r="KLS323" s="159"/>
      <c r="KLT323" s="159"/>
      <c r="KLU323" s="159"/>
      <c r="KLV323" s="159"/>
      <c r="KLW323" s="159"/>
      <c r="KLX323" s="159"/>
      <c r="KLY323" s="159"/>
      <c r="KLZ323" s="159"/>
      <c r="KMA323" s="159"/>
      <c r="KMB323" s="159"/>
      <c r="KMC323" s="159"/>
      <c r="KMD323" s="159"/>
      <c r="KME323" s="159"/>
      <c r="KMF323" s="159"/>
      <c r="KMG323" s="159"/>
      <c r="KMH323" s="159"/>
      <c r="KMI323" s="159"/>
      <c r="KMJ323" s="159"/>
      <c r="KMK323" s="159"/>
      <c r="KML323" s="159"/>
      <c r="KMM323" s="159"/>
      <c r="KMN323" s="159"/>
      <c r="KMO323" s="159"/>
      <c r="KMP323" s="159"/>
      <c r="KMQ323" s="159"/>
      <c r="KMR323" s="159"/>
      <c r="KMS323" s="159"/>
      <c r="KMT323" s="159"/>
      <c r="KMU323" s="159"/>
      <c r="KMV323" s="159"/>
      <c r="KMW323" s="159"/>
      <c r="KMX323" s="159"/>
      <c r="KMY323" s="159"/>
      <c r="KMZ323" s="159"/>
      <c r="KNA323" s="159"/>
      <c r="KNB323" s="159"/>
      <c r="KNC323" s="159"/>
      <c r="KND323" s="159"/>
      <c r="KNE323" s="159"/>
      <c r="KNF323" s="159"/>
      <c r="KNG323" s="159"/>
      <c r="KNH323" s="159"/>
      <c r="KNI323" s="159"/>
      <c r="KNJ323" s="159"/>
      <c r="KNK323" s="159"/>
      <c r="KNL323" s="159"/>
      <c r="KNM323" s="159"/>
      <c r="KNN323" s="159"/>
      <c r="KNO323" s="159"/>
      <c r="KNP323" s="159"/>
      <c r="KNQ323" s="159"/>
      <c r="KNR323" s="159"/>
      <c r="KNS323" s="159"/>
      <c r="KNT323" s="159"/>
      <c r="KNU323" s="159"/>
      <c r="KNV323" s="159"/>
      <c r="KNW323" s="159"/>
      <c r="KNX323" s="159"/>
      <c r="KNY323" s="159"/>
      <c r="KNZ323" s="159"/>
      <c r="KOA323" s="159"/>
      <c r="KOB323" s="159"/>
      <c r="KOC323" s="159"/>
      <c r="KOD323" s="159"/>
      <c r="KOE323" s="159"/>
      <c r="KOF323" s="159"/>
      <c r="KOG323" s="159"/>
      <c r="KOH323" s="159"/>
      <c r="KOI323" s="159"/>
      <c r="KOJ323" s="159"/>
      <c r="KOK323" s="159"/>
      <c r="KOL323" s="159"/>
      <c r="KOM323" s="159"/>
      <c r="KON323" s="159"/>
      <c r="KOO323" s="159"/>
      <c r="KOP323" s="159"/>
      <c r="KOQ323" s="159"/>
      <c r="KOR323" s="159"/>
      <c r="KOS323" s="159"/>
      <c r="KOT323" s="159"/>
      <c r="KOU323" s="159"/>
      <c r="KOV323" s="159"/>
      <c r="KOW323" s="159"/>
      <c r="KOX323" s="159"/>
      <c r="KOY323" s="159"/>
      <c r="KOZ323" s="159"/>
      <c r="KPA323" s="159"/>
      <c r="KPB323" s="159"/>
      <c r="KPC323" s="159"/>
      <c r="KPD323" s="159"/>
      <c r="KPE323" s="159"/>
      <c r="KPF323" s="159"/>
      <c r="KPG323" s="159"/>
      <c r="KPH323" s="159"/>
      <c r="KPI323" s="159"/>
      <c r="KPJ323" s="159"/>
      <c r="KPK323" s="159"/>
      <c r="KPL323" s="159"/>
      <c r="KPM323" s="159"/>
      <c r="KPN323" s="159"/>
      <c r="KPO323" s="159"/>
      <c r="KPP323" s="159"/>
      <c r="KPQ323" s="159"/>
      <c r="KPR323" s="159"/>
      <c r="KPS323" s="159"/>
      <c r="KPT323" s="159"/>
      <c r="KPU323" s="159"/>
      <c r="KPV323" s="159"/>
      <c r="KPW323" s="159"/>
      <c r="KPX323" s="159"/>
      <c r="KPY323" s="159"/>
      <c r="KPZ323" s="159"/>
      <c r="KQA323" s="159"/>
      <c r="KQB323" s="159"/>
      <c r="KQC323" s="159"/>
      <c r="KQD323" s="159"/>
      <c r="KQE323" s="159"/>
      <c r="KQF323" s="159"/>
      <c r="KQG323" s="159"/>
      <c r="KQH323" s="159"/>
      <c r="KQI323" s="159"/>
      <c r="KQJ323" s="159"/>
      <c r="KQK323" s="159"/>
      <c r="KQL323" s="159"/>
      <c r="KQM323" s="159"/>
      <c r="KQN323" s="159"/>
      <c r="KQO323" s="159"/>
      <c r="KQP323" s="159"/>
      <c r="KQQ323" s="159"/>
      <c r="KQR323" s="159"/>
      <c r="KQS323" s="159"/>
      <c r="KQT323" s="159"/>
      <c r="KQU323" s="159"/>
      <c r="KQV323" s="159"/>
      <c r="KQW323" s="159"/>
      <c r="KQX323" s="159"/>
      <c r="KQY323" s="159"/>
      <c r="KQZ323" s="159"/>
      <c r="KRA323" s="159"/>
      <c r="KRB323" s="159"/>
      <c r="KRC323" s="159"/>
      <c r="KRD323" s="159"/>
      <c r="KRE323" s="159"/>
      <c r="KRF323" s="159"/>
      <c r="KRG323" s="159"/>
      <c r="KRH323" s="159"/>
      <c r="KRI323" s="159"/>
      <c r="KRJ323" s="159"/>
      <c r="KRK323" s="159"/>
      <c r="KRL323" s="159"/>
      <c r="KRM323" s="159"/>
      <c r="KRN323" s="159"/>
      <c r="KRO323" s="159"/>
      <c r="KRP323" s="159"/>
      <c r="KRQ323" s="159"/>
      <c r="KRR323" s="159"/>
      <c r="KRS323" s="159"/>
      <c r="KRT323" s="159"/>
      <c r="KRU323" s="159"/>
      <c r="KRV323" s="159"/>
      <c r="KRW323" s="159"/>
      <c r="KRX323" s="159"/>
      <c r="KRY323" s="159"/>
      <c r="KRZ323" s="159"/>
      <c r="KSA323" s="159"/>
      <c r="KSB323" s="159"/>
      <c r="KSC323" s="159"/>
      <c r="KSD323" s="159"/>
      <c r="KSE323" s="159"/>
      <c r="KSF323" s="159"/>
      <c r="KSG323" s="159"/>
      <c r="KSH323" s="159"/>
      <c r="KSI323" s="159"/>
      <c r="KSJ323" s="159"/>
      <c r="KSK323" s="159"/>
      <c r="KSL323" s="159"/>
      <c r="KSM323" s="159"/>
      <c r="KSN323" s="159"/>
      <c r="KSO323" s="159"/>
      <c r="KSP323" s="159"/>
      <c r="KSQ323" s="159"/>
      <c r="KSR323" s="159"/>
      <c r="KSS323" s="159"/>
      <c r="KST323" s="159"/>
      <c r="KSU323" s="159"/>
      <c r="KSV323" s="159"/>
      <c r="KSW323" s="159"/>
      <c r="KSX323" s="159"/>
      <c r="KSY323" s="159"/>
      <c r="KSZ323" s="159"/>
      <c r="KTA323" s="159"/>
      <c r="KTB323" s="159"/>
      <c r="KTC323" s="159"/>
      <c r="KTD323" s="159"/>
      <c r="KTE323" s="159"/>
      <c r="KTF323" s="159"/>
      <c r="KTG323" s="159"/>
      <c r="KTH323" s="159"/>
      <c r="KTI323" s="159"/>
      <c r="KTJ323" s="159"/>
      <c r="KTK323" s="159"/>
      <c r="KTL323" s="159"/>
      <c r="KTM323" s="159"/>
      <c r="KTN323" s="159"/>
      <c r="KTO323" s="159"/>
      <c r="KTP323" s="159"/>
      <c r="KTQ323" s="159"/>
      <c r="KTR323" s="159"/>
      <c r="KTS323" s="159"/>
      <c r="KTT323" s="159"/>
      <c r="KTU323" s="159"/>
      <c r="KTV323" s="159"/>
      <c r="KTW323" s="159"/>
      <c r="KTX323" s="159"/>
      <c r="KTY323" s="159"/>
      <c r="KTZ323" s="159"/>
      <c r="KUA323" s="159"/>
      <c r="KUB323" s="159"/>
      <c r="KUC323" s="159"/>
      <c r="KUD323" s="159"/>
      <c r="KUE323" s="159"/>
      <c r="KUF323" s="159"/>
      <c r="KUG323" s="159"/>
      <c r="KUH323" s="159"/>
      <c r="KUI323" s="159"/>
      <c r="KUJ323" s="159"/>
      <c r="KUK323" s="159"/>
      <c r="KUL323" s="159"/>
      <c r="KUM323" s="159"/>
      <c r="KUN323" s="159"/>
      <c r="KUO323" s="159"/>
      <c r="KUP323" s="159"/>
      <c r="KUQ323" s="159"/>
      <c r="KUR323" s="159"/>
      <c r="KUS323" s="159"/>
      <c r="KUT323" s="159"/>
      <c r="KUU323" s="159"/>
      <c r="KUV323" s="159"/>
      <c r="KUW323" s="159"/>
      <c r="KUX323" s="159"/>
      <c r="KUY323" s="159"/>
      <c r="KUZ323" s="159"/>
      <c r="KVA323" s="159"/>
      <c r="KVB323" s="159"/>
      <c r="KVC323" s="159"/>
      <c r="KVD323" s="159"/>
      <c r="KVE323" s="159"/>
      <c r="KVF323" s="159"/>
      <c r="KVG323" s="159"/>
      <c r="KVH323" s="159"/>
      <c r="KVI323" s="159"/>
      <c r="KVJ323" s="159"/>
      <c r="KVK323" s="159"/>
      <c r="KVL323" s="159"/>
      <c r="KVM323" s="159"/>
      <c r="KVN323" s="159"/>
      <c r="KVO323" s="159"/>
      <c r="KVP323" s="159"/>
      <c r="KVQ323" s="159"/>
      <c r="KVR323" s="159"/>
      <c r="KVS323" s="159"/>
      <c r="KVT323" s="159"/>
      <c r="KVU323" s="159"/>
      <c r="KVV323" s="159"/>
      <c r="KVW323" s="159"/>
      <c r="KVX323" s="159"/>
      <c r="KVY323" s="159"/>
      <c r="KVZ323" s="159"/>
      <c r="KWA323" s="159"/>
      <c r="KWB323" s="159"/>
      <c r="KWC323" s="159"/>
      <c r="KWD323" s="159"/>
      <c r="KWE323" s="159"/>
      <c r="KWF323" s="159"/>
      <c r="KWG323" s="159"/>
      <c r="KWH323" s="159"/>
      <c r="KWI323" s="159"/>
      <c r="KWJ323" s="159"/>
      <c r="KWK323" s="159"/>
      <c r="KWL323" s="159"/>
      <c r="KWM323" s="159"/>
      <c r="KWN323" s="159"/>
      <c r="KWO323" s="159"/>
      <c r="KWP323" s="159"/>
      <c r="KWQ323" s="159"/>
      <c r="KWR323" s="159"/>
      <c r="KWS323" s="159"/>
      <c r="KWT323" s="159"/>
      <c r="KWU323" s="159"/>
      <c r="KWV323" s="159"/>
      <c r="KWW323" s="159"/>
      <c r="KWX323" s="159"/>
      <c r="KWY323" s="159"/>
      <c r="KWZ323" s="159"/>
      <c r="KXA323" s="159"/>
      <c r="KXB323" s="159"/>
      <c r="KXC323" s="159"/>
      <c r="KXD323" s="159"/>
      <c r="KXE323" s="159"/>
      <c r="KXF323" s="159"/>
      <c r="KXG323" s="159"/>
      <c r="KXH323" s="159"/>
      <c r="KXI323" s="159"/>
      <c r="KXJ323" s="159"/>
      <c r="KXK323" s="159"/>
      <c r="KXL323" s="159"/>
      <c r="KXM323" s="159"/>
      <c r="KXN323" s="159"/>
      <c r="KXO323" s="159"/>
      <c r="KXP323" s="159"/>
      <c r="KXQ323" s="159"/>
      <c r="KXR323" s="159"/>
      <c r="KXS323" s="159"/>
      <c r="KXT323" s="159"/>
      <c r="KXU323" s="159"/>
      <c r="KXV323" s="159"/>
      <c r="KXW323" s="159"/>
      <c r="KXX323" s="159"/>
      <c r="KXY323" s="159"/>
      <c r="KXZ323" s="159"/>
      <c r="KYA323" s="159"/>
      <c r="KYB323" s="159"/>
      <c r="KYC323" s="159"/>
      <c r="KYD323" s="159"/>
      <c r="KYE323" s="159"/>
      <c r="KYF323" s="159"/>
      <c r="KYG323" s="159"/>
      <c r="KYH323" s="159"/>
      <c r="KYI323" s="159"/>
      <c r="KYJ323" s="159"/>
      <c r="KYK323" s="159"/>
      <c r="KYL323" s="159"/>
      <c r="KYM323" s="159"/>
      <c r="KYN323" s="159"/>
      <c r="KYO323" s="159"/>
      <c r="KYP323" s="159"/>
      <c r="KYQ323" s="159"/>
      <c r="KYR323" s="159"/>
      <c r="KYS323" s="159"/>
      <c r="KYT323" s="159"/>
      <c r="KYU323" s="159"/>
      <c r="KYV323" s="159"/>
      <c r="KYW323" s="159"/>
      <c r="KYX323" s="159"/>
      <c r="KYY323" s="159"/>
      <c r="KYZ323" s="159"/>
      <c r="KZA323" s="159"/>
      <c r="KZB323" s="159"/>
      <c r="KZC323" s="159"/>
      <c r="KZD323" s="159"/>
      <c r="KZE323" s="159"/>
      <c r="KZF323" s="159"/>
      <c r="KZG323" s="159"/>
      <c r="KZH323" s="159"/>
      <c r="KZI323" s="159"/>
      <c r="KZJ323" s="159"/>
      <c r="KZK323" s="159"/>
      <c r="KZL323" s="159"/>
      <c r="KZM323" s="159"/>
      <c r="KZN323" s="159"/>
      <c r="KZO323" s="159"/>
      <c r="KZP323" s="159"/>
      <c r="KZQ323" s="159"/>
      <c r="KZR323" s="159"/>
      <c r="KZS323" s="159"/>
      <c r="KZT323" s="159"/>
      <c r="KZU323" s="159"/>
      <c r="KZV323" s="159"/>
      <c r="KZW323" s="159"/>
      <c r="KZX323" s="159"/>
      <c r="KZY323" s="159"/>
      <c r="KZZ323" s="159"/>
      <c r="LAA323" s="159"/>
      <c r="LAB323" s="159"/>
      <c r="LAC323" s="159"/>
      <c r="LAD323" s="159"/>
      <c r="LAE323" s="159"/>
      <c r="LAF323" s="159"/>
      <c r="LAG323" s="159"/>
      <c r="LAH323" s="159"/>
      <c r="LAI323" s="159"/>
      <c r="LAJ323" s="159"/>
      <c r="LAK323" s="159"/>
      <c r="LAL323" s="159"/>
      <c r="LAM323" s="159"/>
      <c r="LAN323" s="159"/>
      <c r="LAO323" s="159"/>
      <c r="LAP323" s="159"/>
      <c r="LAQ323" s="159"/>
      <c r="LAR323" s="159"/>
      <c r="LAS323" s="159"/>
      <c r="LAT323" s="159"/>
      <c r="LAU323" s="159"/>
      <c r="LAV323" s="159"/>
      <c r="LAW323" s="159"/>
      <c r="LAX323" s="159"/>
      <c r="LAY323" s="159"/>
      <c r="LAZ323" s="159"/>
      <c r="LBA323" s="159"/>
      <c r="LBB323" s="159"/>
      <c r="LBC323" s="159"/>
      <c r="LBD323" s="159"/>
      <c r="LBE323" s="159"/>
      <c r="LBF323" s="159"/>
      <c r="LBG323" s="159"/>
      <c r="LBH323" s="159"/>
      <c r="LBI323" s="159"/>
      <c r="LBJ323" s="159"/>
      <c r="LBK323" s="159"/>
      <c r="LBL323" s="159"/>
      <c r="LBM323" s="159"/>
      <c r="LBN323" s="159"/>
      <c r="LBO323" s="159"/>
      <c r="LBP323" s="159"/>
      <c r="LBQ323" s="159"/>
      <c r="LBR323" s="159"/>
      <c r="LBS323" s="159"/>
      <c r="LBT323" s="159"/>
      <c r="LBU323" s="159"/>
      <c r="LBV323" s="159"/>
      <c r="LBW323" s="159"/>
      <c r="LBX323" s="159"/>
      <c r="LBY323" s="159"/>
      <c r="LBZ323" s="159"/>
      <c r="LCA323" s="159"/>
      <c r="LCB323" s="159"/>
      <c r="LCC323" s="159"/>
      <c r="LCD323" s="159"/>
      <c r="LCE323" s="159"/>
      <c r="LCF323" s="159"/>
      <c r="LCG323" s="159"/>
      <c r="LCH323" s="159"/>
      <c r="LCI323" s="159"/>
      <c r="LCJ323" s="159"/>
      <c r="LCK323" s="159"/>
      <c r="LCL323" s="159"/>
      <c r="LCM323" s="159"/>
      <c r="LCN323" s="159"/>
      <c r="LCO323" s="159"/>
      <c r="LCP323" s="159"/>
      <c r="LCQ323" s="159"/>
      <c r="LCR323" s="159"/>
      <c r="LCS323" s="159"/>
      <c r="LCT323" s="159"/>
      <c r="LCU323" s="159"/>
      <c r="LCV323" s="159"/>
      <c r="LCW323" s="159"/>
      <c r="LCX323" s="159"/>
      <c r="LCY323" s="159"/>
      <c r="LCZ323" s="159"/>
      <c r="LDA323" s="159"/>
      <c r="LDB323" s="159"/>
      <c r="LDC323" s="159"/>
      <c r="LDD323" s="159"/>
      <c r="LDE323" s="159"/>
      <c r="LDF323" s="159"/>
      <c r="LDG323" s="159"/>
      <c r="LDH323" s="159"/>
      <c r="LDI323" s="159"/>
      <c r="LDJ323" s="159"/>
      <c r="LDK323" s="159"/>
      <c r="LDL323" s="159"/>
      <c r="LDM323" s="159"/>
      <c r="LDN323" s="159"/>
      <c r="LDO323" s="159"/>
      <c r="LDP323" s="159"/>
      <c r="LDQ323" s="159"/>
      <c r="LDR323" s="159"/>
      <c r="LDS323" s="159"/>
      <c r="LDT323" s="159"/>
      <c r="LDU323" s="159"/>
      <c r="LDV323" s="159"/>
      <c r="LDW323" s="159"/>
      <c r="LDX323" s="159"/>
      <c r="LDY323" s="159"/>
      <c r="LDZ323" s="159"/>
      <c r="LEA323" s="159"/>
      <c r="LEB323" s="159"/>
      <c r="LEC323" s="159"/>
      <c r="LED323" s="159"/>
      <c r="LEE323" s="159"/>
      <c r="LEF323" s="159"/>
      <c r="LEG323" s="159"/>
      <c r="LEH323" s="159"/>
      <c r="LEI323" s="159"/>
      <c r="LEJ323" s="159"/>
      <c r="LEK323" s="159"/>
      <c r="LEL323" s="159"/>
      <c r="LEM323" s="159"/>
      <c r="LEN323" s="159"/>
      <c r="LEO323" s="159"/>
      <c r="LEP323" s="159"/>
      <c r="LEQ323" s="159"/>
      <c r="LER323" s="159"/>
      <c r="LES323" s="159"/>
      <c r="LET323" s="159"/>
      <c r="LEU323" s="159"/>
      <c r="LEV323" s="159"/>
      <c r="LEW323" s="159"/>
      <c r="LEX323" s="159"/>
      <c r="LEY323" s="159"/>
      <c r="LEZ323" s="159"/>
      <c r="LFA323" s="159"/>
      <c r="LFB323" s="159"/>
      <c r="LFC323" s="159"/>
      <c r="LFD323" s="159"/>
      <c r="LFE323" s="159"/>
      <c r="LFF323" s="159"/>
      <c r="LFG323" s="159"/>
      <c r="LFH323" s="159"/>
      <c r="LFI323" s="159"/>
      <c r="LFJ323" s="159"/>
      <c r="LFK323" s="159"/>
      <c r="LFL323" s="159"/>
      <c r="LFM323" s="159"/>
      <c r="LFN323" s="159"/>
      <c r="LFO323" s="159"/>
      <c r="LFP323" s="159"/>
      <c r="LFQ323" s="159"/>
      <c r="LFR323" s="159"/>
      <c r="LFS323" s="159"/>
      <c r="LFT323" s="159"/>
      <c r="LFU323" s="159"/>
      <c r="LFV323" s="159"/>
      <c r="LFW323" s="159"/>
      <c r="LFX323" s="159"/>
      <c r="LFY323" s="159"/>
      <c r="LFZ323" s="159"/>
      <c r="LGA323" s="159"/>
      <c r="LGB323" s="159"/>
      <c r="LGC323" s="159"/>
      <c r="LGD323" s="159"/>
      <c r="LGE323" s="159"/>
      <c r="LGF323" s="159"/>
      <c r="LGG323" s="159"/>
      <c r="LGH323" s="159"/>
      <c r="LGI323" s="159"/>
      <c r="LGJ323" s="159"/>
      <c r="LGK323" s="159"/>
      <c r="LGL323" s="159"/>
      <c r="LGM323" s="159"/>
      <c r="LGN323" s="159"/>
      <c r="LGO323" s="159"/>
      <c r="LGP323" s="159"/>
      <c r="LGQ323" s="159"/>
      <c r="LGR323" s="159"/>
      <c r="LGS323" s="159"/>
      <c r="LGT323" s="159"/>
      <c r="LGU323" s="159"/>
      <c r="LGV323" s="159"/>
      <c r="LGW323" s="159"/>
      <c r="LGX323" s="159"/>
      <c r="LGY323" s="159"/>
      <c r="LGZ323" s="159"/>
      <c r="LHA323" s="159"/>
      <c r="LHB323" s="159"/>
      <c r="LHC323" s="159"/>
      <c r="LHD323" s="159"/>
      <c r="LHE323" s="159"/>
      <c r="LHF323" s="159"/>
      <c r="LHG323" s="159"/>
      <c r="LHH323" s="159"/>
      <c r="LHI323" s="159"/>
      <c r="LHJ323" s="159"/>
      <c r="LHK323" s="159"/>
      <c r="LHL323" s="159"/>
      <c r="LHM323" s="159"/>
      <c r="LHN323" s="159"/>
      <c r="LHO323" s="159"/>
      <c r="LHP323" s="159"/>
      <c r="LHQ323" s="159"/>
      <c r="LHR323" s="159"/>
      <c r="LHS323" s="159"/>
      <c r="LHT323" s="159"/>
      <c r="LHU323" s="159"/>
      <c r="LHV323" s="159"/>
      <c r="LHW323" s="159"/>
      <c r="LHX323" s="159"/>
      <c r="LHY323" s="159"/>
      <c r="LHZ323" s="159"/>
      <c r="LIA323" s="159"/>
      <c r="LIB323" s="159"/>
      <c r="LIC323" s="159"/>
      <c r="LID323" s="159"/>
      <c r="LIE323" s="159"/>
      <c r="LIF323" s="159"/>
      <c r="LIG323" s="159"/>
      <c r="LIH323" s="159"/>
      <c r="LII323" s="159"/>
      <c r="LIJ323" s="159"/>
      <c r="LIK323" s="159"/>
      <c r="LIL323" s="159"/>
      <c r="LIM323" s="159"/>
      <c r="LIN323" s="159"/>
      <c r="LIO323" s="159"/>
      <c r="LIP323" s="159"/>
      <c r="LIQ323" s="159"/>
      <c r="LIR323" s="159"/>
      <c r="LIS323" s="159"/>
      <c r="LIT323" s="159"/>
      <c r="LIU323" s="159"/>
      <c r="LIV323" s="159"/>
      <c r="LIW323" s="159"/>
      <c r="LIX323" s="159"/>
      <c r="LIY323" s="159"/>
      <c r="LIZ323" s="159"/>
      <c r="LJA323" s="159"/>
      <c r="LJB323" s="159"/>
      <c r="LJC323" s="159"/>
      <c r="LJD323" s="159"/>
      <c r="LJE323" s="159"/>
      <c r="LJF323" s="159"/>
      <c r="LJG323" s="159"/>
      <c r="LJH323" s="159"/>
      <c r="LJI323" s="159"/>
      <c r="LJJ323" s="159"/>
      <c r="LJK323" s="159"/>
      <c r="LJL323" s="159"/>
      <c r="LJM323" s="159"/>
      <c r="LJN323" s="159"/>
      <c r="LJO323" s="159"/>
      <c r="LJP323" s="159"/>
      <c r="LJQ323" s="159"/>
      <c r="LJR323" s="159"/>
      <c r="LJS323" s="159"/>
      <c r="LJT323" s="159"/>
      <c r="LJU323" s="159"/>
      <c r="LJV323" s="159"/>
      <c r="LJW323" s="159"/>
      <c r="LJX323" s="159"/>
      <c r="LJY323" s="159"/>
      <c r="LJZ323" s="159"/>
      <c r="LKA323" s="159"/>
      <c r="LKB323" s="159"/>
      <c r="LKC323" s="159"/>
      <c r="LKD323" s="159"/>
      <c r="LKE323" s="159"/>
      <c r="LKF323" s="159"/>
      <c r="LKG323" s="159"/>
      <c r="LKH323" s="159"/>
      <c r="LKI323" s="159"/>
      <c r="LKJ323" s="159"/>
      <c r="LKK323" s="159"/>
      <c r="LKL323" s="159"/>
      <c r="LKM323" s="159"/>
      <c r="LKN323" s="159"/>
      <c r="LKO323" s="159"/>
      <c r="LKP323" s="159"/>
      <c r="LKQ323" s="159"/>
      <c r="LKR323" s="159"/>
      <c r="LKS323" s="159"/>
      <c r="LKT323" s="159"/>
      <c r="LKU323" s="159"/>
      <c r="LKV323" s="159"/>
      <c r="LKW323" s="159"/>
      <c r="LKX323" s="159"/>
      <c r="LKY323" s="159"/>
      <c r="LKZ323" s="159"/>
      <c r="LLA323" s="159"/>
      <c r="LLB323" s="159"/>
      <c r="LLC323" s="159"/>
      <c r="LLD323" s="159"/>
      <c r="LLE323" s="159"/>
      <c r="LLF323" s="159"/>
      <c r="LLG323" s="159"/>
      <c r="LLH323" s="159"/>
      <c r="LLI323" s="159"/>
      <c r="LLJ323" s="159"/>
      <c r="LLK323" s="159"/>
      <c r="LLL323" s="159"/>
      <c r="LLM323" s="159"/>
      <c r="LLN323" s="159"/>
      <c r="LLO323" s="159"/>
      <c r="LLP323" s="159"/>
      <c r="LLQ323" s="159"/>
      <c r="LLR323" s="159"/>
      <c r="LLS323" s="159"/>
      <c r="LLT323" s="159"/>
      <c r="LLU323" s="159"/>
      <c r="LLV323" s="159"/>
      <c r="LLW323" s="159"/>
      <c r="LLX323" s="159"/>
      <c r="LLY323" s="159"/>
      <c r="LLZ323" s="159"/>
      <c r="LMA323" s="159"/>
      <c r="LMB323" s="159"/>
      <c r="LMC323" s="159"/>
      <c r="LMD323" s="159"/>
      <c r="LME323" s="159"/>
      <c r="LMF323" s="159"/>
      <c r="LMG323" s="159"/>
      <c r="LMH323" s="159"/>
      <c r="LMI323" s="159"/>
      <c r="LMJ323" s="159"/>
      <c r="LMK323" s="159"/>
      <c r="LML323" s="159"/>
      <c r="LMM323" s="159"/>
      <c r="LMN323" s="159"/>
      <c r="LMO323" s="159"/>
      <c r="LMP323" s="159"/>
      <c r="LMQ323" s="159"/>
      <c r="LMR323" s="159"/>
      <c r="LMS323" s="159"/>
      <c r="LMT323" s="159"/>
      <c r="LMU323" s="159"/>
      <c r="LMV323" s="159"/>
      <c r="LMW323" s="159"/>
      <c r="LMX323" s="159"/>
      <c r="LMY323" s="159"/>
      <c r="LMZ323" s="159"/>
      <c r="LNA323" s="159"/>
      <c r="LNB323" s="159"/>
      <c r="LNC323" s="159"/>
      <c r="LND323" s="159"/>
      <c r="LNE323" s="159"/>
      <c r="LNF323" s="159"/>
      <c r="LNG323" s="159"/>
      <c r="LNH323" s="159"/>
      <c r="LNI323" s="159"/>
      <c r="LNJ323" s="159"/>
      <c r="LNK323" s="159"/>
      <c r="LNL323" s="159"/>
      <c r="LNM323" s="159"/>
      <c r="LNN323" s="159"/>
      <c r="LNO323" s="159"/>
      <c r="LNP323" s="159"/>
      <c r="LNQ323" s="159"/>
      <c r="LNR323" s="159"/>
      <c r="LNS323" s="159"/>
      <c r="LNT323" s="159"/>
      <c r="LNU323" s="159"/>
      <c r="LNV323" s="159"/>
      <c r="LNW323" s="159"/>
      <c r="LNX323" s="159"/>
      <c r="LNY323" s="159"/>
      <c r="LNZ323" s="159"/>
      <c r="LOA323" s="159"/>
      <c r="LOB323" s="159"/>
      <c r="LOC323" s="159"/>
      <c r="LOD323" s="159"/>
      <c r="LOE323" s="159"/>
      <c r="LOF323" s="159"/>
      <c r="LOG323" s="159"/>
      <c r="LOH323" s="159"/>
      <c r="LOI323" s="159"/>
      <c r="LOJ323" s="159"/>
      <c r="LOK323" s="159"/>
      <c r="LOL323" s="159"/>
      <c r="LOM323" s="159"/>
      <c r="LON323" s="159"/>
      <c r="LOO323" s="159"/>
      <c r="LOP323" s="159"/>
      <c r="LOQ323" s="159"/>
      <c r="LOR323" s="159"/>
      <c r="LOS323" s="159"/>
      <c r="LOT323" s="159"/>
      <c r="LOU323" s="159"/>
      <c r="LOV323" s="159"/>
      <c r="LOW323" s="159"/>
      <c r="LOX323" s="159"/>
      <c r="LOY323" s="159"/>
      <c r="LOZ323" s="159"/>
      <c r="LPA323" s="159"/>
      <c r="LPB323" s="159"/>
      <c r="LPC323" s="159"/>
      <c r="LPD323" s="159"/>
      <c r="LPE323" s="159"/>
      <c r="LPF323" s="159"/>
      <c r="LPG323" s="159"/>
      <c r="LPH323" s="159"/>
      <c r="LPI323" s="159"/>
      <c r="LPJ323" s="159"/>
      <c r="LPK323" s="159"/>
      <c r="LPL323" s="159"/>
      <c r="LPM323" s="159"/>
      <c r="LPN323" s="159"/>
      <c r="LPO323" s="159"/>
      <c r="LPP323" s="159"/>
      <c r="LPQ323" s="159"/>
      <c r="LPR323" s="159"/>
      <c r="LPS323" s="159"/>
      <c r="LPT323" s="159"/>
      <c r="LPU323" s="159"/>
      <c r="LPV323" s="159"/>
      <c r="LPW323" s="159"/>
      <c r="LPX323" s="159"/>
      <c r="LPY323" s="159"/>
      <c r="LPZ323" s="159"/>
      <c r="LQA323" s="159"/>
      <c r="LQB323" s="159"/>
      <c r="LQC323" s="159"/>
      <c r="LQD323" s="159"/>
      <c r="LQE323" s="159"/>
      <c r="LQF323" s="159"/>
      <c r="LQG323" s="159"/>
      <c r="LQH323" s="159"/>
      <c r="LQI323" s="159"/>
      <c r="LQJ323" s="159"/>
      <c r="LQK323" s="159"/>
      <c r="LQL323" s="159"/>
      <c r="LQM323" s="159"/>
      <c r="LQN323" s="159"/>
      <c r="LQO323" s="159"/>
      <c r="LQP323" s="159"/>
      <c r="LQQ323" s="159"/>
      <c r="LQR323" s="159"/>
      <c r="LQS323" s="159"/>
      <c r="LQT323" s="159"/>
      <c r="LQU323" s="159"/>
      <c r="LQV323" s="159"/>
      <c r="LQW323" s="159"/>
      <c r="LQX323" s="159"/>
      <c r="LQY323" s="159"/>
      <c r="LQZ323" s="159"/>
      <c r="LRA323" s="159"/>
      <c r="LRB323" s="159"/>
      <c r="LRC323" s="159"/>
      <c r="LRD323" s="159"/>
      <c r="LRE323" s="159"/>
      <c r="LRF323" s="159"/>
      <c r="LRG323" s="159"/>
      <c r="LRH323" s="159"/>
      <c r="LRI323" s="159"/>
      <c r="LRJ323" s="159"/>
      <c r="LRK323" s="159"/>
      <c r="LRL323" s="159"/>
      <c r="LRM323" s="159"/>
      <c r="LRN323" s="159"/>
      <c r="LRO323" s="159"/>
      <c r="LRP323" s="159"/>
      <c r="LRQ323" s="159"/>
      <c r="LRR323" s="159"/>
      <c r="LRS323" s="159"/>
      <c r="LRT323" s="159"/>
      <c r="LRU323" s="159"/>
      <c r="LRV323" s="159"/>
      <c r="LRW323" s="159"/>
      <c r="LRX323" s="159"/>
      <c r="LRY323" s="159"/>
      <c r="LRZ323" s="159"/>
      <c r="LSA323" s="159"/>
      <c r="LSB323" s="159"/>
      <c r="LSC323" s="159"/>
      <c r="LSD323" s="159"/>
      <c r="LSE323" s="159"/>
      <c r="LSF323" s="159"/>
      <c r="LSG323" s="159"/>
      <c r="LSH323" s="159"/>
      <c r="LSI323" s="159"/>
      <c r="LSJ323" s="159"/>
      <c r="LSK323" s="159"/>
      <c r="LSL323" s="159"/>
      <c r="LSM323" s="159"/>
      <c r="LSN323" s="159"/>
      <c r="LSO323" s="159"/>
      <c r="LSP323" s="159"/>
      <c r="LSQ323" s="159"/>
      <c r="LSR323" s="159"/>
      <c r="LSS323" s="159"/>
      <c r="LST323" s="159"/>
      <c r="LSU323" s="159"/>
      <c r="LSV323" s="159"/>
      <c r="LSW323" s="159"/>
      <c r="LSX323" s="159"/>
      <c r="LSY323" s="159"/>
      <c r="LSZ323" s="159"/>
      <c r="LTA323" s="159"/>
      <c r="LTB323" s="159"/>
      <c r="LTC323" s="159"/>
      <c r="LTD323" s="159"/>
      <c r="LTE323" s="159"/>
      <c r="LTF323" s="159"/>
      <c r="LTG323" s="159"/>
      <c r="LTH323" s="159"/>
      <c r="LTI323" s="159"/>
      <c r="LTJ323" s="159"/>
      <c r="LTK323" s="159"/>
      <c r="LTL323" s="159"/>
      <c r="LTM323" s="159"/>
      <c r="LTN323" s="159"/>
      <c r="LTO323" s="159"/>
      <c r="LTP323" s="159"/>
      <c r="LTQ323" s="159"/>
      <c r="LTR323" s="159"/>
      <c r="LTS323" s="159"/>
      <c r="LTT323" s="159"/>
      <c r="LTU323" s="159"/>
      <c r="LTV323" s="159"/>
      <c r="LTW323" s="159"/>
      <c r="LTX323" s="159"/>
      <c r="LTY323" s="159"/>
      <c r="LTZ323" s="159"/>
      <c r="LUA323" s="159"/>
      <c r="LUB323" s="159"/>
      <c r="LUC323" s="159"/>
      <c r="LUD323" s="159"/>
      <c r="LUE323" s="159"/>
      <c r="LUF323" s="159"/>
      <c r="LUG323" s="159"/>
      <c r="LUH323" s="159"/>
      <c r="LUI323" s="159"/>
      <c r="LUJ323" s="159"/>
      <c r="LUK323" s="159"/>
      <c r="LUL323" s="159"/>
      <c r="LUM323" s="159"/>
      <c r="LUN323" s="159"/>
      <c r="LUO323" s="159"/>
      <c r="LUP323" s="159"/>
      <c r="LUQ323" s="159"/>
      <c r="LUR323" s="159"/>
      <c r="LUS323" s="159"/>
      <c r="LUT323" s="159"/>
      <c r="LUU323" s="159"/>
      <c r="LUV323" s="159"/>
      <c r="LUW323" s="159"/>
      <c r="LUX323" s="159"/>
      <c r="LUY323" s="159"/>
      <c r="LUZ323" s="159"/>
      <c r="LVA323" s="159"/>
      <c r="LVB323" s="159"/>
      <c r="LVC323" s="159"/>
      <c r="LVD323" s="159"/>
      <c r="LVE323" s="159"/>
      <c r="LVF323" s="159"/>
      <c r="LVG323" s="159"/>
      <c r="LVH323" s="159"/>
      <c r="LVI323" s="159"/>
      <c r="LVJ323" s="159"/>
      <c r="LVK323" s="159"/>
      <c r="LVL323" s="159"/>
      <c r="LVM323" s="159"/>
      <c r="LVN323" s="159"/>
      <c r="LVO323" s="159"/>
      <c r="LVP323" s="159"/>
      <c r="LVQ323" s="159"/>
      <c r="LVR323" s="159"/>
      <c r="LVS323" s="159"/>
      <c r="LVT323" s="159"/>
      <c r="LVU323" s="159"/>
      <c r="LVV323" s="159"/>
      <c r="LVW323" s="159"/>
      <c r="LVX323" s="159"/>
      <c r="LVY323" s="159"/>
      <c r="LVZ323" s="159"/>
      <c r="LWA323" s="159"/>
      <c r="LWB323" s="159"/>
      <c r="LWC323" s="159"/>
      <c r="LWD323" s="159"/>
      <c r="LWE323" s="159"/>
      <c r="LWF323" s="159"/>
      <c r="LWG323" s="159"/>
      <c r="LWH323" s="159"/>
      <c r="LWI323" s="159"/>
      <c r="LWJ323" s="159"/>
      <c r="LWK323" s="159"/>
      <c r="LWL323" s="159"/>
      <c r="LWM323" s="159"/>
      <c r="LWN323" s="159"/>
      <c r="LWO323" s="159"/>
      <c r="LWP323" s="159"/>
      <c r="LWQ323" s="159"/>
      <c r="LWR323" s="159"/>
      <c r="LWS323" s="159"/>
      <c r="LWT323" s="159"/>
      <c r="LWU323" s="159"/>
      <c r="LWV323" s="159"/>
      <c r="LWW323" s="159"/>
      <c r="LWX323" s="159"/>
      <c r="LWY323" s="159"/>
      <c r="LWZ323" s="159"/>
      <c r="LXA323" s="159"/>
      <c r="LXB323" s="159"/>
      <c r="LXC323" s="159"/>
      <c r="LXD323" s="159"/>
      <c r="LXE323" s="159"/>
      <c r="LXF323" s="159"/>
      <c r="LXG323" s="159"/>
      <c r="LXH323" s="159"/>
      <c r="LXI323" s="159"/>
      <c r="LXJ323" s="159"/>
      <c r="LXK323" s="159"/>
      <c r="LXL323" s="159"/>
      <c r="LXM323" s="159"/>
      <c r="LXN323" s="159"/>
      <c r="LXO323" s="159"/>
      <c r="LXP323" s="159"/>
      <c r="LXQ323" s="159"/>
      <c r="LXR323" s="159"/>
      <c r="LXS323" s="159"/>
      <c r="LXT323" s="159"/>
      <c r="LXU323" s="159"/>
      <c r="LXV323" s="159"/>
      <c r="LXW323" s="159"/>
      <c r="LXX323" s="159"/>
      <c r="LXY323" s="159"/>
      <c r="LXZ323" s="159"/>
      <c r="LYA323" s="159"/>
      <c r="LYB323" s="159"/>
      <c r="LYC323" s="159"/>
      <c r="LYD323" s="159"/>
      <c r="LYE323" s="159"/>
      <c r="LYF323" s="159"/>
      <c r="LYG323" s="159"/>
      <c r="LYH323" s="159"/>
      <c r="LYI323" s="159"/>
      <c r="LYJ323" s="159"/>
      <c r="LYK323" s="159"/>
      <c r="LYL323" s="159"/>
      <c r="LYM323" s="159"/>
      <c r="LYN323" s="159"/>
      <c r="LYO323" s="159"/>
      <c r="LYP323" s="159"/>
      <c r="LYQ323" s="159"/>
      <c r="LYR323" s="159"/>
      <c r="LYS323" s="159"/>
      <c r="LYT323" s="159"/>
      <c r="LYU323" s="159"/>
      <c r="LYV323" s="159"/>
      <c r="LYW323" s="159"/>
      <c r="LYX323" s="159"/>
      <c r="LYY323" s="159"/>
      <c r="LYZ323" s="159"/>
      <c r="LZA323" s="159"/>
      <c r="LZB323" s="159"/>
      <c r="LZC323" s="159"/>
      <c r="LZD323" s="159"/>
      <c r="LZE323" s="159"/>
      <c r="LZF323" s="159"/>
      <c r="LZG323" s="159"/>
      <c r="LZH323" s="159"/>
      <c r="LZI323" s="159"/>
      <c r="LZJ323" s="159"/>
      <c r="LZK323" s="159"/>
      <c r="LZL323" s="159"/>
      <c r="LZM323" s="159"/>
      <c r="LZN323" s="159"/>
      <c r="LZO323" s="159"/>
      <c r="LZP323" s="159"/>
      <c r="LZQ323" s="159"/>
      <c r="LZR323" s="159"/>
      <c r="LZS323" s="159"/>
      <c r="LZT323" s="159"/>
      <c r="LZU323" s="159"/>
      <c r="LZV323" s="159"/>
      <c r="LZW323" s="159"/>
      <c r="LZX323" s="159"/>
      <c r="LZY323" s="159"/>
      <c r="LZZ323" s="159"/>
      <c r="MAA323" s="159"/>
      <c r="MAB323" s="159"/>
      <c r="MAC323" s="159"/>
      <c r="MAD323" s="159"/>
      <c r="MAE323" s="159"/>
      <c r="MAF323" s="159"/>
      <c r="MAG323" s="159"/>
      <c r="MAH323" s="159"/>
      <c r="MAI323" s="159"/>
      <c r="MAJ323" s="159"/>
      <c r="MAK323" s="159"/>
      <c r="MAL323" s="159"/>
      <c r="MAM323" s="159"/>
      <c r="MAN323" s="159"/>
      <c r="MAO323" s="159"/>
      <c r="MAP323" s="159"/>
      <c r="MAQ323" s="159"/>
      <c r="MAR323" s="159"/>
      <c r="MAS323" s="159"/>
      <c r="MAT323" s="159"/>
      <c r="MAU323" s="159"/>
      <c r="MAV323" s="159"/>
      <c r="MAW323" s="159"/>
      <c r="MAX323" s="159"/>
      <c r="MAY323" s="159"/>
      <c r="MAZ323" s="159"/>
      <c r="MBA323" s="159"/>
      <c r="MBB323" s="159"/>
      <c r="MBC323" s="159"/>
      <c r="MBD323" s="159"/>
      <c r="MBE323" s="159"/>
      <c r="MBF323" s="159"/>
      <c r="MBG323" s="159"/>
      <c r="MBH323" s="159"/>
      <c r="MBI323" s="159"/>
      <c r="MBJ323" s="159"/>
      <c r="MBK323" s="159"/>
      <c r="MBL323" s="159"/>
      <c r="MBM323" s="159"/>
      <c r="MBN323" s="159"/>
      <c r="MBO323" s="159"/>
      <c r="MBP323" s="159"/>
      <c r="MBQ323" s="159"/>
      <c r="MBR323" s="159"/>
      <c r="MBS323" s="159"/>
      <c r="MBT323" s="159"/>
      <c r="MBU323" s="159"/>
      <c r="MBV323" s="159"/>
      <c r="MBW323" s="159"/>
      <c r="MBX323" s="159"/>
      <c r="MBY323" s="159"/>
      <c r="MBZ323" s="159"/>
      <c r="MCA323" s="159"/>
      <c r="MCB323" s="159"/>
      <c r="MCC323" s="159"/>
      <c r="MCD323" s="159"/>
      <c r="MCE323" s="159"/>
      <c r="MCF323" s="159"/>
      <c r="MCG323" s="159"/>
      <c r="MCH323" s="159"/>
      <c r="MCI323" s="159"/>
      <c r="MCJ323" s="159"/>
      <c r="MCK323" s="159"/>
      <c r="MCL323" s="159"/>
      <c r="MCM323" s="159"/>
      <c r="MCN323" s="159"/>
      <c r="MCO323" s="159"/>
      <c r="MCP323" s="159"/>
      <c r="MCQ323" s="159"/>
      <c r="MCR323" s="159"/>
      <c r="MCS323" s="159"/>
      <c r="MCT323" s="159"/>
      <c r="MCU323" s="159"/>
      <c r="MCV323" s="159"/>
      <c r="MCW323" s="159"/>
      <c r="MCX323" s="159"/>
      <c r="MCY323" s="159"/>
      <c r="MCZ323" s="159"/>
      <c r="MDA323" s="159"/>
      <c r="MDB323" s="159"/>
      <c r="MDC323" s="159"/>
      <c r="MDD323" s="159"/>
      <c r="MDE323" s="159"/>
      <c r="MDF323" s="159"/>
      <c r="MDG323" s="159"/>
      <c r="MDH323" s="159"/>
      <c r="MDI323" s="159"/>
      <c r="MDJ323" s="159"/>
      <c r="MDK323" s="159"/>
      <c r="MDL323" s="159"/>
      <c r="MDM323" s="159"/>
      <c r="MDN323" s="159"/>
      <c r="MDO323" s="159"/>
      <c r="MDP323" s="159"/>
      <c r="MDQ323" s="159"/>
      <c r="MDR323" s="159"/>
      <c r="MDS323" s="159"/>
      <c r="MDT323" s="159"/>
      <c r="MDU323" s="159"/>
      <c r="MDV323" s="159"/>
      <c r="MDW323" s="159"/>
      <c r="MDX323" s="159"/>
      <c r="MDY323" s="159"/>
      <c r="MDZ323" s="159"/>
      <c r="MEA323" s="159"/>
      <c r="MEB323" s="159"/>
      <c r="MEC323" s="159"/>
      <c r="MED323" s="159"/>
      <c r="MEE323" s="159"/>
      <c r="MEF323" s="159"/>
      <c r="MEG323" s="159"/>
      <c r="MEH323" s="159"/>
      <c r="MEI323" s="159"/>
      <c r="MEJ323" s="159"/>
      <c r="MEK323" s="159"/>
      <c r="MEL323" s="159"/>
      <c r="MEM323" s="159"/>
      <c r="MEN323" s="159"/>
      <c r="MEO323" s="159"/>
      <c r="MEP323" s="159"/>
      <c r="MEQ323" s="159"/>
      <c r="MER323" s="159"/>
      <c r="MES323" s="159"/>
      <c r="MET323" s="159"/>
      <c r="MEU323" s="159"/>
      <c r="MEV323" s="159"/>
      <c r="MEW323" s="159"/>
      <c r="MEX323" s="159"/>
      <c r="MEY323" s="159"/>
      <c r="MEZ323" s="159"/>
      <c r="MFA323" s="159"/>
      <c r="MFB323" s="159"/>
      <c r="MFC323" s="159"/>
      <c r="MFD323" s="159"/>
      <c r="MFE323" s="159"/>
      <c r="MFF323" s="159"/>
      <c r="MFG323" s="159"/>
      <c r="MFH323" s="159"/>
      <c r="MFI323" s="159"/>
      <c r="MFJ323" s="159"/>
      <c r="MFK323" s="159"/>
      <c r="MFL323" s="159"/>
      <c r="MFM323" s="159"/>
      <c r="MFN323" s="159"/>
      <c r="MFO323" s="159"/>
      <c r="MFP323" s="159"/>
      <c r="MFQ323" s="159"/>
      <c r="MFR323" s="159"/>
      <c r="MFS323" s="159"/>
      <c r="MFT323" s="159"/>
      <c r="MFU323" s="159"/>
      <c r="MFV323" s="159"/>
      <c r="MFW323" s="159"/>
      <c r="MFX323" s="159"/>
      <c r="MFY323" s="159"/>
      <c r="MFZ323" s="159"/>
      <c r="MGA323" s="159"/>
      <c r="MGB323" s="159"/>
      <c r="MGC323" s="159"/>
      <c r="MGD323" s="159"/>
      <c r="MGE323" s="159"/>
      <c r="MGF323" s="159"/>
      <c r="MGG323" s="159"/>
      <c r="MGH323" s="159"/>
      <c r="MGI323" s="159"/>
      <c r="MGJ323" s="159"/>
      <c r="MGK323" s="159"/>
      <c r="MGL323" s="159"/>
      <c r="MGM323" s="159"/>
      <c r="MGN323" s="159"/>
      <c r="MGO323" s="159"/>
      <c r="MGP323" s="159"/>
      <c r="MGQ323" s="159"/>
      <c r="MGR323" s="159"/>
      <c r="MGS323" s="159"/>
      <c r="MGT323" s="159"/>
      <c r="MGU323" s="159"/>
      <c r="MGV323" s="159"/>
      <c r="MGW323" s="159"/>
      <c r="MGX323" s="159"/>
      <c r="MGY323" s="159"/>
      <c r="MGZ323" s="159"/>
      <c r="MHA323" s="159"/>
      <c r="MHB323" s="159"/>
      <c r="MHC323" s="159"/>
      <c r="MHD323" s="159"/>
      <c r="MHE323" s="159"/>
      <c r="MHF323" s="159"/>
      <c r="MHG323" s="159"/>
      <c r="MHH323" s="159"/>
      <c r="MHI323" s="159"/>
      <c r="MHJ323" s="159"/>
      <c r="MHK323" s="159"/>
      <c r="MHL323" s="159"/>
      <c r="MHM323" s="159"/>
      <c r="MHN323" s="159"/>
      <c r="MHO323" s="159"/>
      <c r="MHP323" s="159"/>
      <c r="MHQ323" s="159"/>
      <c r="MHR323" s="159"/>
      <c r="MHS323" s="159"/>
      <c r="MHT323" s="159"/>
      <c r="MHU323" s="159"/>
      <c r="MHV323" s="159"/>
      <c r="MHW323" s="159"/>
      <c r="MHX323" s="159"/>
      <c r="MHY323" s="159"/>
      <c r="MHZ323" s="159"/>
      <c r="MIA323" s="159"/>
      <c r="MIB323" s="159"/>
      <c r="MIC323" s="159"/>
      <c r="MID323" s="159"/>
      <c r="MIE323" s="159"/>
      <c r="MIF323" s="159"/>
      <c r="MIG323" s="159"/>
      <c r="MIH323" s="159"/>
      <c r="MII323" s="159"/>
      <c r="MIJ323" s="159"/>
      <c r="MIK323" s="159"/>
      <c r="MIL323" s="159"/>
      <c r="MIM323" s="159"/>
      <c r="MIN323" s="159"/>
      <c r="MIO323" s="159"/>
      <c r="MIP323" s="159"/>
      <c r="MIQ323" s="159"/>
      <c r="MIR323" s="159"/>
      <c r="MIS323" s="159"/>
      <c r="MIT323" s="159"/>
      <c r="MIU323" s="159"/>
      <c r="MIV323" s="159"/>
      <c r="MIW323" s="159"/>
      <c r="MIX323" s="159"/>
      <c r="MIY323" s="159"/>
      <c r="MIZ323" s="159"/>
      <c r="MJA323" s="159"/>
      <c r="MJB323" s="159"/>
      <c r="MJC323" s="159"/>
      <c r="MJD323" s="159"/>
      <c r="MJE323" s="159"/>
      <c r="MJF323" s="159"/>
      <c r="MJG323" s="159"/>
      <c r="MJH323" s="159"/>
      <c r="MJI323" s="159"/>
      <c r="MJJ323" s="159"/>
      <c r="MJK323" s="159"/>
      <c r="MJL323" s="159"/>
      <c r="MJM323" s="159"/>
      <c r="MJN323" s="159"/>
      <c r="MJO323" s="159"/>
      <c r="MJP323" s="159"/>
      <c r="MJQ323" s="159"/>
      <c r="MJR323" s="159"/>
      <c r="MJS323" s="159"/>
      <c r="MJT323" s="159"/>
      <c r="MJU323" s="159"/>
      <c r="MJV323" s="159"/>
      <c r="MJW323" s="159"/>
      <c r="MJX323" s="159"/>
      <c r="MJY323" s="159"/>
      <c r="MJZ323" s="159"/>
      <c r="MKA323" s="159"/>
      <c r="MKB323" s="159"/>
      <c r="MKC323" s="159"/>
      <c r="MKD323" s="159"/>
      <c r="MKE323" s="159"/>
      <c r="MKF323" s="159"/>
      <c r="MKG323" s="159"/>
      <c r="MKH323" s="159"/>
      <c r="MKI323" s="159"/>
      <c r="MKJ323" s="159"/>
      <c r="MKK323" s="159"/>
      <c r="MKL323" s="159"/>
      <c r="MKM323" s="159"/>
      <c r="MKN323" s="159"/>
      <c r="MKO323" s="159"/>
      <c r="MKP323" s="159"/>
      <c r="MKQ323" s="159"/>
      <c r="MKR323" s="159"/>
      <c r="MKS323" s="159"/>
      <c r="MKT323" s="159"/>
      <c r="MKU323" s="159"/>
      <c r="MKV323" s="159"/>
      <c r="MKW323" s="159"/>
      <c r="MKX323" s="159"/>
      <c r="MKY323" s="159"/>
      <c r="MKZ323" s="159"/>
      <c r="MLA323" s="159"/>
      <c r="MLB323" s="159"/>
      <c r="MLC323" s="159"/>
      <c r="MLD323" s="159"/>
      <c r="MLE323" s="159"/>
      <c r="MLF323" s="159"/>
      <c r="MLG323" s="159"/>
      <c r="MLH323" s="159"/>
      <c r="MLI323" s="159"/>
      <c r="MLJ323" s="159"/>
      <c r="MLK323" s="159"/>
      <c r="MLL323" s="159"/>
      <c r="MLM323" s="159"/>
      <c r="MLN323" s="159"/>
      <c r="MLO323" s="159"/>
      <c r="MLP323" s="159"/>
      <c r="MLQ323" s="159"/>
      <c r="MLR323" s="159"/>
      <c r="MLS323" s="159"/>
      <c r="MLT323" s="159"/>
      <c r="MLU323" s="159"/>
      <c r="MLV323" s="159"/>
      <c r="MLW323" s="159"/>
      <c r="MLX323" s="159"/>
      <c r="MLY323" s="159"/>
      <c r="MLZ323" s="159"/>
      <c r="MMA323" s="159"/>
      <c r="MMB323" s="159"/>
      <c r="MMC323" s="159"/>
      <c r="MMD323" s="159"/>
      <c r="MME323" s="159"/>
      <c r="MMF323" s="159"/>
      <c r="MMG323" s="159"/>
      <c r="MMH323" s="159"/>
      <c r="MMI323" s="159"/>
      <c r="MMJ323" s="159"/>
      <c r="MMK323" s="159"/>
      <c r="MML323" s="159"/>
      <c r="MMM323" s="159"/>
      <c r="MMN323" s="159"/>
      <c r="MMO323" s="159"/>
      <c r="MMP323" s="159"/>
      <c r="MMQ323" s="159"/>
      <c r="MMR323" s="159"/>
      <c r="MMS323" s="159"/>
      <c r="MMT323" s="159"/>
      <c r="MMU323" s="159"/>
      <c r="MMV323" s="159"/>
      <c r="MMW323" s="159"/>
      <c r="MMX323" s="159"/>
      <c r="MMY323" s="159"/>
      <c r="MMZ323" s="159"/>
      <c r="MNA323" s="159"/>
      <c r="MNB323" s="159"/>
      <c r="MNC323" s="159"/>
      <c r="MND323" s="159"/>
      <c r="MNE323" s="159"/>
      <c r="MNF323" s="159"/>
      <c r="MNG323" s="159"/>
      <c r="MNH323" s="159"/>
      <c r="MNI323" s="159"/>
      <c r="MNJ323" s="159"/>
      <c r="MNK323" s="159"/>
      <c r="MNL323" s="159"/>
      <c r="MNM323" s="159"/>
      <c r="MNN323" s="159"/>
      <c r="MNO323" s="159"/>
      <c r="MNP323" s="159"/>
      <c r="MNQ323" s="159"/>
      <c r="MNR323" s="159"/>
      <c r="MNS323" s="159"/>
      <c r="MNT323" s="159"/>
      <c r="MNU323" s="159"/>
      <c r="MNV323" s="159"/>
      <c r="MNW323" s="159"/>
      <c r="MNX323" s="159"/>
      <c r="MNY323" s="159"/>
      <c r="MNZ323" s="159"/>
      <c r="MOA323" s="159"/>
      <c r="MOB323" s="159"/>
      <c r="MOC323" s="159"/>
      <c r="MOD323" s="159"/>
      <c r="MOE323" s="159"/>
      <c r="MOF323" s="159"/>
      <c r="MOG323" s="159"/>
      <c r="MOH323" s="159"/>
      <c r="MOI323" s="159"/>
      <c r="MOJ323" s="159"/>
      <c r="MOK323" s="159"/>
      <c r="MOL323" s="159"/>
      <c r="MOM323" s="159"/>
      <c r="MON323" s="159"/>
      <c r="MOO323" s="159"/>
      <c r="MOP323" s="159"/>
      <c r="MOQ323" s="159"/>
      <c r="MOR323" s="159"/>
      <c r="MOS323" s="159"/>
      <c r="MOT323" s="159"/>
      <c r="MOU323" s="159"/>
      <c r="MOV323" s="159"/>
      <c r="MOW323" s="159"/>
      <c r="MOX323" s="159"/>
      <c r="MOY323" s="159"/>
      <c r="MOZ323" s="159"/>
      <c r="MPA323" s="159"/>
      <c r="MPB323" s="159"/>
      <c r="MPC323" s="159"/>
      <c r="MPD323" s="159"/>
      <c r="MPE323" s="159"/>
      <c r="MPF323" s="159"/>
      <c r="MPG323" s="159"/>
      <c r="MPH323" s="159"/>
      <c r="MPI323" s="159"/>
      <c r="MPJ323" s="159"/>
      <c r="MPK323" s="159"/>
      <c r="MPL323" s="159"/>
      <c r="MPM323" s="159"/>
      <c r="MPN323" s="159"/>
      <c r="MPO323" s="159"/>
      <c r="MPP323" s="159"/>
      <c r="MPQ323" s="159"/>
      <c r="MPR323" s="159"/>
      <c r="MPS323" s="159"/>
      <c r="MPT323" s="159"/>
      <c r="MPU323" s="159"/>
      <c r="MPV323" s="159"/>
      <c r="MPW323" s="159"/>
      <c r="MPX323" s="159"/>
      <c r="MPY323" s="159"/>
      <c r="MPZ323" s="159"/>
      <c r="MQA323" s="159"/>
      <c r="MQB323" s="159"/>
      <c r="MQC323" s="159"/>
      <c r="MQD323" s="159"/>
      <c r="MQE323" s="159"/>
      <c r="MQF323" s="159"/>
      <c r="MQG323" s="159"/>
      <c r="MQH323" s="159"/>
      <c r="MQI323" s="159"/>
      <c r="MQJ323" s="159"/>
      <c r="MQK323" s="159"/>
      <c r="MQL323" s="159"/>
      <c r="MQM323" s="159"/>
      <c r="MQN323" s="159"/>
      <c r="MQO323" s="159"/>
      <c r="MQP323" s="159"/>
      <c r="MQQ323" s="159"/>
      <c r="MQR323" s="159"/>
      <c r="MQS323" s="159"/>
      <c r="MQT323" s="159"/>
      <c r="MQU323" s="159"/>
      <c r="MQV323" s="159"/>
      <c r="MQW323" s="159"/>
      <c r="MQX323" s="159"/>
      <c r="MQY323" s="159"/>
      <c r="MQZ323" s="159"/>
      <c r="MRA323" s="159"/>
      <c r="MRB323" s="159"/>
      <c r="MRC323" s="159"/>
      <c r="MRD323" s="159"/>
      <c r="MRE323" s="159"/>
      <c r="MRF323" s="159"/>
      <c r="MRG323" s="159"/>
      <c r="MRH323" s="159"/>
      <c r="MRI323" s="159"/>
      <c r="MRJ323" s="159"/>
      <c r="MRK323" s="159"/>
      <c r="MRL323" s="159"/>
      <c r="MRM323" s="159"/>
      <c r="MRN323" s="159"/>
      <c r="MRO323" s="159"/>
      <c r="MRP323" s="159"/>
      <c r="MRQ323" s="159"/>
      <c r="MRR323" s="159"/>
      <c r="MRS323" s="159"/>
      <c r="MRT323" s="159"/>
      <c r="MRU323" s="159"/>
      <c r="MRV323" s="159"/>
      <c r="MRW323" s="159"/>
      <c r="MRX323" s="159"/>
      <c r="MRY323" s="159"/>
      <c r="MRZ323" s="159"/>
      <c r="MSA323" s="159"/>
      <c r="MSB323" s="159"/>
      <c r="MSC323" s="159"/>
      <c r="MSD323" s="159"/>
      <c r="MSE323" s="159"/>
      <c r="MSF323" s="159"/>
      <c r="MSG323" s="159"/>
      <c r="MSH323" s="159"/>
      <c r="MSI323" s="159"/>
      <c r="MSJ323" s="159"/>
      <c r="MSK323" s="159"/>
      <c r="MSL323" s="159"/>
      <c r="MSM323" s="159"/>
      <c r="MSN323" s="159"/>
      <c r="MSO323" s="159"/>
      <c r="MSP323" s="159"/>
      <c r="MSQ323" s="159"/>
      <c r="MSR323" s="159"/>
      <c r="MSS323" s="159"/>
      <c r="MST323" s="159"/>
      <c r="MSU323" s="159"/>
      <c r="MSV323" s="159"/>
      <c r="MSW323" s="159"/>
      <c r="MSX323" s="159"/>
      <c r="MSY323" s="159"/>
      <c r="MSZ323" s="159"/>
      <c r="MTA323" s="159"/>
      <c r="MTB323" s="159"/>
      <c r="MTC323" s="159"/>
      <c r="MTD323" s="159"/>
      <c r="MTE323" s="159"/>
      <c r="MTF323" s="159"/>
      <c r="MTG323" s="159"/>
      <c r="MTH323" s="159"/>
      <c r="MTI323" s="159"/>
      <c r="MTJ323" s="159"/>
      <c r="MTK323" s="159"/>
      <c r="MTL323" s="159"/>
      <c r="MTM323" s="159"/>
      <c r="MTN323" s="159"/>
      <c r="MTO323" s="159"/>
      <c r="MTP323" s="159"/>
      <c r="MTQ323" s="159"/>
      <c r="MTR323" s="159"/>
      <c r="MTS323" s="159"/>
      <c r="MTT323" s="159"/>
      <c r="MTU323" s="159"/>
      <c r="MTV323" s="159"/>
      <c r="MTW323" s="159"/>
      <c r="MTX323" s="159"/>
      <c r="MTY323" s="159"/>
      <c r="MTZ323" s="159"/>
      <c r="MUA323" s="159"/>
      <c r="MUB323" s="159"/>
      <c r="MUC323" s="159"/>
      <c r="MUD323" s="159"/>
      <c r="MUE323" s="159"/>
      <c r="MUF323" s="159"/>
      <c r="MUG323" s="159"/>
      <c r="MUH323" s="159"/>
      <c r="MUI323" s="159"/>
      <c r="MUJ323" s="159"/>
      <c r="MUK323" s="159"/>
      <c r="MUL323" s="159"/>
      <c r="MUM323" s="159"/>
      <c r="MUN323" s="159"/>
      <c r="MUO323" s="159"/>
      <c r="MUP323" s="159"/>
      <c r="MUQ323" s="159"/>
      <c r="MUR323" s="159"/>
      <c r="MUS323" s="159"/>
      <c r="MUT323" s="159"/>
      <c r="MUU323" s="159"/>
      <c r="MUV323" s="159"/>
      <c r="MUW323" s="159"/>
      <c r="MUX323" s="159"/>
      <c r="MUY323" s="159"/>
      <c r="MUZ323" s="159"/>
      <c r="MVA323" s="159"/>
      <c r="MVB323" s="159"/>
      <c r="MVC323" s="159"/>
      <c r="MVD323" s="159"/>
      <c r="MVE323" s="159"/>
      <c r="MVF323" s="159"/>
      <c r="MVG323" s="159"/>
      <c r="MVH323" s="159"/>
      <c r="MVI323" s="159"/>
      <c r="MVJ323" s="159"/>
      <c r="MVK323" s="159"/>
      <c r="MVL323" s="159"/>
      <c r="MVM323" s="159"/>
      <c r="MVN323" s="159"/>
      <c r="MVO323" s="159"/>
      <c r="MVP323" s="159"/>
      <c r="MVQ323" s="159"/>
      <c r="MVR323" s="159"/>
      <c r="MVS323" s="159"/>
      <c r="MVT323" s="159"/>
      <c r="MVU323" s="159"/>
      <c r="MVV323" s="159"/>
      <c r="MVW323" s="159"/>
      <c r="MVX323" s="159"/>
      <c r="MVY323" s="159"/>
      <c r="MVZ323" s="159"/>
      <c r="MWA323" s="159"/>
      <c r="MWB323" s="159"/>
      <c r="MWC323" s="159"/>
      <c r="MWD323" s="159"/>
      <c r="MWE323" s="159"/>
      <c r="MWF323" s="159"/>
      <c r="MWG323" s="159"/>
      <c r="MWH323" s="159"/>
      <c r="MWI323" s="159"/>
      <c r="MWJ323" s="159"/>
      <c r="MWK323" s="159"/>
      <c r="MWL323" s="159"/>
      <c r="MWM323" s="159"/>
      <c r="MWN323" s="159"/>
      <c r="MWO323" s="159"/>
      <c r="MWP323" s="159"/>
      <c r="MWQ323" s="159"/>
      <c r="MWR323" s="159"/>
      <c r="MWS323" s="159"/>
      <c r="MWT323" s="159"/>
      <c r="MWU323" s="159"/>
      <c r="MWV323" s="159"/>
      <c r="MWW323" s="159"/>
      <c r="MWX323" s="159"/>
      <c r="MWY323" s="159"/>
      <c r="MWZ323" s="159"/>
      <c r="MXA323" s="159"/>
      <c r="MXB323" s="159"/>
      <c r="MXC323" s="159"/>
      <c r="MXD323" s="159"/>
      <c r="MXE323" s="159"/>
      <c r="MXF323" s="159"/>
      <c r="MXG323" s="159"/>
      <c r="MXH323" s="159"/>
      <c r="MXI323" s="159"/>
      <c r="MXJ323" s="159"/>
      <c r="MXK323" s="159"/>
      <c r="MXL323" s="159"/>
      <c r="MXM323" s="159"/>
      <c r="MXN323" s="159"/>
      <c r="MXO323" s="159"/>
      <c r="MXP323" s="159"/>
      <c r="MXQ323" s="159"/>
      <c r="MXR323" s="159"/>
      <c r="MXS323" s="159"/>
      <c r="MXT323" s="159"/>
      <c r="MXU323" s="159"/>
      <c r="MXV323" s="159"/>
      <c r="MXW323" s="159"/>
      <c r="MXX323" s="159"/>
      <c r="MXY323" s="159"/>
      <c r="MXZ323" s="159"/>
      <c r="MYA323" s="159"/>
      <c r="MYB323" s="159"/>
      <c r="MYC323" s="159"/>
      <c r="MYD323" s="159"/>
      <c r="MYE323" s="159"/>
      <c r="MYF323" s="159"/>
      <c r="MYG323" s="159"/>
      <c r="MYH323" s="159"/>
      <c r="MYI323" s="159"/>
      <c r="MYJ323" s="159"/>
      <c r="MYK323" s="159"/>
      <c r="MYL323" s="159"/>
      <c r="MYM323" s="159"/>
      <c r="MYN323" s="159"/>
      <c r="MYO323" s="159"/>
      <c r="MYP323" s="159"/>
      <c r="MYQ323" s="159"/>
      <c r="MYR323" s="159"/>
      <c r="MYS323" s="159"/>
      <c r="MYT323" s="159"/>
      <c r="MYU323" s="159"/>
      <c r="MYV323" s="159"/>
      <c r="MYW323" s="159"/>
      <c r="MYX323" s="159"/>
      <c r="MYY323" s="159"/>
      <c r="MYZ323" s="159"/>
      <c r="MZA323" s="159"/>
      <c r="MZB323" s="159"/>
      <c r="MZC323" s="159"/>
      <c r="MZD323" s="159"/>
      <c r="MZE323" s="159"/>
      <c r="MZF323" s="159"/>
      <c r="MZG323" s="159"/>
      <c r="MZH323" s="159"/>
      <c r="MZI323" s="159"/>
      <c r="MZJ323" s="159"/>
      <c r="MZK323" s="159"/>
      <c r="MZL323" s="159"/>
      <c r="MZM323" s="159"/>
      <c r="MZN323" s="159"/>
      <c r="MZO323" s="159"/>
      <c r="MZP323" s="159"/>
      <c r="MZQ323" s="159"/>
      <c r="MZR323" s="159"/>
      <c r="MZS323" s="159"/>
      <c r="MZT323" s="159"/>
      <c r="MZU323" s="159"/>
      <c r="MZV323" s="159"/>
      <c r="MZW323" s="159"/>
      <c r="MZX323" s="159"/>
      <c r="MZY323" s="159"/>
      <c r="MZZ323" s="159"/>
      <c r="NAA323" s="159"/>
      <c r="NAB323" s="159"/>
      <c r="NAC323" s="159"/>
      <c r="NAD323" s="159"/>
      <c r="NAE323" s="159"/>
      <c r="NAF323" s="159"/>
      <c r="NAG323" s="159"/>
      <c r="NAH323" s="159"/>
      <c r="NAI323" s="159"/>
      <c r="NAJ323" s="159"/>
      <c r="NAK323" s="159"/>
      <c r="NAL323" s="159"/>
      <c r="NAM323" s="159"/>
      <c r="NAN323" s="159"/>
      <c r="NAO323" s="159"/>
      <c r="NAP323" s="159"/>
      <c r="NAQ323" s="159"/>
      <c r="NAR323" s="159"/>
      <c r="NAS323" s="159"/>
      <c r="NAT323" s="159"/>
      <c r="NAU323" s="159"/>
      <c r="NAV323" s="159"/>
      <c r="NAW323" s="159"/>
      <c r="NAX323" s="159"/>
      <c r="NAY323" s="159"/>
      <c r="NAZ323" s="159"/>
      <c r="NBA323" s="159"/>
      <c r="NBB323" s="159"/>
      <c r="NBC323" s="159"/>
      <c r="NBD323" s="159"/>
      <c r="NBE323" s="159"/>
      <c r="NBF323" s="159"/>
      <c r="NBG323" s="159"/>
      <c r="NBH323" s="159"/>
      <c r="NBI323" s="159"/>
      <c r="NBJ323" s="159"/>
      <c r="NBK323" s="159"/>
      <c r="NBL323" s="159"/>
      <c r="NBM323" s="159"/>
      <c r="NBN323" s="159"/>
      <c r="NBO323" s="159"/>
      <c r="NBP323" s="159"/>
      <c r="NBQ323" s="159"/>
      <c r="NBR323" s="159"/>
      <c r="NBS323" s="159"/>
      <c r="NBT323" s="159"/>
      <c r="NBU323" s="159"/>
      <c r="NBV323" s="159"/>
      <c r="NBW323" s="159"/>
      <c r="NBX323" s="159"/>
      <c r="NBY323" s="159"/>
      <c r="NBZ323" s="159"/>
      <c r="NCA323" s="159"/>
      <c r="NCB323" s="159"/>
      <c r="NCC323" s="159"/>
      <c r="NCD323" s="159"/>
      <c r="NCE323" s="159"/>
      <c r="NCF323" s="159"/>
      <c r="NCG323" s="159"/>
      <c r="NCH323" s="159"/>
      <c r="NCI323" s="159"/>
      <c r="NCJ323" s="159"/>
      <c r="NCK323" s="159"/>
      <c r="NCL323" s="159"/>
      <c r="NCM323" s="159"/>
      <c r="NCN323" s="159"/>
      <c r="NCO323" s="159"/>
      <c r="NCP323" s="159"/>
      <c r="NCQ323" s="159"/>
      <c r="NCR323" s="159"/>
      <c r="NCS323" s="159"/>
      <c r="NCT323" s="159"/>
      <c r="NCU323" s="159"/>
      <c r="NCV323" s="159"/>
      <c r="NCW323" s="159"/>
      <c r="NCX323" s="159"/>
      <c r="NCY323" s="159"/>
      <c r="NCZ323" s="159"/>
      <c r="NDA323" s="159"/>
      <c r="NDB323" s="159"/>
      <c r="NDC323" s="159"/>
      <c r="NDD323" s="159"/>
      <c r="NDE323" s="159"/>
      <c r="NDF323" s="159"/>
      <c r="NDG323" s="159"/>
      <c r="NDH323" s="159"/>
      <c r="NDI323" s="159"/>
      <c r="NDJ323" s="159"/>
      <c r="NDK323" s="159"/>
      <c r="NDL323" s="159"/>
      <c r="NDM323" s="159"/>
      <c r="NDN323" s="159"/>
      <c r="NDO323" s="159"/>
      <c r="NDP323" s="159"/>
      <c r="NDQ323" s="159"/>
      <c r="NDR323" s="159"/>
      <c r="NDS323" s="159"/>
      <c r="NDT323" s="159"/>
      <c r="NDU323" s="159"/>
      <c r="NDV323" s="159"/>
      <c r="NDW323" s="159"/>
      <c r="NDX323" s="159"/>
      <c r="NDY323" s="159"/>
      <c r="NDZ323" s="159"/>
      <c r="NEA323" s="159"/>
      <c r="NEB323" s="159"/>
      <c r="NEC323" s="159"/>
      <c r="NED323" s="159"/>
      <c r="NEE323" s="159"/>
      <c r="NEF323" s="159"/>
      <c r="NEG323" s="159"/>
      <c r="NEH323" s="159"/>
      <c r="NEI323" s="159"/>
      <c r="NEJ323" s="159"/>
      <c r="NEK323" s="159"/>
      <c r="NEL323" s="159"/>
      <c r="NEM323" s="159"/>
      <c r="NEN323" s="159"/>
      <c r="NEO323" s="159"/>
      <c r="NEP323" s="159"/>
      <c r="NEQ323" s="159"/>
      <c r="NER323" s="159"/>
      <c r="NES323" s="159"/>
      <c r="NET323" s="159"/>
      <c r="NEU323" s="159"/>
      <c r="NEV323" s="159"/>
      <c r="NEW323" s="159"/>
      <c r="NEX323" s="159"/>
      <c r="NEY323" s="159"/>
      <c r="NEZ323" s="159"/>
      <c r="NFA323" s="159"/>
      <c r="NFB323" s="159"/>
      <c r="NFC323" s="159"/>
      <c r="NFD323" s="159"/>
      <c r="NFE323" s="159"/>
      <c r="NFF323" s="159"/>
      <c r="NFG323" s="159"/>
      <c r="NFH323" s="159"/>
      <c r="NFI323" s="159"/>
      <c r="NFJ323" s="159"/>
      <c r="NFK323" s="159"/>
      <c r="NFL323" s="159"/>
      <c r="NFM323" s="159"/>
      <c r="NFN323" s="159"/>
      <c r="NFO323" s="159"/>
      <c r="NFP323" s="159"/>
      <c r="NFQ323" s="159"/>
      <c r="NFR323" s="159"/>
      <c r="NFS323" s="159"/>
      <c r="NFT323" s="159"/>
      <c r="NFU323" s="159"/>
      <c r="NFV323" s="159"/>
      <c r="NFW323" s="159"/>
      <c r="NFX323" s="159"/>
      <c r="NFY323" s="159"/>
      <c r="NFZ323" s="159"/>
      <c r="NGA323" s="159"/>
      <c r="NGB323" s="159"/>
      <c r="NGC323" s="159"/>
      <c r="NGD323" s="159"/>
      <c r="NGE323" s="159"/>
      <c r="NGF323" s="159"/>
      <c r="NGG323" s="159"/>
      <c r="NGH323" s="159"/>
      <c r="NGI323" s="159"/>
      <c r="NGJ323" s="159"/>
      <c r="NGK323" s="159"/>
      <c r="NGL323" s="159"/>
      <c r="NGM323" s="159"/>
      <c r="NGN323" s="159"/>
      <c r="NGO323" s="159"/>
      <c r="NGP323" s="159"/>
      <c r="NGQ323" s="159"/>
      <c r="NGR323" s="159"/>
      <c r="NGS323" s="159"/>
      <c r="NGT323" s="159"/>
      <c r="NGU323" s="159"/>
      <c r="NGV323" s="159"/>
      <c r="NGW323" s="159"/>
      <c r="NGX323" s="159"/>
      <c r="NGY323" s="159"/>
      <c r="NGZ323" s="159"/>
      <c r="NHA323" s="159"/>
      <c r="NHB323" s="159"/>
      <c r="NHC323" s="159"/>
      <c r="NHD323" s="159"/>
      <c r="NHE323" s="159"/>
      <c r="NHF323" s="159"/>
      <c r="NHG323" s="159"/>
      <c r="NHH323" s="159"/>
      <c r="NHI323" s="159"/>
      <c r="NHJ323" s="159"/>
      <c r="NHK323" s="159"/>
      <c r="NHL323" s="159"/>
      <c r="NHM323" s="159"/>
      <c r="NHN323" s="159"/>
      <c r="NHO323" s="159"/>
      <c r="NHP323" s="159"/>
      <c r="NHQ323" s="159"/>
      <c r="NHR323" s="159"/>
      <c r="NHS323" s="159"/>
      <c r="NHT323" s="159"/>
      <c r="NHU323" s="159"/>
      <c r="NHV323" s="159"/>
      <c r="NHW323" s="159"/>
      <c r="NHX323" s="159"/>
      <c r="NHY323" s="159"/>
      <c r="NHZ323" s="159"/>
      <c r="NIA323" s="159"/>
      <c r="NIB323" s="159"/>
      <c r="NIC323" s="159"/>
      <c r="NID323" s="159"/>
      <c r="NIE323" s="159"/>
      <c r="NIF323" s="159"/>
      <c r="NIG323" s="159"/>
      <c r="NIH323" s="159"/>
      <c r="NII323" s="159"/>
      <c r="NIJ323" s="159"/>
      <c r="NIK323" s="159"/>
      <c r="NIL323" s="159"/>
      <c r="NIM323" s="159"/>
      <c r="NIN323" s="159"/>
      <c r="NIO323" s="159"/>
      <c r="NIP323" s="159"/>
      <c r="NIQ323" s="159"/>
      <c r="NIR323" s="159"/>
      <c r="NIS323" s="159"/>
      <c r="NIT323" s="159"/>
      <c r="NIU323" s="159"/>
      <c r="NIV323" s="159"/>
      <c r="NIW323" s="159"/>
      <c r="NIX323" s="159"/>
      <c r="NIY323" s="159"/>
      <c r="NIZ323" s="159"/>
      <c r="NJA323" s="159"/>
      <c r="NJB323" s="159"/>
      <c r="NJC323" s="159"/>
      <c r="NJD323" s="159"/>
      <c r="NJE323" s="159"/>
      <c r="NJF323" s="159"/>
      <c r="NJG323" s="159"/>
      <c r="NJH323" s="159"/>
      <c r="NJI323" s="159"/>
      <c r="NJJ323" s="159"/>
      <c r="NJK323" s="159"/>
      <c r="NJL323" s="159"/>
      <c r="NJM323" s="159"/>
      <c r="NJN323" s="159"/>
      <c r="NJO323" s="159"/>
      <c r="NJP323" s="159"/>
      <c r="NJQ323" s="159"/>
      <c r="NJR323" s="159"/>
      <c r="NJS323" s="159"/>
      <c r="NJT323" s="159"/>
      <c r="NJU323" s="159"/>
      <c r="NJV323" s="159"/>
      <c r="NJW323" s="159"/>
      <c r="NJX323" s="159"/>
      <c r="NJY323" s="159"/>
      <c r="NJZ323" s="159"/>
      <c r="NKA323" s="159"/>
      <c r="NKB323" s="159"/>
      <c r="NKC323" s="159"/>
      <c r="NKD323" s="159"/>
      <c r="NKE323" s="159"/>
      <c r="NKF323" s="159"/>
      <c r="NKG323" s="159"/>
      <c r="NKH323" s="159"/>
      <c r="NKI323" s="159"/>
      <c r="NKJ323" s="159"/>
      <c r="NKK323" s="159"/>
      <c r="NKL323" s="159"/>
      <c r="NKM323" s="159"/>
      <c r="NKN323" s="159"/>
      <c r="NKO323" s="159"/>
      <c r="NKP323" s="159"/>
      <c r="NKQ323" s="159"/>
      <c r="NKR323" s="159"/>
      <c r="NKS323" s="159"/>
      <c r="NKT323" s="159"/>
      <c r="NKU323" s="159"/>
      <c r="NKV323" s="159"/>
      <c r="NKW323" s="159"/>
      <c r="NKX323" s="159"/>
      <c r="NKY323" s="159"/>
      <c r="NKZ323" s="159"/>
      <c r="NLA323" s="159"/>
      <c r="NLB323" s="159"/>
      <c r="NLC323" s="159"/>
      <c r="NLD323" s="159"/>
      <c r="NLE323" s="159"/>
      <c r="NLF323" s="159"/>
      <c r="NLG323" s="159"/>
      <c r="NLH323" s="159"/>
      <c r="NLI323" s="159"/>
      <c r="NLJ323" s="159"/>
      <c r="NLK323" s="159"/>
      <c r="NLL323" s="159"/>
      <c r="NLM323" s="159"/>
      <c r="NLN323" s="159"/>
      <c r="NLO323" s="159"/>
      <c r="NLP323" s="159"/>
      <c r="NLQ323" s="159"/>
      <c r="NLR323" s="159"/>
      <c r="NLS323" s="159"/>
      <c r="NLT323" s="159"/>
      <c r="NLU323" s="159"/>
      <c r="NLV323" s="159"/>
      <c r="NLW323" s="159"/>
      <c r="NLX323" s="159"/>
      <c r="NLY323" s="159"/>
      <c r="NLZ323" s="159"/>
      <c r="NMA323" s="159"/>
      <c r="NMB323" s="159"/>
      <c r="NMC323" s="159"/>
      <c r="NMD323" s="159"/>
      <c r="NME323" s="159"/>
      <c r="NMF323" s="159"/>
      <c r="NMG323" s="159"/>
      <c r="NMH323" s="159"/>
      <c r="NMI323" s="159"/>
      <c r="NMJ323" s="159"/>
      <c r="NMK323" s="159"/>
      <c r="NML323" s="159"/>
      <c r="NMM323" s="159"/>
      <c r="NMN323" s="159"/>
      <c r="NMO323" s="159"/>
      <c r="NMP323" s="159"/>
      <c r="NMQ323" s="159"/>
      <c r="NMR323" s="159"/>
      <c r="NMS323" s="159"/>
      <c r="NMT323" s="159"/>
      <c r="NMU323" s="159"/>
      <c r="NMV323" s="159"/>
      <c r="NMW323" s="159"/>
      <c r="NMX323" s="159"/>
      <c r="NMY323" s="159"/>
      <c r="NMZ323" s="159"/>
      <c r="NNA323" s="159"/>
      <c r="NNB323" s="159"/>
      <c r="NNC323" s="159"/>
      <c r="NND323" s="159"/>
      <c r="NNE323" s="159"/>
      <c r="NNF323" s="159"/>
      <c r="NNG323" s="159"/>
      <c r="NNH323" s="159"/>
      <c r="NNI323" s="159"/>
      <c r="NNJ323" s="159"/>
      <c r="NNK323" s="159"/>
      <c r="NNL323" s="159"/>
      <c r="NNM323" s="159"/>
      <c r="NNN323" s="159"/>
      <c r="NNO323" s="159"/>
      <c r="NNP323" s="159"/>
      <c r="NNQ323" s="159"/>
      <c r="NNR323" s="159"/>
      <c r="NNS323" s="159"/>
      <c r="NNT323" s="159"/>
      <c r="NNU323" s="159"/>
      <c r="NNV323" s="159"/>
      <c r="NNW323" s="159"/>
      <c r="NNX323" s="159"/>
      <c r="NNY323" s="159"/>
      <c r="NNZ323" s="159"/>
      <c r="NOA323" s="159"/>
      <c r="NOB323" s="159"/>
      <c r="NOC323" s="159"/>
      <c r="NOD323" s="159"/>
      <c r="NOE323" s="159"/>
      <c r="NOF323" s="159"/>
      <c r="NOG323" s="159"/>
      <c r="NOH323" s="159"/>
      <c r="NOI323" s="159"/>
      <c r="NOJ323" s="159"/>
      <c r="NOK323" s="159"/>
      <c r="NOL323" s="159"/>
      <c r="NOM323" s="159"/>
      <c r="NON323" s="159"/>
      <c r="NOO323" s="159"/>
      <c r="NOP323" s="159"/>
      <c r="NOQ323" s="159"/>
      <c r="NOR323" s="159"/>
      <c r="NOS323" s="159"/>
      <c r="NOT323" s="159"/>
      <c r="NOU323" s="159"/>
      <c r="NOV323" s="159"/>
      <c r="NOW323" s="159"/>
      <c r="NOX323" s="159"/>
      <c r="NOY323" s="159"/>
      <c r="NOZ323" s="159"/>
      <c r="NPA323" s="159"/>
      <c r="NPB323" s="159"/>
      <c r="NPC323" s="159"/>
      <c r="NPD323" s="159"/>
      <c r="NPE323" s="159"/>
      <c r="NPF323" s="159"/>
      <c r="NPG323" s="159"/>
      <c r="NPH323" s="159"/>
      <c r="NPI323" s="159"/>
      <c r="NPJ323" s="159"/>
      <c r="NPK323" s="159"/>
      <c r="NPL323" s="159"/>
      <c r="NPM323" s="159"/>
      <c r="NPN323" s="159"/>
      <c r="NPO323" s="159"/>
      <c r="NPP323" s="159"/>
      <c r="NPQ323" s="159"/>
      <c r="NPR323" s="159"/>
      <c r="NPS323" s="159"/>
      <c r="NPT323" s="159"/>
      <c r="NPU323" s="159"/>
      <c r="NPV323" s="159"/>
      <c r="NPW323" s="159"/>
      <c r="NPX323" s="159"/>
      <c r="NPY323" s="159"/>
      <c r="NPZ323" s="159"/>
      <c r="NQA323" s="159"/>
      <c r="NQB323" s="159"/>
      <c r="NQC323" s="159"/>
      <c r="NQD323" s="159"/>
      <c r="NQE323" s="159"/>
      <c r="NQF323" s="159"/>
      <c r="NQG323" s="159"/>
      <c r="NQH323" s="159"/>
      <c r="NQI323" s="159"/>
      <c r="NQJ323" s="159"/>
      <c r="NQK323" s="159"/>
      <c r="NQL323" s="159"/>
      <c r="NQM323" s="159"/>
      <c r="NQN323" s="159"/>
      <c r="NQO323" s="159"/>
      <c r="NQP323" s="159"/>
      <c r="NQQ323" s="159"/>
      <c r="NQR323" s="159"/>
      <c r="NQS323" s="159"/>
      <c r="NQT323" s="159"/>
      <c r="NQU323" s="159"/>
      <c r="NQV323" s="159"/>
      <c r="NQW323" s="159"/>
      <c r="NQX323" s="159"/>
      <c r="NQY323" s="159"/>
      <c r="NQZ323" s="159"/>
      <c r="NRA323" s="159"/>
      <c r="NRB323" s="159"/>
      <c r="NRC323" s="159"/>
      <c r="NRD323" s="159"/>
      <c r="NRE323" s="159"/>
      <c r="NRF323" s="159"/>
      <c r="NRG323" s="159"/>
      <c r="NRH323" s="159"/>
      <c r="NRI323" s="159"/>
      <c r="NRJ323" s="159"/>
      <c r="NRK323" s="159"/>
      <c r="NRL323" s="159"/>
      <c r="NRM323" s="159"/>
      <c r="NRN323" s="159"/>
      <c r="NRO323" s="159"/>
      <c r="NRP323" s="159"/>
      <c r="NRQ323" s="159"/>
      <c r="NRR323" s="159"/>
      <c r="NRS323" s="159"/>
      <c r="NRT323" s="159"/>
      <c r="NRU323" s="159"/>
      <c r="NRV323" s="159"/>
      <c r="NRW323" s="159"/>
      <c r="NRX323" s="159"/>
      <c r="NRY323" s="159"/>
      <c r="NRZ323" s="159"/>
      <c r="NSA323" s="159"/>
      <c r="NSB323" s="159"/>
      <c r="NSC323" s="159"/>
      <c r="NSD323" s="159"/>
      <c r="NSE323" s="159"/>
      <c r="NSF323" s="159"/>
      <c r="NSG323" s="159"/>
      <c r="NSH323" s="159"/>
      <c r="NSI323" s="159"/>
      <c r="NSJ323" s="159"/>
      <c r="NSK323" s="159"/>
      <c r="NSL323" s="159"/>
      <c r="NSM323" s="159"/>
      <c r="NSN323" s="159"/>
      <c r="NSO323" s="159"/>
      <c r="NSP323" s="159"/>
      <c r="NSQ323" s="159"/>
      <c r="NSR323" s="159"/>
      <c r="NSS323" s="159"/>
      <c r="NST323" s="159"/>
      <c r="NSU323" s="159"/>
      <c r="NSV323" s="159"/>
      <c r="NSW323" s="159"/>
      <c r="NSX323" s="159"/>
      <c r="NSY323" s="159"/>
      <c r="NSZ323" s="159"/>
      <c r="NTA323" s="159"/>
      <c r="NTB323" s="159"/>
      <c r="NTC323" s="159"/>
      <c r="NTD323" s="159"/>
      <c r="NTE323" s="159"/>
      <c r="NTF323" s="159"/>
      <c r="NTG323" s="159"/>
      <c r="NTH323" s="159"/>
      <c r="NTI323" s="159"/>
      <c r="NTJ323" s="159"/>
      <c r="NTK323" s="159"/>
      <c r="NTL323" s="159"/>
      <c r="NTM323" s="159"/>
      <c r="NTN323" s="159"/>
      <c r="NTO323" s="159"/>
      <c r="NTP323" s="159"/>
      <c r="NTQ323" s="159"/>
      <c r="NTR323" s="159"/>
      <c r="NTS323" s="159"/>
      <c r="NTT323" s="159"/>
      <c r="NTU323" s="159"/>
      <c r="NTV323" s="159"/>
      <c r="NTW323" s="159"/>
      <c r="NTX323" s="159"/>
      <c r="NTY323" s="159"/>
      <c r="NTZ323" s="159"/>
      <c r="NUA323" s="159"/>
      <c r="NUB323" s="159"/>
      <c r="NUC323" s="159"/>
      <c r="NUD323" s="159"/>
      <c r="NUE323" s="159"/>
      <c r="NUF323" s="159"/>
      <c r="NUG323" s="159"/>
      <c r="NUH323" s="159"/>
      <c r="NUI323" s="159"/>
      <c r="NUJ323" s="159"/>
      <c r="NUK323" s="159"/>
      <c r="NUL323" s="159"/>
      <c r="NUM323" s="159"/>
      <c r="NUN323" s="159"/>
      <c r="NUO323" s="159"/>
      <c r="NUP323" s="159"/>
      <c r="NUQ323" s="159"/>
      <c r="NUR323" s="159"/>
      <c r="NUS323" s="159"/>
      <c r="NUT323" s="159"/>
      <c r="NUU323" s="159"/>
      <c r="NUV323" s="159"/>
      <c r="NUW323" s="159"/>
      <c r="NUX323" s="159"/>
      <c r="NUY323" s="159"/>
      <c r="NUZ323" s="159"/>
      <c r="NVA323" s="159"/>
      <c r="NVB323" s="159"/>
      <c r="NVC323" s="159"/>
      <c r="NVD323" s="159"/>
      <c r="NVE323" s="159"/>
      <c r="NVF323" s="159"/>
      <c r="NVG323" s="159"/>
      <c r="NVH323" s="159"/>
      <c r="NVI323" s="159"/>
      <c r="NVJ323" s="159"/>
      <c r="NVK323" s="159"/>
      <c r="NVL323" s="159"/>
      <c r="NVM323" s="159"/>
      <c r="NVN323" s="159"/>
      <c r="NVO323" s="159"/>
      <c r="NVP323" s="159"/>
      <c r="NVQ323" s="159"/>
      <c r="NVR323" s="159"/>
      <c r="NVS323" s="159"/>
      <c r="NVT323" s="159"/>
      <c r="NVU323" s="159"/>
      <c r="NVV323" s="159"/>
      <c r="NVW323" s="159"/>
      <c r="NVX323" s="159"/>
      <c r="NVY323" s="159"/>
      <c r="NVZ323" s="159"/>
      <c r="NWA323" s="159"/>
      <c r="NWB323" s="159"/>
      <c r="NWC323" s="159"/>
      <c r="NWD323" s="159"/>
      <c r="NWE323" s="159"/>
      <c r="NWF323" s="159"/>
      <c r="NWG323" s="159"/>
      <c r="NWH323" s="159"/>
      <c r="NWI323" s="159"/>
      <c r="NWJ323" s="159"/>
      <c r="NWK323" s="159"/>
      <c r="NWL323" s="159"/>
      <c r="NWM323" s="159"/>
      <c r="NWN323" s="159"/>
      <c r="NWO323" s="159"/>
      <c r="NWP323" s="159"/>
      <c r="NWQ323" s="159"/>
      <c r="NWR323" s="159"/>
      <c r="NWS323" s="159"/>
      <c r="NWT323" s="159"/>
      <c r="NWU323" s="159"/>
      <c r="NWV323" s="159"/>
      <c r="NWW323" s="159"/>
      <c r="NWX323" s="159"/>
      <c r="NWY323" s="159"/>
      <c r="NWZ323" s="159"/>
      <c r="NXA323" s="159"/>
      <c r="NXB323" s="159"/>
      <c r="NXC323" s="159"/>
      <c r="NXD323" s="159"/>
      <c r="NXE323" s="159"/>
      <c r="NXF323" s="159"/>
      <c r="NXG323" s="159"/>
      <c r="NXH323" s="159"/>
      <c r="NXI323" s="159"/>
      <c r="NXJ323" s="159"/>
      <c r="NXK323" s="159"/>
      <c r="NXL323" s="159"/>
      <c r="NXM323" s="159"/>
      <c r="NXN323" s="159"/>
      <c r="NXO323" s="159"/>
      <c r="NXP323" s="159"/>
      <c r="NXQ323" s="159"/>
      <c r="NXR323" s="159"/>
      <c r="NXS323" s="159"/>
      <c r="NXT323" s="159"/>
      <c r="NXU323" s="159"/>
      <c r="NXV323" s="159"/>
      <c r="NXW323" s="159"/>
      <c r="NXX323" s="159"/>
      <c r="NXY323" s="159"/>
      <c r="NXZ323" s="159"/>
      <c r="NYA323" s="159"/>
      <c r="NYB323" s="159"/>
      <c r="NYC323" s="159"/>
      <c r="NYD323" s="159"/>
      <c r="NYE323" s="159"/>
      <c r="NYF323" s="159"/>
      <c r="NYG323" s="159"/>
      <c r="NYH323" s="159"/>
      <c r="NYI323" s="159"/>
      <c r="NYJ323" s="159"/>
      <c r="NYK323" s="159"/>
      <c r="NYL323" s="159"/>
      <c r="NYM323" s="159"/>
      <c r="NYN323" s="159"/>
      <c r="NYO323" s="159"/>
      <c r="NYP323" s="159"/>
      <c r="NYQ323" s="159"/>
      <c r="NYR323" s="159"/>
      <c r="NYS323" s="159"/>
      <c r="NYT323" s="159"/>
      <c r="NYU323" s="159"/>
      <c r="NYV323" s="159"/>
      <c r="NYW323" s="159"/>
      <c r="NYX323" s="159"/>
      <c r="NYY323" s="159"/>
      <c r="NYZ323" s="159"/>
      <c r="NZA323" s="159"/>
      <c r="NZB323" s="159"/>
      <c r="NZC323" s="159"/>
      <c r="NZD323" s="159"/>
      <c r="NZE323" s="159"/>
      <c r="NZF323" s="159"/>
      <c r="NZG323" s="159"/>
      <c r="NZH323" s="159"/>
      <c r="NZI323" s="159"/>
      <c r="NZJ323" s="159"/>
      <c r="NZK323" s="159"/>
      <c r="NZL323" s="159"/>
      <c r="NZM323" s="159"/>
      <c r="NZN323" s="159"/>
      <c r="NZO323" s="159"/>
      <c r="NZP323" s="159"/>
      <c r="NZQ323" s="159"/>
      <c r="NZR323" s="159"/>
      <c r="NZS323" s="159"/>
      <c r="NZT323" s="159"/>
      <c r="NZU323" s="159"/>
      <c r="NZV323" s="159"/>
      <c r="NZW323" s="159"/>
      <c r="NZX323" s="159"/>
      <c r="NZY323" s="159"/>
      <c r="NZZ323" s="159"/>
      <c r="OAA323" s="159"/>
      <c r="OAB323" s="159"/>
      <c r="OAC323" s="159"/>
      <c r="OAD323" s="159"/>
      <c r="OAE323" s="159"/>
      <c r="OAF323" s="159"/>
      <c r="OAG323" s="159"/>
      <c r="OAH323" s="159"/>
      <c r="OAI323" s="159"/>
      <c r="OAJ323" s="159"/>
      <c r="OAK323" s="159"/>
      <c r="OAL323" s="159"/>
      <c r="OAM323" s="159"/>
      <c r="OAN323" s="159"/>
      <c r="OAO323" s="159"/>
      <c r="OAP323" s="159"/>
      <c r="OAQ323" s="159"/>
      <c r="OAR323" s="159"/>
      <c r="OAS323" s="159"/>
      <c r="OAT323" s="159"/>
      <c r="OAU323" s="159"/>
      <c r="OAV323" s="159"/>
      <c r="OAW323" s="159"/>
      <c r="OAX323" s="159"/>
      <c r="OAY323" s="159"/>
      <c r="OAZ323" s="159"/>
      <c r="OBA323" s="159"/>
      <c r="OBB323" s="159"/>
      <c r="OBC323" s="159"/>
      <c r="OBD323" s="159"/>
      <c r="OBE323" s="159"/>
      <c r="OBF323" s="159"/>
      <c r="OBG323" s="159"/>
      <c r="OBH323" s="159"/>
      <c r="OBI323" s="159"/>
      <c r="OBJ323" s="159"/>
      <c r="OBK323" s="159"/>
      <c r="OBL323" s="159"/>
      <c r="OBM323" s="159"/>
      <c r="OBN323" s="159"/>
      <c r="OBO323" s="159"/>
      <c r="OBP323" s="159"/>
      <c r="OBQ323" s="159"/>
      <c r="OBR323" s="159"/>
      <c r="OBS323" s="159"/>
      <c r="OBT323" s="159"/>
      <c r="OBU323" s="159"/>
      <c r="OBV323" s="159"/>
      <c r="OBW323" s="159"/>
      <c r="OBX323" s="159"/>
      <c r="OBY323" s="159"/>
      <c r="OBZ323" s="159"/>
      <c r="OCA323" s="159"/>
      <c r="OCB323" s="159"/>
      <c r="OCC323" s="159"/>
      <c r="OCD323" s="159"/>
      <c r="OCE323" s="159"/>
      <c r="OCF323" s="159"/>
      <c r="OCG323" s="159"/>
      <c r="OCH323" s="159"/>
      <c r="OCI323" s="159"/>
      <c r="OCJ323" s="159"/>
      <c r="OCK323" s="159"/>
      <c r="OCL323" s="159"/>
      <c r="OCM323" s="159"/>
      <c r="OCN323" s="159"/>
      <c r="OCO323" s="159"/>
      <c r="OCP323" s="159"/>
      <c r="OCQ323" s="159"/>
      <c r="OCR323" s="159"/>
      <c r="OCS323" s="159"/>
      <c r="OCT323" s="159"/>
      <c r="OCU323" s="159"/>
      <c r="OCV323" s="159"/>
      <c r="OCW323" s="159"/>
      <c r="OCX323" s="159"/>
      <c r="OCY323" s="159"/>
      <c r="OCZ323" s="159"/>
      <c r="ODA323" s="159"/>
      <c r="ODB323" s="159"/>
      <c r="ODC323" s="159"/>
      <c r="ODD323" s="159"/>
      <c r="ODE323" s="159"/>
      <c r="ODF323" s="159"/>
      <c r="ODG323" s="159"/>
      <c r="ODH323" s="159"/>
      <c r="ODI323" s="159"/>
      <c r="ODJ323" s="159"/>
      <c r="ODK323" s="159"/>
      <c r="ODL323" s="159"/>
      <c r="ODM323" s="159"/>
      <c r="ODN323" s="159"/>
      <c r="ODO323" s="159"/>
      <c r="ODP323" s="159"/>
      <c r="ODQ323" s="159"/>
      <c r="ODR323" s="159"/>
      <c r="ODS323" s="159"/>
      <c r="ODT323" s="159"/>
      <c r="ODU323" s="159"/>
      <c r="ODV323" s="159"/>
      <c r="ODW323" s="159"/>
      <c r="ODX323" s="159"/>
      <c r="ODY323" s="159"/>
      <c r="ODZ323" s="159"/>
      <c r="OEA323" s="159"/>
      <c r="OEB323" s="159"/>
      <c r="OEC323" s="159"/>
      <c r="OED323" s="159"/>
      <c r="OEE323" s="159"/>
      <c r="OEF323" s="159"/>
      <c r="OEG323" s="159"/>
      <c r="OEH323" s="159"/>
      <c r="OEI323" s="159"/>
      <c r="OEJ323" s="159"/>
      <c r="OEK323" s="159"/>
      <c r="OEL323" s="159"/>
      <c r="OEM323" s="159"/>
      <c r="OEN323" s="159"/>
      <c r="OEO323" s="159"/>
      <c r="OEP323" s="159"/>
      <c r="OEQ323" s="159"/>
      <c r="OER323" s="159"/>
      <c r="OES323" s="159"/>
      <c r="OET323" s="159"/>
      <c r="OEU323" s="159"/>
      <c r="OEV323" s="159"/>
      <c r="OEW323" s="159"/>
      <c r="OEX323" s="159"/>
      <c r="OEY323" s="159"/>
      <c r="OEZ323" s="159"/>
      <c r="OFA323" s="159"/>
      <c r="OFB323" s="159"/>
      <c r="OFC323" s="159"/>
      <c r="OFD323" s="159"/>
      <c r="OFE323" s="159"/>
      <c r="OFF323" s="159"/>
      <c r="OFG323" s="159"/>
      <c r="OFH323" s="159"/>
      <c r="OFI323" s="159"/>
      <c r="OFJ323" s="159"/>
      <c r="OFK323" s="159"/>
      <c r="OFL323" s="159"/>
      <c r="OFM323" s="159"/>
      <c r="OFN323" s="159"/>
      <c r="OFO323" s="159"/>
      <c r="OFP323" s="159"/>
      <c r="OFQ323" s="159"/>
      <c r="OFR323" s="159"/>
      <c r="OFS323" s="159"/>
      <c r="OFT323" s="159"/>
      <c r="OFU323" s="159"/>
      <c r="OFV323" s="159"/>
      <c r="OFW323" s="159"/>
      <c r="OFX323" s="159"/>
      <c r="OFY323" s="159"/>
      <c r="OFZ323" s="159"/>
      <c r="OGA323" s="159"/>
      <c r="OGB323" s="159"/>
      <c r="OGC323" s="159"/>
      <c r="OGD323" s="159"/>
      <c r="OGE323" s="159"/>
      <c r="OGF323" s="159"/>
      <c r="OGG323" s="159"/>
      <c r="OGH323" s="159"/>
      <c r="OGI323" s="159"/>
      <c r="OGJ323" s="159"/>
      <c r="OGK323" s="159"/>
      <c r="OGL323" s="159"/>
      <c r="OGM323" s="159"/>
      <c r="OGN323" s="159"/>
      <c r="OGO323" s="159"/>
      <c r="OGP323" s="159"/>
      <c r="OGQ323" s="159"/>
      <c r="OGR323" s="159"/>
      <c r="OGS323" s="159"/>
      <c r="OGT323" s="159"/>
      <c r="OGU323" s="159"/>
      <c r="OGV323" s="159"/>
      <c r="OGW323" s="159"/>
      <c r="OGX323" s="159"/>
      <c r="OGY323" s="159"/>
      <c r="OGZ323" s="159"/>
      <c r="OHA323" s="159"/>
      <c r="OHB323" s="159"/>
      <c r="OHC323" s="159"/>
      <c r="OHD323" s="159"/>
      <c r="OHE323" s="159"/>
      <c r="OHF323" s="159"/>
      <c r="OHG323" s="159"/>
      <c r="OHH323" s="159"/>
      <c r="OHI323" s="159"/>
      <c r="OHJ323" s="159"/>
      <c r="OHK323" s="159"/>
      <c r="OHL323" s="159"/>
      <c r="OHM323" s="159"/>
      <c r="OHN323" s="159"/>
      <c r="OHO323" s="159"/>
      <c r="OHP323" s="159"/>
      <c r="OHQ323" s="159"/>
      <c r="OHR323" s="159"/>
      <c r="OHS323" s="159"/>
      <c r="OHT323" s="159"/>
      <c r="OHU323" s="159"/>
      <c r="OHV323" s="159"/>
      <c r="OHW323" s="159"/>
      <c r="OHX323" s="159"/>
      <c r="OHY323" s="159"/>
      <c r="OHZ323" s="159"/>
      <c r="OIA323" s="159"/>
      <c r="OIB323" s="159"/>
      <c r="OIC323" s="159"/>
      <c r="OID323" s="159"/>
      <c r="OIE323" s="159"/>
      <c r="OIF323" s="159"/>
      <c r="OIG323" s="159"/>
      <c r="OIH323" s="159"/>
      <c r="OII323" s="159"/>
      <c r="OIJ323" s="159"/>
      <c r="OIK323" s="159"/>
      <c r="OIL323" s="159"/>
      <c r="OIM323" s="159"/>
      <c r="OIN323" s="159"/>
      <c r="OIO323" s="159"/>
      <c r="OIP323" s="159"/>
      <c r="OIQ323" s="159"/>
      <c r="OIR323" s="159"/>
      <c r="OIS323" s="159"/>
      <c r="OIT323" s="159"/>
      <c r="OIU323" s="159"/>
      <c r="OIV323" s="159"/>
      <c r="OIW323" s="159"/>
      <c r="OIX323" s="159"/>
      <c r="OIY323" s="159"/>
      <c r="OIZ323" s="159"/>
      <c r="OJA323" s="159"/>
      <c r="OJB323" s="159"/>
      <c r="OJC323" s="159"/>
      <c r="OJD323" s="159"/>
      <c r="OJE323" s="159"/>
      <c r="OJF323" s="159"/>
      <c r="OJG323" s="159"/>
      <c r="OJH323" s="159"/>
      <c r="OJI323" s="159"/>
      <c r="OJJ323" s="159"/>
      <c r="OJK323" s="159"/>
      <c r="OJL323" s="159"/>
      <c r="OJM323" s="159"/>
      <c r="OJN323" s="159"/>
      <c r="OJO323" s="159"/>
      <c r="OJP323" s="159"/>
      <c r="OJQ323" s="159"/>
      <c r="OJR323" s="159"/>
      <c r="OJS323" s="159"/>
      <c r="OJT323" s="159"/>
      <c r="OJU323" s="159"/>
      <c r="OJV323" s="159"/>
      <c r="OJW323" s="159"/>
      <c r="OJX323" s="159"/>
      <c r="OJY323" s="159"/>
      <c r="OJZ323" s="159"/>
      <c r="OKA323" s="159"/>
      <c r="OKB323" s="159"/>
      <c r="OKC323" s="159"/>
      <c r="OKD323" s="159"/>
      <c r="OKE323" s="159"/>
      <c r="OKF323" s="159"/>
      <c r="OKG323" s="159"/>
      <c r="OKH323" s="159"/>
      <c r="OKI323" s="159"/>
      <c r="OKJ323" s="159"/>
      <c r="OKK323" s="159"/>
      <c r="OKL323" s="159"/>
      <c r="OKM323" s="159"/>
      <c r="OKN323" s="159"/>
      <c r="OKO323" s="159"/>
      <c r="OKP323" s="159"/>
      <c r="OKQ323" s="159"/>
      <c r="OKR323" s="159"/>
      <c r="OKS323" s="159"/>
      <c r="OKT323" s="159"/>
      <c r="OKU323" s="159"/>
      <c r="OKV323" s="159"/>
      <c r="OKW323" s="159"/>
      <c r="OKX323" s="159"/>
      <c r="OKY323" s="159"/>
      <c r="OKZ323" s="159"/>
      <c r="OLA323" s="159"/>
      <c r="OLB323" s="159"/>
      <c r="OLC323" s="159"/>
      <c r="OLD323" s="159"/>
      <c r="OLE323" s="159"/>
      <c r="OLF323" s="159"/>
      <c r="OLG323" s="159"/>
      <c r="OLH323" s="159"/>
      <c r="OLI323" s="159"/>
      <c r="OLJ323" s="159"/>
      <c r="OLK323" s="159"/>
      <c r="OLL323" s="159"/>
      <c r="OLM323" s="159"/>
      <c r="OLN323" s="159"/>
      <c r="OLO323" s="159"/>
      <c r="OLP323" s="159"/>
      <c r="OLQ323" s="159"/>
      <c r="OLR323" s="159"/>
      <c r="OLS323" s="159"/>
      <c r="OLT323" s="159"/>
      <c r="OLU323" s="159"/>
      <c r="OLV323" s="159"/>
      <c r="OLW323" s="159"/>
      <c r="OLX323" s="159"/>
      <c r="OLY323" s="159"/>
      <c r="OLZ323" s="159"/>
      <c r="OMA323" s="159"/>
      <c r="OMB323" s="159"/>
      <c r="OMC323" s="159"/>
      <c r="OMD323" s="159"/>
      <c r="OME323" s="159"/>
      <c r="OMF323" s="159"/>
      <c r="OMG323" s="159"/>
      <c r="OMH323" s="159"/>
      <c r="OMI323" s="159"/>
      <c r="OMJ323" s="159"/>
      <c r="OMK323" s="159"/>
      <c r="OML323" s="159"/>
      <c r="OMM323" s="159"/>
      <c r="OMN323" s="159"/>
      <c r="OMO323" s="159"/>
      <c r="OMP323" s="159"/>
      <c r="OMQ323" s="159"/>
      <c r="OMR323" s="159"/>
      <c r="OMS323" s="159"/>
      <c r="OMT323" s="159"/>
      <c r="OMU323" s="159"/>
      <c r="OMV323" s="159"/>
      <c r="OMW323" s="159"/>
      <c r="OMX323" s="159"/>
      <c r="OMY323" s="159"/>
      <c r="OMZ323" s="159"/>
      <c r="ONA323" s="159"/>
      <c r="ONB323" s="159"/>
      <c r="ONC323" s="159"/>
      <c r="OND323" s="159"/>
      <c r="ONE323" s="159"/>
      <c r="ONF323" s="159"/>
      <c r="ONG323" s="159"/>
      <c r="ONH323" s="159"/>
      <c r="ONI323" s="159"/>
      <c r="ONJ323" s="159"/>
      <c r="ONK323" s="159"/>
      <c r="ONL323" s="159"/>
      <c r="ONM323" s="159"/>
      <c r="ONN323" s="159"/>
      <c r="ONO323" s="159"/>
      <c r="ONP323" s="159"/>
      <c r="ONQ323" s="159"/>
      <c r="ONR323" s="159"/>
      <c r="ONS323" s="159"/>
      <c r="ONT323" s="159"/>
      <c r="ONU323" s="159"/>
      <c r="ONV323" s="159"/>
      <c r="ONW323" s="159"/>
      <c r="ONX323" s="159"/>
      <c r="ONY323" s="159"/>
      <c r="ONZ323" s="159"/>
      <c r="OOA323" s="159"/>
      <c r="OOB323" s="159"/>
      <c r="OOC323" s="159"/>
      <c r="OOD323" s="159"/>
      <c r="OOE323" s="159"/>
      <c r="OOF323" s="159"/>
      <c r="OOG323" s="159"/>
      <c r="OOH323" s="159"/>
      <c r="OOI323" s="159"/>
      <c r="OOJ323" s="159"/>
      <c r="OOK323" s="159"/>
      <c r="OOL323" s="159"/>
      <c r="OOM323" s="159"/>
      <c r="OON323" s="159"/>
      <c r="OOO323" s="159"/>
      <c r="OOP323" s="159"/>
      <c r="OOQ323" s="159"/>
      <c r="OOR323" s="159"/>
      <c r="OOS323" s="159"/>
      <c r="OOT323" s="159"/>
      <c r="OOU323" s="159"/>
      <c r="OOV323" s="159"/>
      <c r="OOW323" s="159"/>
      <c r="OOX323" s="159"/>
      <c r="OOY323" s="159"/>
      <c r="OOZ323" s="159"/>
      <c r="OPA323" s="159"/>
      <c r="OPB323" s="159"/>
      <c r="OPC323" s="159"/>
      <c r="OPD323" s="159"/>
      <c r="OPE323" s="159"/>
      <c r="OPF323" s="159"/>
      <c r="OPG323" s="159"/>
      <c r="OPH323" s="159"/>
      <c r="OPI323" s="159"/>
      <c r="OPJ323" s="159"/>
      <c r="OPK323" s="159"/>
      <c r="OPL323" s="159"/>
      <c r="OPM323" s="159"/>
      <c r="OPN323" s="159"/>
      <c r="OPO323" s="159"/>
      <c r="OPP323" s="159"/>
      <c r="OPQ323" s="159"/>
      <c r="OPR323" s="159"/>
      <c r="OPS323" s="159"/>
      <c r="OPT323" s="159"/>
      <c r="OPU323" s="159"/>
      <c r="OPV323" s="159"/>
      <c r="OPW323" s="159"/>
      <c r="OPX323" s="159"/>
      <c r="OPY323" s="159"/>
      <c r="OPZ323" s="159"/>
      <c r="OQA323" s="159"/>
      <c r="OQB323" s="159"/>
      <c r="OQC323" s="159"/>
      <c r="OQD323" s="159"/>
      <c r="OQE323" s="159"/>
      <c r="OQF323" s="159"/>
      <c r="OQG323" s="159"/>
      <c r="OQH323" s="159"/>
      <c r="OQI323" s="159"/>
      <c r="OQJ323" s="159"/>
      <c r="OQK323" s="159"/>
      <c r="OQL323" s="159"/>
      <c r="OQM323" s="159"/>
      <c r="OQN323" s="159"/>
      <c r="OQO323" s="159"/>
      <c r="OQP323" s="159"/>
      <c r="OQQ323" s="159"/>
      <c r="OQR323" s="159"/>
      <c r="OQS323" s="159"/>
      <c r="OQT323" s="159"/>
      <c r="OQU323" s="159"/>
      <c r="OQV323" s="159"/>
      <c r="OQW323" s="159"/>
      <c r="OQX323" s="159"/>
      <c r="OQY323" s="159"/>
      <c r="OQZ323" s="159"/>
      <c r="ORA323" s="159"/>
      <c r="ORB323" s="159"/>
      <c r="ORC323" s="159"/>
      <c r="ORD323" s="159"/>
      <c r="ORE323" s="159"/>
      <c r="ORF323" s="159"/>
      <c r="ORG323" s="159"/>
      <c r="ORH323" s="159"/>
      <c r="ORI323" s="159"/>
      <c r="ORJ323" s="159"/>
      <c r="ORK323" s="159"/>
      <c r="ORL323" s="159"/>
      <c r="ORM323" s="159"/>
      <c r="ORN323" s="159"/>
      <c r="ORO323" s="159"/>
      <c r="ORP323" s="159"/>
      <c r="ORQ323" s="159"/>
      <c r="ORR323" s="159"/>
      <c r="ORS323" s="159"/>
      <c r="ORT323" s="159"/>
      <c r="ORU323" s="159"/>
      <c r="ORV323" s="159"/>
      <c r="ORW323" s="159"/>
      <c r="ORX323" s="159"/>
      <c r="ORY323" s="159"/>
      <c r="ORZ323" s="159"/>
      <c r="OSA323" s="159"/>
      <c r="OSB323" s="159"/>
      <c r="OSC323" s="159"/>
      <c r="OSD323" s="159"/>
      <c r="OSE323" s="159"/>
      <c r="OSF323" s="159"/>
      <c r="OSG323" s="159"/>
      <c r="OSH323" s="159"/>
      <c r="OSI323" s="159"/>
      <c r="OSJ323" s="159"/>
      <c r="OSK323" s="159"/>
      <c r="OSL323" s="159"/>
      <c r="OSM323" s="159"/>
      <c r="OSN323" s="159"/>
      <c r="OSO323" s="159"/>
      <c r="OSP323" s="159"/>
      <c r="OSQ323" s="159"/>
      <c r="OSR323" s="159"/>
      <c r="OSS323" s="159"/>
      <c r="OST323" s="159"/>
      <c r="OSU323" s="159"/>
      <c r="OSV323" s="159"/>
      <c r="OSW323" s="159"/>
      <c r="OSX323" s="159"/>
      <c r="OSY323" s="159"/>
      <c r="OSZ323" s="159"/>
      <c r="OTA323" s="159"/>
      <c r="OTB323" s="159"/>
      <c r="OTC323" s="159"/>
      <c r="OTD323" s="159"/>
      <c r="OTE323" s="159"/>
      <c r="OTF323" s="159"/>
      <c r="OTG323" s="159"/>
      <c r="OTH323" s="159"/>
      <c r="OTI323" s="159"/>
      <c r="OTJ323" s="159"/>
      <c r="OTK323" s="159"/>
      <c r="OTL323" s="159"/>
      <c r="OTM323" s="159"/>
      <c r="OTN323" s="159"/>
      <c r="OTO323" s="159"/>
      <c r="OTP323" s="159"/>
      <c r="OTQ323" s="159"/>
      <c r="OTR323" s="159"/>
      <c r="OTS323" s="159"/>
      <c r="OTT323" s="159"/>
      <c r="OTU323" s="159"/>
      <c r="OTV323" s="159"/>
      <c r="OTW323" s="159"/>
      <c r="OTX323" s="159"/>
      <c r="OTY323" s="159"/>
      <c r="OTZ323" s="159"/>
      <c r="OUA323" s="159"/>
      <c r="OUB323" s="159"/>
      <c r="OUC323" s="159"/>
      <c r="OUD323" s="159"/>
      <c r="OUE323" s="159"/>
      <c r="OUF323" s="159"/>
      <c r="OUG323" s="159"/>
      <c r="OUH323" s="159"/>
      <c r="OUI323" s="159"/>
      <c r="OUJ323" s="159"/>
      <c r="OUK323" s="159"/>
      <c r="OUL323" s="159"/>
      <c r="OUM323" s="159"/>
      <c r="OUN323" s="159"/>
      <c r="OUO323" s="159"/>
      <c r="OUP323" s="159"/>
      <c r="OUQ323" s="159"/>
      <c r="OUR323" s="159"/>
      <c r="OUS323" s="159"/>
      <c r="OUT323" s="159"/>
      <c r="OUU323" s="159"/>
      <c r="OUV323" s="159"/>
      <c r="OUW323" s="159"/>
      <c r="OUX323" s="159"/>
      <c r="OUY323" s="159"/>
      <c r="OUZ323" s="159"/>
      <c r="OVA323" s="159"/>
      <c r="OVB323" s="159"/>
      <c r="OVC323" s="159"/>
      <c r="OVD323" s="159"/>
      <c r="OVE323" s="159"/>
      <c r="OVF323" s="159"/>
      <c r="OVG323" s="159"/>
      <c r="OVH323" s="159"/>
      <c r="OVI323" s="159"/>
      <c r="OVJ323" s="159"/>
      <c r="OVK323" s="159"/>
      <c r="OVL323" s="159"/>
      <c r="OVM323" s="159"/>
      <c r="OVN323" s="159"/>
      <c r="OVO323" s="159"/>
      <c r="OVP323" s="159"/>
      <c r="OVQ323" s="159"/>
      <c r="OVR323" s="159"/>
      <c r="OVS323" s="159"/>
      <c r="OVT323" s="159"/>
      <c r="OVU323" s="159"/>
      <c r="OVV323" s="159"/>
      <c r="OVW323" s="159"/>
      <c r="OVX323" s="159"/>
      <c r="OVY323" s="159"/>
      <c r="OVZ323" s="159"/>
      <c r="OWA323" s="159"/>
      <c r="OWB323" s="159"/>
      <c r="OWC323" s="159"/>
      <c r="OWD323" s="159"/>
      <c r="OWE323" s="159"/>
      <c r="OWF323" s="159"/>
      <c r="OWG323" s="159"/>
      <c r="OWH323" s="159"/>
      <c r="OWI323" s="159"/>
      <c r="OWJ323" s="159"/>
      <c r="OWK323" s="159"/>
      <c r="OWL323" s="159"/>
      <c r="OWM323" s="159"/>
      <c r="OWN323" s="159"/>
      <c r="OWO323" s="159"/>
      <c r="OWP323" s="159"/>
      <c r="OWQ323" s="159"/>
      <c r="OWR323" s="159"/>
      <c r="OWS323" s="159"/>
      <c r="OWT323" s="159"/>
      <c r="OWU323" s="159"/>
      <c r="OWV323" s="159"/>
      <c r="OWW323" s="159"/>
      <c r="OWX323" s="159"/>
      <c r="OWY323" s="159"/>
      <c r="OWZ323" s="159"/>
      <c r="OXA323" s="159"/>
      <c r="OXB323" s="159"/>
      <c r="OXC323" s="159"/>
      <c r="OXD323" s="159"/>
      <c r="OXE323" s="159"/>
      <c r="OXF323" s="159"/>
      <c r="OXG323" s="159"/>
      <c r="OXH323" s="159"/>
      <c r="OXI323" s="159"/>
      <c r="OXJ323" s="159"/>
      <c r="OXK323" s="159"/>
      <c r="OXL323" s="159"/>
      <c r="OXM323" s="159"/>
      <c r="OXN323" s="159"/>
      <c r="OXO323" s="159"/>
      <c r="OXP323" s="159"/>
      <c r="OXQ323" s="159"/>
      <c r="OXR323" s="159"/>
      <c r="OXS323" s="159"/>
      <c r="OXT323" s="159"/>
      <c r="OXU323" s="159"/>
      <c r="OXV323" s="159"/>
      <c r="OXW323" s="159"/>
      <c r="OXX323" s="159"/>
      <c r="OXY323" s="159"/>
      <c r="OXZ323" s="159"/>
      <c r="OYA323" s="159"/>
      <c r="OYB323" s="159"/>
      <c r="OYC323" s="159"/>
      <c r="OYD323" s="159"/>
      <c r="OYE323" s="159"/>
      <c r="OYF323" s="159"/>
      <c r="OYG323" s="159"/>
      <c r="OYH323" s="159"/>
      <c r="OYI323" s="159"/>
      <c r="OYJ323" s="159"/>
      <c r="OYK323" s="159"/>
      <c r="OYL323" s="159"/>
      <c r="OYM323" s="159"/>
      <c r="OYN323" s="159"/>
      <c r="OYO323" s="159"/>
      <c r="OYP323" s="159"/>
      <c r="OYQ323" s="159"/>
      <c r="OYR323" s="159"/>
      <c r="OYS323" s="159"/>
      <c r="OYT323" s="159"/>
      <c r="OYU323" s="159"/>
      <c r="OYV323" s="159"/>
      <c r="OYW323" s="159"/>
      <c r="OYX323" s="159"/>
      <c r="OYY323" s="159"/>
      <c r="OYZ323" s="159"/>
      <c r="OZA323" s="159"/>
      <c r="OZB323" s="159"/>
      <c r="OZC323" s="159"/>
      <c r="OZD323" s="159"/>
      <c r="OZE323" s="159"/>
      <c r="OZF323" s="159"/>
      <c r="OZG323" s="159"/>
      <c r="OZH323" s="159"/>
      <c r="OZI323" s="159"/>
      <c r="OZJ323" s="159"/>
      <c r="OZK323" s="159"/>
      <c r="OZL323" s="159"/>
      <c r="OZM323" s="159"/>
      <c r="OZN323" s="159"/>
      <c r="OZO323" s="159"/>
      <c r="OZP323" s="159"/>
      <c r="OZQ323" s="159"/>
      <c r="OZR323" s="159"/>
      <c r="OZS323" s="159"/>
      <c r="OZT323" s="159"/>
      <c r="OZU323" s="159"/>
      <c r="OZV323" s="159"/>
      <c r="OZW323" s="159"/>
      <c r="OZX323" s="159"/>
      <c r="OZY323" s="159"/>
      <c r="OZZ323" s="159"/>
      <c r="PAA323" s="159"/>
      <c r="PAB323" s="159"/>
      <c r="PAC323" s="159"/>
      <c r="PAD323" s="159"/>
      <c r="PAE323" s="159"/>
      <c r="PAF323" s="159"/>
      <c r="PAG323" s="159"/>
      <c r="PAH323" s="159"/>
      <c r="PAI323" s="159"/>
      <c r="PAJ323" s="159"/>
      <c r="PAK323" s="159"/>
      <c r="PAL323" s="159"/>
      <c r="PAM323" s="159"/>
      <c r="PAN323" s="159"/>
      <c r="PAO323" s="159"/>
      <c r="PAP323" s="159"/>
      <c r="PAQ323" s="159"/>
      <c r="PAR323" s="159"/>
      <c r="PAS323" s="159"/>
      <c r="PAT323" s="159"/>
      <c r="PAU323" s="159"/>
      <c r="PAV323" s="159"/>
      <c r="PAW323" s="159"/>
      <c r="PAX323" s="159"/>
      <c r="PAY323" s="159"/>
      <c r="PAZ323" s="159"/>
      <c r="PBA323" s="159"/>
      <c r="PBB323" s="159"/>
      <c r="PBC323" s="159"/>
      <c r="PBD323" s="159"/>
      <c r="PBE323" s="159"/>
      <c r="PBF323" s="159"/>
      <c r="PBG323" s="159"/>
      <c r="PBH323" s="159"/>
      <c r="PBI323" s="159"/>
      <c r="PBJ323" s="159"/>
      <c r="PBK323" s="159"/>
      <c r="PBL323" s="159"/>
      <c r="PBM323" s="159"/>
      <c r="PBN323" s="159"/>
      <c r="PBO323" s="159"/>
      <c r="PBP323" s="159"/>
      <c r="PBQ323" s="159"/>
      <c r="PBR323" s="159"/>
      <c r="PBS323" s="159"/>
      <c r="PBT323" s="159"/>
      <c r="PBU323" s="159"/>
      <c r="PBV323" s="159"/>
      <c r="PBW323" s="159"/>
      <c r="PBX323" s="159"/>
      <c r="PBY323" s="159"/>
      <c r="PBZ323" s="159"/>
      <c r="PCA323" s="159"/>
      <c r="PCB323" s="159"/>
      <c r="PCC323" s="159"/>
      <c r="PCD323" s="159"/>
      <c r="PCE323" s="159"/>
      <c r="PCF323" s="159"/>
      <c r="PCG323" s="159"/>
      <c r="PCH323" s="159"/>
      <c r="PCI323" s="159"/>
      <c r="PCJ323" s="159"/>
      <c r="PCK323" s="159"/>
      <c r="PCL323" s="159"/>
      <c r="PCM323" s="159"/>
      <c r="PCN323" s="159"/>
      <c r="PCO323" s="159"/>
      <c r="PCP323" s="159"/>
      <c r="PCQ323" s="159"/>
      <c r="PCR323" s="159"/>
      <c r="PCS323" s="159"/>
      <c r="PCT323" s="159"/>
      <c r="PCU323" s="159"/>
      <c r="PCV323" s="159"/>
      <c r="PCW323" s="159"/>
      <c r="PCX323" s="159"/>
      <c r="PCY323" s="159"/>
      <c r="PCZ323" s="159"/>
      <c r="PDA323" s="159"/>
      <c r="PDB323" s="159"/>
      <c r="PDC323" s="159"/>
      <c r="PDD323" s="159"/>
      <c r="PDE323" s="159"/>
      <c r="PDF323" s="159"/>
      <c r="PDG323" s="159"/>
      <c r="PDH323" s="159"/>
      <c r="PDI323" s="159"/>
      <c r="PDJ323" s="159"/>
      <c r="PDK323" s="159"/>
      <c r="PDL323" s="159"/>
      <c r="PDM323" s="159"/>
      <c r="PDN323" s="159"/>
      <c r="PDO323" s="159"/>
      <c r="PDP323" s="159"/>
      <c r="PDQ323" s="159"/>
      <c r="PDR323" s="159"/>
      <c r="PDS323" s="159"/>
      <c r="PDT323" s="159"/>
      <c r="PDU323" s="159"/>
      <c r="PDV323" s="159"/>
      <c r="PDW323" s="159"/>
      <c r="PDX323" s="159"/>
      <c r="PDY323" s="159"/>
      <c r="PDZ323" s="159"/>
      <c r="PEA323" s="159"/>
      <c r="PEB323" s="159"/>
      <c r="PEC323" s="159"/>
      <c r="PED323" s="159"/>
      <c r="PEE323" s="159"/>
      <c r="PEF323" s="159"/>
      <c r="PEG323" s="159"/>
      <c r="PEH323" s="159"/>
      <c r="PEI323" s="159"/>
      <c r="PEJ323" s="159"/>
      <c r="PEK323" s="159"/>
      <c r="PEL323" s="159"/>
      <c r="PEM323" s="159"/>
      <c r="PEN323" s="159"/>
      <c r="PEO323" s="159"/>
      <c r="PEP323" s="159"/>
      <c r="PEQ323" s="159"/>
      <c r="PER323" s="159"/>
      <c r="PES323" s="159"/>
      <c r="PET323" s="159"/>
      <c r="PEU323" s="159"/>
      <c r="PEV323" s="159"/>
      <c r="PEW323" s="159"/>
      <c r="PEX323" s="159"/>
      <c r="PEY323" s="159"/>
      <c r="PEZ323" s="159"/>
      <c r="PFA323" s="159"/>
      <c r="PFB323" s="159"/>
      <c r="PFC323" s="159"/>
      <c r="PFD323" s="159"/>
      <c r="PFE323" s="159"/>
      <c r="PFF323" s="159"/>
      <c r="PFG323" s="159"/>
      <c r="PFH323" s="159"/>
      <c r="PFI323" s="159"/>
      <c r="PFJ323" s="159"/>
      <c r="PFK323" s="159"/>
      <c r="PFL323" s="159"/>
      <c r="PFM323" s="159"/>
      <c r="PFN323" s="159"/>
      <c r="PFO323" s="159"/>
      <c r="PFP323" s="159"/>
      <c r="PFQ323" s="159"/>
      <c r="PFR323" s="159"/>
      <c r="PFS323" s="159"/>
      <c r="PFT323" s="159"/>
      <c r="PFU323" s="159"/>
      <c r="PFV323" s="159"/>
      <c r="PFW323" s="159"/>
      <c r="PFX323" s="159"/>
      <c r="PFY323" s="159"/>
      <c r="PFZ323" s="159"/>
      <c r="PGA323" s="159"/>
      <c r="PGB323" s="159"/>
      <c r="PGC323" s="159"/>
      <c r="PGD323" s="159"/>
      <c r="PGE323" s="159"/>
      <c r="PGF323" s="159"/>
      <c r="PGG323" s="159"/>
      <c r="PGH323" s="159"/>
      <c r="PGI323" s="159"/>
      <c r="PGJ323" s="159"/>
      <c r="PGK323" s="159"/>
      <c r="PGL323" s="159"/>
      <c r="PGM323" s="159"/>
      <c r="PGN323" s="159"/>
      <c r="PGO323" s="159"/>
      <c r="PGP323" s="159"/>
      <c r="PGQ323" s="159"/>
      <c r="PGR323" s="159"/>
      <c r="PGS323" s="159"/>
      <c r="PGT323" s="159"/>
      <c r="PGU323" s="159"/>
      <c r="PGV323" s="159"/>
      <c r="PGW323" s="159"/>
      <c r="PGX323" s="159"/>
      <c r="PGY323" s="159"/>
      <c r="PGZ323" s="159"/>
      <c r="PHA323" s="159"/>
      <c r="PHB323" s="159"/>
      <c r="PHC323" s="159"/>
      <c r="PHD323" s="159"/>
      <c r="PHE323" s="159"/>
      <c r="PHF323" s="159"/>
      <c r="PHG323" s="159"/>
      <c r="PHH323" s="159"/>
      <c r="PHI323" s="159"/>
      <c r="PHJ323" s="159"/>
      <c r="PHK323" s="159"/>
      <c r="PHL323" s="159"/>
      <c r="PHM323" s="159"/>
      <c r="PHN323" s="159"/>
      <c r="PHO323" s="159"/>
      <c r="PHP323" s="159"/>
      <c r="PHQ323" s="159"/>
      <c r="PHR323" s="159"/>
      <c r="PHS323" s="159"/>
      <c r="PHT323" s="159"/>
      <c r="PHU323" s="159"/>
      <c r="PHV323" s="159"/>
      <c r="PHW323" s="159"/>
      <c r="PHX323" s="159"/>
      <c r="PHY323" s="159"/>
      <c r="PHZ323" s="159"/>
      <c r="PIA323" s="159"/>
      <c r="PIB323" s="159"/>
      <c r="PIC323" s="159"/>
      <c r="PID323" s="159"/>
      <c r="PIE323" s="159"/>
      <c r="PIF323" s="159"/>
      <c r="PIG323" s="159"/>
      <c r="PIH323" s="159"/>
      <c r="PII323" s="159"/>
      <c r="PIJ323" s="159"/>
      <c r="PIK323" s="159"/>
      <c r="PIL323" s="159"/>
      <c r="PIM323" s="159"/>
      <c r="PIN323" s="159"/>
      <c r="PIO323" s="159"/>
      <c r="PIP323" s="159"/>
      <c r="PIQ323" s="159"/>
      <c r="PIR323" s="159"/>
      <c r="PIS323" s="159"/>
      <c r="PIT323" s="159"/>
      <c r="PIU323" s="159"/>
      <c r="PIV323" s="159"/>
      <c r="PIW323" s="159"/>
      <c r="PIX323" s="159"/>
      <c r="PIY323" s="159"/>
      <c r="PIZ323" s="159"/>
      <c r="PJA323" s="159"/>
      <c r="PJB323" s="159"/>
      <c r="PJC323" s="159"/>
      <c r="PJD323" s="159"/>
      <c r="PJE323" s="159"/>
      <c r="PJF323" s="159"/>
      <c r="PJG323" s="159"/>
      <c r="PJH323" s="159"/>
      <c r="PJI323" s="159"/>
      <c r="PJJ323" s="159"/>
      <c r="PJK323" s="159"/>
      <c r="PJL323" s="159"/>
      <c r="PJM323" s="159"/>
      <c r="PJN323" s="159"/>
      <c r="PJO323" s="159"/>
      <c r="PJP323" s="159"/>
      <c r="PJQ323" s="159"/>
      <c r="PJR323" s="159"/>
      <c r="PJS323" s="159"/>
      <c r="PJT323" s="159"/>
      <c r="PJU323" s="159"/>
      <c r="PJV323" s="159"/>
      <c r="PJW323" s="159"/>
      <c r="PJX323" s="159"/>
      <c r="PJY323" s="159"/>
      <c r="PJZ323" s="159"/>
      <c r="PKA323" s="159"/>
      <c r="PKB323" s="159"/>
      <c r="PKC323" s="159"/>
      <c r="PKD323" s="159"/>
      <c r="PKE323" s="159"/>
      <c r="PKF323" s="159"/>
      <c r="PKG323" s="159"/>
      <c r="PKH323" s="159"/>
      <c r="PKI323" s="159"/>
      <c r="PKJ323" s="159"/>
      <c r="PKK323" s="159"/>
      <c r="PKL323" s="159"/>
      <c r="PKM323" s="159"/>
      <c r="PKN323" s="159"/>
      <c r="PKO323" s="159"/>
      <c r="PKP323" s="159"/>
      <c r="PKQ323" s="159"/>
      <c r="PKR323" s="159"/>
      <c r="PKS323" s="159"/>
      <c r="PKT323" s="159"/>
      <c r="PKU323" s="159"/>
      <c r="PKV323" s="159"/>
      <c r="PKW323" s="159"/>
      <c r="PKX323" s="159"/>
      <c r="PKY323" s="159"/>
      <c r="PKZ323" s="159"/>
      <c r="PLA323" s="159"/>
      <c r="PLB323" s="159"/>
      <c r="PLC323" s="159"/>
      <c r="PLD323" s="159"/>
      <c r="PLE323" s="159"/>
      <c r="PLF323" s="159"/>
      <c r="PLG323" s="159"/>
      <c r="PLH323" s="159"/>
      <c r="PLI323" s="159"/>
      <c r="PLJ323" s="159"/>
      <c r="PLK323" s="159"/>
      <c r="PLL323" s="159"/>
      <c r="PLM323" s="159"/>
      <c r="PLN323" s="159"/>
      <c r="PLO323" s="159"/>
      <c r="PLP323" s="159"/>
      <c r="PLQ323" s="159"/>
      <c r="PLR323" s="159"/>
      <c r="PLS323" s="159"/>
      <c r="PLT323" s="159"/>
      <c r="PLU323" s="159"/>
      <c r="PLV323" s="159"/>
      <c r="PLW323" s="159"/>
      <c r="PLX323" s="159"/>
      <c r="PLY323" s="159"/>
      <c r="PLZ323" s="159"/>
      <c r="PMA323" s="159"/>
      <c r="PMB323" s="159"/>
      <c r="PMC323" s="159"/>
      <c r="PMD323" s="159"/>
      <c r="PME323" s="159"/>
      <c r="PMF323" s="159"/>
      <c r="PMG323" s="159"/>
      <c r="PMH323" s="159"/>
      <c r="PMI323" s="159"/>
      <c r="PMJ323" s="159"/>
      <c r="PMK323" s="159"/>
      <c r="PML323" s="159"/>
      <c r="PMM323" s="159"/>
      <c r="PMN323" s="159"/>
      <c r="PMO323" s="159"/>
      <c r="PMP323" s="159"/>
      <c r="PMQ323" s="159"/>
      <c r="PMR323" s="159"/>
      <c r="PMS323" s="159"/>
      <c r="PMT323" s="159"/>
      <c r="PMU323" s="159"/>
      <c r="PMV323" s="159"/>
      <c r="PMW323" s="159"/>
      <c r="PMX323" s="159"/>
      <c r="PMY323" s="159"/>
      <c r="PMZ323" s="159"/>
      <c r="PNA323" s="159"/>
      <c r="PNB323" s="159"/>
      <c r="PNC323" s="159"/>
      <c r="PND323" s="159"/>
      <c r="PNE323" s="159"/>
      <c r="PNF323" s="159"/>
      <c r="PNG323" s="159"/>
      <c r="PNH323" s="159"/>
      <c r="PNI323" s="159"/>
      <c r="PNJ323" s="159"/>
      <c r="PNK323" s="159"/>
      <c r="PNL323" s="159"/>
      <c r="PNM323" s="159"/>
      <c r="PNN323" s="159"/>
      <c r="PNO323" s="159"/>
      <c r="PNP323" s="159"/>
      <c r="PNQ323" s="159"/>
      <c r="PNR323" s="159"/>
      <c r="PNS323" s="159"/>
      <c r="PNT323" s="159"/>
      <c r="PNU323" s="159"/>
      <c r="PNV323" s="159"/>
      <c r="PNW323" s="159"/>
      <c r="PNX323" s="159"/>
      <c r="PNY323" s="159"/>
      <c r="PNZ323" s="159"/>
      <c r="POA323" s="159"/>
      <c r="POB323" s="159"/>
      <c r="POC323" s="159"/>
      <c r="POD323" s="159"/>
      <c r="POE323" s="159"/>
      <c r="POF323" s="159"/>
      <c r="POG323" s="159"/>
      <c r="POH323" s="159"/>
      <c r="POI323" s="159"/>
      <c r="POJ323" s="159"/>
      <c r="POK323" s="159"/>
      <c r="POL323" s="159"/>
      <c r="POM323" s="159"/>
      <c r="PON323" s="159"/>
      <c r="POO323" s="159"/>
      <c r="POP323" s="159"/>
      <c r="POQ323" s="159"/>
      <c r="POR323" s="159"/>
      <c r="POS323" s="159"/>
      <c r="POT323" s="159"/>
      <c r="POU323" s="159"/>
      <c r="POV323" s="159"/>
      <c r="POW323" s="159"/>
      <c r="POX323" s="159"/>
      <c r="POY323" s="159"/>
      <c r="POZ323" s="159"/>
      <c r="PPA323" s="159"/>
      <c r="PPB323" s="159"/>
      <c r="PPC323" s="159"/>
      <c r="PPD323" s="159"/>
      <c r="PPE323" s="159"/>
      <c r="PPF323" s="159"/>
      <c r="PPG323" s="159"/>
      <c r="PPH323" s="159"/>
      <c r="PPI323" s="159"/>
      <c r="PPJ323" s="159"/>
      <c r="PPK323" s="159"/>
      <c r="PPL323" s="159"/>
      <c r="PPM323" s="159"/>
      <c r="PPN323" s="159"/>
      <c r="PPO323" s="159"/>
      <c r="PPP323" s="159"/>
      <c r="PPQ323" s="159"/>
      <c r="PPR323" s="159"/>
      <c r="PPS323" s="159"/>
      <c r="PPT323" s="159"/>
      <c r="PPU323" s="159"/>
      <c r="PPV323" s="159"/>
      <c r="PPW323" s="159"/>
      <c r="PPX323" s="159"/>
      <c r="PPY323" s="159"/>
      <c r="PPZ323" s="159"/>
      <c r="PQA323" s="159"/>
      <c r="PQB323" s="159"/>
      <c r="PQC323" s="159"/>
      <c r="PQD323" s="159"/>
      <c r="PQE323" s="159"/>
      <c r="PQF323" s="159"/>
      <c r="PQG323" s="159"/>
      <c r="PQH323" s="159"/>
      <c r="PQI323" s="159"/>
      <c r="PQJ323" s="159"/>
      <c r="PQK323" s="159"/>
      <c r="PQL323" s="159"/>
      <c r="PQM323" s="159"/>
      <c r="PQN323" s="159"/>
      <c r="PQO323" s="159"/>
      <c r="PQP323" s="159"/>
      <c r="PQQ323" s="159"/>
      <c r="PQR323" s="159"/>
      <c r="PQS323" s="159"/>
      <c r="PQT323" s="159"/>
      <c r="PQU323" s="159"/>
      <c r="PQV323" s="159"/>
      <c r="PQW323" s="159"/>
      <c r="PQX323" s="159"/>
      <c r="PQY323" s="159"/>
      <c r="PQZ323" s="159"/>
      <c r="PRA323" s="159"/>
      <c r="PRB323" s="159"/>
      <c r="PRC323" s="159"/>
      <c r="PRD323" s="159"/>
      <c r="PRE323" s="159"/>
      <c r="PRF323" s="159"/>
      <c r="PRG323" s="159"/>
      <c r="PRH323" s="159"/>
      <c r="PRI323" s="159"/>
      <c r="PRJ323" s="159"/>
      <c r="PRK323" s="159"/>
      <c r="PRL323" s="159"/>
      <c r="PRM323" s="159"/>
      <c r="PRN323" s="159"/>
      <c r="PRO323" s="159"/>
      <c r="PRP323" s="159"/>
      <c r="PRQ323" s="159"/>
      <c r="PRR323" s="159"/>
      <c r="PRS323" s="159"/>
      <c r="PRT323" s="159"/>
      <c r="PRU323" s="159"/>
      <c r="PRV323" s="159"/>
      <c r="PRW323" s="159"/>
      <c r="PRX323" s="159"/>
      <c r="PRY323" s="159"/>
      <c r="PRZ323" s="159"/>
      <c r="PSA323" s="159"/>
      <c r="PSB323" s="159"/>
      <c r="PSC323" s="159"/>
      <c r="PSD323" s="159"/>
      <c r="PSE323" s="159"/>
      <c r="PSF323" s="159"/>
      <c r="PSG323" s="159"/>
      <c r="PSH323" s="159"/>
      <c r="PSI323" s="159"/>
      <c r="PSJ323" s="159"/>
      <c r="PSK323" s="159"/>
      <c r="PSL323" s="159"/>
      <c r="PSM323" s="159"/>
      <c r="PSN323" s="159"/>
      <c r="PSO323" s="159"/>
      <c r="PSP323" s="159"/>
      <c r="PSQ323" s="159"/>
      <c r="PSR323" s="159"/>
      <c r="PSS323" s="159"/>
      <c r="PST323" s="159"/>
      <c r="PSU323" s="159"/>
      <c r="PSV323" s="159"/>
      <c r="PSW323" s="159"/>
      <c r="PSX323" s="159"/>
      <c r="PSY323" s="159"/>
      <c r="PSZ323" s="159"/>
      <c r="PTA323" s="159"/>
      <c r="PTB323" s="159"/>
      <c r="PTC323" s="159"/>
      <c r="PTD323" s="159"/>
      <c r="PTE323" s="159"/>
      <c r="PTF323" s="159"/>
      <c r="PTG323" s="159"/>
      <c r="PTH323" s="159"/>
      <c r="PTI323" s="159"/>
      <c r="PTJ323" s="159"/>
      <c r="PTK323" s="159"/>
      <c r="PTL323" s="159"/>
      <c r="PTM323" s="159"/>
      <c r="PTN323" s="159"/>
      <c r="PTO323" s="159"/>
      <c r="PTP323" s="159"/>
      <c r="PTQ323" s="159"/>
      <c r="PTR323" s="159"/>
      <c r="PTS323" s="159"/>
      <c r="PTT323" s="159"/>
      <c r="PTU323" s="159"/>
      <c r="PTV323" s="159"/>
      <c r="PTW323" s="159"/>
      <c r="PTX323" s="159"/>
      <c r="PTY323" s="159"/>
      <c r="PTZ323" s="159"/>
      <c r="PUA323" s="159"/>
      <c r="PUB323" s="159"/>
      <c r="PUC323" s="159"/>
      <c r="PUD323" s="159"/>
      <c r="PUE323" s="159"/>
      <c r="PUF323" s="159"/>
      <c r="PUG323" s="159"/>
      <c r="PUH323" s="159"/>
      <c r="PUI323" s="159"/>
      <c r="PUJ323" s="159"/>
      <c r="PUK323" s="159"/>
      <c r="PUL323" s="159"/>
      <c r="PUM323" s="159"/>
      <c r="PUN323" s="159"/>
      <c r="PUO323" s="159"/>
      <c r="PUP323" s="159"/>
      <c r="PUQ323" s="159"/>
      <c r="PUR323" s="159"/>
      <c r="PUS323" s="159"/>
      <c r="PUT323" s="159"/>
      <c r="PUU323" s="159"/>
      <c r="PUV323" s="159"/>
      <c r="PUW323" s="159"/>
      <c r="PUX323" s="159"/>
      <c r="PUY323" s="159"/>
      <c r="PUZ323" s="159"/>
      <c r="PVA323" s="159"/>
      <c r="PVB323" s="159"/>
      <c r="PVC323" s="159"/>
      <c r="PVD323" s="159"/>
      <c r="PVE323" s="159"/>
      <c r="PVF323" s="159"/>
      <c r="PVG323" s="159"/>
      <c r="PVH323" s="159"/>
      <c r="PVI323" s="159"/>
      <c r="PVJ323" s="159"/>
      <c r="PVK323" s="159"/>
      <c r="PVL323" s="159"/>
      <c r="PVM323" s="159"/>
      <c r="PVN323" s="159"/>
      <c r="PVO323" s="159"/>
      <c r="PVP323" s="159"/>
      <c r="PVQ323" s="159"/>
      <c r="PVR323" s="159"/>
      <c r="PVS323" s="159"/>
      <c r="PVT323" s="159"/>
      <c r="PVU323" s="159"/>
      <c r="PVV323" s="159"/>
      <c r="PVW323" s="159"/>
      <c r="PVX323" s="159"/>
      <c r="PVY323" s="159"/>
      <c r="PVZ323" s="159"/>
      <c r="PWA323" s="159"/>
      <c r="PWB323" s="159"/>
      <c r="PWC323" s="159"/>
      <c r="PWD323" s="159"/>
      <c r="PWE323" s="159"/>
      <c r="PWF323" s="159"/>
      <c r="PWG323" s="159"/>
      <c r="PWH323" s="159"/>
      <c r="PWI323" s="159"/>
      <c r="PWJ323" s="159"/>
      <c r="PWK323" s="159"/>
      <c r="PWL323" s="159"/>
      <c r="PWM323" s="159"/>
      <c r="PWN323" s="159"/>
      <c r="PWO323" s="159"/>
      <c r="PWP323" s="159"/>
      <c r="PWQ323" s="159"/>
      <c r="PWR323" s="159"/>
      <c r="PWS323" s="159"/>
      <c r="PWT323" s="159"/>
      <c r="PWU323" s="159"/>
      <c r="PWV323" s="159"/>
      <c r="PWW323" s="159"/>
      <c r="PWX323" s="159"/>
      <c r="PWY323" s="159"/>
      <c r="PWZ323" s="159"/>
      <c r="PXA323" s="159"/>
      <c r="PXB323" s="159"/>
      <c r="PXC323" s="159"/>
      <c r="PXD323" s="159"/>
      <c r="PXE323" s="159"/>
      <c r="PXF323" s="159"/>
      <c r="PXG323" s="159"/>
      <c r="PXH323" s="159"/>
      <c r="PXI323" s="159"/>
      <c r="PXJ323" s="159"/>
      <c r="PXK323" s="159"/>
      <c r="PXL323" s="159"/>
      <c r="PXM323" s="159"/>
      <c r="PXN323" s="159"/>
      <c r="PXO323" s="159"/>
      <c r="PXP323" s="159"/>
      <c r="PXQ323" s="159"/>
      <c r="PXR323" s="159"/>
      <c r="PXS323" s="159"/>
      <c r="PXT323" s="159"/>
      <c r="PXU323" s="159"/>
      <c r="PXV323" s="159"/>
      <c r="PXW323" s="159"/>
      <c r="PXX323" s="159"/>
      <c r="PXY323" s="159"/>
      <c r="PXZ323" s="159"/>
      <c r="PYA323" s="159"/>
      <c r="PYB323" s="159"/>
      <c r="PYC323" s="159"/>
      <c r="PYD323" s="159"/>
      <c r="PYE323" s="159"/>
      <c r="PYF323" s="159"/>
      <c r="PYG323" s="159"/>
      <c r="PYH323" s="159"/>
      <c r="PYI323" s="159"/>
      <c r="PYJ323" s="159"/>
      <c r="PYK323" s="159"/>
      <c r="PYL323" s="159"/>
      <c r="PYM323" s="159"/>
      <c r="PYN323" s="159"/>
      <c r="PYO323" s="159"/>
      <c r="PYP323" s="159"/>
      <c r="PYQ323" s="159"/>
      <c r="PYR323" s="159"/>
      <c r="PYS323" s="159"/>
      <c r="PYT323" s="159"/>
      <c r="PYU323" s="159"/>
      <c r="PYV323" s="159"/>
      <c r="PYW323" s="159"/>
      <c r="PYX323" s="159"/>
      <c r="PYY323" s="159"/>
      <c r="PYZ323" s="159"/>
      <c r="PZA323" s="159"/>
      <c r="PZB323" s="159"/>
      <c r="PZC323" s="159"/>
      <c r="PZD323" s="159"/>
      <c r="PZE323" s="159"/>
      <c r="PZF323" s="159"/>
      <c r="PZG323" s="159"/>
      <c r="PZH323" s="159"/>
      <c r="PZI323" s="159"/>
      <c r="PZJ323" s="159"/>
      <c r="PZK323" s="159"/>
      <c r="PZL323" s="159"/>
      <c r="PZM323" s="159"/>
      <c r="PZN323" s="159"/>
      <c r="PZO323" s="159"/>
      <c r="PZP323" s="159"/>
      <c r="PZQ323" s="159"/>
      <c r="PZR323" s="159"/>
      <c r="PZS323" s="159"/>
      <c r="PZT323" s="159"/>
      <c r="PZU323" s="159"/>
      <c r="PZV323" s="159"/>
      <c r="PZW323" s="159"/>
      <c r="PZX323" s="159"/>
      <c r="PZY323" s="159"/>
      <c r="PZZ323" s="159"/>
      <c r="QAA323" s="159"/>
      <c r="QAB323" s="159"/>
      <c r="QAC323" s="159"/>
      <c r="QAD323" s="159"/>
      <c r="QAE323" s="159"/>
      <c r="QAF323" s="159"/>
      <c r="QAG323" s="159"/>
      <c r="QAH323" s="159"/>
      <c r="QAI323" s="159"/>
      <c r="QAJ323" s="159"/>
      <c r="QAK323" s="159"/>
      <c r="QAL323" s="159"/>
      <c r="QAM323" s="159"/>
      <c r="QAN323" s="159"/>
      <c r="QAO323" s="159"/>
      <c r="QAP323" s="159"/>
      <c r="QAQ323" s="159"/>
      <c r="QAR323" s="159"/>
      <c r="QAS323" s="159"/>
      <c r="QAT323" s="159"/>
      <c r="QAU323" s="159"/>
      <c r="QAV323" s="159"/>
      <c r="QAW323" s="159"/>
      <c r="QAX323" s="159"/>
      <c r="QAY323" s="159"/>
      <c r="QAZ323" s="159"/>
      <c r="QBA323" s="159"/>
      <c r="QBB323" s="159"/>
      <c r="QBC323" s="159"/>
      <c r="QBD323" s="159"/>
      <c r="QBE323" s="159"/>
      <c r="QBF323" s="159"/>
      <c r="QBG323" s="159"/>
      <c r="QBH323" s="159"/>
      <c r="QBI323" s="159"/>
      <c r="QBJ323" s="159"/>
      <c r="QBK323" s="159"/>
      <c r="QBL323" s="159"/>
      <c r="QBM323" s="159"/>
      <c r="QBN323" s="159"/>
      <c r="QBO323" s="159"/>
      <c r="QBP323" s="159"/>
      <c r="QBQ323" s="159"/>
      <c r="QBR323" s="159"/>
      <c r="QBS323" s="159"/>
      <c r="QBT323" s="159"/>
      <c r="QBU323" s="159"/>
      <c r="QBV323" s="159"/>
      <c r="QBW323" s="159"/>
      <c r="QBX323" s="159"/>
      <c r="QBY323" s="159"/>
      <c r="QBZ323" s="159"/>
      <c r="QCA323" s="159"/>
      <c r="QCB323" s="159"/>
      <c r="QCC323" s="159"/>
      <c r="QCD323" s="159"/>
      <c r="QCE323" s="159"/>
      <c r="QCF323" s="159"/>
      <c r="QCG323" s="159"/>
      <c r="QCH323" s="159"/>
      <c r="QCI323" s="159"/>
      <c r="QCJ323" s="159"/>
      <c r="QCK323" s="159"/>
      <c r="QCL323" s="159"/>
      <c r="QCM323" s="159"/>
      <c r="QCN323" s="159"/>
      <c r="QCO323" s="159"/>
      <c r="QCP323" s="159"/>
      <c r="QCQ323" s="159"/>
      <c r="QCR323" s="159"/>
      <c r="QCS323" s="159"/>
      <c r="QCT323" s="159"/>
      <c r="QCU323" s="159"/>
      <c r="QCV323" s="159"/>
      <c r="QCW323" s="159"/>
      <c r="QCX323" s="159"/>
      <c r="QCY323" s="159"/>
      <c r="QCZ323" s="159"/>
      <c r="QDA323" s="159"/>
      <c r="QDB323" s="159"/>
      <c r="QDC323" s="159"/>
      <c r="QDD323" s="159"/>
      <c r="QDE323" s="159"/>
      <c r="QDF323" s="159"/>
      <c r="QDG323" s="159"/>
      <c r="QDH323" s="159"/>
      <c r="QDI323" s="159"/>
      <c r="QDJ323" s="159"/>
      <c r="QDK323" s="159"/>
      <c r="QDL323" s="159"/>
      <c r="QDM323" s="159"/>
      <c r="QDN323" s="159"/>
      <c r="QDO323" s="159"/>
      <c r="QDP323" s="159"/>
      <c r="QDQ323" s="159"/>
      <c r="QDR323" s="159"/>
      <c r="QDS323" s="159"/>
      <c r="QDT323" s="159"/>
      <c r="QDU323" s="159"/>
      <c r="QDV323" s="159"/>
      <c r="QDW323" s="159"/>
      <c r="QDX323" s="159"/>
      <c r="QDY323" s="159"/>
      <c r="QDZ323" s="159"/>
      <c r="QEA323" s="159"/>
      <c r="QEB323" s="159"/>
      <c r="QEC323" s="159"/>
      <c r="QED323" s="159"/>
      <c r="QEE323" s="159"/>
      <c r="QEF323" s="159"/>
      <c r="QEG323" s="159"/>
      <c r="QEH323" s="159"/>
      <c r="QEI323" s="159"/>
      <c r="QEJ323" s="159"/>
      <c r="QEK323" s="159"/>
      <c r="QEL323" s="159"/>
      <c r="QEM323" s="159"/>
      <c r="QEN323" s="159"/>
      <c r="QEO323" s="159"/>
      <c r="QEP323" s="159"/>
      <c r="QEQ323" s="159"/>
      <c r="QER323" s="159"/>
      <c r="QES323" s="159"/>
      <c r="QET323" s="159"/>
      <c r="QEU323" s="159"/>
      <c r="QEV323" s="159"/>
      <c r="QEW323" s="159"/>
      <c r="QEX323" s="159"/>
      <c r="QEY323" s="159"/>
      <c r="QEZ323" s="159"/>
      <c r="QFA323" s="159"/>
      <c r="QFB323" s="159"/>
      <c r="QFC323" s="159"/>
      <c r="QFD323" s="159"/>
      <c r="QFE323" s="159"/>
      <c r="QFF323" s="159"/>
      <c r="QFG323" s="159"/>
      <c r="QFH323" s="159"/>
      <c r="QFI323" s="159"/>
      <c r="QFJ323" s="159"/>
      <c r="QFK323" s="159"/>
      <c r="QFL323" s="159"/>
      <c r="QFM323" s="159"/>
      <c r="QFN323" s="159"/>
      <c r="QFO323" s="159"/>
      <c r="QFP323" s="159"/>
      <c r="QFQ323" s="159"/>
      <c r="QFR323" s="159"/>
      <c r="QFS323" s="159"/>
      <c r="QFT323" s="159"/>
      <c r="QFU323" s="159"/>
      <c r="QFV323" s="159"/>
      <c r="QFW323" s="159"/>
      <c r="QFX323" s="159"/>
      <c r="QFY323" s="159"/>
      <c r="QFZ323" s="159"/>
      <c r="QGA323" s="159"/>
      <c r="QGB323" s="159"/>
      <c r="QGC323" s="159"/>
      <c r="QGD323" s="159"/>
      <c r="QGE323" s="159"/>
      <c r="QGF323" s="159"/>
      <c r="QGG323" s="159"/>
      <c r="QGH323" s="159"/>
      <c r="QGI323" s="159"/>
      <c r="QGJ323" s="159"/>
      <c r="QGK323" s="159"/>
      <c r="QGL323" s="159"/>
      <c r="QGM323" s="159"/>
      <c r="QGN323" s="159"/>
      <c r="QGO323" s="159"/>
      <c r="QGP323" s="159"/>
      <c r="QGQ323" s="159"/>
      <c r="QGR323" s="159"/>
      <c r="QGS323" s="159"/>
      <c r="QGT323" s="159"/>
      <c r="QGU323" s="159"/>
      <c r="QGV323" s="159"/>
      <c r="QGW323" s="159"/>
      <c r="QGX323" s="159"/>
      <c r="QGY323" s="159"/>
      <c r="QGZ323" s="159"/>
      <c r="QHA323" s="159"/>
      <c r="QHB323" s="159"/>
      <c r="QHC323" s="159"/>
      <c r="QHD323" s="159"/>
      <c r="QHE323" s="159"/>
      <c r="QHF323" s="159"/>
      <c r="QHG323" s="159"/>
      <c r="QHH323" s="159"/>
      <c r="QHI323" s="159"/>
      <c r="QHJ323" s="159"/>
      <c r="QHK323" s="159"/>
      <c r="QHL323" s="159"/>
      <c r="QHM323" s="159"/>
      <c r="QHN323" s="159"/>
      <c r="QHO323" s="159"/>
      <c r="QHP323" s="159"/>
      <c r="QHQ323" s="159"/>
      <c r="QHR323" s="159"/>
      <c r="QHS323" s="159"/>
      <c r="QHT323" s="159"/>
      <c r="QHU323" s="159"/>
      <c r="QHV323" s="159"/>
      <c r="QHW323" s="159"/>
      <c r="QHX323" s="159"/>
      <c r="QHY323" s="159"/>
      <c r="QHZ323" s="159"/>
      <c r="QIA323" s="159"/>
      <c r="QIB323" s="159"/>
      <c r="QIC323" s="159"/>
      <c r="QID323" s="159"/>
      <c r="QIE323" s="159"/>
      <c r="QIF323" s="159"/>
      <c r="QIG323" s="159"/>
      <c r="QIH323" s="159"/>
      <c r="QII323" s="159"/>
      <c r="QIJ323" s="159"/>
      <c r="QIK323" s="159"/>
      <c r="QIL323" s="159"/>
      <c r="QIM323" s="159"/>
      <c r="QIN323" s="159"/>
      <c r="QIO323" s="159"/>
      <c r="QIP323" s="159"/>
      <c r="QIQ323" s="159"/>
      <c r="QIR323" s="159"/>
      <c r="QIS323" s="159"/>
      <c r="QIT323" s="159"/>
      <c r="QIU323" s="159"/>
      <c r="QIV323" s="159"/>
      <c r="QIW323" s="159"/>
      <c r="QIX323" s="159"/>
      <c r="QIY323" s="159"/>
      <c r="QIZ323" s="159"/>
      <c r="QJA323" s="159"/>
      <c r="QJB323" s="159"/>
      <c r="QJC323" s="159"/>
      <c r="QJD323" s="159"/>
      <c r="QJE323" s="159"/>
      <c r="QJF323" s="159"/>
      <c r="QJG323" s="159"/>
      <c r="QJH323" s="159"/>
      <c r="QJI323" s="159"/>
      <c r="QJJ323" s="159"/>
      <c r="QJK323" s="159"/>
      <c r="QJL323" s="159"/>
      <c r="QJM323" s="159"/>
      <c r="QJN323" s="159"/>
      <c r="QJO323" s="159"/>
      <c r="QJP323" s="159"/>
      <c r="QJQ323" s="159"/>
      <c r="QJR323" s="159"/>
      <c r="QJS323" s="159"/>
      <c r="QJT323" s="159"/>
      <c r="QJU323" s="159"/>
      <c r="QJV323" s="159"/>
      <c r="QJW323" s="159"/>
      <c r="QJX323" s="159"/>
      <c r="QJY323" s="159"/>
      <c r="QJZ323" s="159"/>
      <c r="QKA323" s="159"/>
      <c r="QKB323" s="159"/>
      <c r="QKC323" s="159"/>
      <c r="QKD323" s="159"/>
      <c r="QKE323" s="159"/>
      <c r="QKF323" s="159"/>
      <c r="QKG323" s="159"/>
      <c r="QKH323" s="159"/>
      <c r="QKI323" s="159"/>
      <c r="QKJ323" s="159"/>
      <c r="QKK323" s="159"/>
      <c r="QKL323" s="159"/>
      <c r="QKM323" s="159"/>
      <c r="QKN323" s="159"/>
      <c r="QKO323" s="159"/>
      <c r="QKP323" s="159"/>
      <c r="QKQ323" s="159"/>
      <c r="QKR323" s="159"/>
      <c r="QKS323" s="159"/>
      <c r="QKT323" s="159"/>
      <c r="QKU323" s="159"/>
      <c r="QKV323" s="159"/>
      <c r="QKW323" s="159"/>
      <c r="QKX323" s="159"/>
      <c r="QKY323" s="159"/>
      <c r="QKZ323" s="159"/>
      <c r="QLA323" s="159"/>
      <c r="QLB323" s="159"/>
      <c r="QLC323" s="159"/>
      <c r="QLD323" s="159"/>
      <c r="QLE323" s="159"/>
      <c r="QLF323" s="159"/>
      <c r="QLG323" s="159"/>
      <c r="QLH323" s="159"/>
      <c r="QLI323" s="159"/>
      <c r="QLJ323" s="159"/>
      <c r="QLK323" s="159"/>
      <c r="QLL323" s="159"/>
      <c r="QLM323" s="159"/>
      <c r="QLN323" s="159"/>
      <c r="QLO323" s="159"/>
      <c r="QLP323" s="159"/>
      <c r="QLQ323" s="159"/>
      <c r="QLR323" s="159"/>
      <c r="QLS323" s="159"/>
      <c r="QLT323" s="159"/>
      <c r="QLU323" s="159"/>
      <c r="QLV323" s="159"/>
      <c r="QLW323" s="159"/>
      <c r="QLX323" s="159"/>
      <c r="QLY323" s="159"/>
      <c r="QLZ323" s="159"/>
      <c r="QMA323" s="159"/>
      <c r="QMB323" s="159"/>
      <c r="QMC323" s="159"/>
      <c r="QMD323" s="159"/>
      <c r="QME323" s="159"/>
      <c r="QMF323" s="159"/>
      <c r="QMG323" s="159"/>
      <c r="QMH323" s="159"/>
      <c r="QMI323" s="159"/>
      <c r="QMJ323" s="159"/>
      <c r="QMK323" s="159"/>
      <c r="QML323" s="159"/>
      <c r="QMM323" s="159"/>
      <c r="QMN323" s="159"/>
      <c r="QMO323" s="159"/>
      <c r="QMP323" s="159"/>
      <c r="QMQ323" s="159"/>
      <c r="QMR323" s="159"/>
      <c r="QMS323" s="159"/>
      <c r="QMT323" s="159"/>
      <c r="QMU323" s="159"/>
      <c r="QMV323" s="159"/>
      <c r="QMW323" s="159"/>
      <c r="QMX323" s="159"/>
      <c r="QMY323" s="159"/>
      <c r="QMZ323" s="159"/>
      <c r="QNA323" s="159"/>
      <c r="QNB323" s="159"/>
      <c r="QNC323" s="159"/>
      <c r="QND323" s="159"/>
      <c r="QNE323" s="159"/>
      <c r="QNF323" s="159"/>
      <c r="QNG323" s="159"/>
      <c r="QNH323" s="159"/>
      <c r="QNI323" s="159"/>
      <c r="QNJ323" s="159"/>
      <c r="QNK323" s="159"/>
      <c r="QNL323" s="159"/>
      <c r="QNM323" s="159"/>
      <c r="QNN323" s="159"/>
      <c r="QNO323" s="159"/>
      <c r="QNP323" s="159"/>
      <c r="QNQ323" s="159"/>
      <c r="QNR323" s="159"/>
      <c r="QNS323" s="159"/>
      <c r="QNT323" s="159"/>
      <c r="QNU323" s="159"/>
      <c r="QNV323" s="159"/>
      <c r="QNW323" s="159"/>
      <c r="QNX323" s="159"/>
      <c r="QNY323" s="159"/>
      <c r="QNZ323" s="159"/>
      <c r="QOA323" s="159"/>
      <c r="QOB323" s="159"/>
      <c r="QOC323" s="159"/>
      <c r="QOD323" s="159"/>
      <c r="QOE323" s="159"/>
      <c r="QOF323" s="159"/>
      <c r="QOG323" s="159"/>
      <c r="QOH323" s="159"/>
      <c r="QOI323" s="159"/>
      <c r="QOJ323" s="159"/>
      <c r="QOK323" s="159"/>
      <c r="QOL323" s="159"/>
      <c r="QOM323" s="159"/>
      <c r="QON323" s="159"/>
      <c r="QOO323" s="159"/>
      <c r="QOP323" s="159"/>
      <c r="QOQ323" s="159"/>
      <c r="QOR323" s="159"/>
      <c r="QOS323" s="159"/>
      <c r="QOT323" s="159"/>
      <c r="QOU323" s="159"/>
      <c r="QOV323" s="159"/>
      <c r="QOW323" s="159"/>
      <c r="QOX323" s="159"/>
      <c r="QOY323" s="159"/>
      <c r="QOZ323" s="159"/>
      <c r="QPA323" s="159"/>
      <c r="QPB323" s="159"/>
      <c r="QPC323" s="159"/>
      <c r="QPD323" s="159"/>
      <c r="QPE323" s="159"/>
      <c r="QPF323" s="159"/>
      <c r="QPG323" s="159"/>
      <c r="QPH323" s="159"/>
      <c r="QPI323" s="159"/>
      <c r="QPJ323" s="159"/>
      <c r="QPK323" s="159"/>
      <c r="QPL323" s="159"/>
      <c r="QPM323" s="159"/>
      <c r="QPN323" s="159"/>
      <c r="QPO323" s="159"/>
      <c r="QPP323" s="159"/>
      <c r="QPQ323" s="159"/>
      <c r="QPR323" s="159"/>
      <c r="QPS323" s="159"/>
      <c r="QPT323" s="159"/>
      <c r="QPU323" s="159"/>
      <c r="QPV323" s="159"/>
      <c r="QPW323" s="159"/>
      <c r="QPX323" s="159"/>
      <c r="QPY323" s="159"/>
      <c r="QPZ323" s="159"/>
      <c r="QQA323" s="159"/>
      <c r="QQB323" s="159"/>
      <c r="QQC323" s="159"/>
      <c r="QQD323" s="159"/>
      <c r="QQE323" s="159"/>
      <c r="QQF323" s="159"/>
      <c r="QQG323" s="159"/>
      <c r="QQH323" s="159"/>
      <c r="QQI323" s="159"/>
      <c r="QQJ323" s="159"/>
      <c r="QQK323" s="159"/>
      <c r="QQL323" s="159"/>
      <c r="QQM323" s="159"/>
      <c r="QQN323" s="159"/>
      <c r="QQO323" s="159"/>
      <c r="QQP323" s="159"/>
      <c r="QQQ323" s="159"/>
      <c r="QQR323" s="159"/>
      <c r="QQS323" s="159"/>
      <c r="QQT323" s="159"/>
      <c r="QQU323" s="159"/>
      <c r="QQV323" s="159"/>
      <c r="QQW323" s="159"/>
      <c r="QQX323" s="159"/>
      <c r="QQY323" s="159"/>
      <c r="QQZ323" s="159"/>
      <c r="QRA323" s="159"/>
      <c r="QRB323" s="159"/>
      <c r="QRC323" s="159"/>
      <c r="QRD323" s="159"/>
      <c r="QRE323" s="159"/>
      <c r="QRF323" s="159"/>
      <c r="QRG323" s="159"/>
      <c r="QRH323" s="159"/>
      <c r="QRI323" s="159"/>
      <c r="QRJ323" s="159"/>
      <c r="QRK323" s="159"/>
      <c r="QRL323" s="159"/>
      <c r="QRM323" s="159"/>
      <c r="QRN323" s="159"/>
      <c r="QRO323" s="159"/>
      <c r="QRP323" s="159"/>
      <c r="QRQ323" s="159"/>
      <c r="QRR323" s="159"/>
      <c r="QRS323" s="159"/>
      <c r="QRT323" s="159"/>
      <c r="QRU323" s="159"/>
      <c r="QRV323" s="159"/>
      <c r="QRW323" s="159"/>
      <c r="QRX323" s="159"/>
      <c r="QRY323" s="159"/>
      <c r="QRZ323" s="159"/>
      <c r="QSA323" s="159"/>
      <c r="QSB323" s="159"/>
      <c r="QSC323" s="159"/>
      <c r="QSD323" s="159"/>
      <c r="QSE323" s="159"/>
      <c r="QSF323" s="159"/>
      <c r="QSG323" s="159"/>
      <c r="QSH323" s="159"/>
      <c r="QSI323" s="159"/>
      <c r="QSJ323" s="159"/>
      <c r="QSK323" s="159"/>
      <c r="QSL323" s="159"/>
      <c r="QSM323" s="159"/>
      <c r="QSN323" s="159"/>
      <c r="QSO323" s="159"/>
      <c r="QSP323" s="159"/>
      <c r="QSQ323" s="159"/>
      <c r="QSR323" s="159"/>
      <c r="QSS323" s="159"/>
      <c r="QST323" s="159"/>
      <c r="QSU323" s="159"/>
      <c r="QSV323" s="159"/>
      <c r="QSW323" s="159"/>
      <c r="QSX323" s="159"/>
      <c r="QSY323" s="159"/>
      <c r="QSZ323" s="159"/>
      <c r="QTA323" s="159"/>
      <c r="QTB323" s="159"/>
      <c r="QTC323" s="159"/>
      <c r="QTD323" s="159"/>
      <c r="QTE323" s="159"/>
      <c r="QTF323" s="159"/>
      <c r="QTG323" s="159"/>
      <c r="QTH323" s="159"/>
      <c r="QTI323" s="159"/>
      <c r="QTJ323" s="159"/>
      <c r="QTK323" s="159"/>
      <c r="QTL323" s="159"/>
      <c r="QTM323" s="159"/>
      <c r="QTN323" s="159"/>
      <c r="QTO323" s="159"/>
      <c r="QTP323" s="159"/>
      <c r="QTQ323" s="159"/>
      <c r="QTR323" s="159"/>
      <c r="QTS323" s="159"/>
      <c r="QTT323" s="159"/>
      <c r="QTU323" s="159"/>
      <c r="QTV323" s="159"/>
      <c r="QTW323" s="159"/>
      <c r="QTX323" s="159"/>
      <c r="QTY323" s="159"/>
      <c r="QTZ323" s="159"/>
      <c r="QUA323" s="159"/>
      <c r="QUB323" s="159"/>
      <c r="QUC323" s="159"/>
      <c r="QUD323" s="159"/>
      <c r="QUE323" s="159"/>
      <c r="QUF323" s="159"/>
      <c r="QUG323" s="159"/>
      <c r="QUH323" s="159"/>
      <c r="QUI323" s="159"/>
      <c r="QUJ323" s="159"/>
      <c r="QUK323" s="159"/>
      <c r="QUL323" s="159"/>
      <c r="QUM323" s="159"/>
      <c r="QUN323" s="159"/>
      <c r="QUO323" s="159"/>
      <c r="QUP323" s="159"/>
      <c r="QUQ323" s="159"/>
      <c r="QUR323" s="159"/>
      <c r="QUS323" s="159"/>
      <c r="QUT323" s="159"/>
      <c r="QUU323" s="159"/>
      <c r="QUV323" s="159"/>
      <c r="QUW323" s="159"/>
      <c r="QUX323" s="159"/>
      <c r="QUY323" s="159"/>
      <c r="QUZ323" s="159"/>
      <c r="QVA323" s="159"/>
      <c r="QVB323" s="159"/>
      <c r="QVC323" s="159"/>
      <c r="QVD323" s="159"/>
      <c r="QVE323" s="159"/>
      <c r="QVF323" s="159"/>
      <c r="QVG323" s="159"/>
      <c r="QVH323" s="159"/>
      <c r="QVI323" s="159"/>
      <c r="QVJ323" s="159"/>
      <c r="QVK323" s="159"/>
      <c r="QVL323" s="159"/>
      <c r="QVM323" s="159"/>
      <c r="QVN323" s="159"/>
      <c r="QVO323" s="159"/>
      <c r="QVP323" s="159"/>
      <c r="QVQ323" s="159"/>
      <c r="QVR323" s="159"/>
      <c r="QVS323" s="159"/>
      <c r="QVT323" s="159"/>
      <c r="QVU323" s="159"/>
      <c r="QVV323" s="159"/>
      <c r="QVW323" s="159"/>
      <c r="QVX323" s="159"/>
      <c r="QVY323" s="159"/>
      <c r="QVZ323" s="159"/>
      <c r="QWA323" s="159"/>
      <c r="QWB323" s="159"/>
      <c r="QWC323" s="159"/>
      <c r="QWD323" s="159"/>
      <c r="QWE323" s="159"/>
      <c r="QWF323" s="159"/>
      <c r="QWG323" s="159"/>
      <c r="QWH323" s="159"/>
      <c r="QWI323" s="159"/>
      <c r="QWJ323" s="159"/>
      <c r="QWK323" s="159"/>
      <c r="QWL323" s="159"/>
      <c r="QWM323" s="159"/>
      <c r="QWN323" s="159"/>
      <c r="QWO323" s="159"/>
      <c r="QWP323" s="159"/>
      <c r="QWQ323" s="159"/>
      <c r="QWR323" s="159"/>
      <c r="QWS323" s="159"/>
      <c r="QWT323" s="159"/>
      <c r="QWU323" s="159"/>
      <c r="QWV323" s="159"/>
      <c r="QWW323" s="159"/>
      <c r="QWX323" s="159"/>
      <c r="QWY323" s="159"/>
      <c r="QWZ323" s="159"/>
      <c r="QXA323" s="159"/>
      <c r="QXB323" s="159"/>
      <c r="QXC323" s="159"/>
      <c r="QXD323" s="159"/>
      <c r="QXE323" s="159"/>
      <c r="QXF323" s="159"/>
      <c r="QXG323" s="159"/>
      <c r="QXH323" s="159"/>
      <c r="QXI323" s="159"/>
      <c r="QXJ323" s="159"/>
      <c r="QXK323" s="159"/>
      <c r="QXL323" s="159"/>
      <c r="QXM323" s="159"/>
      <c r="QXN323" s="159"/>
      <c r="QXO323" s="159"/>
      <c r="QXP323" s="159"/>
      <c r="QXQ323" s="159"/>
      <c r="QXR323" s="159"/>
      <c r="QXS323" s="159"/>
      <c r="QXT323" s="159"/>
      <c r="QXU323" s="159"/>
      <c r="QXV323" s="159"/>
      <c r="QXW323" s="159"/>
      <c r="QXX323" s="159"/>
      <c r="QXY323" s="159"/>
      <c r="QXZ323" s="159"/>
      <c r="QYA323" s="159"/>
      <c r="QYB323" s="159"/>
      <c r="QYC323" s="159"/>
      <c r="QYD323" s="159"/>
      <c r="QYE323" s="159"/>
      <c r="QYF323" s="159"/>
      <c r="QYG323" s="159"/>
      <c r="QYH323" s="159"/>
      <c r="QYI323" s="159"/>
      <c r="QYJ323" s="159"/>
      <c r="QYK323" s="159"/>
      <c r="QYL323" s="159"/>
      <c r="QYM323" s="159"/>
      <c r="QYN323" s="159"/>
      <c r="QYO323" s="159"/>
      <c r="QYP323" s="159"/>
      <c r="QYQ323" s="159"/>
      <c r="QYR323" s="159"/>
      <c r="QYS323" s="159"/>
      <c r="QYT323" s="159"/>
      <c r="QYU323" s="159"/>
      <c r="QYV323" s="159"/>
      <c r="QYW323" s="159"/>
      <c r="QYX323" s="159"/>
      <c r="QYY323" s="159"/>
      <c r="QYZ323" s="159"/>
      <c r="QZA323" s="159"/>
      <c r="QZB323" s="159"/>
      <c r="QZC323" s="159"/>
      <c r="QZD323" s="159"/>
      <c r="QZE323" s="159"/>
      <c r="QZF323" s="159"/>
      <c r="QZG323" s="159"/>
      <c r="QZH323" s="159"/>
      <c r="QZI323" s="159"/>
      <c r="QZJ323" s="159"/>
      <c r="QZK323" s="159"/>
      <c r="QZL323" s="159"/>
      <c r="QZM323" s="159"/>
      <c r="QZN323" s="159"/>
      <c r="QZO323" s="159"/>
      <c r="QZP323" s="159"/>
      <c r="QZQ323" s="159"/>
      <c r="QZR323" s="159"/>
      <c r="QZS323" s="159"/>
      <c r="QZT323" s="159"/>
      <c r="QZU323" s="159"/>
      <c r="QZV323" s="159"/>
      <c r="QZW323" s="159"/>
      <c r="QZX323" s="159"/>
      <c r="QZY323" s="159"/>
      <c r="QZZ323" s="159"/>
      <c r="RAA323" s="159"/>
      <c r="RAB323" s="159"/>
      <c r="RAC323" s="159"/>
      <c r="RAD323" s="159"/>
      <c r="RAE323" s="159"/>
      <c r="RAF323" s="159"/>
      <c r="RAG323" s="159"/>
      <c r="RAH323" s="159"/>
      <c r="RAI323" s="159"/>
      <c r="RAJ323" s="159"/>
      <c r="RAK323" s="159"/>
      <c r="RAL323" s="159"/>
      <c r="RAM323" s="159"/>
      <c r="RAN323" s="159"/>
      <c r="RAO323" s="159"/>
      <c r="RAP323" s="159"/>
      <c r="RAQ323" s="159"/>
      <c r="RAR323" s="159"/>
      <c r="RAS323" s="159"/>
      <c r="RAT323" s="159"/>
      <c r="RAU323" s="159"/>
      <c r="RAV323" s="159"/>
      <c r="RAW323" s="159"/>
      <c r="RAX323" s="159"/>
      <c r="RAY323" s="159"/>
      <c r="RAZ323" s="159"/>
      <c r="RBA323" s="159"/>
      <c r="RBB323" s="159"/>
      <c r="RBC323" s="159"/>
      <c r="RBD323" s="159"/>
      <c r="RBE323" s="159"/>
      <c r="RBF323" s="159"/>
      <c r="RBG323" s="159"/>
      <c r="RBH323" s="159"/>
      <c r="RBI323" s="159"/>
      <c r="RBJ323" s="159"/>
      <c r="RBK323" s="159"/>
      <c r="RBL323" s="159"/>
      <c r="RBM323" s="159"/>
      <c r="RBN323" s="159"/>
      <c r="RBO323" s="159"/>
      <c r="RBP323" s="159"/>
      <c r="RBQ323" s="159"/>
      <c r="RBR323" s="159"/>
      <c r="RBS323" s="159"/>
      <c r="RBT323" s="159"/>
      <c r="RBU323" s="159"/>
      <c r="RBV323" s="159"/>
      <c r="RBW323" s="159"/>
      <c r="RBX323" s="159"/>
      <c r="RBY323" s="159"/>
      <c r="RBZ323" s="159"/>
      <c r="RCA323" s="159"/>
      <c r="RCB323" s="159"/>
      <c r="RCC323" s="159"/>
      <c r="RCD323" s="159"/>
      <c r="RCE323" s="159"/>
      <c r="RCF323" s="159"/>
      <c r="RCG323" s="159"/>
      <c r="RCH323" s="159"/>
      <c r="RCI323" s="159"/>
      <c r="RCJ323" s="159"/>
      <c r="RCK323" s="159"/>
      <c r="RCL323" s="159"/>
      <c r="RCM323" s="159"/>
      <c r="RCN323" s="159"/>
      <c r="RCO323" s="159"/>
      <c r="RCP323" s="159"/>
      <c r="RCQ323" s="159"/>
      <c r="RCR323" s="159"/>
      <c r="RCS323" s="159"/>
      <c r="RCT323" s="159"/>
      <c r="RCU323" s="159"/>
      <c r="RCV323" s="159"/>
      <c r="RCW323" s="159"/>
      <c r="RCX323" s="159"/>
      <c r="RCY323" s="159"/>
      <c r="RCZ323" s="159"/>
      <c r="RDA323" s="159"/>
      <c r="RDB323" s="159"/>
      <c r="RDC323" s="159"/>
      <c r="RDD323" s="159"/>
      <c r="RDE323" s="159"/>
      <c r="RDF323" s="159"/>
      <c r="RDG323" s="159"/>
      <c r="RDH323" s="159"/>
      <c r="RDI323" s="159"/>
      <c r="RDJ323" s="159"/>
      <c r="RDK323" s="159"/>
      <c r="RDL323" s="159"/>
      <c r="RDM323" s="159"/>
      <c r="RDN323" s="159"/>
      <c r="RDO323" s="159"/>
      <c r="RDP323" s="159"/>
      <c r="RDQ323" s="159"/>
      <c r="RDR323" s="159"/>
      <c r="RDS323" s="159"/>
      <c r="RDT323" s="159"/>
      <c r="RDU323" s="159"/>
      <c r="RDV323" s="159"/>
      <c r="RDW323" s="159"/>
      <c r="RDX323" s="159"/>
      <c r="RDY323" s="159"/>
      <c r="RDZ323" s="159"/>
      <c r="REA323" s="159"/>
      <c r="REB323" s="159"/>
      <c r="REC323" s="159"/>
      <c r="RED323" s="159"/>
      <c r="REE323" s="159"/>
      <c r="REF323" s="159"/>
      <c r="REG323" s="159"/>
      <c r="REH323" s="159"/>
      <c r="REI323" s="159"/>
      <c r="REJ323" s="159"/>
      <c r="REK323" s="159"/>
      <c r="REL323" s="159"/>
      <c r="REM323" s="159"/>
      <c r="REN323" s="159"/>
      <c r="REO323" s="159"/>
      <c r="REP323" s="159"/>
      <c r="REQ323" s="159"/>
      <c r="RER323" s="159"/>
      <c r="RES323" s="159"/>
      <c r="RET323" s="159"/>
      <c r="REU323" s="159"/>
      <c r="REV323" s="159"/>
      <c r="REW323" s="159"/>
      <c r="REX323" s="159"/>
      <c r="REY323" s="159"/>
      <c r="REZ323" s="159"/>
      <c r="RFA323" s="159"/>
      <c r="RFB323" s="159"/>
      <c r="RFC323" s="159"/>
      <c r="RFD323" s="159"/>
      <c r="RFE323" s="159"/>
      <c r="RFF323" s="159"/>
      <c r="RFG323" s="159"/>
      <c r="RFH323" s="159"/>
      <c r="RFI323" s="159"/>
      <c r="RFJ323" s="159"/>
      <c r="RFK323" s="159"/>
      <c r="RFL323" s="159"/>
      <c r="RFM323" s="159"/>
      <c r="RFN323" s="159"/>
      <c r="RFO323" s="159"/>
      <c r="RFP323" s="159"/>
      <c r="RFQ323" s="159"/>
      <c r="RFR323" s="159"/>
      <c r="RFS323" s="159"/>
      <c r="RFT323" s="159"/>
      <c r="RFU323" s="159"/>
      <c r="RFV323" s="159"/>
      <c r="RFW323" s="159"/>
      <c r="RFX323" s="159"/>
      <c r="RFY323" s="159"/>
      <c r="RFZ323" s="159"/>
      <c r="RGA323" s="159"/>
      <c r="RGB323" s="159"/>
      <c r="RGC323" s="159"/>
      <c r="RGD323" s="159"/>
      <c r="RGE323" s="159"/>
      <c r="RGF323" s="159"/>
      <c r="RGG323" s="159"/>
      <c r="RGH323" s="159"/>
      <c r="RGI323" s="159"/>
      <c r="RGJ323" s="159"/>
      <c r="RGK323" s="159"/>
      <c r="RGL323" s="159"/>
      <c r="RGM323" s="159"/>
      <c r="RGN323" s="159"/>
      <c r="RGO323" s="159"/>
      <c r="RGP323" s="159"/>
      <c r="RGQ323" s="159"/>
      <c r="RGR323" s="159"/>
      <c r="RGS323" s="159"/>
      <c r="RGT323" s="159"/>
      <c r="RGU323" s="159"/>
      <c r="RGV323" s="159"/>
      <c r="RGW323" s="159"/>
      <c r="RGX323" s="159"/>
      <c r="RGY323" s="159"/>
      <c r="RGZ323" s="159"/>
      <c r="RHA323" s="159"/>
      <c r="RHB323" s="159"/>
      <c r="RHC323" s="159"/>
      <c r="RHD323" s="159"/>
      <c r="RHE323" s="159"/>
      <c r="RHF323" s="159"/>
      <c r="RHG323" s="159"/>
      <c r="RHH323" s="159"/>
      <c r="RHI323" s="159"/>
      <c r="RHJ323" s="159"/>
      <c r="RHK323" s="159"/>
      <c r="RHL323" s="159"/>
      <c r="RHM323" s="159"/>
      <c r="RHN323" s="159"/>
      <c r="RHO323" s="159"/>
      <c r="RHP323" s="159"/>
      <c r="RHQ323" s="159"/>
      <c r="RHR323" s="159"/>
      <c r="RHS323" s="159"/>
      <c r="RHT323" s="159"/>
      <c r="RHU323" s="159"/>
      <c r="RHV323" s="159"/>
      <c r="RHW323" s="159"/>
      <c r="RHX323" s="159"/>
      <c r="RHY323" s="159"/>
      <c r="RHZ323" s="159"/>
      <c r="RIA323" s="159"/>
      <c r="RIB323" s="159"/>
      <c r="RIC323" s="159"/>
      <c r="RID323" s="159"/>
      <c r="RIE323" s="159"/>
      <c r="RIF323" s="159"/>
      <c r="RIG323" s="159"/>
      <c r="RIH323" s="159"/>
      <c r="RII323" s="159"/>
      <c r="RIJ323" s="159"/>
      <c r="RIK323" s="159"/>
      <c r="RIL323" s="159"/>
      <c r="RIM323" s="159"/>
      <c r="RIN323" s="159"/>
      <c r="RIO323" s="159"/>
      <c r="RIP323" s="159"/>
      <c r="RIQ323" s="159"/>
      <c r="RIR323" s="159"/>
      <c r="RIS323" s="159"/>
      <c r="RIT323" s="159"/>
      <c r="RIU323" s="159"/>
      <c r="RIV323" s="159"/>
      <c r="RIW323" s="159"/>
      <c r="RIX323" s="159"/>
      <c r="RIY323" s="159"/>
      <c r="RIZ323" s="159"/>
      <c r="RJA323" s="159"/>
      <c r="RJB323" s="159"/>
      <c r="RJC323" s="159"/>
      <c r="RJD323" s="159"/>
      <c r="RJE323" s="159"/>
      <c r="RJF323" s="159"/>
      <c r="RJG323" s="159"/>
      <c r="RJH323" s="159"/>
      <c r="RJI323" s="159"/>
      <c r="RJJ323" s="159"/>
      <c r="RJK323" s="159"/>
      <c r="RJL323" s="159"/>
      <c r="RJM323" s="159"/>
      <c r="RJN323" s="159"/>
      <c r="RJO323" s="159"/>
      <c r="RJP323" s="159"/>
      <c r="RJQ323" s="159"/>
      <c r="RJR323" s="159"/>
      <c r="RJS323" s="159"/>
      <c r="RJT323" s="159"/>
      <c r="RJU323" s="159"/>
      <c r="RJV323" s="159"/>
      <c r="RJW323" s="159"/>
      <c r="RJX323" s="159"/>
      <c r="RJY323" s="159"/>
      <c r="RJZ323" s="159"/>
      <c r="RKA323" s="159"/>
      <c r="RKB323" s="159"/>
      <c r="RKC323" s="159"/>
      <c r="RKD323" s="159"/>
      <c r="RKE323" s="159"/>
      <c r="RKF323" s="159"/>
      <c r="RKG323" s="159"/>
      <c r="RKH323" s="159"/>
      <c r="RKI323" s="159"/>
      <c r="RKJ323" s="159"/>
      <c r="RKK323" s="159"/>
      <c r="RKL323" s="159"/>
      <c r="RKM323" s="159"/>
      <c r="RKN323" s="159"/>
      <c r="RKO323" s="159"/>
      <c r="RKP323" s="159"/>
      <c r="RKQ323" s="159"/>
      <c r="RKR323" s="159"/>
      <c r="RKS323" s="159"/>
      <c r="RKT323" s="159"/>
      <c r="RKU323" s="159"/>
      <c r="RKV323" s="159"/>
      <c r="RKW323" s="159"/>
      <c r="RKX323" s="159"/>
      <c r="RKY323" s="159"/>
      <c r="RKZ323" s="159"/>
      <c r="RLA323" s="159"/>
      <c r="RLB323" s="159"/>
      <c r="RLC323" s="159"/>
      <c r="RLD323" s="159"/>
      <c r="RLE323" s="159"/>
      <c r="RLF323" s="159"/>
      <c r="RLG323" s="159"/>
      <c r="RLH323" s="159"/>
      <c r="RLI323" s="159"/>
      <c r="RLJ323" s="159"/>
      <c r="RLK323" s="159"/>
      <c r="RLL323" s="159"/>
      <c r="RLM323" s="159"/>
      <c r="RLN323" s="159"/>
      <c r="RLO323" s="159"/>
      <c r="RLP323" s="159"/>
      <c r="RLQ323" s="159"/>
      <c r="RLR323" s="159"/>
      <c r="RLS323" s="159"/>
      <c r="RLT323" s="159"/>
      <c r="RLU323" s="159"/>
      <c r="RLV323" s="159"/>
      <c r="RLW323" s="159"/>
      <c r="RLX323" s="159"/>
      <c r="RLY323" s="159"/>
      <c r="RLZ323" s="159"/>
      <c r="RMA323" s="159"/>
      <c r="RMB323" s="159"/>
      <c r="RMC323" s="159"/>
      <c r="RMD323" s="159"/>
      <c r="RME323" s="159"/>
      <c r="RMF323" s="159"/>
      <c r="RMG323" s="159"/>
      <c r="RMH323" s="159"/>
      <c r="RMI323" s="159"/>
      <c r="RMJ323" s="159"/>
      <c r="RMK323" s="159"/>
      <c r="RML323" s="159"/>
      <c r="RMM323" s="159"/>
      <c r="RMN323" s="159"/>
      <c r="RMO323" s="159"/>
      <c r="RMP323" s="159"/>
      <c r="RMQ323" s="159"/>
      <c r="RMR323" s="159"/>
      <c r="RMS323" s="159"/>
      <c r="RMT323" s="159"/>
      <c r="RMU323" s="159"/>
      <c r="RMV323" s="159"/>
      <c r="RMW323" s="159"/>
      <c r="RMX323" s="159"/>
      <c r="RMY323" s="159"/>
      <c r="RMZ323" s="159"/>
      <c r="RNA323" s="159"/>
      <c r="RNB323" s="159"/>
      <c r="RNC323" s="159"/>
      <c r="RND323" s="159"/>
      <c r="RNE323" s="159"/>
      <c r="RNF323" s="159"/>
      <c r="RNG323" s="159"/>
      <c r="RNH323" s="159"/>
      <c r="RNI323" s="159"/>
      <c r="RNJ323" s="159"/>
      <c r="RNK323" s="159"/>
      <c r="RNL323" s="159"/>
      <c r="RNM323" s="159"/>
      <c r="RNN323" s="159"/>
      <c r="RNO323" s="159"/>
      <c r="RNP323" s="159"/>
      <c r="RNQ323" s="159"/>
      <c r="RNR323" s="159"/>
      <c r="RNS323" s="159"/>
      <c r="RNT323" s="159"/>
      <c r="RNU323" s="159"/>
      <c r="RNV323" s="159"/>
      <c r="RNW323" s="159"/>
      <c r="RNX323" s="159"/>
      <c r="RNY323" s="159"/>
      <c r="RNZ323" s="159"/>
      <c r="ROA323" s="159"/>
      <c r="ROB323" s="159"/>
      <c r="ROC323" s="159"/>
      <c r="ROD323" s="159"/>
      <c r="ROE323" s="159"/>
      <c r="ROF323" s="159"/>
      <c r="ROG323" s="159"/>
      <c r="ROH323" s="159"/>
      <c r="ROI323" s="159"/>
      <c r="ROJ323" s="159"/>
      <c r="ROK323" s="159"/>
      <c r="ROL323" s="159"/>
      <c r="ROM323" s="159"/>
      <c r="RON323" s="159"/>
      <c r="ROO323" s="159"/>
      <c r="ROP323" s="159"/>
      <c r="ROQ323" s="159"/>
      <c r="ROR323" s="159"/>
      <c r="ROS323" s="159"/>
      <c r="ROT323" s="159"/>
      <c r="ROU323" s="159"/>
      <c r="ROV323" s="159"/>
      <c r="ROW323" s="159"/>
      <c r="ROX323" s="159"/>
      <c r="ROY323" s="159"/>
      <c r="ROZ323" s="159"/>
      <c r="RPA323" s="159"/>
      <c r="RPB323" s="159"/>
      <c r="RPC323" s="159"/>
      <c r="RPD323" s="159"/>
      <c r="RPE323" s="159"/>
      <c r="RPF323" s="159"/>
      <c r="RPG323" s="159"/>
      <c r="RPH323" s="159"/>
      <c r="RPI323" s="159"/>
      <c r="RPJ323" s="159"/>
      <c r="RPK323" s="159"/>
      <c r="RPL323" s="159"/>
      <c r="RPM323" s="159"/>
      <c r="RPN323" s="159"/>
      <c r="RPO323" s="159"/>
      <c r="RPP323" s="159"/>
      <c r="RPQ323" s="159"/>
      <c r="RPR323" s="159"/>
      <c r="RPS323" s="159"/>
      <c r="RPT323" s="159"/>
      <c r="RPU323" s="159"/>
      <c r="RPV323" s="159"/>
      <c r="RPW323" s="159"/>
      <c r="RPX323" s="159"/>
      <c r="RPY323" s="159"/>
      <c r="RPZ323" s="159"/>
      <c r="RQA323" s="159"/>
      <c r="RQB323" s="159"/>
      <c r="RQC323" s="159"/>
      <c r="RQD323" s="159"/>
      <c r="RQE323" s="159"/>
      <c r="RQF323" s="159"/>
      <c r="RQG323" s="159"/>
      <c r="RQH323" s="159"/>
      <c r="RQI323" s="159"/>
      <c r="RQJ323" s="159"/>
      <c r="RQK323" s="159"/>
      <c r="RQL323" s="159"/>
      <c r="RQM323" s="159"/>
      <c r="RQN323" s="159"/>
      <c r="RQO323" s="159"/>
      <c r="RQP323" s="159"/>
      <c r="RQQ323" s="159"/>
      <c r="RQR323" s="159"/>
      <c r="RQS323" s="159"/>
      <c r="RQT323" s="159"/>
      <c r="RQU323" s="159"/>
      <c r="RQV323" s="159"/>
      <c r="RQW323" s="159"/>
      <c r="RQX323" s="159"/>
      <c r="RQY323" s="159"/>
      <c r="RQZ323" s="159"/>
      <c r="RRA323" s="159"/>
      <c r="RRB323" s="159"/>
      <c r="RRC323" s="159"/>
      <c r="RRD323" s="159"/>
      <c r="RRE323" s="159"/>
      <c r="RRF323" s="159"/>
      <c r="RRG323" s="159"/>
      <c r="RRH323" s="159"/>
      <c r="RRI323" s="159"/>
      <c r="RRJ323" s="159"/>
      <c r="RRK323" s="159"/>
      <c r="RRL323" s="159"/>
      <c r="RRM323" s="159"/>
      <c r="RRN323" s="159"/>
      <c r="RRO323" s="159"/>
      <c r="RRP323" s="159"/>
      <c r="RRQ323" s="159"/>
      <c r="RRR323" s="159"/>
      <c r="RRS323" s="159"/>
      <c r="RRT323" s="159"/>
      <c r="RRU323" s="159"/>
      <c r="RRV323" s="159"/>
      <c r="RRW323" s="159"/>
      <c r="RRX323" s="159"/>
      <c r="RRY323" s="159"/>
      <c r="RRZ323" s="159"/>
      <c r="RSA323" s="159"/>
      <c r="RSB323" s="159"/>
      <c r="RSC323" s="159"/>
      <c r="RSD323" s="159"/>
      <c r="RSE323" s="159"/>
      <c r="RSF323" s="159"/>
      <c r="RSG323" s="159"/>
      <c r="RSH323" s="159"/>
      <c r="RSI323" s="159"/>
      <c r="RSJ323" s="159"/>
      <c r="RSK323" s="159"/>
      <c r="RSL323" s="159"/>
      <c r="RSM323" s="159"/>
      <c r="RSN323" s="159"/>
      <c r="RSO323" s="159"/>
      <c r="RSP323" s="159"/>
      <c r="RSQ323" s="159"/>
      <c r="RSR323" s="159"/>
      <c r="RSS323" s="159"/>
      <c r="RST323" s="159"/>
      <c r="RSU323" s="159"/>
      <c r="RSV323" s="159"/>
      <c r="RSW323" s="159"/>
      <c r="RSX323" s="159"/>
      <c r="RSY323" s="159"/>
      <c r="RSZ323" s="159"/>
      <c r="RTA323" s="159"/>
      <c r="RTB323" s="159"/>
      <c r="RTC323" s="159"/>
      <c r="RTD323" s="159"/>
      <c r="RTE323" s="159"/>
      <c r="RTF323" s="159"/>
      <c r="RTG323" s="159"/>
      <c r="RTH323" s="159"/>
      <c r="RTI323" s="159"/>
      <c r="RTJ323" s="159"/>
      <c r="RTK323" s="159"/>
      <c r="RTL323" s="159"/>
      <c r="RTM323" s="159"/>
      <c r="RTN323" s="159"/>
      <c r="RTO323" s="159"/>
      <c r="RTP323" s="159"/>
      <c r="RTQ323" s="159"/>
      <c r="RTR323" s="159"/>
      <c r="RTS323" s="159"/>
      <c r="RTT323" s="159"/>
      <c r="RTU323" s="159"/>
      <c r="RTV323" s="159"/>
      <c r="RTW323" s="159"/>
      <c r="RTX323" s="159"/>
      <c r="RTY323" s="159"/>
      <c r="RTZ323" s="159"/>
      <c r="RUA323" s="159"/>
      <c r="RUB323" s="159"/>
      <c r="RUC323" s="159"/>
      <c r="RUD323" s="159"/>
      <c r="RUE323" s="159"/>
      <c r="RUF323" s="159"/>
      <c r="RUG323" s="159"/>
      <c r="RUH323" s="159"/>
      <c r="RUI323" s="159"/>
      <c r="RUJ323" s="159"/>
      <c r="RUK323" s="159"/>
      <c r="RUL323" s="159"/>
      <c r="RUM323" s="159"/>
      <c r="RUN323" s="159"/>
      <c r="RUO323" s="159"/>
      <c r="RUP323" s="159"/>
      <c r="RUQ323" s="159"/>
      <c r="RUR323" s="159"/>
      <c r="RUS323" s="159"/>
      <c r="RUT323" s="159"/>
      <c r="RUU323" s="159"/>
      <c r="RUV323" s="159"/>
      <c r="RUW323" s="159"/>
      <c r="RUX323" s="159"/>
      <c r="RUY323" s="159"/>
      <c r="RUZ323" s="159"/>
      <c r="RVA323" s="159"/>
      <c r="RVB323" s="159"/>
      <c r="RVC323" s="159"/>
      <c r="RVD323" s="159"/>
      <c r="RVE323" s="159"/>
      <c r="RVF323" s="159"/>
      <c r="RVG323" s="159"/>
      <c r="RVH323" s="159"/>
      <c r="RVI323" s="159"/>
      <c r="RVJ323" s="159"/>
      <c r="RVK323" s="159"/>
      <c r="RVL323" s="159"/>
      <c r="RVM323" s="159"/>
      <c r="RVN323" s="159"/>
      <c r="RVO323" s="159"/>
      <c r="RVP323" s="159"/>
      <c r="RVQ323" s="159"/>
      <c r="RVR323" s="159"/>
      <c r="RVS323" s="159"/>
      <c r="RVT323" s="159"/>
      <c r="RVU323" s="159"/>
      <c r="RVV323" s="159"/>
      <c r="RVW323" s="159"/>
      <c r="RVX323" s="159"/>
      <c r="RVY323" s="159"/>
      <c r="RVZ323" s="159"/>
      <c r="RWA323" s="159"/>
      <c r="RWB323" s="159"/>
      <c r="RWC323" s="159"/>
      <c r="RWD323" s="159"/>
      <c r="RWE323" s="159"/>
      <c r="RWF323" s="159"/>
      <c r="RWG323" s="159"/>
      <c r="RWH323" s="159"/>
      <c r="RWI323" s="159"/>
      <c r="RWJ323" s="159"/>
      <c r="RWK323" s="159"/>
      <c r="RWL323" s="159"/>
      <c r="RWM323" s="159"/>
      <c r="RWN323" s="159"/>
      <c r="RWO323" s="159"/>
      <c r="RWP323" s="159"/>
      <c r="RWQ323" s="159"/>
      <c r="RWR323" s="159"/>
      <c r="RWS323" s="159"/>
      <c r="RWT323" s="159"/>
      <c r="RWU323" s="159"/>
      <c r="RWV323" s="159"/>
      <c r="RWW323" s="159"/>
      <c r="RWX323" s="159"/>
      <c r="RWY323" s="159"/>
      <c r="RWZ323" s="159"/>
      <c r="RXA323" s="159"/>
      <c r="RXB323" s="159"/>
      <c r="RXC323" s="159"/>
      <c r="RXD323" s="159"/>
      <c r="RXE323" s="159"/>
      <c r="RXF323" s="159"/>
      <c r="RXG323" s="159"/>
      <c r="RXH323" s="159"/>
      <c r="RXI323" s="159"/>
      <c r="RXJ323" s="159"/>
      <c r="RXK323" s="159"/>
      <c r="RXL323" s="159"/>
      <c r="RXM323" s="159"/>
      <c r="RXN323" s="159"/>
      <c r="RXO323" s="159"/>
      <c r="RXP323" s="159"/>
      <c r="RXQ323" s="159"/>
      <c r="RXR323" s="159"/>
      <c r="RXS323" s="159"/>
      <c r="RXT323" s="159"/>
      <c r="RXU323" s="159"/>
      <c r="RXV323" s="159"/>
      <c r="RXW323" s="159"/>
      <c r="RXX323" s="159"/>
      <c r="RXY323" s="159"/>
      <c r="RXZ323" s="159"/>
      <c r="RYA323" s="159"/>
      <c r="RYB323" s="159"/>
      <c r="RYC323" s="159"/>
      <c r="RYD323" s="159"/>
      <c r="RYE323" s="159"/>
      <c r="RYF323" s="159"/>
      <c r="RYG323" s="159"/>
      <c r="RYH323" s="159"/>
      <c r="RYI323" s="159"/>
      <c r="RYJ323" s="159"/>
      <c r="RYK323" s="159"/>
      <c r="RYL323" s="159"/>
      <c r="RYM323" s="159"/>
      <c r="RYN323" s="159"/>
      <c r="RYO323" s="159"/>
      <c r="RYP323" s="159"/>
      <c r="RYQ323" s="159"/>
      <c r="RYR323" s="159"/>
      <c r="RYS323" s="159"/>
      <c r="RYT323" s="159"/>
      <c r="RYU323" s="159"/>
      <c r="RYV323" s="159"/>
      <c r="RYW323" s="159"/>
      <c r="RYX323" s="159"/>
      <c r="RYY323" s="159"/>
      <c r="RYZ323" s="159"/>
      <c r="RZA323" s="159"/>
      <c r="RZB323" s="159"/>
      <c r="RZC323" s="159"/>
      <c r="RZD323" s="159"/>
      <c r="RZE323" s="159"/>
      <c r="RZF323" s="159"/>
      <c r="RZG323" s="159"/>
      <c r="RZH323" s="159"/>
      <c r="RZI323" s="159"/>
      <c r="RZJ323" s="159"/>
      <c r="RZK323" s="159"/>
      <c r="RZL323" s="159"/>
      <c r="RZM323" s="159"/>
      <c r="RZN323" s="159"/>
      <c r="RZO323" s="159"/>
      <c r="RZP323" s="159"/>
      <c r="RZQ323" s="159"/>
      <c r="RZR323" s="159"/>
      <c r="RZS323" s="159"/>
      <c r="RZT323" s="159"/>
      <c r="RZU323" s="159"/>
      <c r="RZV323" s="159"/>
      <c r="RZW323" s="159"/>
      <c r="RZX323" s="159"/>
      <c r="RZY323" s="159"/>
      <c r="RZZ323" s="159"/>
      <c r="SAA323" s="159"/>
      <c r="SAB323" s="159"/>
      <c r="SAC323" s="159"/>
      <c r="SAD323" s="159"/>
      <c r="SAE323" s="159"/>
      <c r="SAF323" s="159"/>
      <c r="SAG323" s="159"/>
      <c r="SAH323" s="159"/>
      <c r="SAI323" s="159"/>
      <c r="SAJ323" s="159"/>
      <c r="SAK323" s="159"/>
      <c r="SAL323" s="159"/>
      <c r="SAM323" s="159"/>
      <c r="SAN323" s="159"/>
      <c r="SAO323" s="159"/>
      <c r="SAP323" s="159"/>
      <c r="SAQ323" s="159"/>
      <c r="SAR323" s="159"/>
      <c r="SAS323" s="159"/>
      <c r="SAT323" s="159"/>
      <c r="SAU323" s="159"/>
      <c r="SAV323" s="159"/>
      <c r="SAW323" s="159"/>
      <c r="SAX323" s="159"/>
      <c r="SAY323" s="159"/>
      <c r="SAZ323" s="159"/>
      <c r="SBA323" s="159"/>
      <c r="SBB323" s="159"/>
      <c r="SBC323" s="159"/>
      <c r="SBD323" s="159"/>
      <c r="SBE323" s="159"/>
      <c r="SBF323" s="159"/>
      <c r="SBG323" s="159"/>
      <c r="SBH323" s="159"/>
      <c r="SBI323" s="159"/>
      <c r="SBJ323" s="159"/>
      <c r="SBK323" s="159"/>
      <c r="SBL323" s="159"/>
      <c r="SBM323" s="159"/>
      <c r="SBN323" s="159"/>
      <c r="SBO323" s="159"/>
      <c r="SBP323" s="159"/>
      <c r="SBQ323" s="159"/>
      <c r="SBR323" s="159"/>
      <c r="SBS323" s="159"/>
      <c r="SBT323" s="159"/>
      <c r="SBU323" s="159"/>
      <c r="SBV323" s="159"/>
      <c r="SBW323" s="159"/>
      <c r="SBX323" s="159"/>
      <c r="SBY323" s="159"/>
      <c r="SBZ323" s="159"/>
      <c r="SCA323" s="159"/>
      <c r="SCB323" s="159"/>
      <c r="SCC323" s="159"/>
      <c r="SCD323" s="159"/>
      <c r="SCE323" s="159"/>
      <c r="SCF323" s="159"/>
      <c r="SCG323" s="159"/>
      <c r="SCH323" s="159"/>
      <c r="SCI323" s="159"/>
      <c r="SCJ323" s="159"/>
      <c r="SCK323" s="159"/>
      <c r="SCL323" s="159"/>
      <c r="SCM323" s="159"/>
      <c r="SCN323" s="159"/>
      <c r="SCO323" s="159"/>
      <c r="SCP323" s="159"/>
      <c r="SCQ323" s="159"/>
      <c r="SCR323" s="159"/>
      <c r="SCS323" s="159"/>
      <c r="SCT323" s="159"/>
      <c r="SCU323" s="159"/>
      <c r="SCV323" s="159"/>
      <c r="SCW323" s="159"/>
      <c r="SCX323" s="159"/>
      <c r="SCY323" s="159"/>
      <c r="SCZ323" s="159"/>
      <c r="SDA323" s="159"/>
      <c r="SDB323" s="159"/>
      <c r="SDC323" s="159"/>
      <c r="SDD323" s="159"/>
      <c r="SDE323" s="159"/>
      <c r="SDF323" s="159"/>
      <c r="SDG323" s="159"/>
      <c r="SDH323" s="159"/>
      <c r="SDI323" s="159"/>
      <c r="SDJ323" s="159"/>
      <c r="SDK323" s="159"/>
      <c r="SDL323" s="159"/>
      <c r="SDM323" s="159"/>
      <c r="SDN323" s="159"/>
      <c r="SDO323" s="159"/>
      <c r="SDP323" s="159"/>
      <c r="SDQ323" s="159"/>
      <c r="SDR323" s="159"/>
      <c r="SDS323" s="159"/>
      <c r="SDT323" s="159"/>
      <c r="SDU323" s="159"/>
      <c r="SDV323" s="159"/>
      <c r="SDW323" s="159"/>
      <c r="SDX323" s="159"/>
      <c r="SDY323" s="159"/>
      <c r="SDZ323" s="159"/>
      <c r="SEA323" s="159"/>
      <c r="SEB323" s="159"/>
      <c r="SEC323" s="159"/>
      <c r="SED323" s="159"/>
      <c r="SEE323" s="159"/>
      <c r="SEF323" s="159"/>
      <c r="SEG323" s="159"/>
      <c r="SEH323" s="159"/>
      <c r="SEI323" s="159"/>
      <c r="SEJ323" s="159"/>
      <c r="SEK323" s="159"/>
      <c r="SEL323" s="159"/>
      <c r="SEM323" s="159"/>
      <c r="SEN323" s="159"/>
      <c r="SEO323" s="159"/>
      <c r="SEP323" s="159"/>
      <c r="SEQ323" s="159"/>
      <c r="SER323" s="159"/>
      <c r="SES323" s="159"/>
      <c r="SET323" s="159"/>
      <c r="SEU323" s="159"/>
      <c r="SEV323" s="159"/>
      <c r="SEW323" s="159"/>
      <c r="SEX323" s="159"/>
      <c r="SEY323" s="159"/>
      <c r="SEZ323" s="159"/>
      <c r="SFA323" s="159"/>
      <c r="SFB323" s="159"/>
      <c r="SFC323" s="159"/>
      <c r="SFD323" s="159"/>
      <c r="SFE323" s="159"/>
      <c r="SFF323" s="159"/>
      <c r="SFG323" s="159"/>
      <c r="SFH323" s="159"/>
      <c r="SFI323" s="159"/>
      <c r="SFJ323" s="159"/>
      <c r="SFK323" s="159"/>
      <c r="SFL323" s="159"/>
      <c r="SFM323" s="159"/>
      <c r="SFN323" s="159"/>
      <c r="SFO323" s="159"/>
      <c r="SFP323" s="159"/>
      <c r="SFQ323" s="159"/>
      <c r="SFR323" s="159"/>
      <c r="SFS323" s="159"/>
      <c r="SFT323" s="159"/>
      <c r="SFU323" s="159"/>
      <c r="SFV323" s="159"/>
      <c r="SFW323" s="159"/>
      <c r="SFX323" s="159"/>
      <c r="SFY323" s="159"/>
      <c r="SFZ323" s="159"/>
      <c r="SGA323" s="159"/>
      <c r="SGB323" s="159"/>
      <c r="SGC323" s="159"/>
      <c r="SGD323" s="159"/>
      <c r="SGE323" s="159"/>
      <c r="SGF323" s="159"/>
      <c r="SGG323" s="159"/>
      <c r="SGH323" s="159"/>
      <c r="SGI323" s="159"/>
      <c r="SGJ323" s="159"/>
      <c r="SGK323" s="159"/>
      <c r="SGL323" s="159"/>
      <c r="SGM323" s="159"/>
      <c r="SGN323" s="159"/>
      <c r="SGO323" s="159"/>
      <c r="SGP323" s="159"/>
      <c r="SGQ323" s="159"/>
      <c r="SGR323" s="159"/>
      <c r="SGS323" s="159"/>
      <c r="SGT323" s="159"/>
      <c r="SGU323" s="159"/>
      <c r="SGV323" s="159"/>
      <c r="SGW323" s="159"/>
      <c r="SGX323" s="159"/>
      <c r="SGY323" s="159"/>
      <c r="SGZ323" s="159"/>
      <c r="SHA323" s="159"/>
      <c r="SHB323" s="159"/>
      <c r="SHC323" s="159"/>
      <c r="SHD323" s="159"/>
      <c r="SHE323" s="159"/>
      <c r="SHF323" s="159"/>
      <c r="SHG323" s="159"/>
      <c r="SHH323" s="159"/>
      <c r="SHI323" s="159"/>
      <c r="SHJ323" s="159"/>
      <c r="SHK323" s="159"/>
      <c r="SHL323" s="159"/>
      <c r="SHM323" s="159"/>
      <c r="SHN323" s="159"/>
      <c r="SHO323" s="159"/>
      <c r="SHP323" s="159"/>
      <c r="SHQ323" s="159"/>
      <c r="SHR323" s="159"/>
      <c r="SHS323" s="159"/>
      <c r="SHT323" s="159"/>
      <c r="SHU323" s="159"/>
      <c r="SHV323" s="159"/>
      <c r="SHW323" s="159"/>
      <c r="SHX323" s="159"/>
      <c r="SHY323" s="159"/>
      <c r="SHZ323" s="159"/>
      <c r="SIA323" s="159"/>
      <c r="SIB323" s="159"/>
      <c r="SIC323" s="159"/>
      <c r="SID323" s="159"/>
      <c r="SIE323" s="159"/>
      <c r="SIF323" s="159"/>
      <c r="SIG323" s="159"/>
      <c r="SIH323" s="159"/>
      <c r="SII323" s="159"/>
      <c r="SIJ323" s="159"/>
      <c r="SIK323" s="159"/>
      <c r="SIL323" s="159"/>
      <c r="SIM323" s="159"/>
      <c r="SIN323" s="159"/>
      <c r="SIO323" s="159"/>
      <c r="SIP323" s="159"/>
      <c r="SIQ323" s="159"/>
      <c r="SIR323" s="159"/>
      <c r="SIS323" s="159"/>
      <c r="SIT323" s="159"/>
      <c r="SIU323" s="159"/>
      <c r="SIV323" s="159"/>
      <c r="SIW323" s="159"/>
      <c r="SIX323" s="159"/>
      <c r="SIY323" s="159"/>
      <c r="SIZ323" s="159"/>
      <c r="SJA323" s="159"/>
      <c r="SJB323" s="159"/>
      <c r="SJC323" s="159"/>
      <c r="SJD323" s="159"/>
      <c r="SJE323" s="159"/>
      <c r="SJF323" s="159"/>
      <c r="SJG323" s="159"/>
      <c r="SJH323" s="159"/>
      <c r="SJI323" s="159"/>
      <c r="SJJ323" s="159"/>
      <c r="SJK323" s="159"/>
      <c r="SJL323" s="159"/>
      <c r="SJM323" s="159"/>
      <c r="SJN323" s="159"/>
      <c r="SJO323" s="159"/>
      <c r="SJP323" s="159"/>
      <c r="SJQ323" s="159"/>
      <c r="SJR323" s="159"/>
      <c r="SJS323" s="159"/>
      <c r="SJT323" s="159"/>
      <c r="SJU323" s="159"/>
      <c r="SJV323" s="159"/>
      <c r="SJW323" s="159"/>
      <c r="SJX323" s="159"/>
      <c r="SJY323" s="159"/>
      <c r="SJZ323" s="159"/>
      <c r="SKA323" s="159"/>
      <c r="SKB323" s="159"/>
      <c r="SKC323" s="159"/>
      <c r="SKD323" s="159"/>
      <c r="SKE323" s="159"/>
      <c r="SKF323" s="159"/>
      <c r="SKG323" s="159"/>
      <c r="SKH323" s="159"/>
      <c r="SKI323" s="159"/>
      <c r="SKJ323" s="159"/>
      <c r="SKK323" s="159"/>
      <c r="SKL323" s="159"/>
      <c r="SKM323" s="159"/>
      <c r="SKN323" s="159"/>
      <c r="SKO323" s="159"/>
      <c r="SKP323" s="159"/>
      <c r="SKQ323" s="159"/>
      <c r="SKR323" s="159"/>
      <c r="SKS323" s="159"/>
      <c r="SKT323" s="159"/>
      <c r="SKU323" s="159"/>
      <c r="SKV323" s="159"/>
      <c r="SKW323" s="159"/>
      <c r="SKX323" s="159"/>
      <c r="SKY323" s="159"/>
      <c r="SKZ323" s="159"/>
      <c r="SLA323" s="159"/>
      <c r="SLB323" s="159"/>
      <c r="SLC323" s="159"/>
      <c r="SLD323" s="159"/>
      <c r="SLE323" s="159"/>
      <c r="SLF323" s="159"/>
      <c r="SLG323" s="159"/>
      <c r="SLH323" s="159"/>
      <c r="SLI323" s="159"/>
      <c r="SLJ323" s="159"/>
      <c r="SLK323" s="159"/>
      <c r="SLL323" s="159"/>
      <c r="SLM323" s="159"/>
      <c r="SLN323" s="159"/>
      <c r="SLO323" s="159"/>
      <c r="SLP323" s="159"/>
      <c r="SLQ323" s="159"/>
      <c r="SLR323" s="159"/>
      <c r="SLS323" s="159"/>
      <c r="SLT323" s="159"/>
      <c r="SLU323" s="159"/>
      <c r="SLV323" s="159"/>
      <c r="SLW323" s="159"/>
      <c r="SLX323" s="159"/>
      <c r="SLY323" s="159"/>
      <c r="SLZ323" s="159"/>
      <c r="SMA323" s="159"/>
      <c r="SMB323" s="159"/>
      <c r="SMC323" s="159"/>
      <c r="SMD323" s="159"/>
      <c r="SME323" s="159"/>
      <c r="SMF323" s="159"/>
      <c r="SMG323" s="159"/>
      <c r="SMH323" s="159"/>
      <c r="SMI323" s="159"/>
      <c r="SMJ323" s="159"/>
      <c r="SMK323" s="159"/>
      <c r="SML323" s="159"/>
      <c r="SMM323" s="159"/>
      <c r="SMN323" s="159"/>
      <c r="SMO323" s="159"/>
      <c r="SMP323" s="159"/>
      <c r="SMQ323" s="159"/>
      <c r="SMR323" s="159"/>
      <c r="SMS323" s="159"/>
      <c r="SMT323" s="159"/>
      <c r="SMU323" s="159"/>
      <c r="SMV323" s="159"/>
      <c r="SMW323" s="159"/>
      <c r="SMX323" s="159"/>
      <c r="SMY323" s="159"/>
      <c r="SMZ323" s="159"/>
      <c r="SNA323" s="159"/>
      <c r="SNB323" s="159"/>
      <c r="SNC323" s="159"/>
      <c r="SND323" s="159"/>
      <c r="SNE323" s="159"/>
      <c r="SNF323" s="159"/>
      <c r="SNG323" s="159"/>
      <c r="SNH323" s="159"/>
      <c r="SNI323" s="159"/>
      <c r="SNJ323" s="159"/>
      <c r="SNK323" s="159"/>
      <c r="SNL323" s="159"/>
      <c r="SNM323" s="159"/>
      <c r="SNN323" s="159"/>
      <c r="SNO323" s="159"/>
      <c r="SNP323" s="159"/>
      <c r="SNQ323" s="159"/>
      <c r="SNR323" s="159"/>
      <c r="SNS323" s="159"/>
      <c r="SNT323" s="159"/>
      <c r="SNU323" s="159"/>
      <c r="SNV323" s="159"/>
      <c r="SNW323" s="159"/>
      <c r="SNX323" s="159"/>
      <c r="SNY323" s="159"/>
      <c r="SNZ323" s="159"/>
      <c r="SOA323" s="159"/>
      <c r="SOB323" s="159"/>
      <c r="SOC323" s="159"/>
      <c r="SOD323" s="159"/>
      <c r="SOE323" s="159"/>
      <c r="SOF323" s="159"/>
      <c r="SOG323" s="159"/>
      <c r="SOH323" s="159"/>
      <c r="SOI323" s="159"/>
      <c r="SOJ323" s="159"/>
      <c r="SOK323" s="159"/>
      <c r="SOL323" s="159"/>
      <c r="SOM323" s="159"/>
      <c r="SON323" s="159"/>
      <c r="SOO323" s="159"/>
      <c r="SOP323" s="159"/>
      <c r="SOQ323" s="159"/>
      <c r="SOR323" s="159"/>
      <c r="SOS323" s="159"/>
      <c r="SOT323" s="159"/>
      <c r="SOU323" s="159"/>
      <c r="SOV323" s="159"/>
      <c r="SOW323" s="159"/>
      <c r="SOX323" s="159"/>
      <c r="SOY323" s="159"/>
      <c r="SOZ323" s="159"/>
      <c r="SPA323" s="159"/>
      <c r="SPB323" s="159"/>
      <c r="SPC323" s="159"/>
      <c r="SPD323" s="159"/>
      <c r="SPE323" s="159"/>
      <c r="SPF323" s="159"/>
      <c r="SPG323" s="159"/>
      <c r="SPH323" s="159"/>
      <c r="SPI323" s="159"/>
      <c r="SPJ323" s="159"/>
      <c r="SPK323" s="159"/>
      <c r="SPL323" s="159"/>
      <c r="SPM323" s="159"/>
      <c r="SPN323" s="159"/>
      <c r="SPO323" s="159"/>
      <c r="SPP323" s="159"/>
      <c r="SPQ323" s="159"/>
      <c r="SPR323" s="159"/>
      <c r="SPS323" s="159"/>
      <c r="SPT323" s="159"/>
      <c r="SPU323" s="159"/>
      <c r="SPV323" s="159"/>
      <c r="SPW323" s="159"/>
      <c r="SPX323" s="159"/>
      <c r="SPY323" s="159"/>
      <c r="SPZ323" s="159"/>
      <c r="SQA323" s="159"/>
      <c r="SQB323" s="159"/>
      <c r="SQC323" s="159"/>
      <c r="SQD323" s="159"/>
      <c r="SQE323" s="159"/>
      <c r="SQF323" s="159"/>
      <c r="SQG323" s="159"/>
      <c r="SQH323" s="159"/>
      <c r="SQI323" s="159"/>
      <c r="SQJ323" s="159"/>
      <c r="SQK323" s="159"/>
      <c r="SQL323" s="159"/>
      <c r="SQM323" s="159"/>
      <c r="SQN323" s="159"/>
      <c r="SQO323" s="159"/>
      <c r="SQP323" s="159"/>
      <c r="SQQ323" s="159"/>
      <c r="SQR323" s="159"/>
      <c r="SQS323" s="159"/>
      <c r="SQT323" s="159"/>
      <c r="SQU323" s="159"/>
      <c r="SQV323" s="159"/>
      <c r="SQW323" s="159"/>
      <c r="SQX323" s="159"/>
      <c r="SQY323" s="159"/>
      <c r="SQZ323" s="159"/>
      <c r="SRA323" s="159"/>
      <c r="SRB323" s="159"/>
      <c r="SRC323" s="159"/>
      <c r="SRD323" s="159"/>
      <c r="SRE323" s="159"/>
      <c r="SRF323" s="159"/>
      <c r="SRG323" s="159"/>
      <c r="SRH323" s="159"/>
      <c r="SRI323" s="159"/>
      <c r="SRJ323" s="159"/>
      <c r="SRK323" s="159"/>
      <c r="SRL323" s="159"/>
      <c r="SRM323" s="159"/>
      <c r="SRN323" s="159"/>
      <c r="SRO323" s="159"/>
      <c r="SRP323" s="159"/>
      <c r="SRQ323" s="159"/>
      <c r="SRR323" s="159"/>
      <c r="SRS323" s="159"/>
      <c r="SRT323" s="159"/>
      <c r="SRU323" s="159"/>
      <c r="SRV323" s="159"/>
      <c r="SRW323" s="159"/>
      <c r="SRX323" s="159"/>
      <c r="SRY323" s="159"/>
      <c r="SRZ323" s="159"/>
      <c r="SSA323" s="159"/>
      <c r="SSB323" s="159"/>
      <c r="SSC323" s="159"/>
      <c r="SSD323" s="159"/>
      <c r="SSE323" s="159"/>
      <c r="SSF323" s="159"/>
      <c r="SSG323" s="159"/>
      <c r="SSH323" s="159"/>
      <c r="SSI323" s="159"/>
      <c r="SSJ323" s="159"/>
      <c r="SSK323" s="159"/>
      <c r="SSL323" s="159"/>
      <c r="SSM323" s="159"/>
      <c r="SSN323" s="159"/>
      <c r="SSO323" s="159"/>
      <c r="SSP323" s="159"/>
      <c r="SSQ323" s="159"/>
      <c r="SSR323" s="159"/>
      <c r="SSS323" s="159"/>
      <c r="SST323" s="159"/>
      <c r="SSU323" s="159"/>
      <c r="SSV323" s="159"/>
      <c r="SSW323" s="159"/>
      <c r="SSX323" s="159"/>
      <c r="SSY323" s="159"/>
      <c r="SSZ323" s="159"/>
      <c r="STA323" s="159"/>
      <c r="STB323" s="159"/>
      <c r="STC323" s="159"/>
      <c r="STD323" s="159"/>
      <c r="STE323" s="159"/>
      <c r="STF323" s="159"/>
      <c r="STG323" s="159"/>
      <c r="STH323" s="159"/>
      <c r="STI323" s="159"/>
      <c r="STJ323" s="159"/>
      <c r="STK323" s="159"/>
      <c r="STL323" s="159"/>
      <c r="STM323" s="159"/>
      <c r="STN323" s="159"/>
      <c r="STO323" s="159"/>
      <c r="STP323" s="159"/>
      <c r="STQ323" s="159"/>
      <c r="STR323" s="159"/>
      <c r="STS323" s="159"/>
      <c r="STT323" s="159"/>
      <c r="STU323" s="159"/>
      <c r="STV323" s="159"/>
      <c r="STW323" s="159"/>
      <c r="STX323" s="159"/>
      <c r="STY323" s="159"/>
      <c r="STZ323" s="159"/>
      <c r="SUA323" s="159"/>
      <c r="SUB323" s="159"/>
      <c r="SUC323" s="159"/>
      <c r="SUD323" s="159"/>
      <c r="SUE323" s="159"/>
      <c r="SUF323" s="159"/>
      <c r="SUG323" s="159"/>
      <c r="SUH323" s="159"/>
      <c r="SUI323" s="159"/>
      <c r="SUJ323" s="159"/>
      <c r="SUK323" s="159"/>
      <c r="SUL323" s="159"/>
      <c r="SUM323" s="159"/>
      <c r="SUN323" s="159"/>
      <c r="SUO323" s="159"/>
      <c r="SUP323" s="159"/>
      <c r="SUQ323" s="159"/>
      <c r="SUR323" s="159"/>
      <c r="SUS323" s="159"/>
      <c r="SUT323" s="159"/>
      <c r="SUU323" s="159"/>
      <c r="SUV323" s="159"/>
      <c r="SUW323" s="159"/>
      <c r="SUX323" s="159"/>
      <c r="SUY323" s="159"/>
      <c r="SUZ323" s="159"/>
      <c r="SVA323" s="159"/>
      <c r="SVB323" s="159"/>
      <c r="SVC323" s="159"/>
      <c r="SVD323" s="159"/>
      <c r="SVE323" s="159"/>
      <c r="SVF323" s="159"/>
      <c r="SVG323" s="159"/>
      <c r="SVH323" s="159"/>
      <c r="SVI323" s="159"/>
      <c r="SVJ323" s="159"/>
      <c r="SVK323" s="159"/>
      <c r="SVL323" s="159"/>
      <c r="SVM323" s="159"/>
      <c r="SVN323" s="159"/>
      <c r="SVO323" s="159"/>
      <c r="SVP323" s="159"/>
      <c r="SVQ323" s="159"/>
      <c r="SVR323" s="159"/>
      <c r="SVS323" s="159"/>
      <c r="SVT323" s="159"/>
      <c r="SVU323" s="159"/>
      <c r="SVV323" s="159"/>
      <c r="SVW323" s="159"/>
      <c r="SVX323" s="159"/>
      <c r="SVY323" s="159"/>
      <c r="SVZ323" s="159"/>
      <c r="SWA323" s="159"/>
      <c r="SWB323" s="159"/>
      <c r="SWC323" s="159"/>
      <c r="SWD323" s="159"/>
      <c r="SWE323" s="159"/>
      <c r="SWF323" s="159"/>
      <c r="SWG323" s="159"/>
      <c r="SWH323" s="159"/>
      <c r="SWI323" s="159"/>
      <c r="SWJ323" s="159"/>
      <c r="SWK323" s="159"/>
      <c r="SWL323" s="159"/>
      <c r="SWM323" s="159"/>
      <c r="SWN323" s="159"/>
      <c r="SWO323" s="159"/>
      <c r="SWP323" s="159"/>
      <c r="SWQ323" s="159"/>
      <c r="SWR323" s="159"/>
      <c r="SWS323" s="159"/>
      <c r="SWT323" s="159"/>
      <c r="SWU323" s="159"/>
      <c r="SWV323" s="159"/>
      <c r="SWW323" s="159"/>
      <c r="SWX323" s="159"/>
      <c r="SWY323" s="159"/>
      <c r="SWZ323" s="159"/>
      <c r="SXA323" s="159"/>
      <c r="SXB323" s="159"/>
      <c r="SXC323" s="159"/>
      <c r="SXD323" s="159"/>
      <c r="SXE323" s="159"/>
      <c r="SXF323" s="159"/>
      <c r="SXG323" s="159"/>
      <c r="SXH323" s="159"/>
      <c r="SXI323" s="159"/>
      <c r="SXJ323" s="159"/>
      <c r="SXK323" s="159"/>
      <c r="SXL323" s="159"/>
      <c r="SXM323" s="159"/>
      <c r="SXN323" s="159"/>
      <c r="SXO323" s="159"/>
      <c r="SXP323" s="159"/>
      <c r="SXQ323" s="159"/>
      <c r="SXR323" s="159"/>
      <c r="SXS323" s="159"/>
      <c r="SXT323" s="159"/>
      <c r="SXU323" s="159"/>
      <c r="SXV323" s="159"/>
      <c r="SXW323" s="159"/>
      <c r="SXX323" s="159"/>
      <c r="SXY323" s="159"/>
      <c r="SXZ323" s="159"/>
      <c r="SYA323" s="159"/>
      <c r="SYB323" s="159"/>
      <c r="SYC323" s="159"/>
      <c r="SYD323" s="159"/>
      <c r="SYE323" s="159"/>
      <c r="SYF323" s="159"/>
      <c r="SYG323" s="159"/>
      <c r="SYH323" s="159"/>
      <c r="SYI323" s="159"/>
      <c r="SYJ323" s="159"/>
      <c r="SYK323" s="159"/>
      <c r="SYL323" s="159"/>
      <c r="SYM323" s="159"/>
      <c r="SYN323" s="159"/>
      <c r="SYO323" s="159"/>
      <c r="SYP323" s="159"/>
      <c r="SYQ323" s="159"/>
      <c r="SYR323" s="159"/>
      <c r="SYS323" s="159"/>
      <c r="SYT323" s="159"/>
      <c r="SYU323" s="159"/>
      <c r="SYV323" s="159"/>
      <c r="SYW323" s="159"/>
      <c r="SYX323" s="159"/>
      <c r="SYY323" s="159"/>
      <c r="SYZ323" s="159"/>
      <c r="SZA323" s="159"/>
      <c r="SZB323" s="159"/>
      <c r="SZC323" s="159"/>
      <c r="SZD323" s="159"/>
      <c r="SZE323" s="159"/>
      <c r="SZF323" s="159"/>
      <c r="SZG323" s="159"/>
      <c r="SZH323" s="159"/>
      <c r="SZI323" s="159"/>
      <c r="SZJ323" s="159"/>
      <c r="SZK323" s="159"/>
      <c r="SZL323" s="159"/>
      <c r="SZM323" s="159"/>
      <c r="SZN323" s="159"/>
      <c r="SZO323" s="159"/>
      <c r="SZP323" s="159"/>
      <c r="SZQ323" s="159"/>
      <c r="SZR323" s="159"/>
      <c r="SZS323" s="159"/>
      <c r="SZT323" s="159"/>
      <c r="SZU323" s="159"/>
      <c r="SZV323" s="159"/>
      <c r="SZW323" s="159"/>
      <c r="SZX323" s="159"/>
      <c r="SZY323" s="159"/>
      <c r="SZZ323" s="159"/>
      <c r="TAA323" s="159"/>
      <c r="TAB323" s="159"/>
      <c r="TAC323" s="159"/>
      <c r="TAD323" s="159"/>
      <c r="TAE323" s="159"/>
      <c r="TAF323" s="159"/>
      <c r="TAG323" s="159"/>
      <c r="TAH323" s="159"/>
      <c r="TAI323" s="159"/>
      <c r="TAJ323" s="159"/>
      <c r="TAK323" s="159"/>
      <c r="TAL323" s="159"/>
      <c r="TAM323" s="159"/>
      <c r="TAN323" s="159"/>
      <c r="TAO323" s="159"/>
      <c r="TAP323" s="159"/>
      <c r="TAQ323" s="159"/>
      <c r="TAR323" s="159"/>
      <c r="TAS323" s="159"/>
      <c r="TAT323" s="159"/>
      <c r="TAU323" s="159"/>
      <c r="TAV323" s="159"/>
      <c r="TAW323" s="159"/>
      <c r="TAX323" s="159"/>
      <c r="TAY323" s="159"/>
      <c r="TAZ323" s="159"/>
      <c r="TBA323" s="159"/>
      <c r="TBB323" s="159"/>
      <c r="TBC323" s="159"/>
      <c r="TBD323" s="159"/>
      <c r="TBE323" s="159"/>
      <c r="TBF323" s="159"/>
      <c r="TBG323" s="159"/>
      <c r="TBH323" s="159"/>
      <c r="TBI323" s="159"/>
      <c r="TBJ323" s="159"/>
      <c r="TBK323" s="159"/>
      <c r="TBL323" s="159"/>
      <c r="TBM323" s="159"/>
      <c r="TBN323" s="159"/>
      <c r="TBO323" s="159"/>
      <c r="TBP323" s="159"/>
      <c r="TBQ323" s="159"/>
      <c r="TBR323" s="159"/>
      <c r="TBS323" s="159"/>
      <c r="TBT323" s="159"/>
      <c r="TBU323" s="159"/>
      <c r="TBV323" s="159"/>
      <c r="TBW323" s="159"/>
      <c r="TBX323" s="159"/>
      <c r="TBY323" s="159"/>
      <c r="TBZ323" s="159"/>
      <c r="TCA323" s="159"/>
      <c r="TCB323" s="159"/>
      <c r="TCC323" s="159"/>
      <c r="TCD323" s="159"/>
      <c r="TCE323" s="159"/>
      <c r="TCF323" s="159"/>
      <c r="TCG323" s="159"/>
      <c r="TCH323" s="159"/>
      <c r="TCI323" s="159"/>
      <c r="TCJ323" s="159"/>
      <c r="TCK323" s="159"/>
      <c r="TCL323" s="159"/>
      <c r="TCM323" s="159"/>
      <c r="TCN323" s="159"/>
      <c r="TCO323" s="159"/>
      <c r="TCP323" s="159"/>
      <c r="TCQ323" s="159"/>
      <c r="TCR323" s="159"/>
      <c r="TCS323" s="159"/>
      <c r="TCT323" s="159"/>
      <c r="TCU323" s="159"/>
      <c r="TCV323" s="159"/>
      <c r="TCW323" s="159"/>
      <c r="TCX323" s="159"/>
      <c r="TCY323" s="159"/>
      <c r="TCZ323" s="159"/>
      <c r="TDA323" s="159"/>
      <c r="TDB323" s="159"/>
      <c r="TDC323" s="159"/>
      <c r="TDD323" s="159"/>
      <c r="TDE323" s="159"/>
      <c r="TDF323" s="159"/>
      <c r="TDG323" s="159"/>
      <c r="TDH323" s="159"/>
      <c r="TDI323" s="159"/>
      <c r="TDJ323" s="159"/>
      <c r="TDK323" s="159"/>
      <c r="TDL323" s="159"/>
      <c r="TDM323" s="159"/>
      <c r="TDN323" s="159"/>
      <c r="TDO323" s="159"/>
      <c r="TDP323" s="159"/>
      <c r="TDQ323" s="159"/>
      <c r="TDR323" s="159"/>
      <c r="TDS323" s="159"/>
      <c r="TDT323" s="159"/>
      <c r="TDU323" s="159"/>
      <c r="TDV323" s="159"/>
      <c r="TDW323" s="159"/>
      <c r="TDX323" s="159"/>
      <c r="TDY323" s="159"/>
      <c r="TDZ323" s="159"/>
      <c r="TEA323" s="159"/>
      <c r="TEB323" s="159"/>
      <c r="TEC323" s="159"/>
      <c r="TED323" s="159"/>
      <c r="TEE323" s="159"/>
      <c r="TEF323" s="159"/>
      <c r="TEG323" s="159"/>
      <c r="TEH323" s="159"/>
      <c r="TEI323" s="159"/>
      <c r="TEJ323" s="159"/>
      <c r="TEK323" s="159"/>
      <c r="TEL323" s="159"/>
      <c r="TEM323" s="159"/>
      <c r="TEN323" s="159"/>
      <c r="TEO323" s="159"/>
      <c r="TEP323" s="159"/>
      <c r="TEQ323" s="159"/>
      <c r="TER323" s="159"/>
      <c r="TES323" s="159"/>
      <c r="TET323" s="159"/>
      <c r="TEU323" s="159"/>
      <c r="TEV323" s="159"/>
      <c r="TEW323" s="159"/>
      <c r="TEX323" s="159"/>
      <c r="TEY323" s="159"/>
      <c r="TEZ323" s="159"/>
      <c r="TFA323" s="159"/>
      <c r="TFB323" s="159"/>
      <c r="TFC323" s="159"/>
      <c r="TFD323" s="159"/>
      <c r="TFE323" s="159"/>
      <c r="TFF323" s="159"/>
      <c r="TFG323" s="159"/>
      <c r="TFH323" s="159"/>
      <c r="TFI323" s="159"/>
      <c r="TFJ323" s="159"/>
      <c r="TFK323" s="159"/>
      <c r="TFL323" s="159"/>
      <c r="TFM323" s="159"/>
      <c r="TFN323" s="159"/>
      <c r="TFO323" s="159"/>
      <c r="TFP323" s="159"/>
      <c r="TFQ323" s="159"/>
      <c r="TFR323" s="159"/>
      <c r="TFS323" s="159"/>
      <c r="TFT323" s="159"/>
      <c r="TFU323" s="159"/>
      <c r="TFV323" s="159"/>
      <c r="TFW323" s="159"/>
      <c r="TFX323" s="159"/>
      <c r="TFY323" s="159"/>
      <c r="TFZ323" s="159"/>
      <c r="TGA323" s="159"/>
      <c r="TGB323" s="159"/>
      <c r="TGC323" s="159"/>
      <c r="TGD323" s="159"/>
      <c r="TGE323" s="159"/>
      <c r="TGF323" s="159"/>
      <c r="TGG323" s="159"/>
      <c r="TGH323" s="159"/>
      <c r="TGI323" s="159"/>
      <c r="TGJ323" s="159"/>
      <c r="TGK323" s="159"/>
      <c r="TGL323" s="159"/>
      <c r="TGM323" s="159"/>
      <c r="TGN323" s="159"/>
      <c r="TGO323" s="159"/>
      <c r="TGP323" s="159"/>
      <c r="TGQ323" s="159"/>
      <c r="TGR323" s="159"/>
      <c r="TGS323" s="159"/>
      <c r="TGT323" s="159"/>
      <c r="TGU323" s="159"/>
      <c r="TGV323" s="159"/>
      <c r="TGW323" s="159"/>
      <c r="TGX323" s="159"/>
      <c r="TGY323" s="159"/>
      <c r="TGZ323" s="159"/>
      <c r="THA323" s="159"/>
      <c r="THB323" s="159"/>
      <c r="THC323" s="159"/>
      <c r="THD323" s="159"/>
      <c r="THE323" s="159"/>
      <c r="THF323" s="159"/>
      <c r="THG323" s="159"/>
      <c r="THH323" s="159"/>
      <c r="THI323" s="159"/>
      <c r="THJ323" s="159"/>
      <c r="THK323" s="159"/>
      <c r="THL323" s="159"/>
      <c r="THM323" s="159"/>
      <c r="THN323" s="159"/>
      <c r="THO323" s="159"/>
      <c r="THP323" s="159"/>
      <c r="THQ323" s="159"/>
      <c r="THR323" s="159"/>
      <c r="THS323" s="159"/>
      <c r="THT323" s="159"/>
      <c r="THU323" s="159"/>
      <c r="THV323" s="159"/>
      <c r="THW323" s="159"/>
      <c r="THX323" s="159"/>
      <c r="THY323" s="159"/>
      <c r="THZ323" s="159"/>
      <c r="TIA323" s="159"/>
      <c r="TIB323" s="159"/>
      <c r="TIC323" s="159"/>
      <c r="TID323" s="159"/>
      <c r="TIE323" s="159"/>
      <c r="TIF323" s="159"/>
      <c r="TIG323" s="159"/>
      <c r="TIH323" s="159"/>
      <c r="TII323" s="159"/>
      <c r="TIJ323" s="159"/>
      <c r="TIK323" s="159"/>
      <c r="TIL323" s="159"/>
      <c r="TIM323" s="159"/>
      <c r="TIN323" s="159"/>
      <c r="TIO323" s="159"/>
      <c r="TIP323" s="159"/>
      <c r="TIQ323" s="159"/>
      <c r="TIR323" s="159"/>
      <c r="TIS323" s="159"/>
      <c r="TIT323" s="159"/>
      <c r="TIU323" s="159"/>
      <c r="TIV323" s="159"/>
      <c r="TIW323" s="159"/>
      <c r="TIX323" s="159"/>
      <c r="TIY323" s="159"/>
      <c r="TIZ323" s="159"/>
      <c r="TJA323" s="159"/>
      <c r="TJB323" s="159"/>
      <c r="TJC323" s="159"/>
      <c r="TJD323" s="159"/>
      <c r="TJE323" s="159"/>
      <c r="TJF323" s="159"/>
      <c r="TJG323" s="159"/>
      <c r="TJH323" s="159"/>
      <c r="TJI323" s="159"/>
      <c r="TJJ323" s="159"/>
      <c r="TJK323" s="159"/>
      <c r="TJL323" s="159"/>
      <c r="TJM323" s="159"/>
      <c r="TJN323" s="159"/>
      <c r="TJO323" s="159"/>
      <c r="TJP323" s="159"/>
      <c r="TJQ323" s="159"/>
      <c r="TJR323" s="159"/>
      <c r="TJS323" s="159"/>
      <c r="TJT323" s="159"/>
      <c r="TJU323" s="159"/>
      <c r="TJV323" s="159"/>
      <c r="TJW323" s="159"/>
      <c r="TJX323" s="159"/>
      <c r="TJY323" s="159"/>
      <c r="TJZ323" s="159"/>
      <c r="TKA323" s="159"/>
      <c r="TKB323" s="159"/>
      <c r="TKC323" s="159"/>
      <c r="TKD323" s="159"/>
      <c r="TKE323" s="159"/>
      <c r="TKF323" s="159"/>
      <c r="TKG323" s="159"/>
      <c r="TKH323" s="159"/>
      <c r="TKI323" s="159"/>
      <c r="TKJ323" s="159"/>
      <c r="TKK323" s="159"/>
      <c r="TKL323" s="159"/>
      <c r="TKM323" s="159"/>
      <c r="TKN323" s="159"/>
      <c r="TKO323" s="159"/>
      <c r="TKP323" s="159"/>
      <c r="TKQ323" s="159"/>
      <c r="TKR323" s="159"/>
      <c r="TKS323" s="159"/>
      <c r="TKT323" s="159"/>
      <c r="TKU323" s="159"/>
      <c r="TKV323" s="159"/>
      <c r="TKW323" s="159"/>
      <c r="TKX323" s="159"/>
      <c r="TKY323" s="159"/>
      <c r="TKZ323" s="159"/>
      <c r="TLA323" s="159"/>
      <c r="TLB323" s="159"/>
      <c r="TLC323" s="159"/>
      <c r="TLD323" s="159"/>
      <c r="TLE323" s="159"/>
      <c r="TLF323" s="159"/>
      <c r="TLG323" s="159"/>
      <c r="TLH323" s="159"/>
      <c r="TLI323" s="159"/>
      <c r="TLJ323" s="159"/>
      <c r="TLK323" s="159"/>
      <c r="TLL323" s="159"/>
      <c r="TLM323" s="159"/>
      <c r="TLN323" s="159"/>
      <c r="TLO323" s="159"/>
      <c r="TLP323" s="159"/>
      <c r="TLQ323" s="159"/>
      <c r="TLR323" s="159"/>
      <c r="TLS323" s="159"/>
      <c r="TLT323" s="159"/>
      <c r="TLU323" s="159"/>
      <c r="TLV323" s="159"/>
      <c r="TLW323" s="159"/>
      <c r="TLX323" s="159"/>
      <c r="TLY323" s="159"/>
      <c r="TLZ323" s="159"/>
      <c r="TMA323" s="159"/>
      <c r="TMB323" s="159"/>
      <c r="TMC323" s="159"/>
      <c r="TMD323" s="159"/>
      <c r="TME323" s="159"/>
      <c r="TMF323" s="159"/>
      <c r="TMG323" s="159"/>
      <c r="TMH323" s="159"/>
      <c r="TMI323" s="159"/>
      <c r="TMJ323" s="159"/>
      <c r="TMK323" s="159"/>
      <c r="TML323" s="159"/>
      <c r="TMM323" s="159"/>
      <c r="TMN323" s="159"/>
      <c r="TMO323" s="159"/>
      <c r="TMP323" s="159"/>
      <c r="TMQ323" s="159"/>
      <c r="TMR323" s="159"/>
      <c r="TMS323" s="159"/>
      <c r="TMT323" s="159"/>
      <c r="TMU323" s="159"/>
      <c r="TMV323" s="159"/>
      <c r="TMW323" s="159"/>
      <c r="TMX323" s="159"/>
      <c r="TMY323" s="159"/>
      <c r="TMZ323" s="159"/>
      <c r="TNA323" s="159"/>
      <c r="TNB323" s="159"/>
      <c r="TNC323" s="159"/>
      <c r="TND323" s="159"/>
      <c r="TNE323" s="159"/>
      <c r="TNF323" s="159"/>
      <c r="TNG323" s="159"/>
      <c r="TNH323" s="159"/>
      <c r="TNI323" s="159"/>
      <c r="TNJ323" s="159"/>
      <c r="TNK323" s="159"/>
      <c r="TNL323" s="159"/>
      <c r="TNM323" s="159"/>
      <c r="TNN323" s="159"/>
      <c r="TNO323" s="159"/>
      <c r="TNP323" s="159"/>
      <c r="TNQ323" s="159"/>
      <c r="TNR323" s="159"/>
      <c r="TNS323" s="159"/>
      <c r="TNT323" s="159"/>
      <c r="TNU323" s="159"/>
      <c r="TNV323" s="159"/>
      <c r="TNW323" s="159"/>
      <c r="TNX323" s="159"/>
      <c r="TNY323" s="159"/>
      <c r="TNZ323" s="159"/>
      <c r="TOA323" s="159"/>
      <c r="TOB323" s="159"/>
      <c r="TOC323" s="159"/>
      <c r="TOD323" s="159"/>
      <c r="TOE323" s="159"/>
      <c r="TOF323" s="159"/>
      <c r="TOG323" s="159"/>
      <c r="TOH323" s="159"/>
      <c r="TOI323" s="159"/>
      <c r="TOJ323" s="159"/>
      <c r="TOK323" s="159"/>
      <c r="TOL323" s="159"/>
      <c r="TOM323" s="159"/>
      <c r="TON323" s="159"/>
      <c r="TOO323" s="159"/>
      <c r="TOP323" s="159"/>
      <c r="TOQ323" s="159"/>
      <c r="TOR323" s="159"/>
      <c r="TOS323" s="159"/>
      <c r="TOT323" s="159"/>
      <c r="TOU323" s="159"/>
      <c r="TOV323" s="159"/>
      <c r="TOW323" s="159"/>
      <c r="TOX323" s="159"/>
      <c r="TOY323" s="159"/>
      <c r="TOZ323" s="159"/>
      <c r="TPA323" s="159"/>
      <c r="TPB323" s="159"/>
      <c r="TPC323" s="159"/>
      <c r="TPD323" s="159"/>
      <c r="TPE323" s="159"/>
      <c r="TPF323" s="159"/>
      <c r="TPG323" s="159"/>
      <c r="TPH323" s="159"/>
      <c r="TPI323" s="159"/>
      <c r="TPJ323" s="159"/>
      <c r="TPK323" s="159"/>
      <c r="TPL323" s="159"/>
      <c r="TPM323" s="159"/>
      <c r="TPN323" s="159"/>
      <c r="TPO323" s="159"/>
      <c r="TPP323" s="159"/>
      <c r="TPQ323" s="159"/>
      <c r="TPR323" s="159"/>
      <c r="TPS323" s="159"/>
      <c r="TPT323" s="159"/>
      <c r="TPU323" s="159"/>
      <c r="TPV323" s="159"/>
      <c r="TPW323" s="159"/>
      <c r="TPX323" s="159"/>
      <c r="TPY323" s="159"/>
      <c r="TPZ323" s="159"/>
      <c r="TQA323" s="159"/>
      <c r="TQB323" s="159"/>
      <c r="TQC323" s="159"/>
      <c r="TQD323" s="159"/>
      <c r="TQE323" s="159"/>
      <c r="TQF323" s="159"/>
      <c r="TQG323" s="159"/>
      <c r="TQH323" s="159"/>
      <c r="TQI323" s="159"/>
      <c r="TQJ323" s="159"/>
      <c r="TQK323" s="159"/>
      <c r="TQL323" s="159"/>
      <c r="TQM323" s="159"/>
      <c r="TQN323" s="159"/>
      <c r="TQO323" s="159"/>
      <c r="TQP323" s="159"/>
      <c r="TQQ323" s="159"/>
      <c r="TQR323" s="159"/>
      <c r="TQS323" s="159"/>
      <c r="TQT323" s="159"/>
      <c r="TQU323" s="159"/>
      <c r="TQV323" s="159"/>
      <c r="TQW323" s="159"/>
      <c r="TQX323" s="159"/>
      <c r="TQY323" s="159"/>
      <c r="TQZ323" s="159"/>
      <c r="TRA323" s="159"/>
      <c r="TRB323" s="159"/>
      <c r="TRC323" s="159"/>
      <c r="TRD323" s="159"/>
      <c r="TRE323" s="159"/>
      <c r="TRF323" s="159"/>
      <c r="TRG323" s="159"/>
      <c r="TRH323" s="159"/>
      <c r="TRI323" s="159"/>
      <c r="TRJ323" s="159"/>
      <c r="TRK323" s="159"/>
      <c r="TRL323" s="159"/>
      <c r="TRM323" s="159"/>
      <c r="TRN323" s="159"/>
      <c r="TRO323" s="159"/>
      <c r="TRP323" s="159"/>
      <c r="TRQ323" s="159"/>
      <c r="TRR323" s="159"/>
      <c r="TRS323" s="159"/>
      <c r="TRT323" s="159"/>
      <c r="TRU323" s="159"/>
      <c r="TRV323" s="159"/>
      <c r="TRW323" s="159"/>
      <c r="TRX323" s="159"/>
      <c r="TRY323" s="159"/>
      <c r="TRZ323" s="159"/>
      <c r="TSA323" s="159"/>
      <c r="TSB323" s="159"/>
      <c r="TSC323" s="159"/>
      <c r="TSD323" s="159"/>
      <c r="TSE323" s="159"/>
      <c r="TSF323" s="159"/>
      <c r="TSG323" s="159"/>
      <c r="TSH323" s="159"/>
      <c r="TSI323" s="159"/>
      <c r="TSJ323" s="159"/>
      <c r="TSK323" s="159"/>
      <c r="TSL323" s="159"/>
      <c r="TSM323" s="159"/>
      <c r="TSN323" s="159"/>
      <c r="TSO323" s="159"/>
      <c r="TSP323" s="159"/>
      <c r="TSQ323" s="159"/>
      <c r="TSR323" s="159"/>
      <c r="TSS323" s="159"/>
      <c r="TST323" s="159"/>
      <c r="TSU323" s="159"/>
      <c r="TSV323" s="159"/>
      <c r="TSW323" s="159"/>
      <c r="TSX323" s="159"/>
      <c r="TSY323" s="159"/>
      <c r="TSZ323" s="159"/>
      <c r="TTA323" s="159"/>
      <c r="TTB323" s="159"/>
      <c r="TTC323" s="159"/>
      <c r="TTD323" s="159"/>
      <c r="TTE323" s="159"/>
      <c r="TTF323" s="159"/>
      <c r="TTG323" s="159"/>
      <c r="TTH323" s="159"/>
      <c r="TTI323" s="159"/>
      <c r="TTJ323" s="159"/>
      <c r="TTK323" s="159"/>
      <c r="TTL323" s="159"/>
      <c r="TTM323" s="159"/>
      <c r="TTN323" s="159"/>
      <c r="TTO323" s="159"/>
      <c r="TTP323" s="159"/>
      <c r="TTQ323" s="159"/>
      <c r="TTR323" s="159"/>
      <c r="TTS323" s="159"/>
      <c r="TTT323" s="159"/>
      <c r="TTU323" s="159"/>
      <c r="TTV323" s="159"/>
      <c r="TTW323" s="159"/>
      <c r="TTX323" s="159"/>
      <c r="TTY323" s="159"/>
      <c r="TTZ323" s="159"/>
      <c r="TUA323" s="159"/>
      <c r="TUB323" s="159"/>
      <c r="TUC323" s="159"/>
      <c r="TUD323" s="159"/>
      <c r="TUE323" s="159"/>
      <c r="TUF323" s="159"/>
      <c r="TUG323" s="159"/>
      <c r="TUH323" s="159"/>
      <c r="TUI323" s="159"/>
      <c r="TUJ323" s="159"/>
      <c r="TUK323" s="159"/>
      <c r="TUL323" s="159"/>
      <c r="TUM323" s="159"/>
      <c r="TUN323" s="159"/>
      <c r="TUO323" s="159"/>
      <c r="TUP323" s="159"/>
      <c r="TUQ323" s="159"/>
      <c r="TUR323" s="159"/>
      <c r="TUS323" s="159"/>
      <c r="TUT323" s="159"/>
      <c r="TUU323" s="159"/>
      <c r="TUV323" s="159"/>
      <c r="TUW323" s="159"/>
      <c r="TUX323" s="159"/>
      <c r="TUY323" s="159"/>
      <c r="TUZ323" s="159"/>
      <c r="TVA323" s="159"/>
      <c r="TVB323" s="159"/>
      <c r="TVC323" s="159"/>
      <c r="TVD323" s="159"/>
      <c r="TVE323" s="159"/>
      <c r="TVF323" s="159"/>
      <c r="TVG323" s="159"/>
      <c r="TVH323" s="159"/>
      <c r="TVI323" s="159"/>
      <c r="TVJ323" s="159"/>
      <c r="TVK323" s="159"/>
      <c r="TVL323" s="159"/>
      <c r="TVM323" s="159"/>
      <c r="TVN323" s="159"/>
      <c r="TVO323" s="159"/>
      <c r="TVP323" s="159"/>
      <c r="TVQ323" s="159"/>
      <c r="TVR323" s="159"/>
      <c r="TVS323" s="159"/>
      <c r="TVT323" s="159"/>
      <c r="TVU323" s="159"/>
      <c r="TVV323" s="159"/>
      <c r="TVW323" s="159"/>
      <c r="TVX323" s="159"/>
      <c r="TVY323" s="159"/>
      <c r="TVZ323" s="159"/>
      <c r="TWA323" s="159"/>
      <c r="TWB323" s="159"/>
      <c r="TWC323" s="159"/>
      <c r="TWD323" s="159"/>
      <c r="TWE323" s="159"/>
      <c r="TWF323" s="159"/>
      <c r="TWG323" s="159"/>
      <c r="TWH323" s="159"/>
      <c r="TWI323" s="159"/>
      <c r="TWJ323" s="159"/>
      <c r="TWK323" s="159"/>
      <c r="TWL323" s="159"/>
      <c r="TWM323" s="159"/>
      <c r="TWN323" s="159"/>
      <c r="TWO323" s="159"/>
      <c r="TWP323" s="159"/>
      <c r="TWQ323" s="159"/>
      <c r="TWR323" s="159"/>
      <c r="TWS323" s="159"/>
      <c r="TWT323" s="159"/>
      <c r="TWU323" s="159"/>
      <c r="TWV323" s="159"/>
      <c r="TWW323" s="159"/>
      <c r="TWX323" s="159"/>
      <c r="TWY323" s="159"/>
      <c r="TWZ323" s="159"/>
      <c r="TXA323" s="159"/>
      <c r="TXB323" s="159"/>
      <c r="TXC323" s="159"/>
      <c r="TXD323" s="159"/>
      <c r="TXE323" s="159"/>
      <c r="TXF323" s="159"/>
      <c r="TXG323" s="159"/>
      <c r="TXH323" s="159"/>
      <c r="TXI323" s="159"/>
      <c r="TXJ323" s="159"/>
      <c r="TXK323" s="159"/>
      <c r="TXL323" s="159"/>
      <c r="TXM323" s="159"/>
      <c r="TXN323" s="159"/>
      <c r="TXO323" s="159"/>
      <c r="TXP323" s="159"/>
      <c r="TXQ323" s="159"/>
      <c r="TXR323" s="159"/>
      <c r="TXS323" s="159"/>
      <c r="TXT323" s="159"/>
      <c r="TXU323" s="159"/>
      <c r="TXV323" s="159"/>
      <c r="TXW323" s="159"/>
      <c r="TXX323" s="159"/>
      <c r="TXY323" s="159"/>
      <c r="TXZ323" s="159"/>
      <c r="TYA323" s="159"/>
      <c r="TYB323" s="159"/>
      <c r="TYC323" s="159"/>
      <c r="TYD323" s="159"/>
      <c r="TYE323" s="159"/>
      <c r="TYF323" s="159"/>
      <c r="TYG323" s="159"/>
      <c r="TYH323" s="159"/>
      <c r="TYI323" s="159"/>
      <c r="TYJ323" s="159"/>
      <c r="TYK323" s="159"/>
      <c r="TYL323" s="159"/>
      <c r="TYM323" s="159"/>
      <c r="TYN323" s="159"/>
      <c r="TYO323" s="159"/>
      <c r="TYP323" s="159"/>
      <c r="TYQ323" s="159"/>
      <c r="TYR323" s="159"/>
      <c r="TYS323" s="159"/>
      <c r="TYT323" s="159"/>
      <c r="TYU323" s="159"/>
      <c r="TYV323" s="159"/>
      <c r="TYW323" s="159"/>
      <c r="TYX323" s="159"/>
      <c r="TYY323" s="159"/>
      <c r="TYZ323" s="159"/>
      <c r="TZA323" s="159"/>
      <c r="TZB323" s="159"/>
      <c r="TZC323" s="159"/>
      <c r="TZD323" s="159"/>
      <c r="TZE323" s="159"/>
      <c r="TZF323" s="159"/>
      <c r="TZG323" s="159"/>
      <c r="TZH323" s="159"/>
      <c r="TZI323" s="159"/>
      <c r="TZJ323" s="159"/>
      <c r="TZK323" s="159"/>
      <c r="TZL323" s="159"/>
      <c r="TZM323" s="159"/>
      <c r="TZN323" s="159"/>
      <c r="TZO323" s="159"/>
      <c r="TZP323" s="159"/>
      <c r="TZQ323" s="159"/>
      <c r="TZR323" s="159"/>
      <c r="TZS323" s="159"/>
      <c r="TZT323" s="159"/>
      <c r="TZU323" s="159"/>
      <c r="TZV323" s="159"/>
      <c r="TZW323" s="159"/>
      <c r="TZX323" s="159"/>
      <c r="TZY323" s="159"/>
      <c r="TZZ323" s="159"/>
      <c r="UAA323" s="159"/>
      <c r="UAB323" s="159"/>
      <c r="UAC323" s="159"/>
      <c r="UAD323" s="159"/>
      <c r="UAE323" s="159"/>
      <c r="UAF323" s="159"/>
      <c r="UAG323" s="159"/>
      <c r="UAH323" s="159"/>
      <c r="UAI323" s="159"/>
      <c r="UAJ323" s="159"/>
      <c r="UAK323" s="159"/>
      <c r="UAL323" s="159"/>
      <c r="UAM323" s="159"/>
      <c r="UAN323" s="159"/>
      <c r="UAO323" s="159"/>
      <c r="UAP323" s="159"/>
      <c r="UAQ323" s="159"/>
      <c r="UAR323" s="159"/>
      <c r="UAS323" s="159"/>
      <c r="UAT323" s="159"/>
      <c r="UAU323" s="159"/>
      <c r="UAV323" s="159"/>
      <c r="UAW323" s="159"/>
      <c r="UAX323" s="159"/>
      <c r="UAY323" s="159"/>
      <c r="UAZ323" s="159"/>
      <c r="UBA323" s="159"/>
      <c r="UBB323" s="159"/>
      <c r="UBC323" s="159"/>
      <c r="UBD323" s="159"/>
      <c r="UBE323" s="159"/>
      <c r="UBF323" s="159"/>
      <c r="UBG323" s="159"/>
      <c r="UBH323" s="159"/>
      <c r="UBI323" s="159"/>
      <c r="UBJ323" s="159"/>
      <c r="UBK323" s="159"/>
      <c r="UBL323" s="159"/>
      <c r="UBM323" s="159"/>
      <c r="UBN323" s="159"/>
      <c r="UBO323" s="159"/>
      <c r="UBP323" s="159"/>
      <c r="UBQ323" s="159"/>
      <c r="UBR323" s="159"/>
      <c r="UBS323" s="159"/>
      <c r="UBT323" s="159"/>
      <c r="UBU323" s="159"/>
      <c r="UBV323" s="159"/>
      <c r="UBW323" s="159"/>
      <c r="UBX323" s="159"/>
      <c r="UBY323" s="159"/>
      <c r="UBZ323" s="159"/>
      <c r="UCA323" s="159"/>
      <c r="UCB323" s="159"/>
      <c r="UCC323" s="159"/>
      <c r="UCD323" s="159"/>
      <c r="UCE323" s="159"/>
      <c r="UCF323" s="159"/>
      <c r="UCG323" s="159"/>
      <c r="UCH323" s="159"/>
      <c r="UCI323" s="159"/>
      <c r="UCJ323" s="159"/>
      <c r="UCK323" s="159"/>
      <c r="UCL323" s="159"/>
      <c r="UCM323" s="159"/>
      <c r="UCN323" s="159"/>
      <c r="UCO323" s="159"/>
      <c r="UCP323" s="159"/>
      <c r="UCQ323" s="159"/>
      <c r="UCR323" s="159"/>
      <c r="UCS323" s="159"/>
      <c r="UCT323" s="159"/>
      <c r="UCU323" s="159"/>
      <c r="UCV323" s="159"/>
      <c r="UCW323" s="159"/>
      <c r="UCX323" s="159"/>
      <c r="UCY323" s="159"/>
      <c r="UCZ323" s="159"/>
      <c r="UDA323" s="159"/>
      <c r="UDB323" s="159"/>
      <c r="UDC323" s="159"/>
      <c r="UDD323" s="159"/>
      <c r="UDE323" s="159"/>
      <c r="UDF323" s="159"/>
      <c r="UDG323" s="159"/>
      <c r="UDH323" s="159"/>
      <c r="UDI323" s="159"/>
      <c r="UDJ323" s="159"/>
      <c r="UDK323" s="159"/>
      <c r="UDL323" s="159"/>
      <c r="UDM323" s="159"/>
      <c r="UDN323" s="159"/>
      <c r="UDO323" s="159"/>
      <c r="UDP323" s="159"/>
      <c r="UDQ323" s="159"/>
      <c r="UDR323" s="159"/>
      <c r="UDS323" s="159"/>
      <c r="UDT323" s="159"/>
      <c r="UDU323" s="159"/>
      <c r="UDV323" s="159"/>
      <c r="UDW323" s="159"/>
      <c r="UDX323" s="159"/>
      <c r="UDY323" s="159"/>
      <c r="UDZ323" s="159"/>
      <c r="UEA323" s="159"/>
      <c r="UEB323" s="159"/>
      <c r="UEC323" s="159"/>
      <c r="UED323" s="159"/>
      <c r="UEE323" s="159"/>
      <c r="UEF323" s="159"/>
      <c r="UEG323" s="159"/>
      <c r="UEH323" s="159"/>
      <c r="UEI323" s="159"/>
      <c r="UEJ323" s="159"/>
      <c r="UEK323" s="159"/>
      <c r="UEL323" s="159"/>
      <c r="UEM323" s="159"/>
      <c r="UEN323" s="159"/>
      <c r="UEO323" s="159"/>
      <c r="UEP323" s="159"/>
      <c r="UEQ323" s="159"/>
      <c r="UER323" s="159"/>
      <c r="UES323" s="159"/>
      <c r="UET323" s="159"/>
      <c r="UEU323" s="159"/>
      <c r="UEV323" s="159"/>
      <c r="UEW323" s="159"/>
      <c r="UEX323" s="159"/>
      <c r="UEY323" s="159"/>
      <c r="UEZ323" s="159"/>
      <c r="UFA323" s="159"/>
      <c r="UFB323" s="159"/>
      <c r="UFC323" s="159"/>
      <c r="UFD323" s="159"/>
      <c r="UFE323" s="159"/>
      <c r="UFF323" s="159"/>
      <c r="UFG323" s="159"/>
      <c r="UFH323" s="159"/>
      <c r="UFI323" s="159"/>
      <c r="UFJ323" s="159"/>
      <c r="UFK323" s="159"/>
      <c r="UFL323" s="159"/>
      <c r="UFM323" s="159"/>
      <c r="UFN323" s="159"/>
      <c r="UFO323" s="159"/>
      <c r="UFP323" s="159"/>
      <c r="UFQ323" s="159"/>
      <c r="UFR323" s="159"/>
      <c r="UFS323" s="159"/>
      <c r="UFT323" s="159"/>
      <c r="UFU323" s="159"/>
      <c r="UFV323" s="159"/>
      <c r="UFW323" s="159"/>
      <c r="UFX323" s="159"/>
      <c r="UFY323" s="159"/>
      <c r="UFZ323" s="159"/>
      <c r="UGA323" s="159"/>
      <c r="UGB323" s="159"/>
      <c r="UGC323" s="159"/>
      <c r="UGD323" s="159"/>
      <c r="UGE323" s="159"/>
      <c r="UGF323" s="159"/>
      <c r="UGG323" s="159"/>
      <c r="UGH323" s="159"/>
      <c r="UGI323" s="159"/>
      <c r="UGJ323" s="159"/>
      <c r="UGK323" s="159"/>
      <c r="UGL323" s="159"/>
      <c r="UGM323" s="159"/>
      <c r="UGN323" s="159"/>
      <c r="UGO323" s="159"/>
      <c r="UGP323" s="159"/>
      <c r="UGQ323" s="159"/>
      <c r="UGR323" s="159"/>
      <c r="UGS323" s="159"/>
      <c r="UGT323" s="159"/>
      <c r="UGU323" s="159"/>
      <c r="UGV323" s="159"/>
      <c r="UGW323" s="159"/>
      <c r="UGX323" s="159"/>
      <c r="UGY323" s="159"/>
      <c r="UGZ323" s="159"/>
      <c r="UHA323" s="159"/>
      <c r="UHB323" s="159"/>
      <c r="UHC323" s="159"/>
      <c r="UHD323" s="159"/>
      <c r="UHE323" s="159"/>
      <c r="UHF323" s="159"/>
      <c r="UHG323" s="159"/>
      <c r="UHH323" s="159"/>
      <c r="UHI323" s="159"/>
      <c r="UHJ323" s="159"/>
      <c r="UHK323" s="159"/>
      <c r="UHL323" s="159"/>
      <c r="UHM323" s="159"/>
      <c r="UHN323" s="159"/>
      <c r="UHO323" s="159"/>
      <c r="UHP323" s="159"/>
      <c r="UHQ323" s="159"/>
      <c r="UHR323" s="159"/>
      <c r="UHS323" s="159"/>
      <c r="UHT323" s="159"/>
      <c r="UHU323" s="159"/>
      <c r="UHV323" s="159"/>
      <c r="UHW323" s="159"/>
      <c r="UHX323" s="159"/>
      <c r="UHY323" s="159"/>
      <c r="UHZ323" s="159"/>
      <c r="UIA323" s="159"/>
      <c r="UIB323" s="159"/>
      <c r="UIC323" s="159"/>
      <c r="UID323" s="159"/>
      <c r="UIE323" s="159"/>
      <c r="UIF323" s="159"/>
      <c r="UIG323" s="159"/>
      <c r="UIH323" s="159"/>
      <c r="UII323" s="159"/>
      <c r="UIJ323" s="159"/>
      <c r="UIK323" s="159"/>
      <c r="UIL323" s="159"/>
      <c r="UIM323" s="159"/>
      <c r="UIN323" s="159"/>
      <c r="UIO323" s="159"/>
      <c r="UIP323" s="159"/>
      <c r="UIQ323" s="159"/>
      <c r="UIR323" s="159"/>
      <c r="UIS323" s="159"/>
      <c r="UIT323" s="159"/>
      <c r="UIU323" s="159"/>
      <c r="UIV323" s="159"/>
      <c r="UIW323" s="159"/>
      <c r="UIX323" s="159"/>
      <c r="UIY323" s="159"/>
      <c r="UIZ323" s="159"/>
      <c r="UJA323" s="159"/>
      <c r="UJB323" s="159"/>
      <c r="UJC323" s="159"/>
      <c r="UJD323" s="159"/>
      <c r="UJE323" s="159"/>
      <c r="UJF323" s="159"/>
      <c r="UJG323" s="159"/>
      <c r="UJH323" s="159"/>
      <c r="UJI323" s="159"/>
      <c r="UJJ323" s="159"/>
      <c r="UJK323" s="159"/>
      <c r="UJL323" s="159"/>
      <c r="UJM323" s="159"/>
      <c r="UJN323" s="159"/>
      <c r="UJO323" s="159"/>
      <c r="UJP323" s="159"/>
      <c r="UJQ323" s="159"/>
      <c r="UJR323" s="159"/>
      <c r="UJS323" s="159"/>
      <c r="UJT323" s="159"/>
      <c r="UJU323" s="159"/>
      <c r="UJV323" s="159"/>
      <c r="UJW323" s="159"/>
      <c r="UJX323" s="159"/>
      <c r="UJY323" s="159"/>
      <c r="UJZ323" s="159"/>
      <c r="UKA323" s="159"/>
      <c r="UKB323" s="159"/>
      <c r="UKC323" s="159"/>
      <c r="UKD323" s="159"/>
      <c r="UKE323" s="159"/>
      <c r="UKF323" s="159"/>
      <c r="UKG323" s="159"/>
      <c r="UKH323" s="159"/>
      <c r="UKI323" s="159"/>
      <c r="UKJ323" s="159"/>
      <c r="UKK323" s="159"/>
      <c r="UKL323" s="159"/>
      <c r="UKM323" s="159"/>
      <c r="UKN323" s="159"/>
      <c r="UKO323" s="159"/>
      <c r="UKP323" s="159"/>
      <c r="UKQ323" s="159"/>
      <c r="UKR323" s="159"/>
      <c r="UKS323" s="159"/>
      <c r="UKT323" s="159"/>
      <c r="UKU323" s="159"/>
      <c r="UKV323" s="159"/>
      <c r="UKW323" s="159"/>
      <c r="UKX323" s="159"/>
      <c r="UKY323" s="159"/>
      <c r="UKZ323" s="159"/>
      <c r="ULA323" s="159"/>
      <c r="ULB323" s="159"/>
      <c r="ULC323" s="159"/>
      <c r="ULD323" s="159"/>
      <c r="ULE323" s="159"/>
      <c r="ULF323" s="159"/>
      <c r="ULG323" s="159"/>
      <c r="ULH323" s="159"/>
      <c r="ULI323" s="159"/>
      <c r="ULJ323" s="159"/>
      <c r="ULK323" s="159"/>
      <c r="ULL323" s="159"/>
      <c r="ULM323" s="159"/>
      <c r="ULN323" s="159"/>
      <c r="ULO323" s="159"/>
      <c r="ULP323" s="159"/>
      <c r="ULQ323" s="159"/>
      <c r="ULR323" s="159"/>
      <c r="ULS323" s="159"/>
      <c r="ULT323" s="159"/>
      <c r="ULU323" s="159"/>
      <c r="ULV323" s="159"/>
      <c r="ULW323" s="159"/>
      <c r="ULX323" s="159"/>
      <c r="ULY323" s="159"/>
      <c r="ULZ323" s="159"/>
      <c r="UMA323" s="159"/>
      <c r="UMB323" s="159"/>
      <c r="UMC323" s="159"/>
      <c r="UMD323" s="159"/>
      <c r="UME323" s="159"/>
      <c r="UMF323" s="159"/>
      <c r="UMG323" s="159"/>
      <c r="UMH323" s="159"/>
      <c r="UMI323" s="159"/>
      <c r="UMJ323" s="159"/>
      <c r="UMK323" s="159"/>
      <c r="UML323" s="159"/>
      <c r="UMM323" s="159"/>
      <c r="UMN323" s="159"/>
      <c r="UMO323" s="159"/>
      <c r="UMP323" s="159"/>
      <c r="UMQ323" s="159"/>
      <c r="UMR323" s="159"/>
      <c r="UMS323" s="159"/>
      <c r="UMT323" s="159"/>
      <c r="UMU323" s="159"/>
      <c r="UMV323" s="159"/>
      <c r="UMW323" s="159"/>
      <c r="UMX323" s="159"/>
      <c r="UMY323" s="159"/>
      <c r="UMZ323" s="159"/>
      <c r="UNA323" s="159"/>
      <c r="UNB323" s="159"/>
      <c r="UNC323" s="159"/>
      <c r="UND323" s="159"/>
      <c r="UNE323" s="159"/>
      <c r="UNF323" s="159"/>
      <c r="UNG323" s="159"/>
      <c r="UNH323" s="159"/>
      <c r="UNI323" s="159"/>
      <c r="UNJ323" s="159"/>
      <c r="UNK323" s="159"/>
      <c r="UNL323" s="159"/>
      <c r="UNM323" s="159"/>
      <c r="UNN323" s="159"/>
      <c r="UNO323" s="159"/>
      <c r="UNP323" s="159"/>
      <c r="UNQ323" s="159"/>
      <c r="UNR323" s="159"/>
      <c r="UNS323" s="159"/>
      <c r="UNT323" s="159"/>
      <c r="UNU323" s="159"/>
      <c r="UNV323" s="159"/>
      <c r="UNW323" s="159"/>
      <c r="UNX323" s="159"/>
      <c r="UNY323" s="159"/>
      <c r="UNZ323" s="159"/>
      <c r="UOA323" s="159"/>
      <c r="UOB323" s="159"/>
      <c r="UOC323" s="159"/>
      <c r="UOD323" s="159"/>
      <c r="UOE323" s="159"/>
      <c r="UOF323" s="159"/>
      <c r="UOG323" s="159"/>
      <c r="UOH323" s="159"/>
      <c r="UOI323" s="159"/>
      <c r="UOJ323" s="159"/>
      <c r="UOK323" s="159"/>
      <c r="UOL323" s="159"/>
      <c r="UOM323" s="159"/>
      <c r="UON323" s="159"/>
      <c r="UOO323" s="159"/>
      <c r="UOP323" s="159"/>
      <c r="UOQ323" s="159"/>
      <c r="UOR323" s="159"/>
      <c r="UOS323" s="159"/>
      <c r="UOT323" s="159"/>
      <c r="UOU323" s="159"/>
      <c r="UOV323" s="159"/>
      <c r="UOW323" s="159"/>
      <c r="UOX323" s="159"/>
      <c r="UOY323" s="159"/>
      <c r="UOZ323" s="159"/>
      <c r="UPA323" s="159"/>
      <c r="UPB323" s="159"/>
      <c r="UPC323" s="159"/>
      <c r="UPD323" s="159"/>
      <c r="UPE323" s="159"/>
      <c r="UPF323" s="159"/>
      <c r="UPG323" s="159"/>
      <c r="UPH323" s="159"/>
      <c r="UPI323" s="159"/>
      <c r="UPJ323" s="159"/>
      <c r="UPK323" s="159"/>
      <c r="UPL323" s="159"/>
      <c r="UPM323" s="159"/>
      <c r="UPN323" s="159"/>
      <c r="UPO323" s="159"/>
      <c r="UPP323" s="159"/>
      <c r="UPQ323" s="159"/>
      <c r="UPR323" s="159"/>
      <c r="UPS323" s="159"/>
      <c r="UPT323" s="159"/>
      <c r="UPU323" s="159"/>
      <c r="UPV323" s="159"/>
      <c r="UPW323" s="159"/>
      <c r="UPX323" s="159"/>
      <c r="UPY323" s="159"/>
      <c r="UPZ323" s="159"/>
      <c r="UQA323" s="159"/>
      <c r="UQB323" s="159"/>
      <c r="UQC323" s="159"/>
      <c r="UQD323" s="159"/>
      <c r="UQE323" s="159"/>
      <c r="UQF323" s="159"/>
      <c r="UQG323" s="159"/>
      <c r="UQH323" s="159"/>
      <c r="UQI323" s="159"/>
      <c r="UQJ323" s="159"/>
      <c r="UQK323" s="159"/>
      <c r="UQL323" s="159"/>
      <c r="UQM323" s="159"/>
      <c r="UQN323" s="159"/>
      <c r="UQO323" s="159"/>
      <c r="UQP323" s="159"/>
      <c r="UQQ323" s="159"/>
      <c r="UQR323" s="159"/>
      <c r="UQS323" s="159"/>
      <c r="UQT323" s="159"/>
      <c r="UQU323" s="159"/>
      <c r="UQV323" s="159"/>
      <c r="UQW323" s="159"/>
      <c r="UQX323" s="159"/>
      <c r="UQY323" s="159"/>
      <c r="UQZ323" s="159"/>
      <c r="URA323" s="159"/>
      <c r="URB323" s="159"/>
      <c r="URC323" s="159"/>
      <c r="URD323" s="159"/>
      <c r="URE323" s="159"/>
      <c r="URF323" s="159"/>
      <c r="URG323" s="159"/>
      <c r="URH323" s="159"/>
      <c r="URI323" s="159"/>
      <c r="URJ323" s="159"/>
      <c r="URK323" s="159"/>
      <c r="URL323" s="159"/>
      <c r="URM323" s="159"/>
      <c r="URN323" s="159"/>
      <c r="URO323" s="159"/>
      <c r="URP323" s="159"/>
      <c r="URQ323" s="159"/>
      <c r="URR323" s="159"/>
      <c r="URS323" s="159"/>
      <c r="URT323" s="159"/>
      <c r="URU323" s="159"/>
      <c r="URV323" s="159"/>
      <c r="URW323" s="159"/>
      <c r="URX323" s="159"/>
      <c r="URY323" s="159"/>
      <c r="URZ323" s="159"/>
      <c r="USA323" s="159"/>
      <c r="USB323" s="159"/>
      <c r="USC323" s="159"/>
      <c r="USD323" s="159"/>
      <c r="USE323" s="159"/>
      <c r="USF323" s="159"/>
      <c r="USG323" s="159"/>
      <c r="USH323" s="159"/>
      <c r="USI323" s="159"/>
      <c r="USJ323" s="159"/>
      <c r="USK323" s="159"/>
      <c r="USL323" s="159"/>
      <c r="USM323" s="159"/>
      <c r="USN323" s="159"/>
      <c r="USO323" s="159"/>
      <c r="USP323" s="159"/>
      <c r="USQ323" s="159"/>
      <c r="USR323" s="159"/>
      <c r="USS323" s="159"/>
      <c r="UST323" s="159"/>
      <c r="USU323" s="159"/>
      <c r="USV323" s="159"/>
      <c r="USW323" s="159"/>
      <c r="USX323" s="159"/>
      <c r="USY323" s="159"/>
      <c r="USZ323" s="159"/>
      <c r="UTA323" s="159"/>
      <c r="UTB323" s="159"/>
      <c r="UTC323" s="159"/>
      <c r="UTD323" s="159"/>
      <c r="UTE323" s="159"/>
      <c r="UTF323" s="159"/>
      <c r="UTG323" s="159"/>
      <c r="UTH323" s="159"/>
      <c r="UTI323" s="159"/>
      <c r="UTJ323" s="159"/>
      <c r="UTK323" s="159"/>
      <c r="UTL323" s="159"/>
      <c r="UTM323" s="159"/>
      <c r="UTN323" s="159"/>
      <c r="UTO323" s="159"/>
      <c r="UTP323" s="159"/>
      <c r="UTQ323" s="159"/>
      <c r="UTR323" s="159"/>
      <c r="UTS323" s="159"/>
      <c r="UTT323" s="159"/>
      <c r="UTU323" s="159"/>
      <c r="UTV323" s="159"/>
      <c r="UTW323" s="159"/>
      <c r="UTX323" s="159"/>
      <c r="UTY323" s="159"/>
      <c r="UTZ323" s="159"/>
      <c r="UUA323" s="159"/>
      <c r="UUB323" s="159"/>
      <c r="UUC323" s="159"/>
      <c r="UUD323" s="159"/>
      <c r="UUE323" s="159"/>
      <c r="UUF323" s="159"/>
      <c r="UUG323" s="159"/>
      <c r="UUH323" s="159"/>
      <c r="UUI323" s="159"/>
      <c r="UUJ323" s="159"/>
      <c r="UUK323" s="159"/>
      <c r="UUL323" s="159"/>
      <c r="UUM323" s="159"/>
      <c r="UUN323" s="159"/>
      <c r="UUO323" s="159"/>
      <c r="UUP323" s="159"/>
      <c r="UUQ323" s="159"/>
      <c r="UUR323" s="159"/>
      <c r="UUS323" s="159"/>
      <c r="UUT323" s="159"/>
      <c r="UUU323" s="159"/>
      <c r="UUV323" s="159"/>
      <c r="UUW323" s="159"/>
      <c r="UUX323" s="159"/>
      <c r="UUY323" s="159"/>
      <c r="UUZ323" s="159"/>
      <c r="UVA323" s="159"/>
      <c r="UVB323" s="159"/>
      <c r="UVC323" s="159"/>
      <c r="UVD323" s="159"/>
      <c r="UVE323" s="159"/>
      <c r="UVF323" s="159"/>
      <c r="UVG323" s="159"/>
      <c r="UVH323" s="159"/>
      <c r="UVI323" s="159"/>
      <c r="UVJ323" s="159"/>
      <c r="UVK323" s="159"/>
      <c r="UVL323" s="159"/>
      <c r="UVM323" s="159"/>
      <c r="UVN323" s="159"/>
      <c r="UVO323" s="159"/>
      <c r="UVP323" s="159"/>
      <c r="UVQ323" s="159"/>
      <c r="UVR323" s="159"/>
      <c r="UVS323" s="159"/>
      <c r="UVT323" s="159"/>
      <c r="UVU323" s="159"/>
      <c r="UVV323" s="159"/>
      <c r="UVW323" s="159"/>
      <c r="UVX323" s="159"/>
      <c r="UVY323" s="159"/>
      <c r="UVZ323" s="159"/>
      <c r="UWA323" s="159"/>
      <c r="UWB323" s="159"/>
      <c r="UWC323" s="159"/>
      <c r="UWD323" s="159"/>
      <c r="UWE323" s="159"/>
      <c r="UWF323" s="159"/>
      <c r="UWG323" s="159"/>
      <c r="UWH323" s="159"/>
      <c r="UWI323" s="159"/>
      <c r="UWJ323" s="159"/>
      <c r="UWK323" s="159"/>
      <c r="UWL323" s="159"/>
      <c r="UWM323" s="159"/>
      <c r="UWN323" s="159"/>
      <c r="UWO323" s="159"/>
      <c r="UWP323" s="159"/>
      <c r="UWQ323" s="159"/>
      <c r="UWR323" s="159"/>
      <c r="UWS323" s="159"/>
      <c r="UWT323" s="159"/>
      <c r="UWU323" s="159"/>
      <c r="UWV323" s="159"/>
      <c r="UWW323" s="159"/>
      <c r="UWX323" s="159"/>
      <c r="UWY323" s="159"/>
      <c r="UWZ323" s="159"/>
      <c r="UXA323" s="159"/>
      <c r="UXB323" s="159"/>
      <c r="UXC323" s="159"/>
      <c r="UXD323" s="159"/>
      <c r="UXE323" s="159"/>
      <c r="UXF323" s="159"/>
      <c r="UXG323" s="159"/>
      <c r="UXH323" s="159"/>
      <c r="UXI323" s="159"/>
      <c r="UXJ323" s="159"/>
      <c r="UXK323" s="159"/>
      <c r="UXL323" s="159"/>
      <c r="UXM323" s="159"/>
      <c r="UXN323" s="159"/>
      <c r="UXO323" s="159"/>
      <c r="UXP323" s="159"/>
      <c r="UXQ323" s="159"/>
      <c r="UXR323" s="159"/>
      <c r="UXS323" s="159"/>
      <c r="UXT323" s="159"/>
      <c r="UXU323" s="159"/>
      <c r="UXV323" s="159"/>
      <c r="UXW323" s="159"/>
      <c r="UXX323" s="159"/>
      <c r="UXY323" s="159"/>
      <c r="UXZ323" s="159"/>
      <c r="UYA323" s="159"/>
      <c r="UYB323" s="159"/>
      <c r="UYC323" s="159"/>
      <c r="UYD323" s="159"/>
      <c r="UYE323" s="159"/>
      <c r="UYF323" s="159"/>
      <c r="UYG323" s="159"/>
      <c r="UYH323" s="159"/>
      <c r="UYI323" s="159"/>
      <c r="UYJ323" s="159"/>
      <c r="UYK323" s="159"/>
      <c r="UYL323" s="159"/>
      <c r="UYM323" s="159"/>
      <c r="UYN323" s="159"/>
      <c r="UYO323" s="159"/>
      <c r="UYP323" s="159"/>
      <c r="UYQ323" s="159"/>
      <c r="UYR323" s="159"/>
      <c r="UYS323" s="159"/>
      <c r="UYT323" s="159"/>
      <c r="UYU323" s="159"/>
      <c r="UYV323" s="159"/>
      <c r="UYW323" s="159"/>
      <c r="UYX323" s="159"/>
      <c r="UYY323" s="159"/>
      <c r="UYZ323" s="159"/>
      <c r="UZA323" s="159"/>
      <c r="UZB323" s="159"/>
      <c r="UZC323" s="159"/>
      <c r="UZD323" s="159"/>
      <c r="UZE323" s="159"/>
      <c r="UZF323" s="159"/>
      <c r="UZG323" s="159"/>
      <c r="UZH323" s="159"/>
      <c r="UZI323" s="159"/>
      <c r="UZJ323" s="159"/>
      <c r="UZK323" s="159"/>
      <c r="UZL323" s="159"/>
      <c r="UZM323" s="159"/>
      <c r="UZN323" s="159"/>
      <c r="UZO323" s="159"/>
      <c r="UZP323" s="159"/>
      <c r="UZQ323" s="159"/>
      <c r="UZR323" s="159"/>
      <c r="UZS323" s="159"/>
      <c r="UZT323" s="159"/>
      <c r="UZU323" s="159"/>
      <c r="UZV323" s="159"/>
      <c r="UZW323" s="159"/>
      <c r="UZX323" s="159"/>
      <c r="UZY323" s="159"/>
      <c r="UZZ323" s="159"/>
      <c r="VAA323" s="159"/>
      <c r="VAB323" s="159"/>
      <c r="VAC323" s="159"/>
      <c r="VAD323" s="159"/>
      <c r="VAE323" s="159"/>
      <c r="VAF323" s="159"/>
      <c r="VAG323" s="159"/>
      <c r="VAH323" s="159"/>
      <c r="VAI323" s="159"/>
      <c r="VAJ323" s="159"/>
      <c r="VAK323" s="159"/>
      <c r="VAL323" s="159"/>
      <c r="VAM323" s="159"/>
      <c r="VAN323" s="159"/>
      <c r="VAO323" s="159"/>
      <c r="VAP323" s="159"/>
      <c r="VAQ323" s="159"/>
      <c r="VAR323" s="159"/>
      <c r="VAS323" s="159"/>
      <c r="VAT323" s="159"/>
      <c r="VAU323" s="159"/>
      <c r="VAV323" s="159"/>
      <c r="VAW323" s="159"/>
      <c r="VAX323" s="159"/>
      <c r="VAY323" s="159"/>
      <c r="VAZ323" s="159"/>
      <c r="VBA323" s="159"/>
      <c r="VBB323" s="159"/>
      <c r="VBC323" s="159"/>
      <c r="VBD323" s="159"/>
      <c r="VBE323" s="159"/>
      <c r="VBF323" s="159"/>
      <c r="VBG323" s="159"/>
      <c r="VBH323" s="159"/>
      <c r="VBI323" s="159"/>
      <c r="VBJ323" s="159"/>
      <c r="VBK323" s="159"/>
      <c r="VBL323" s="159"/>
      <c r="VBM323" s="159"/>
      <c r="VBN323" s="159"/>
      <c r="VBO323" s="159"/>
      <c r="VBP323" s="159"/>
      <c r="VBQ323" s="159"/>
      <c r="VBR323" s="159"/>
      <c r="VBS323" s="159"/>
      <c r="VBT323" s="159"/>
      <c r="VBU323" s="159"/>
      <c r="VBV323" s="159"/>
      <c r="VBW323" s="159"/>
      <c r="VBX323" s="159"/>
      <c r="VBY323" s="159"/>
      <c r="VBZ323" s="159"/>
      <c r="VCA323" s="159"/>
      <c r="VCB323" s="159"/>
      <c r="VCC323" s="159"/>
      <c r="VCD323" s="159"/>
      <c r="VCE323" s="159"/>
      <c r="VCF323" s="159"/>
      <c r="VCG323" s="159"/>
      <c r="VCH323" s="159"/>
      <c r="VCI323" s="159"/>
      <c r="VCJ323" s="159"/>
      <c r="VCK323" s="159"/>
      <c r="VCL323" s="159"/>
      <c r="VCM323" s="159"/>
      <c r="VCN323" s="159"/>
      <c r="VCO323" s="159"/>
      <c r="VCP323" s="159"/>
      <c r="VCQ323" s="159"/>
      <c r="VCR323" s="159"/>
      <c r="VCS323" s="159"/>
      <c r="VCT323" s="159"/>
      <c r="VCU323" s="159"/>
      <c r="VCV323" s="159"/>
      <c r="VCW323" s="159"/>
      <c r="VCX323" s="159"/>
      <c r="VCY323" s="159"/>
      <c r="VCZ323" s="159"/>
      <c r="VDA323" s="159"/>
      <c r="VDB323" s="159"/>
      <c r="VDC323" s="159"/>
      <c r="VDD323" s="159"/>
      <c r="VDE323" s="159"/>
      <c r="VDF323" s="159"/>
      <c r="VDG323" s="159"/>
      <c r="VDH323" s="159"/>
      <c r="VDI323" s="159"/>
      <c r="VDJ323" s="159"/>
      <c r="VDK323" s="159"/>
      <c r="VDL323" s="159"/>
      <c r="VDM323" s="159"/>
      <c r="VDN323" s="159"/>
      <c r="VDO323" s="159"/>
      <c r="VDP323" s="159"/>
      <c r="VDQ323" s="159"/>
      <c r="VDR323" s="159"/>
      <c r="VDS323" s="159"/>
      <c r="VDT323" s="159"/>
      <c r="VDU323" s="159"/>
      <c r="VDV323" s="159"/>
      <c r="VDW323" s="159"/>
      <c r="VDX323" s="159"/>
      <c r="VDY323" s="159"/>
      <c r="VDZ323" s="159"/>
      <c r="VEA323" s="159"/>
      <c r="VEB323" s="159"/>
      <c r="VEC323" s="159"/>
      <c r="VED323" s="159"/>
      <c r="VEE323" s="159"/>
      <c r="VEF323" s="159"/>
      <c r="VEG323" s="159"/>
      <c r="VEH323" s="159"/>
      <c r="VEI323" s="159"/>
      <c r="VEJ323" s="159"/>
      <c r="VEK323" s="159"/>
      <c r="VEL323" s="159"/>
      <c r="VEM323" s="159"/>
      <c r="VEN323" s="159"/>
      <c r="VEO323" s="159"/>
      <c r="VEP323" s="159"/>
      <c r="VEQ323" s="159"/>
      <c r="VER323" s="159"/>
      <c r="VES323" s="159"/>
      <c r="VET323" s="159"/>
      <c r="VEU323" s="159"/>
      <c r="VEV323" s="159"/>
      <c r="VEW323" s="159"/>
      <c r="VEX323" s="159"/>
      <c r="VEY323" s="159"/>
      <c r="VEZ323" s="159"/>
      <c r="VFA323" s="159"/>
      <c r="VFB323" s="159"/>
      <c r="VFC323" s="159"/>
      <c r="VFD323" s="159"/>
      <c r="VFE323" s="159"/>
      <c r="VFF323" s="159"/>
      <c r="VFG323" s="159"/>
      <c r="VFH323" s="159"/>
      <c r="VFI323" s="159"/>
      <c r="VFJ323" s="159"/>
      <c r="VFK323" s="159"/>
      <c r="VFL323" s="159"/>
      <c r="VFM323" s="159"/>
      <c r="VFN323" s="159"/>
      <c r="VFO323" s="159"/>
      <c r="VFP323" s="159"/>
      <c r="VFQ323" s="159"/>
      <c r="VFR323" s="159"/>
      <c r="VFS323" s="159"/>
      <c r="VFT323" s="159"/>
      <c r="VFU323" s="159"/>
      <c r="VFV323" s="159"/>
      <c r="VFW323" s="159"/>
      <c r="VFX323" s="159"/>
      <c r="VFY323" s="159"/>
      <c r="VFZ323" s="159"/>
      <c r="VGA323" s="159"/>
      <c r="VGB323" s="159"/>
      <c r="VGC323" s="159"/>
      <c r="VGD323" s="159"/>
      <c r="VGE323" s="159"/>
      <c r="VGF323" s="159"/>
      <c r="VGG323" s="159"/>
      <c r="VGH323" s="159"/>
      <c r="VGI323" s="159"/>
      <c r="VGJ323" s="159"/>
      <c r="VGK323" s="159"/>
      <c r="VGL323" s="159"/>
      <c r="VGM323" s="159"/>
      <c r="VGN323" s="159"/>
      <c r="VGO323" s="159"/>
      <c r="VGP323" s="159"/>
      <c r="VGQ323" s="159"/>
      <c r="VGR323" s="159"/>
      <c r="VGS323" s="159"/>
      <c r="VGT323" s="159"/>
      <c r="VGU323" s="159"/>
      <c r="VGV323" s="159"/>
      <c r="VGW323" s="159"/>
      <c r="VGX323" s="159"/>
      <c r="VGY323" s="159"/>
      <c r="VGZ323" s="159"/>
      <c r="VHA323" s="159"/>
      <c r="VHB323" s="159"/>
      <c r="VHC323" s="159"/>
      <c r="VHD323" s="159"/>
      <c r="VHE323" s="159"/>
      <c r="VHF323" s="159"/>
      <c r="VHG323" s="159"/>
      <c r="VHH323" s="159"/>
      <c r="VHI323" s="159"/>
      <c r="VHJ323" s="159"/>
      <c r="VHK323" s="159"/>
      <c r="VHL323" s="159"/>
      <c r="VHM323" s="159"/>
      <c r="VHN323" s="159"/>
      <c r="VHO323" s="159"/>
      <c r="VHP323" s="159"/>
      <c r="VHQ323" s="159"/>
      <c r="VHR323" s="159"/>
      <c r="VHS323" s="159"/>
      <c r="VHT323" s="159"/>
      <c r="VHU323" s="159"/>
      <c r="VHV323" s="159"/>
      <c r="VHW323" s="159"/>
      <c r="VHX323" s="159"/>
      <c r="VHY323" s="159"/>
      <c r="VHZ323" s="159"/>
      <c r="VIA323" s="159"/>
      <c r="VIB323" s="159"/>
      <c r="VIC323" s="159"/>
      <c r="VID323" s="159"/>
      <c r="VIE323" s="159"/>
      <c r="VIF323" s="159"/>
      <c r="VIG323" s="159"/>
      <c r="VIH323" s="159"/>
      <c r="VII323" s="159"/>
      <c r="VIJ323" s="159"/>
      <c r="VIK323" s="159"/>
      <c r="VIL323" s="159"/>
      <c r="VIM323" s="159"/>
      <c r="VIN323" s="159"/>
      <c r="VIO323" s="159"/>
      <c r="VIP323" s="159"/>
      <c r="VIQ323" s="159"/>
      <c r="VIR323" s="159"/>
      <c r="VIS323" s="159"/>
      <c r="VIT323" s="159"/>
      <c r="VIU323" s="159"/>
      <c r="VIV323" s="159"/>
      <c r="VIW323" s="159"/>
      <c r="VIX323" s="159"/>
      <c r="VIY323" s="159"/>
      <c r="VIZ323" s="159"/>
      <c r="VJA323" s="159"/>
      <c r="VJB323" s="159"/>
      <c r="VJC323" s="159"/>
      <c r="VJD323" s="159"/>
      <c r="VJE323" s="159"/>
      <c r="VJF323" s="159"/>
      <c r="VJG323" s="159"/>
      <c r="VJH323" s="159"/>
      <c r="VJI323" s="159"/>
      <c r="VJJ323" s="159"/>
      <c r="VJK323" s="159"/>
      <c r="VJL323" s="159"/>
      <c r="VJM323" s="159"/>
      <c r="VJN323" s="159"/>
      <c r="VJO323" s="159"/>
      <c r="VJP323" s="159"/>
      <c r="VJQ323" s="159"/>
      <c r="VJR323" s="159"/>
      <c r="VJS323" s="159"/>
      <c r="VJT323" s="159"/>
      <c r="VJU323" s="159"/>
      <c r="VJV323" s="159"/>
      <c r="VJW323" s="159"/>
      <c r="VJX323" s="159"/>
      <c r="VJY323" s="159"/>
      <c r="VJZ323" s="159"/>
      <c r="VKA323" s="159"/>
      <c r="VKB323" s="159"/>
      <c r="VKC323" s="159"/>
      <c r="VKD323" s="159"/>
      <c r="VKE323" s="159"/>
      <c r="VKF323" s="159"/>
      <c r="VKG323" s="159"/>
      <c r="VKH323" s="159"/>
      <c r="VKI323" s="159"/>
      <c r="VKJ323" s="159"/>
      <c r="VKK323" s="159"/>
      <c r="VKL323" s="159"/>
      <c r="VKM323" s="159"/>
      <c r="VKN323" s="159"/>
      <c r="VKO323" s="159"/>
      <c r="VKP323" s="159"/>
      <c r="VKQ323" s="159"/>
      <c r="VKR323" s="159"/>
      <c r="VKS323" s="159"/>
      <c r="VKT323" s="159"/>
      <c r="VKU323" s="159"/>
      <c r="VKV323" s="159"/>
      <c r="VKW323" s="159"/>
      <c r="VKX323" s="159"/>
      <c r="VKY323" s="159"/>
      <c r="VKZ323" s="159"/>
      <c r="VLA323" s="159"/>
      <c r="VLB323" s="159"/>
      <c r="VLC323" s="159"/>
      <c r="VLD323" s="159"/>
      <c r="VLE323" s="159"/>
      <c r="VLF323" s="159"/>
      <c r="VLG323" s="159"/>
      <c r="VLH323" s="159"/>
      <c r="VLI323" s="159"/>
      <c r="VLJ323" s="159"/>
      <c r="VLK323" s="159"/>
      <c r="VLL323" s="159"/>
      <c r="VLM323" s="159"/>
      <c r="VLN323" s="159"/>
      <c r="VLO323" s="159"/>
      <c r="VLP323" s="159"/>
      <c r="VLQ323" s="159"/>
      <c r="VLR323" s="159"/>
      <c r="VLS323" s="159"/>
      <c r="VLT323" s="159"/>
      <c r="VLU323" s="159"/>
      <c r="VLV323" s="159"/>
      <c r="VLW323" s="159"/>
      <c r="VLX323" s="159"/>
      <c r="VLY323" s="159"/>
      <c r="VLZ323" s="159"/>
      <c r="VMA323" s="159"/>
      <c r="VMB323" s="159"/>
      <c r="VMC323" s="159"/>
      <c r="VMD323" s="159"/>
      <c r="VME323" s="159"/>
      <c r="VMF323" s="159"/>
      <c r="VMG323" s="159"/>
      <c r="VMH323" s="159"/>
      <c r="VMI323" s="159"/>
      <c r="VMJ323" s="159"/>
      <c r="VMK323" s="159"/>
      <c r="VML323" s="159"/>
      <c r="VMM323" s="159"/>
      <c r="VMN323" s="159"/>
      <c r="VMO323" s="159"/>
      <c r="VMP323" s="159"/>
      <c r="VMQ323" s="159"/>
      <c r="VMR323" s="159"/>
      <c r="VMS323" s="159"/>
      <c r="VMT323" s="159"/>
      <c r="VMU323" s="159"/>
      <c r="VMV323" s="159"/>
      <c r="VMW323" s="159"/>
      <c r="VMX323" s="159"/>
      <c r="VMY323" s="159"/>
      <c r="VMZ323" s="159"/>
      <c r="VNA323" s="159"/>
      <c r="VNB323" s="159"/>
      <c r="VNC323" s="159"/>
      <c r="VND323" s="159"/>
      <c r="VNE323" s="159"/>
      <c r="VNF323" s="159"/>
      <c r="VNG323" s="159"/>
      <c r="VNH323" s="159"/>
      <c r="VNI323" s="159"/>
      <c r="VNJ323" s="159"/>
      <c r="VNK323" s="159"/>
      <c r="VNL323" s="159"/>
      <c r="VNM323" s="159"/>
      <c r="VNN323" s="159"/>
      <c r="VNO323" s="159"/>
      <c r="VNP323" s="159"/>
      <c r="VNQ323" s="159"/>
      <c r="VNR323" s="159"/>
      <c r="VNS323" s="159"/>
      <c r="VNT323" s="159"/>
      <c r="VNU323" s="159"/>
      <c r="VNV323" s="159"/>
      <c r="VNW323" s="159"/>
      <c r="VNX323" s="159"/>
      <c r="VNY323" s="159"/>
      <c r="VNZ323" s="159"/>
      <c r="VOA323" s="159"/>
      <c r="VOB323" s="159"/>
      <c r="VOC323" s="159"/>
      <c r="VOD323" s="159"/>
      <c r="VOE323" s="159"/>
      <c r="VOF323" s="159"/>
      <c r="VOG323" s="159"/>
      <c r="VOH323" s="159"/>
      <c r="VOI323" s="159"/>
      <c r="VOJ323" s="159"/>
      <c r="VOK323" s="159"/>
      <c r="VOL323" s="159"/>
      <c r="VOM323" s="159"/>
      <c r="VON323" s="159"/>
      <c r="VOO323" s="159"/>
      <c r="VOP323" s="159"/>
      <c r="VOQ323" s="159"/>
      <c r="VOR323" s="159"/>
      <c r="VOS323" s="159"/>
      <c r="VOT323" s="159"/>
      <c r="VOU323" s="159"/>
      <c r="VOV323" s="159"/>
      <c r="VOW323" s="159"/>
      <c r="VOX323" s="159"/>
      <c r="VOY323" s="159"/>
      <c r="VOZ323" s="159"/>
      <c r="VPA323" s="159"/>
      <c r="VPB323" s="159"/>
      <c r="VPC323" s="159"/>
      <c r="VPD323" s="159"/>
      <c r="VPE323" s="159"/>
      <c r="VPF323" s="159"/>
      <c r="VPG323" s="159"/>
      <c r="VPH323" s="159"/>
      <c r="VPI323" s="159"/>
      <c r="VPJ323" s="159"/>
      <c r="VPK323" s="159"/>
      <c r="VPL323" s="159"/>
      <c r="VPM323" s="159"/>
      <c r="VPN323" s="159"/>
      <c r="VPO323" s="159"/>
      <c r="VPP323" s="159"/>
      <c r="VPQ323" s="159"/>
      <c r="VPR323" s="159"/>
      <c r="VPS323" s="159"/>
      <c r="VPT323" s="159"/>
      <c r="VPU323" s="159"/>
      <c r="VPV323" s="159"/>
      <c r="VPW323" s="159"/>
      <c r="VPX323" s="159"/>
      <c r="VPY323" s="159"/>
      <c r="VPZ323" s="159"/>
      <c r="VQA323" s="159"/>
      <c r="VQB323" s="159"/>
      <c r="VQC323" s="159"/>
      <c r="VQD323" s="159"/>
      <c r="VQE323" s="159"/>
      <c r="VQF323" s="159"/>
      <c r="VQG323" s="159"/>
      <c r="VQH323" s="159"/>
      <c r="VQI323" s="159"/>
      <c r="VQJ323" s="159"/>
      <c r="VQK323" s="159"/>
      <c r="VQL323" s="159"/>
      <c r="VQM323" s="159"/>
      <c r="VQN323" s="159"/>
      <c r="VQO323" s="159"/>
      <c r="VQP323" s="159"/>
      <c r="VQQ323" s="159"/>
      <c r="VQR323" s="159"/>
      <c r="VQS323" s="159"/>
      <c r="VQT323" s="159"/>
      <c r="VQU323" s="159"/>
      <c r="VQV323" s="159"/>
      <c r="VQW323" s="159"/>
      <c r="VQX323" s="159"/>
      <c r="VQY323" s="159"/>
      <c r="VQZ323" s="159"/>
      <c r="VRA323" s="159"/>
      <c r="VRB323" s="159"/>
      <c r="VRC323" s="159"/>
      <c r="VRD323" s="159"/>
      <c r="VRE323" s="159"/>
      <c r="VRF323" s="159"/>
      <c r="VRG323" s="159"/>
      <c r="VRH323" s="159"/>
      <c r="VRI323" s="159"/>
      <c r="VRJ323" s="159"/>
      <c r="VRK323" s="159"/>
      <c r="VRL323" s="159"/>
      <c r="VRM323" s="159"/>
      <c r="VRN323" s="159"/>
      <c r="VRO323" s="159"/>
      <c r="VRP323" s="159"/>
      <c r="VRQ323" s="159"/>
      <c r="VRR323" s="159"/>
      <c r="VRS323" s="159"/>
      <c r="VRT323" s="159"/>
      <c r="VRU323" s="159"/>
      <c r="VRV323" s="159"/>
      <c r="VRW323" s="159"/>
      <c r="VRX323" s="159"/>
      <c r="VRY323" s="159"/>
      <c r="VRZ323" s="159"/>
      <c r="VSA323" s="159"/>
      <c r="VSB323" s="159"/>
      <c r="VSC323" s="159"/>
      <c r="VSD323" s="159"/>
      <c r="VSE323" s="159"/>
      <c r="VSF323" s="159"/>
      <c r="VSG323" s="159"/>
      <c r="VSH323" s="159"/>
      <c r="VSI323" s="159"/>
      <c r="VSJ323" s="159"/>
      <c r="VSK323" s="159"/>
      <c r="VSL323" s="159"/>
      <c r="VSM323" s="159"/>
      <c r="VSN323" s="159"/>
      <c r="VSO323" s="159"/>
      <c r="VSP323" s="159"/>
      <c r="VSQ323" s="159"/>
      <c r="VSR323" s="159"/>
      <c r="VSS323" s="159"/>
      <c r="VST323" s="159"/>
      <c r="VSU323" s="159"/>
      <c r="VSV323" s="159"/>
      <c r="VSW323" s="159"/>
      <c r="VSX323" s="159"/>
      <c r="VSY323" s="159"/>
      <c r="VSZ323" s="159"/>
      <c r="VTA323" s="159"/>
      <c r="VTB323" s="159"/>
      <c r="VTC323" s="159"/>
      <c r="VTD323" s="159"/>
      <c r="VTE323" s="159"/>
      <c r="VTF323" s="159"/>
      <c r="VTG323" s="159"/>
      <c r="VTH323" s="159"/>
      <c r="VTI323" s="159"/>
      <c r="VTJ323" s="159"/>
      <c r="VTK323" s="159"/>
      <c r="VTL323" s="159"/>
      <c r="VTM323" s="159"/>
      <c r="VTN323" s="159"/>
      <c r="VTO323" s="159"/>
      <c r="VTP323" s="159"/>
      <c r="VTQ323" s="159"/>
      <c r="VTR323" s="159"/>
      <c r="VTS323" s="159"/>
      <c r="VTT323" s="159"/>
      <c r="VTU323" s="159"/>
      <c r="VTV323" s="159"/>
      <c r="VTW323" s="159"/>
      <c r="VTX323" s="159"/>
      <c r="VTY323" s="159"/>
      <c r="VTZ323" s="159"/>
      <c r="VUA323" s="159"/>
      <c r="VUB323" s="159"/>
      <c r="VUC323" s="159"/>
      <c r="VUD323" s="159"/>
      <c r="VUE323" s="159"/>
      <c r="VUF323" s="159"/>
      <c r="VUG323" s="159"/>
      <c r="VUH323" s="159"/>
      <c r="VUI323" s="159"/>
      <c r="VUJ323" s="159"/>
      <c r="VUK323" s="159"/>
      <c r="VUL323" s="159"/>
      <c r="VUM323" s="159"/>
      <c r="VUN323" s="159"/>
      <c r="VUO323" s="159"/>
      <c r="VUP323" s="159"/>
      <c r="VUQ323" s="159"/>
      <c r="VUR323" s="159"/>
      <c r="VUS323" s="159"/>
      <c r="VUT323" s="159"/>
      <c r="VUU323" s="159"/>
      <c r="VUV323" s="159"/>
      <c r="VUW323" s="159"/>
      <c r="VUX323" s="159"/>
      <c r="VUY323" s="159"/>
      <c r="VUZ323" s="159"/>
      <c r="VVA323" s="159"/>
      <c r="VVB323" s="159"/>
      <c r="VVC323" s="159"/>
      <c r="VVD323" s="159"/>
      <c r="VVE323" s="159"/>
      <c r="VVF323" s="159"/>
      <c r="VVG323" s="159"/>
      <c r="VVH323" s="159"/>
      <c r="VVI323" s="159"/>
      <c r="VVJ323" s="159"/>
      <c r="VVK323" s="159"/>
      <c r="VVL323" s="159"/>
      <c r="VVM323" s="159"/>
      <c r="VVN323" s="159"/>
      <c r="VVO323" s="159"/>
      <c r="VVP323" s="159"/>
      <c r="VVQ323" s="159"/>
      <c r="VVR323" s="159"/>
      <c r="VVS323" s="159"/>
      <c r="VVT323" s="159"/>
      <c r="VVU323" s="159"/>
      <c r="VVV323" s="159"/>
      <c r="VVW323" s="159"/>
      <c r="VVX323" s="159"/>
      <c r="VVY323" s="159"/>
      <c r="VVZ323" s="159"/>
      <c r="VWA323" s="159"/>
      <c r="VWB323" s="159"/>
      <c r="VWC323" s="159"/>
      <c r="VWD323" s="159"/>
      <c r="VWE323" s="159"/>
      <c r="VWF323" s="159"/>
      <c r="VWG323" s="159"/>
      <c r="VWH323" s="159"/>
      <c r="VWI323" s="159"/>
      <c r="VWJ323" s="159"/>
      <c r="VWK323" s="159"/>
      <c r="VWL323" s="159"/>
      <c r="VWM323" s="159"/>
      <c r="VWN323" s="159"/>
      <c r="VWO323" s="159"/>
      <c r="VWP323" s="159"/>
      <c r="VWQ323" s="159"/>
      <c r="VWR323" s="159"/>
      <c r="VWS323" s="159"/>
      <c r="VWT323" s="159"/>
      <c r="VWU323" s="159"/>
      <c r="VWV323" s="159"/>
      <c r="VWW323" s="159"/>
      <c r="VWX323" s="159"/>
      <c r="VWY323" s="159"/>
      <c r="VWZ323" s="159"/>
      <c r="VXA323" s="159"/>
      <c r="VXB323" s="159"/>
      <c r="VXC323" s="159"/>
      <c r="VXD323" s="159"/>
      <c r="VXE323" s="159"/>
      <c r="VXF323" s="159"/>
      <c r="VXG323" s="159"/>
      <c r="VXH323" s="159"/>
      <c r="VXI323" s="159"/>
      <c r="VXJ323" s="159"/>
      <c r="VXK323" s="159"/>
      <c r="VXL323" s="159"/>
      <c r="VXM323" s="159"/>
      <c r="VXN323" s="159"/>
      <c r="VXO323" s="159"/>
      <c r="VXP323" s="159"/>
      <c r="VXQ323" s="159"/>
      <c r="VXR323" s="159"/>
      <c r="VXS323" s="159"/>
      <c r="VXT323" s="159"/>
      <c r="VXU323" s="159"/>
      <c r="VXV323" s="159"/>
      <c r="VXW323" s="159"/>
      <c r="VXX323" s="159"/>
      <c r="VXY323" s="159"/>
      <c r="VXZ323" s="159"/>
      <c r="VYA323" s="159"/>
      <c r="VYB323" s="159"/>
      <c r="VYC323" s="159"/>
      <c r="VYD323" s="159"/>
      <c r="VYE323" s="159"/>
      <c r="VYF323" s="159"/>
      <c r="VYG323" s="159"/>
      <c r="VYH323" s="159"/>
      <c r="VYI323" s="159"/>
      <c r="VYJ323" s="159"/>
      <c r="VYK323" s="159"/>
      <c r="VYL323" s="159"/>
      <c r="VYM323" s="159"/>
      <c r="VYN323" s="159"/>
      <c r="VYO323" s="159"/>
      <c r="VYP323" s="159"/>
      <c r="VYQ323" s="159"/>
      <c r="VYR323" s="159"/>
      <c r="VYS323" s="159"/>
      <c r="VYT323" s="159"/>
      <c r="VYU323" s="159"/>
      <c r="VYV323" s="159"/>
      <c r="VYW323" s="159"/>
      <c r="VYX323" s="159"/>
      <c r="VYY323" s="159"/>
      <c r="VYZ323" s="159"/>
      <c r="VZA323" s="159"/>
      <c r="VZB323" s="159"/>
      <c r="VZC323" s="159"/>
      <c r="VZD323" s="159"/>
      <c r="VZE323" s="159"/>
      <c r="VZF323" s="159"/>
      <c r="VZG323" s="159"/>
      <c r="VZH323" s="159"/>
      <c r="VZI323" s="159"/>
      <c r="VZJ323" s="159"/>
      <c r="VZK323" s="159"/>
      <c r="VZL323" s="159"/>
      <c r="VZM323" s="159"/>
      <c r="VZN323" s="159"/>
      <c r="VZO323" s="159"/>
      <c r="VZP323" s="159"/>
      <c r="VZQ323" s="159"/>
      <c r="VZR323" s="159"/>
      <c r="VZS323" s="159"/>
      <c r="VZT323" s="159"/>
      <c r="VZU323" s="159"/>
      <c r="VZV323" s="159"/>
      <c r="VZW323" s="159"/>
      <c r="VZX323" s="159"/>
      <c r="VZY323" s="159"/>
      <c r="VZZ323" s="159"/>
      <c r="WAA323" s="159"/>
      <c r="WAB323" s="159"/>
      <c r="WAC323" s="159"/>
      <c r="WAD323" s="159"/>
      <c r="WAE323" s="159"/>
      <c r="WAF323" s="159"/>
      <c r="WAG323" s="159"/>
      <c r="WAH323" s="159"/>
      <c r="WAI323" s="159"/>
      <c r="WAJ323" s="159"/>
      <c r="WAK323" s="159"/>
      <c r="WAL323" s="159"/>
      <c r="WAM323" s="159"/>
      <c r="WAN323" s="159"/>
      <c r="WAO323" s="159"/>
      <c r="WAP323" s="159"/>
      <c r="WAQ323" s="159"/>
      <c r="WAR323" s="159"/>
      <c r="WAS323" s="159"/>
      <c r="WAT323" s="159"/>
      <c r="WAU323" s="159"/>
      <c r="WAV323" s="159"/>
      <c r="WAW323" s="159"/>
      <c r="WAX323" s="159"/>
      <c r="WAY323" s="159"/>
      <c r="WAZ323" s="159"/>
      <c r="WBA323" s="159"/>
      <c r="WBB323" s="159"/>
      <c r="WBC323" s="159"/>
      <c r="WBD323" s="159"/>
      <c r="WBE323" s="159"/>
      <c r="WBF323" s="159"/>
      <c r="WBG323" s="159"/>
      <c r="WBH323" s="159"/>
      <c r="WBI323" s="159"/>
      <c r="WBJ323" s="159"/>
      <c r="WBK323" s="159"/>
      <c r="WBL323" s="159"/>
      <c r="WBM323" s="159"/>
      <c r="WBN323" s="159"/>
      <c r="WBO323" s="159"/>
      <c r="WBP323" s="159"/>
      <c r="WBQ323" s="159"/>
      <c r="WBR323" s="159"/>
      <c r="WBS323" s="159"/>
      <c r="WBT323" s="159"/>
      <c r="WBU323" s="159"/>
      <c r="WBV323" s="159"/>
      <c r="WBW323" s="159"/>
      <c r="WBX323" s="159"/>
      <c r="WBY323" s="159"/>
      <c r="WBZ323" s="159"/>
      <c r="WCA323" s="159"/>
      <c r="WCB323" s="159"/>
      <c r="WCC323" s="159"/>
      <c r="WCD323" s="159"/>
      <c r="WCE323" s="159"/>
      <c r="WCF323" s="159"/>
      <c r="WCG323" s="159"/>
      <c r="WCH323" s="159"/>
      <c r="WCI323" s="159"/>
      <c r="WCJ323" s="159"/>
      <c r="WCK323" s="159"/>
      <c r="WCL323" s="159"/>
      <c r="WCM323" s="159"/>
      <c r="WCN323" s="159"/>
      <c r="WCO323" s="159"/>
      <c r="WCP323" s="159"/>
      <c r="WCQ323" s="159"/>
      <c r="WCR323" s="159"/>
      <c r="WCS323" s="159"/>
      <c r="WCT323" s="159"/>
      <c r="WCU323" s="159"/>
      <c r="WCV323" s="159"/>
      <c r="WCW323" s="159"/>
      <c r="WCX323" s="159"/>
      <c r="WCY323" s="159"/>
      <c r="WCZ323" s="159"/>
      <c r="WDA323" s="159"/>
      <c r="WDB323" s="159"/>
      <c r="WDC323" s="159"/>
      <c r="WDD323" s="159"/>
      <c r="WDE323" s="159"/>
      <c r="WDF323" s="159"/>
      <c r="WDG323" s="159"/>
      <c r="WDH323" s="159"/>
      <c r="WDI323" s="159"/>
      <c r="WDJ323" s="159"/>
      <c r="WDK323" s="159"/>
      <c r="WDL323" s="159"/>
      <c r="WDM323" s="159"/>
      <c r="WDN323" s="159"/>
      <c r="WDO323" s="159"/>
      <c r="WDP323" s="159"/>
      <c r="WDQ323" s="159"/>
      <c r="WDR323" s="159"/>
      <c r="WDS323" s="159"/>
      <c r="WDT323" s="159"/>
      <c r="WDU323" s="159"/>
      <c r="WDV323" s="159"/>
      <c r="WDW323" s="159"/>
      <c r="WDX323" s="159"/>
      <c r="WDY323" s="159"/>
      <c r="WDZ323" s="159"/>
      <c r="WEA323" s="159"/>
      <c r="WEB323" s="159"/>
      <c r="WEC323" s="159"/>
      <c r="WED323" s="159"/>
      <c r="WEE323" s="159"/>
      <c r="WEF323" s="159"/>
      <c r="WEG323" s="159"/>
      <c r="WEH323" s="159"/>
      <c r="WEI323" s="159"/>
      <c r="WEJ323" s="159"/>
      <c r="WEK323" s="159"/>
      <c r="WEL323" s="159"/>
      <c r="WEM323" s="159"/>
      <c r="WEN323" s="159"/>
      <c r="WEO323" s="159"/>
      <c r="WEP323" s="159"/>
      <c r="WEQ323" s="159"/>
      <c r="WER323" s="159"/>
      <c r="WES323" s="159"/>
      <c r="WET323" s="159"/>
      <c r="WEU323" s="159"/>
      <c r="WEV323" s="159"/>
      <c r="WEW323" s="159"/>
      <c r="WEX323" s="159"/>
      <c r="WEY323" s="159"/>
      <c r="WEZ323" s="159"/>
      <c r="WFA323" s="159"/>
      <c r="WFB323" s="159"/>
      <c r="WFC323" s="159"/>
      <c r="WFD323" s="159"/>
      <c r="WFE323" s="159"/>
      <c r="WFF323" s="159"/>
      <c r="WFG323" s="159"/>
      <c r="WFH323" s="159"/>
      <c r="WFI323" s="159"/>
      <c r="WFJ323" s="159"/>
      <c r="WFK323" s="159"/>
      <c r="WFL323" s="159"/>
      <c r="WFM323" s="159"/>
      <c r="WFN323" s="159"/>
      <c r="WFO323" s="159"/>
      <c r="WFP323" s="159"/>
      <c r="WFQ323" s="159"/>
      <c r="WFR323" s="159"/>
      <c r="WFS323" s="159"/>
      <c r="WFT323" s="159"/>
      <c r="WFU323" s="159"/>
      <c r="WFV323" s="159"/>
      <c r="WFW323" s="159"/>
      <c r="WFX323" s="159"/>
      <c r="WFY323" s="159"/>
      <c r="WFZ323" s="159"/>
      <c r="WGA323" s="159"/>
      <c r="WGB323" s="159"/>
      <c r="WGC323" s="159"/>
      <c r="WGD323" s="159"/>
      <c r="WGE323" s="159"/>
      <c r="WGF323" s="159"/>
      <c r="WGG323" s="159"/>
      <c r="WGH323" s="159"/>
      <c r="WGI323" s="159"/>
      <c r="WGJ323" s="159"/>
      <c r="WGK323" s="159"/>
      <c r="WGL323" s="159"/>
      <c r="WGM323" s="159"/>
      <c r="WGN323" s="159"/>
      <c r="WGO323" s="159"/>
      <c r="WGP323" s="159"/>
      <c r="WGQ323" s="159"/>
      <c r="WGR323" s="159"/>
      <c r="WGS323" s="159"/>
      <c r="WGT323" s="159"/>
      <c r="WGU323" s="159"/>
      <c r="WGV323" s="159"/>
      <c r="WGW323" s="159"/>
      <c r="WGX323" s="159"/>
      <c r="WGY323" s="159"/>
      <c r="WGZ323" s="159"/>
      <c r="WHA323" s="159"/>
      <c r="WHB323" s="159"/>
      <c r="WHC323" s="159"/>
      <c r="WHD323" s="159"/>
      <c r="WHE323" s="159"/>
      <c r="WHF323" s="159"/>
      <c r="WHG323" s="159"/>
      <c r="WHH323" s="159"/>
      <c r="WHI323" s="159"/>
      <c r="WHJ323" s="159"/>
      <c r="WHK323" s="159"/>
      <c r="WHL323" s="159"/>
      <c r="WHM323" s="159"/>
      <c r="WHN323" s="159"/>
      <c r="WHO323" s="159"/>
      <c r="WHP323" s="159"/>
      <c r="WHQ323" s="159"/>
      <c r="WHR323" s="159"/>
      <c r="WHS323" s="159"/>
      <c r="WHT323" s="159"/>
      <c r="WHU323" s="159"/>
      <c r="WHV323" s="159"/>
      <c r="WHW323" s="159"/>
      <c r="WHX323" s="159"/>
      <c r="WHY323" s="159"/>
      <c r="WHZ323" s="159"/>
      <c r="WIA323" s="159"/>
      <c r="WIB323" s="159"/>
      <c r="WIC323" s="159"/>
      <c r="WID323" s="159"/>
      <c r="WIE323" s="159"/>
      <c r="WIF323" s="159"/>
      <c r="WIG323" s="159"/>
      <c r="WIH323" s="159"/>
      <c r="WII323" s="159"/>
      <c r="WIJ323" s="159"/>
      <c r="WIK323" s="159"/>
      <c r="WIL323" s="159"/>
      <c r="WIM323" s="159"/>
      <c r="WIN323" s="159"/>
      <c r="WIO323" s="159"/>
      <c r="WIP323" s="159"/>
      <c r="WIQ323" s="159"/>
      <c r="WIR323" s="159"/>
      <c r="WIS323" s="159"/>
      <c r="WIT323" s="159"/>
      <c r="WIU323" s="159"/>
      <c r="WIV323" s="159"/>
      <c r="WIW323" s="159"/>
      <c r="WIX323" s="159"/>
      <c r="WIY323" s="159"/>
      <c r="WIZ323" s="159"/>
      <c r="WJA323" s="159"/>
      <c r="WJB323" s="159"/>
      <c r="WJC323" s="159"/>
      <c r="WJD323" s="159"/>
      <c r="WJE323" s="159"/>
      <c r="WJF323" s="159"/>
      <c r="WJG323" s="159"/>
      <c r="WJH323" s="159"/>
      <c r="WJI323" s="159"/>
      <c r="WJJ323" s="159"/>
      <c r="WJK323" s="159"/>
      <c r="WJL323" s="159"/>
      <c r="WJM323" s="159"/>
      <c r="WJN323" s="159"/>
      <c r="WJO323" s="159"/>
      <c r="WJP323" s="159"/>
      <c r="WJQ323" s="159"/>
      <c r="WJR323" s="159"/>
      <c r="WJS323" s="159"/>
      <c r="WJT323" s="159"/>
      <c r="WJU323" s="159"/>
      <c r="WJV323" s="159"/>
      <c r="WJW323" s="159"/>
      <c r="WJX323" s="159"/>
      <c r="WJY323" s="159"/>
      <c r="WJZ323" s="159"/>
      <c r="WKA323" s="159"/>
      <c r="WKB323" s="159"/>
      <c r="WKC323" s="159"/>
      <c r="WKD323" s="159"/>
      <c r="WKE323" s="159"/>
      <c r="WKF323" s="159"/>
      <c r="WKG323" s="159"/>
      <c r="WKH323" s="159"/>
      <c r="WKI323" s="159"/>
      <c r="WKJ323" s="159"/>
      <c r="WKK323" s="159"/>
      <c r="WKL323" s="159"/>
      <c r="WKM323" s="159"/>
      <c r="WKN323" s="159"/>
      <c r="WKO323" s="159"/>
      <c r="WKP323" s="159"/>
      <c r="WKQ323" s="159"/>
      <c r="WKR323" s="159"/>
      <c r="WKS323" s="159"/>
      <c r="WKT323" s="159"/>
      <c r="WKU323" s="159"/>
      <c r="WKV323" s="159"/>
      <c r="WKW323" s="159"/>
      <c r="WKX323" s="159"/>
      <c r="WKY323" s="159"/>
      <c r="WKZ323" s="159"/>
      <c r="WLA323" s="159"/>
      <c r="WLB323" s="159"/>
      <c r="WLC323" s="159"/>
      <c r="WLD323" s="159"/>
      <c r="WLE323" s="159"/>
      <c r="WLF323" s="159"/>
      <c r="WLG323" s="159"/>
      <c r="WLH323" s="159"/>
      <c r="WLI323" s="159"/>
      <c r="WLJ323" s="159"/>
      <c r="WLK323" s="159"/>
      <c r="WLL323" s="159"/>
      <c r="WLM323" s="159"/>
      <c r="WLN323" s="159"/>
      <c r="WLO323" s="159"/>
      <c r="WLP323" s="159"/>
      <c r="WLQ323" s="159"/>
      <c r="WLR323" s="159"/>
      <c r="WLS323" s="159"/>
      <c r="WLT323" s="159"/>
      <c r="WLU323" s="159"/>
      <c r="WLV323" s="159"/>
      <c r="WLW323" s="159"/>
      <c r="WLX323" s="159"/>
      <c r="WLY323" s="159"/>
      <c r="WLZ323" s="159"/>
      <c r="WMA323" s="159"/>
      <c r="WMB323" s="159"/>
      <c r="WMC323" s="159"/>
      <c r="WMD323" s="159"/>
      <c r="WME323" s="159"/>
      <c r="WMF323" s="159"/>
      <c r="WMG323" s="159"/>
      <c r="WMH323" s="159"/>
      <c r="WMI323" s="159"/>
      <c r="WMJ323" s="159"/>
      <c r="WMK323" s="159"/>
      <c r="WML323" s="159"/>
      <c r="WMM323" s="159"/>
      <c r="WMN323" s="159"/>
      <c r="WMO323" s="159"/>
      <c r="WMP323" s="159"/>
      <c r="WMQ323" s="159"/>
      <c r="WMR323" s="159"/>
      <c r="WMS323" s="159"/>
      <c r="WMT323" s="159"/>
      <c r="WMU323" s="159"/>
      <c r="WMV323" s="159"/>
      <c r="WMW323" s="159"/>
      <c r="WMX323" s="159"/>
      <c r="WMY323" s="159"/>
      <c r="WMZ323" s="159"/>
      <c r="WNA323" s="159"/>
      <c r="WNB323" s="159"/>
      <c r="WNC323" s="159"/>
      <c r="WND323" s="159"/>
      <c r="WNE323" s="159"/>
      <c r="WNF323" s="159"/>
      <c r="WNG323" s="159"/>
      <c r="WNH323" s="159"/>
      <c r="WNI323" s="159"/>
      <c r="WNJ323" s="159"/>
      <c r="WNK323" s="159"/>
      <c r="WNL323" s="159"/>
      <c r="WNM323" s="159"/>
      <c r="WNN323" s="159"/>
      <c r="WNO323" s="159"/>
      <c r="WNP323" s="159"/>
      <c r="WNQ323" s="159"/>
      <c r="WNR323" s="159"/>
      <c r="WNS323" s="159"/>
      <c r="WNT323" s="159"/>
      <c r="WNU323" s="159"/>
      <c r="WNV323" s="159"/>
      <c r="WNW323" s="159"/>
      <c r="WNX323" s="159"/>
      <c r="WNY323" s="159"/>
      <c r="WNZ323" s="159"/>
      <c r="WOA323" s="159"/>
      <c r="WOB323" s="159"/>
      <c r="WOC323" s="159"/>
      <c r="WOD323" s="159"/>
      <c r="WOE323" s="159"/>
      <c r="WOF323" s="159"/>
      <c r="WOG323" s="159"/>
      <c r="WOH323" s="159"/>
      <c r="WOI323" s="159"/>
      <c r="WOJ323" s="159"/>
      <c r="WOK323" s="159"/>
      <c r="WOL323" s="159"/>
      <c r="WOM323" s="159"/>
      <c r="WON323" s="159"/>
      <c r="WOO323" s="159"/>
      <c r="WOP323" s="159"/>
      <c r="WOQ323" s="159"/>
      <c r="WOR323" s="159"/>
      <c r="WOS323" s="159"/>
      <c r="WOT323" s="159"/>
      <c r="WOU323" s="159"/>
      <c r="WOV323" s="159"/>
      <c r="WOW323" s="159"/>
      <c r="WOX323" s="159"/>
      <c r="WOY323" s="159"/>
      <c r="WOZ323" s="159"/>
      <c r="WPA323" s="159"/>
      <c r="WPB323" s="159"/>
      <c r="WPC323" s="159"/>
      <c r="WPD323" s="159"/>
      <c r="WPE323" s="159"/>
      <c r="WPF323" s="159"/>
      <c r="WPG323" s="159"/>
      <c r="WPH323" s="159"/>
      <c r="WPI323" s="159"/>
      <c r="WPJ323" s="159"/>
      <c r="WPK323" s="159"/>
      <c r="WPL323" s="159"/>
      <c r="WPM323" s="159"/>
      <c r="WPN323" s="159"/>
      <c r="WPO323" s="159"/>
      <c r="WPP323" s="159"/>
      <c r="WPQ323" s="159"/>
      <c r="WPR323" s="159"/>
      <c r="WPS323" s="159"/>
      <c r="WPT323" s="159"/>
      <c r="WPU323" s="159"/>
      <c r="WPV323" s="159"/>
      <c r="WPW323" s="159"/>
      <c r="WPX323" s="159"/>
      <c r="WPY323" s="159"/>
      <c r="WPZ323" s="159"/>
      <c r="WQA323" s="159"/>
      <c r="WQB323" s="159"/>
      <c r="WQC323" s="159"/>
      <c r="WQD323" s="159"/>
      <c r="WQE323" s="159"/>
      <c r="WQF323" s="159"/>
      <c r="WQG323" s="159"/>
      <c r="WQH323" s="159"/>
      <c r="WQI323" s="159"/>
      <c r="WQJ323" s="159"/>
      <c r="WQK323" s="159"/>
      <c r="WQL323" s="159"/>
      <c r="WQM323" s="159"/>
      <c r="WQN323" s="159"/>
      <c r="WQO323" s="159"/>
      <c r="WQP323" s="159"/>
      <c r="WQQ323" s="159"/>
      <c r="WQR323" s="159"/>
      <c r="WQS323" s="159"/>
      <c r="WQT323" s="159"/>
      <c r="WQU323" s="159"/>
      <c r="WQV323" s="159"/>
      <c r="WQW323" s="159"/>
      <c r="WQX323" s="159"/>
      <c r="WQY323" s="159"/>
      <c r="WQZ323" s="159"/>
      <c r="WRA323" s="159"/>
      <c r="WRB323" s="159"/>
      <c r="WRC323" s="159"/>
      <c r="WRD323" s="159"/>
      <c r="WRE323" s="159"/>
      <c r="WRF323" s="159"/>
      <c r="WRG323" s="159"/>
      <c r="WRH323" s="159"/>
      <c r="WRI323" s="159"/>
      <c r="WRJ323" s="159"/>
      <c r="WRK323" s="159"/>
      <c r="WRL323" s="159"/>
      <c r="WRM323" s="159"/>
      <c r="WRN323" s="159"/>
      <c r="WRO323" s="159"/>
      <c r="WRP323" s="159"/>
      <c r="WRQ323" s="159"/>
      <c r="WRR323" s="159"/>
      <c r="WRS323" s="159"/>
      <c r="WRT323" s="159"/>
      <c r="WRU323" s="159"/>
      <c r="WRV323" s="159"/>
      <c r="WRW323" s="159"/>
      <c r="WRX323" s="159"/>
      <c r="WRY323" s="159"/>
      <c r="WRZ323" s="159"/>
      <c r="WSA323" s="159"/>
      <c r="WSB323" s="159"/>
      <c r="WSC323" s="159"/>
      <c r="WSD323" s="159"/>
      <c r="WSE323" s="159"/>
      <c r="WSF323" s="159"/>
      <c r="WSG323" s="159"/>
      <c r="WSH323" s="159"/>
      <c r="WSI323" s="159"/>
      <c r="WSJ323" s="159"/>
      <c r="WSK323" s="159"/>
      <c r="WSL323" s="159"/>
      <c r="WSM323" s="159"/>
      <c r="WSN323" s="159"/>
      <c r="WSO323" s="159"/>
      <c r="WSP323" s="159"/>
      <c r="WSQ323" s="159"/>
      <c r="WSR323" s="159"/>
      <c r="WSS323" s="159"/>
      <c r="WST323" s="159"/>
      <c r="WSU323" s="159"/>
      <c r="WSV323" s="159"/>
      <c r="WSW323" s="159"/>
      <c r="WSX323" s="159"/>
      <c r="WSY323" s="159"/>
      <c r="WSZ323" s="159"/>
      <c r="WTA323" s="159"/>
      <c r="WTB323" s="159"/>
      <c r="WTC323" s="159"/>
      <c r="WTD323" s="159"/>
      <c r="WTE323" s="159"/>
      <c r="WTF323" s="159"/>
      <c r="WTG323" s="159"/>
      <c r="WTH323" s="159"/>
      <c r="WTI323" s="159"/>
      <c r="WTJ323" s="159"/>
      <c r="WTK323" s="159"/>
      <c r="WTL323" s="159"/>
      <c r="WTM323" s="159"/>
      <c r="WTN323" s="159"/>
      <c r="WTO323" s="159"/>
      <c r="WTP323" s="159"/>
      <c r="WTQ323" s="159"/>
      <c r="WTR323" s="159"/>
      <c r="WTS323" s="159"/>
      <c r="WTT323" s="159"/>
      <c r="WTU323" s="159"/>
      <c r="WTV323" s="159"/>
      <c r="WTW323" s="159"/>
      <c r="WTX323" s="159"/>
      <c r="WTY323" s="159"/>
      <c r="WTZ323" s="159"/>
      <c r="WUA323" s="159"/>
      <c r="WUB323" s="159"/>
      <c r="WUC323" s="159"/>
      <c r="WUD323" s="159"/>
      <c r="WUE323" s="159"/>
      <c r="WUF323" s="159"/>
      <c r="WUG323" s="159"/>
      <c r="WUH323" s="159"/>
      <c r="WUI323" s="159"/>
      <c r="WUJ323" s="159"/>
      <c r="WUK323" s="159"/>
      <c r="WUL323" s="159"/>
      <c r="WUM323" s="159"/>
      <c r="WUN323" s="159"/>
      <c r="WUO323" s="159"/>
      <c r="WUP323" s="159"/>
      <c r="WUQ323" s="159"/>
      <c r="WUR323" s="159"/>
      <c r="WUS323" s="159"/>
      <c r="WUT323" s="159"/>
      <c r="WUU323" s="159"/>
      <c r="WUV323" s="159"/>
      <c r="WUW323" s="159"/>
      <c r="WUX323" s="159"/>
      <c r="WUY323" s="159"/>
      <c r="WUZ323" s="159"/>
      <c r="WVA323" s="159"/>
      <c r="WVB323" s="159"/>
      <c r="WVC323" s="159"/>
      <c r="WVD323" s="159"/>
      <c r="WVE323" s="159"/>
      <c r="WVF323" s="159"/>
      <c r="WVG323" s="159"/>
      <c r="WVH323" s="159"/>
      <c r="WVI323" s="159"/>
      <c r="WVJ323" s="159"/>
      <c r="WVK323" s="159"/>
      <c r="WVL323" s="159"/>
      <c r="WVM323" s="159"/>
      <c r="WVN323" s="159"/>
      <c r="WVO323" s="159"/>
      <c r="WVP323" s="159"/>
      <c r="WVQ323" s="159"/>
      <c r="WVR323" s="159"/>
      <c r="WVS323" s="159"/>
      <c r="WVT323" s="159"/>
      <c r="WVU323" s="159"/>
      <c r="WVV323" s="159"/>
      <c r="WVW323" s="159"/>
      <c r="WVX323" s="159"/>
      <c r="WVY323" s="159"/>
      <c r="WVZ323" s="159"/>
      <c r="WWA323" s="159"/>
      <c r="WWB323" s="159"/>
      <c r="WWC323" s="159"/>
      <c r="WWD323" s="159"/>
      <c r="WWE323" s="159"/>
      <c r="WWF323" s="159"/>
      <c r="WWG323" s="159"/>
      <c r="WWH323" s="159"/>
      <c r="WWI323" s="159"/>
      <c r="WWJ323" s="159"/>
      <c r="WWK323" s="159"/>
      <c r="WWL323" s="159"/>
      <c r="WWM323" s="159"/>
      <c r="WWN323" s="159"/>
      <c r="WWO323" s="159"/>
      <c r="WWP323" s="159"/>
      <c r="WWQ323" s="159"/>
      <c r="WWR323" s="159"/>
      <c r="WWS323" s="159"/>
      <c r="WWT323" s="159"/>
      <c r="WWU323" s="159"/>
      <c r="WWV323" s="159"/>
      <c r="WWW323" s="159"/>
      <c r="WWX323" s="159"/>
      <c r="WWY323" s="159"/>
      <c r="WWZ323" s="159"/>
      <c r="WXA323" s="159"/>
      <c r="WXB323" s="159"/>
      <c r="WXC323" s="159"/>
      <c r="WXD323" s="159"/>
      <c r="WXE323" s="159"/>
      <c r="WXF323" s="159"/>
      <c r="WXG323" s="159"/>
      <c r="WXH323" s="159"/>
      <c r="WXI323" s="159"/>
      <c r="WXJ323" s="159"/>
      <c r="WXK323" s="159"/>
      <c r="WXL323" s="159"/>
      <c r="WXM323" s="159"/>
      <c r="WXN323" s="159"/>
      <c r="WXO323" s="159"/>
      <c r="WXP323" s="159"/>
      <c r="WXQ323" s="159"/>
      <c r="WXR323" s="159"/>
      <c r="WXS323" s="159"/>
      <c r="WXT323" s="159"/>
      <c r="WXU323" s="159"/>
      <c r="WXV323" s="159"/>
      <c r="WXW323" s="159"/>
      <c r="WXX323" s="159"/>
      <c r="WXY323" s="159"/>
      <c r="WXZ323" s="159"/>
      <c r="WYA323" s="159"/>
      <c r="WYB323" s="159"/>
      <c r="WYC323" s="159"/>
      <c r="WYD323" s="159"/>
      <c r="WYE323" s="159"/>
      <c r="WYF323" s="159"/>
      <c r="WYG323" s="159"/>
      <c r="WYH323" s="159"/>
      <c r="WYI323" s="159"/>
      <c r="WYJ323" s="159"/>
      <c r="WYK323" s="159"/>
      <c r="WYL323" s="159"/>
      <c r="WYM323" s="159"/>
      <c r="WYN323" s="159"/>
      <c r="WYO323" s="159"/>
      <c r="WYP323" s="159"/>
      <c r="WYQ323" s="159"/>
      <c r="WYR323" s="159"/>
      <c r="WYS323" s="159"/>
      <c r="WYT323" s="159"/>
      <c r="WYU323" s="159"/>
      <c r="WYV323" s="159"/>
      <c r="WYW323" s="159"/>
      <c r="WYX323" s="159"/>
      <c r="WYY323" s="159"/>
      <c r="WYZ323" s="159"/>
      <c r="WZA323" s="159"/>
      <c r="WZB323" s="159"/>
      <c r="WZC323" s="159"/>
      <c r="WZD323" s="159"/>
      <c r="WZE323" s="159"/>
      <c r="WZF323" s="159"/>
      <c r="WZG323" s="159"/>
      <c r="WZH323" s="159"/>
      <c r="WZI323" s="159"/>
      <c r="WZJ323" s="159"/>
      <c r="WZK323" s="159"/>
      <c r="WZL323" s="159"/>
      <c r="WZM323" s="159"/>
      <c r="WZN323" s="159"/>
      <c r="WZO323" s="159"/>
      <c r="WZP323" s="159"/>
      <c r="WZQ323" s="159"/>
      <c r="WZR323" s="159"/>
      <c r="WZS323" s="159"/>
      <c r="WZT323" s="159"/>
      <c r="WZU323" s="159"/>
      <c r="WZV323" s="159"/>
      <c r="WZW323" s="159"/>
      <c r="WZX323" s="159"/>
    </row>
    <row r="324" spans="1:16248" s="161" customFormat="1" ht="14.25" x14ac:dyDescent="0.15">
      <c r="A324" s="150">
        <v>321</v>
      </c>
      <c r="B324" s="151">
        <v>5</v>
      </c>
      <c r="C324" s="151">
        <v>4</v>
      </c>
      <c r="D324" s="151">
        <v>802</v>
      </c>
      <c r="E324" s="151" t="str">
        <f t="shared" si="62"/>
        <v>8</v>
      </c>
      <c r="F324" s="151" t="str">
        <f t="shared" si="51"/>
        <v>2</v>
      </c>
      <c r="G324" s="151">
        <v>10</v>
      </c>
      <c r="H324" s="152" t="str">
        <f t="shared" si="58"/>
        <v>8/10</v>
      </c>
      <c r="I324" s="153" t="s">
        <v>2185</v>
      </c>
      <c r="J324" s="154" t="s">
        <v>2194</v>
      </c>
      <c r="K324" s="151" t="s">
        <v>2180</v>
      </c>
      <c r="L324" s="155">
        <v>73.84</v>
      </c>
      <c r="M324" s="155">
        <v>59.83</v>
      </c>
      <c r="N324" s="156">
        <v>18000</v>
      </c>
      <c r="O324" s="157">
        <f t="shared" si="56"/>
        <v>1329120</v>
      </c>
      <c r="P324" s="156">
        <f t="shared" si="52"/>
        <v>22214.94</v>
      </c>
      <c r="Q324" s="159">
        <f>P324*M324</f>
        <v>1329119.8602</v>
      </c>
      <c r="R324" s="160">
        <v>11210</v>
      </c>
      <c r="S324" s="159">
        <f t="shared" si="53"/>
        <v>1329120</v>
      </c>
      <c r="T324" s="159">
        <f t="shared" si="54"/>
        <v>0</v>
      </c>
      <c r="U324" s="159">
        <f t="shared" si="55"/>
        <v>6790</v>
      </c>
      <c r="V324" s="159" t="s">
        <v>2195</v>
      </c>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c r="GN324" s="159"/>
      <c r="GO324" s="159"/>
      <c r="GP324" s="159"/>
      <c r="GQ324" s="159"/>
      <c r="GR324" s="159"/>
      <c r="GS324" s="159"/>
      <c r="GT324" s="159"/>
      <c r="GU324" s="159"/>
      <c r="GV324" s="159"/>
      <c r="GW324" s="159"/>
      <c r="GX324" s="159"/>
      <c r="GY324" s="159"/>
      <c r="GZ324" s="159"/>
      <c r="HA324" s="159"/>
      <c r="HB324" s="159"/>
      <c r="HC324" s="159"/>
      <c r="HD324" s="159"/>
      <c r="HE324" s="159"/>
      <c r="HF324" s="159"/>
      <c r="HG324" s="159"/>
      <c r="HH324" s="159"/>
      <c r="HI324" s="159"/>
      <c r="HJ324" s="159"/>
      <c r="HK324" s="159"/>
      <c r="HL324" s="159"/>
      <c r="HM324" s="159"/>
      <c r="HN324" s="159"/>
      <c r="HO324" s="159"/>
      <c r="HP324" s="159"/>
      <c r="HQ324" s="159"/>
      <c r="HR324" s="159"/>
      <c r="HS324" s="159"/>
      <c r="HT324" s="159"/>
      <c r="HU324" s="159"/>
      <c r="HV324" s="159"/>
      <c r="HW324" s="159"/>
      <c r="HX324" s="159"/>
      <c r="HY324" s="159"/>
      <c r="HZ324" s="159"/>
      <c r="IA324" s="159"/>
      <c r="IB324" s="159"/>
      <c r="IC324" s="159"/>
      <c r="ID324" s="159"/>
      <c r="IE324" s="159"/>
      <c r="IF324" s="159"/>
      <c r="IG324" s="159"/>
      <c r="IH324" s="159"/>
      <c r="II324" s="159"/>
      <c r="IJ324" s="159"/>
      <c r="IK324" s="159"/>
      <c r="IL324" s="159"/>
      <c r="IM324" s="159"/>
      <c r="IN324" s="159"/>
      <c r="IO324" s="159"/>
      <c r="IP324" s="159"/>
      <c r="IQ324" s="159"/>
      <c r="IR324" s="159"/>
      <c r="IS324" s="159"/>
      <c r="IT324" s="159"/>
      <c r="IU324" s="159"/>
      <c r="IV324" s="159"/>
      <c r="IW324" s="159"/>
      <c r="IX324" s="159"/>
      <c r="IY324" s="159"/>
      <c r="IZ324" s="159"/>
      <c r="JA324" s="159"/>
      <c r="JB324" s="159"/>
      <c r="JC324" s="159"/>
      <c r="JD324" s="159"/>
      <c r="JE324" s="159"/>
      <c r="JF324" s="159"/>
      <c r="JG324" s="159"/>
      <c r="JH324" s="159"/>
      <c r="JI324" s="159"/>
      <c r="JJ324" s="159"/>
      <c r="JK324" s="159"/>
      <c r="JL324" s="159"/>
      <c r="JM324" s="159"/>
      <c r="JN324" s="159"/>
      <c r="JO324" s="159"/>
      <c r="JP324" s="159"/>
      <c r="JQ324" s="159"/>
      <c r="JR324" s="159"/>
      <c r="JS324" s="159"/>
      <c r="JT324" s="159"/>
      <c r="JU324" s="159"/>
      <c r="JV324" s="159"/>
      <c r="JW324" s="159"/>
      <c r="JX324" s="159"/>
      <c r="JY324" s="159"/>
      <c r="JZ324" s="159"/>
      <c r="KA324" s="159"/>
      <c r="KB324" s="159"/>
      <c r="KC324" s="159"/>
      <c r="KD324" s="159"/>
      <c r="KE324" s="159"/>
      <c r="KF324" s="159"/>
      <c r="KG324" s="159"/>
      <c r="KH324" s="159"/>
      <c r="KI324" s="159"/>
      <c r="KJ324" s="159"/>
      <c r="KK324" s="159"/>
      <c r="KL324" s="159"/>
      <c r="KM324" s="159"/>
      <c r="KN324" s="159"/>
      <c r="KO324" s="159"/>
      <c r="KP324" s="159"/>
      <c r="KQ324" s="159"/>
      <c r="KR324" s="159"/>
      <c r="KS324" s="159"/>
      <c r="KT324" s="159"/>
      <c r="KU324" s="159"/>
      <c r="KV324" s="159"/>
      <c r="KW324" s="159"/>
      <c r="KX324" s="159"/>
      <c r="KY324" s="159"/>
      <c r="KZ324" s="159"/>
      <c r="LA324" s="159"/>
      <c r="LB324" s="159"/>
      <c r="LC324" s="159"/>
      <c r="LD324" s="159"/>
      <c r="LE324" s="159"/>
      <c r="LF324" s="159"/>
      <c r="LG324" s="159"/>
      <c r="LH324" s="159"/>
      <c r="LI324" s="159"/>
      <c r="LJ324" s="159"/>
      <c r="LK324" s="159"/>
      <c r="LL324" s="159"/>
      <c r="LM324" s="159"/>
      <c r="LN324" s="159"/>
      <c r="LO324" s="159"/>
      <c r="LP324" s="159"/>
      <c r="LQ324" s="159"/>
      <c r="LR324" s="159"/>
      <c r="LS324" s="159"/>
      <c r="LT324" s="159"/>
      <c r="LU324" s="159"/>
      <c r="LV324" s="159"/>
      <c r="LW324" s="159"/>
      <c r="LX324" s="159"/>
      <c r="LY324" s="159"/>
      <c r="LZ324" s="159"/>
      <c r="MA324" s="159"/>
      <c r="MB324" s="159"/>
      <c r="MC324" s="159"/>
      <c r="MD324" s="159"/>
      <c r="ME324" s="159"/>
      <c r="MF324" s="159"/>
      <c r="MG324" s="159"/>
      <c r="MH324" s="159"/>
      <c r="MI324" s="159"/>
      <c r="MJ324" s="159"/>
      <c r="MK324" s="159"/>
      <c r="ML324" s="159"/>
      <c r="MM324" s="159"/>
      <c r="MN324" s="159"/>
      <c r="MO324" s="159"/>
      <c r="MP324" s="159"/>
      <c r="MQ324" s="159"/>
      <c r="MR324" s="159"/>
      <c r="MS324" s="159"/>
      <c r="MT324" s="159"/>
      <c r="MU324" s="159"/>
      <c r="MV324" s="159"/>
      <c r="MW324" s="159"/>
      <c r="MX324" s="159"/>
      <c r="MY324" s="159"/>
      <c r="MZ324" s="159"/>
      <c r="NA324" s="159"/>
      <c r="NB324" s="159"/>
      <c r="NC324" s="159"/>
      <c r="ND324" s="159"/>
      <c r="NE324" s="159"/>
      <c r="NF324" s="159"/>
      <c r="NG324" s="159"/>
      <c r="NH324" s="159"/>
      <c r="NI324" s="159"/>
      <c r="NJ324" s="159"/>
      <c r="NK324" s="159"/>
      <c r="NL324" s="159"/>
      <c r="NM324" s="159"/>
      <c r="NN324" s="159"/>
      <c r="NO324" s="159"/>
      <c r="NP324" s="159"/>
      <c r="NQ324" s="159"/>
      <c r="NR324" s="159"/>
      <c r="NS324" s="159"/>
      <c r="NT324" s="159"/>
      <c r="NU324" s="159"/>
      <c r="NV324" s="159"/>
      <c r="NW324" s="159"/>
      <c r="NX324" s="159"/>
      <c r="NY324" s="159"/>
      <c r="NZ324" s="159"/>
      <c r="OA324" s="159"/>
      <c r="OB324" s="159"/>
      <c r="OC324" s="159"/>
      <c r="OD324" s="159"/>
      <c r="OE324" s="159"/>
      <c r="OF324" s="159"/>
      <c r="OG324" s="159"/>
      <c r="OH324" s="159"/>
      <c r="OI324" s="159"/>
      <c r="OJ324" s="159"/>
      <c r="OK324" s="159"/>
      <c r="OL324" s="159"/>
      <c r="OM324" s="159"/>
      <c r="ON324" s="159"/>
      <c r="OO324" s="159"/>
      <c r="OP324" s="159"/>
      <c r="OQ324" s="159"/>
      <c r="OR324" s="159"/>
      <c r="OS324" s="159"/>
      <c r="OT324" s="159"/>
      <c r="OU324" s="159"/>
      <c r="OV324" s="159"/>
      <c r="OW324" s="159"/>
      <c r="OX324" s="159"/>
      <c r="OY324" s="159"/>
      <c r="OZ324" s="159"/>
      <c r="PA324" s="159"/>
      <c r="PB324" s="159"/>
      <c r="PC324" s="159"/>
      <c r="PD324" s="159"/>
      <c r="PE324" s="159"/>
      <c r="PF324" s="159"/>
      <c r="PG324" s="159"/>
      <c r="PH324" s="159"/>
      <c r="PI324" s="159"/>
      <c r="PJ324" s="159"/>
      <c r="PK324" s="159"/>
      <c r="PL324" s="159"/>
      <c r="PM324" s="159"/>
      <c r="PN324" s="159"/>
      <c r="PO324" s="159"/>
      <c r="PP324" s="159"/>
      <c r="PQ324" s="159"/>
      <c r="PR324" s="159"/>
      <c r="PS324" s="159"/>
      <c r="PT324" s="159"/>
      <c r="PU324" s="159"/>
      <c r="PV324" s="159"/>
      <c r="PW324" s="159"/>
      <c r="PX324" s="159"/>
      <c r="PY324" s="159"/>
      <c r="PZ324" s="159"/>
      <c r="QA324" s="159"/>
      <c r="QB324" s="159"/>
      <c r="QC324" s="159"/>
      <c r="QD324" s="159"/>
      <c r="QE324" s="159"/>
      <c r="QF324" s="159"/>
      <c r="QG324" s="159"/>
      <c r="QH324" s="159"/>
      <c r="QI324" s="159"/>
      <c r="QJ324" s="159"/>
      <c r="QK324" s="159"/>
      <c r="QL324" s="159"/>
      <c r="QM324" s="159"/>
      <c r="QN324" s="159"/>
      <c r="QO324" s="159"/>
      <c r="QP324" s="159"/>
      <c r="QQ324" s="159"/>
      <c r="QR324" s="159"/>
      <c r="QS324" s="159"/>
      <c r="QT324" s="159"/>
      <c r="QU324" s="159"/>
      <c r="QV324" s="159"/>
      <c r="QW324" s="159"/>
      <c r="QX324" s="159"/>
      <c r="QY324" s="159"/>
      <c r="QZ324" s="159"/>
      <c r="RA324" s="159"/>
      <c r="RB324" s="159"/>
      <c r="RC324" s="159"/>
      <c r="RD324" s="159"/>
      <c r="RE324" s="159"/>
      <c r="RF324" s="159"/>
      <c r="RG324" s="159"/>
      <c r="RH324" s="159"/>
      <c r="RI324" s="159"/>
      <c r="RJ324" s="159"/>
      <c r="RK324" s="159"/>
      <c r="RL324" s="159"/>
      <c r="RM324" s="159"/>
      <c r="RN324" s="159"/>
      <c r="RO324" s="159"/>
      <c r="RP324" s="159"/>
      <c r="RQ324" s="159"/>
      <c r="RR324" s="159"/>
      <c r="RS324" s="159"/>
      <c r="RT324" s="159"/>
      <c r="RU324" s="159"/>
      <c r="RV324" s="159"/>
      <c r="RW324" s="159"/>
      <c r="RX324" s="159"/>
      <c r="RY324" s="159"/>
      <c r="RZ324" s="159"/>
      <c r="SA324" s="159"/>
      <c r="SB324" s="159"/>
      <c r="SC324" s="159"/>
      <c r="SD324" s="159"/>
      <c r="SE324" s="159"/>
      <c r="SF324" s="159"/>
      <c r="SG324" s="159"/>
      <c r="SH324" s="159"/>
      <c r="SI324" s="159"/>
      <c r="SJ324" s="159"/>
      <c r="SK324" s="159"/>
      <c r="SL324" s="159"/>
      <c r="SM324" s="159"/>
      <c r="SN324" s="159"/>
      <c r="SO324" s="159"/>
      <c r="SP324" s="159"/>
      <c r="SQ324" s="159"/>
      <c r="SR324" s="159"/>
      <c r="SS324" s="159"/>
      <c r="ST324" s="159"/>
      <c r="SU324" s="159"/>
      <c r="SV324" s="159"/>
      <c r="SW324" s="159"/>
      <c r="SX324" s="159"/>
      <c r="SY324" s="159"/>
      <c r="SZ324" s="159"/>
      <c r="TA324" s="159"/>
      <c r="TB324" s="159"/>
      <c r="TC324" s="159"/>
      <c r="TD324" s="159"/>
      <c r="TE324" s="159"/>
      <c r="TF324" s="159"/>
      <c r="TG324" s="159"/>
      <c r="TH324" s="159"/>
      <c r="TI324" s="159"/>
      <c r="TJ324" s="159"/>
      <c r="TK324" s="159"/>
      <c r="TL324" s="159"/>
      <c r="TM324" s="159"/>
      <c r="TN324" s="159"/>
      <c r="TO324" s="159"/>
      <c r="TP324" s="159"/>
      <c r="TQ324" s="159"/>
      <c r="TR324" s="159"/>
      <c r="TS324" s="159"/>
      <c r="TT324" s="159"/>
      <c r="TU324" s="159"/>
      <c r="TV324" s="159"/>
      <c r="TW324" s="159"/>
      <c r="TX324" s="159"/>
      <c r="TY324" s="159"/>
      <c r="TZ324" s="159"/>
      <c r="UA324" s="159"/>
      <c r="UB324" s="159"/>
      <c r="UC324" s="159"/>
      <c r="UD324" s="159"/>
      <c r="UE324" s="159"/>
      <c r="UF324" s="159"/>
      <c r="UG324" s="159"/>
      <c r="UH324" s="159"/>
      <c r="UI324" s="159"/>
      <c r="UJ324" s="159"/>
      <c r="UK324" s="159"/>
      <c r="UL324" s="159"/>
      <c r="UM324" s="159"/>
      <c r="UN324" s="159"/>
      <c r="UO324" s="159"/>
      <c r="UP324" s="159"/>
      <c r="UQ324" s="159"/>
      <c r="UR324" s="159"/>
      <c r="US324" s="159"/>
      <c r="UT324" s="159"/>
      <c r="UU324" s="159"/>
      <c r="UV324" s="159"/>
      <c r="UW324" s="159"/>
      <c r="UX324" s="159"/>
      <c r="UY324" s="159"/>
      <c r="UZ324" s="159"/>
      <c r="VA324" s="159"/>
      <c r="VB324" s="159"/>
      <c r="VC324" s="159"/>
      <c r="VD324" s="159"/>
      <c r="VE324" s="159"/>
      <c r="VF324" s="159"/>
      <c r="VG324" s="159"/>
      <c r="VH324" s="159"/>
      <c r="VI324" s="159"/>
      <c r="VJ324" s="159"/>
      <c r="VK324" s="159"/>
      <c r="VL324" s="159"/>
      <c r="VM324" s="159"/>
      <c r="VN324" s="159"/>
      <c r="VO324" s="159"/>
      <c r="VP324" s="159"/>
      <c r="VQ324" s="159"/>
      <c r="VR324" s="159"/>
      <c r="VS324" s="159"/>
      <c r="VT324" s="159"/>
      <c r="VU324" s="159"/>
      <c r="VV324" s="159"/>
      <c r="VW324" s="159"/>
      <c r="VX324" s="159"/>
      <c r="VY324" s="159"/>
      <c r="VZ324" s="159"/>
      <c r="WA324" s="159"/>
      <c r="WB324" s="159"/>
      <c r="WC324" s="159"/>
      <c r="WD324" s="159"/>
      <c r="WE324" s="159"/>
      <c r="WF324" s="159"/>
      <c r="WG324" s="159"/>
      <c r="WH324" s="159"/>
      <c r="WI324" s="159"/>
      <c r="WJ324" s="159"/>
      <c r="WK324" s="159"/>
      <c r="WL324" s="159"/>
      <c r="WM324" s="159"/>
      <c r="WN324" s="159"/>
      <c r="WO324" s="159"/>
      <c r="WP324" s="159"/>
      <c r="WQ324" s="159"/>
      <c r="WR324" s="159"/>
      <c r="WS324" s="159"/>
      <c r="WT324" s="159"/>
      <c r="WU324" s="159"/>
      <c r="WV324" s="159"/>
      <c r="WW324" s="159"/>
      <c r="WX324" s="159"/>
      <c r="WY324" s="159"/>
      <c r="WZ324" s="159"/>
      <c r="XA324" s="159"/>
      <c r="XB324" s="159"/>
      <c r="XC324" s="159"/>
      <c r="XD324" s="159"/>
      <c r="XE324" s="159"/>
      <c r="XF324" s="159"/>
      <c r="XG324" s="159"/>
      <c r="XH324" s="159"/>
      <c r="XI324" s="159"/>
      <c r="XJ324" s="159"/>
      <c r="XK324" s="159"/>
      <c r="XL324" s="159"/>
      <c r="XM324" s="159"/>
      <c r="XN324" s="159"/>
      <c r="XO324" s="159"/>
      <c r="XP324" s="159"/>
      <c r="XQ324" s="159"/>
      <c r="XR324" s="159"/>
      <c r="XS324" s="159"/>
      <c r="XT324" s="159"/>
      <c r="XU324" s="159"/>
      <c r="XV324" s="159"/>
      <c r="XW324" s="159"/>
      <c r="XX324" s="159"/>
      <c r="XY324" s="159"/>
      <c r="XZ324" s="159"/>
      <c r="YA324" s="159"/>
      <c r="YB324" s="159"/>
      <c r="YC324" s="159"/>
      <c r="YD324" s="159"/>
      <c r="YE324" s="159"/>
      <c r="YF324" s="159"/>
      <c r="YG324" s="159"/>
      <c r="YH324" s="159"/>
      <c r="YI324" s="159"/>
      <c r="YJ324" s="159"/>
      <c r="YK324" s="159"/>
      <c r="YL324" s="159"/>
      <c r="YM324" s="159"/>
      <c r="YN324" s="159"/>
      <c r="YO324" s="159"/>
      <c r="YP324" s="159"/>
      <c r="YQ324" s="159"/>
      <c r="YR324" s="159"/>
      <c r="YS324" s="159"/>
      <c r="YT324" s="159"/>
      <c r="YU324" s="159"/>
      <c r="YV324" s="159"/>
      <c r="YW324" s="159"/>
      <c r="YX324" s="159"/>
      <c r="YY324" s="159"/>
      <c r="YZ324" s="159"/>
      <c r="ZA324" s="159"/>
      <c r="ZB324" s="159"/>
      <c r="ZC324" s="159"/>
      <c r="ZD324" s="159"/>
      <c r="ZE324" s="159"/>
      <c r="ZF324" s="159"/>
      <c r="ZG324" s="159"/>
      <c r="ZH324" s="159"/>
      <c r="ZI324" s="159"/>
      <c r="ZJ324" s="159"/>
      <c r="ZK324" s="159"/>
      <c r="ZL324" s="159"/>
      <c r="ZM324" s="159"/>
      <c r="ZN324" s="159"/>
      <c r="ZO324" s="159"/>
      <c r="ZP324" s="159"/>
      <c r="ZQ324" s="159"/>
      <c r="ZR324" s="159"/>
      <c r="ZS324" s="159"/>
      <c r="ZT324" s="159"/>
      <c r="ZU324" s="159"/>
      <c r="ZV324" s="159"/>
      <c r="ZW324" s="159"/>
      <c r="ZX324" s="159"/>
      <c r="ZY324" s="159"/>
      <c r="ZZ324" s="159"/>
      <c r="AAA324" s="159"/>
      <c r="AAB324" s="159"/>
      <c r="AAC324" s="159"/>
      <c r="AAD324" s="159"/>
      <c r="AAE324" s="159"/>
      <c r="AAF324" s="159"/>
      <c r="AAG324" s="159"/>
      <c r="AAH324" s="159"/>
      <c r="AAI324" s="159"/>
      <c r="AAJ324" s="159"/>
      <c r="AAK324" s="159"/>
      <c r="AAL324" s="159"/>
      <c r="AAM324" s="159"/>
      <c r="AAN324" s="159"/>
      <c r="AAO324" s="159"/>
      <c r="AAP324" s="159"/>
      <c r="AAQ324" s="159"/>
      <c r="AAR324" s="159"/>
      <c r="AAS324" s="159"/>
      <c r="AAT324" s="159"/>
      <c r="AAU324" s="159"/>
      <c r="AAV324" s="159"/>
      <c r="AAW324" s="159"/>
      <c r="AAX324" s="159"/>
      <c r="AAY324" s="159"/>
      <c r="AAZ324" s="159"/>
      <c r="ABA324" s="159"/>
      <c r="ABB324" s="159"/>
      <c r="ABC324" s="159"/>
      <c r="ABD324" s="159"/>
      <c r="ABE324" s="159"/>
      <c r="ABF324" s="159"/>
      <c r="ABG324" s="159"/>
      <c r="ABH324" s="159"/>
      <c r="ABI324" s="159"/>
      <c r="ABJ324" s="159"/>
      <c r="ABK324" s="159"/>
      <c r="ABL324" s="159"/>
      <c r="ABM324" s="159"/>
      <c r="ABN324" s="159"/>
      <c r="ABO324" s="159"/>
      <c r="ABP324" s="159"/>
      <c r="ABQ324" s="159"/>
      <c r="ABR324" s="159"/>
      <c r="ABS324" s="159"/>
      <c r="ABT324" s="159"/>
      <c r="ABU324" s="159"/>
      <c r="ABV324" s="159"/>
      <c r="ABW324" s="159"/>
      <c r="ABX324" s="159"/>
      <c r="ABY324" s="159"/>
      <c r="ABZ324" s="159"/>
      <c r="ACA324" s="159"/>
      <c r="ACB324" s="159"/>
      <c r="ACC324" s="159"/>
      <c r="ACD324" s="159"/>
      <c r="ACE324" s="159"/>
      <c r="ACF324" s="159"/>
      <c r="ACG324" s="159"/>
      <c r="ACH324" s="159"/>
      <c r="ACI324" s="159"/>
      <c r="ACJ324" s="159"/>
      <c r="ACK324" s="159"/>
      <c r="ACL324" s="159"/>
      <c r="ACM324" s="159"/>
      <c r="ACN324" s="159"/>
      <c r="ACO324" s="159"/>
      <c r="ACP324" s="159"/>
      <c r="ACQ324" s="159"/>
      <c r="ACR324" s="159"/>
      <c r="ACS324" s="159"/>
      <c r="ACT324" s="159"/>
      <c r="ACU324" s="159"/>
      <c r="ACV324" s="159"/>
      <c r="ACW324" s="159"/>
      <c r="ACX324" s="159"/>
      <c r="ACY324" s="159"/>
      <c r="ACZ324" s="159"/>
      <c r="ADA324" s="159"/>
      <c r="ADB324" s="159"/>
      <c r="ADC324" s="159"/>
      <c r="ADD324" s="159"/>
      <c r="ADE324" s="159"/>
      <c r="ADF324" s="159"/>
      <c r="ADG324" s="159"/>
      <c r="ADH324" s="159"/>
      <c r="ADI324" s="159"/>
      <c r="ADJ324" s="159"/>
      <c r="ADK324" s="159"/>
      <c r="ADL324" s="159"/>
      <c r="ADM324" s="159"/>
      <c r="ADN324" s="159"/>
      <c r="ADO324" s="159"/>
      <c r="ADP324" s="159"/>
      <c r="ADQ324" s="159"/>
      <c r="ADR324" s="159"/>
      <c r="ADS324" s="159"/>
      <c r="ADT324" s="159"/>
      <c r="ADU324" s="159"/>
      <c r="ADV324" s="159"/>
      <c r="ADW324" s="159"/>
      <c r="ADX324" s="159"/>
      <c r="ADY324" s="159"/>
      <c r="ADZ324" s="159"/>
      <c r="AEA324" s="159"/>
      <c r="AEB324" s="159"/>
      <c r="AEC324" s="159"/>
      <c r="AED324" s="159"/>
      <c r="AEE324" s="159"/>
      <c r="AEF324" s="159"/>
      <c r="AEG324" s="159"/>
      <c r="AEH324" s="159"/>
      <c r="AEI324" s="159"/>
      <c r="AEJ324" s="159"/>
      <c r="AEK324" s="159"/>
      <c r="AEL324" s="159"/>
      <c r="AEM324" s="159"/>
      <c r="AEN324" s="159"/>
      <c r="AEO324" s="159"/>
      <c r="AEP324" s="159"/>
      <c r="AEQ324" s="159"/>
      <c r="AER324" s="159"/>
      <c r="AES324" s="159"/>
      <c r="AET324" s="159"/>
      <c r="AEU324" s="159"/>
      <c r="AEV324" s="159"/>
      <c r="AEW324" s="159"/>
      <c r="AEX324" s="159"/>
      <c r="AEY324" s="159"/>
      <c r="AEZ324" s="159"/>
      <c r="AFA324" s="159"/>
      <c r="AFB324" s="159"/>
      <c r="AFC324" s="159"/>
      <c r="AFD324" s="159"/>
      <c r="AFE324" s="159"/>
      <c r="AFF324" s="159"/>
      <c r="AFG324" s="159"/>
      <c r="AFH324" s="159"/>
      <c r="AFI324" s="159"/>
      <c r="AFJ324" s="159"/>
      <c r="AFK324" s="159"/>
      <c r="AFL324" s="159"/>
      <c r="AFM324" s="159"/>
      <c r="AFN324" s="159"/>
      <c r="AFO324" s="159"/>
      <c r="AFP324" s="159"/>
      <c r="AFQ324" s="159"/>
      <c r="AFR324" s="159"/>
      <c r="AFS324" s="159"/>
      <c r="AFT324" s="159"/>
      <c r="AFU324" s="159"/>
      <c r="AFV324" s="159"/>
      <c r="AFW324" s="159"/>
      <c r="AFX324" s="159"/>
      <c r="AFY324" s="159"/>
      <c r="AFZ324" s="159"/>
      <c r="AGA324" s="159"/>
      <c r="AGB324" s="159"/>
      <c r="AGC324" s="159"/>
      <c r="AGD324" s="159"/>
      <c r="AGE324" s="159"/>
      <c r="AGF324" s="159"/>
      <c r="AGG324" s="159"/>
      <c r="AGH324" s="159"/>
      <c r="AGI324" s="159"/>
      <c r="AGJ324" s="159"/>
      <c r="AGK324" s="159"/>
      <c r="AGL324" s="159"/>
      <c r="AGM324" s="159"/>
      <c r="AGN324" s="159"/>
      <c r="AGO324" s="159"/>
      <c r="AGP324" s="159"/>
      <c r="AGQ324" s="159"/>
      <c r="AGR324" s="159"/>
      <c r="AGS324" s="159"/>
      <c r="AGT324" s="159"/>
      <c r="AGU324" s="159"/>
      <c r="AGV324" s="159"/>
      <c r="AGW324" s="159"/>
      <c r="AGX324" s="159"/>
      <c r="AGY324" s="159"/>
      <c r="AGZ324" s="159"/>
      <c r="AHA324" s="159"/>
      <c r="AHB324" s="159"/>
      <c r="AHC324" s="159"/>
      <c r="AHD324" s="159"/>
      <c r="AHE324" s="159"/>
      <c r="AHF324" s="159"/>
      <c r="AHG324" s="159"/>
      <c r="AHH324" s="159"/>
      <c r="AHI324" s="159"/>
      <c r="AHJ324" s="159"/>
      <c r="AHK324" s="159"/>
      <c r="AHL324" s="159"/>
      <c r="AHM324" s="159"/>
      <c r="AHN324" s="159"/>
      <c r="AHO324" s="159"/>
      <c r="AHP324" s="159"/>
      <c r="AHQ324" s="159"/>
      <c r="AHR324" s="159"/>
      <c r="AHS324" s="159"/>
      <c r="AHT324" s="159"/>
      <c r="AHU324" s="159"/>
      <c r="AHV324" s="159"/>
      <c r="AHW324" s="159"/>
      <c r="AHX324" s="159"/>
      <c r="AHY324" s="159"/>
      <c r="AHZ324" s="159"/>
      <c r="AIA324" s="159"/>
      <c r="AIB324" s="159"/>
      <c r="AIC324" s="159"/>
      <c r="AID324" s="159"/>
      <c r="AIE324" s="159"/>
      <c r="AIF324" s="159"/>
      <c r="AIG324" s="159"/>
      <c r="AIH324" s="159"/>
      <c r="AII324" s="159"/>
      <c r="AIJ324" s="159"/>
      <c r="AIK324" s="159"/>
      <c r="AIL324" s="159"/>
      <c r="AIM324" s="159"/>
      <c r="AIN324" s="159"/>
      <c r="AIO324" s="159"/>
      <c r="AIP324" s="159"/>
      <c r="AIQ324" s="159"/>
      <c r="AIR324" s="159"/>
      <c r="AIS324" s="159"/>
      <c r="AIT324" s="159"/>
      <c r="AIU324" s="159"/>
      <c r="AIV324" s="159"/>
      <c r="AIW324" s="159"/>
      <c r="AIX324" s="159"/>
      <c r="AIY324" s="159"/>
      <c r="AIZ324" s="159"/>
      <c r="AJA324" s="159"/>
      <c r="AJB324" s="159"/>
      <c r="AJC324" s="159"/>
      <c r="AJD324" s="159"/>
      <c r="AJE324" s="159"/>
      <c r="AJF324" s="159"/>
      <c r="AJG324" s="159"/>
      <c r="AJH324" s="159"/>
      <c r="AJI324" s="159"/>
      <c r="AJJ324" s="159"/>
      <c r="AJK324" s="159"/>
      <c r="AJL324" s="159"/>
      <c r="AJM324" s="159"/>
      <c r="AJN324" s="159"/>
      <c r="AJO324" s="159"/>
      <c r="AJP324" s="159"/>
      <c r="AJQ324" s="159"/>
      <c r="AJR324" s="159"/>
      <c r="AJS324" s="159"/>
      <c r="AJT324" s="159"/>
      <c r="AJU324" s="159"/>
      <c r="AJV324" s="159"/>
      <c r="AJW324" s="159"/>
      <c r="AJX324" s="159"/>
      <c r="AJY324" s="159"/>
      <c r="AJZ324" s="159"/>
      <c r="AKA324" s="159"/>
      <c r="AKB324" s="159"/>
      <c r="AKC324" s="159"/>
      <c r="AKD324" s="159"/>
      <c r="AKE324" s="159"/>
      <c r="AKF324" s="159"/>
      <c r="AKG324" s="159"/>
      <c r="AKH324" s="159"/>
      <c r="AKI324" s="159"/>
      <c r="AKJ324" s="159"/>
      <c r="AKK324" s="159"/>
      <c r="AKL324" s="159"/>
      <c r="AKM324" s="159"/>
      <c r="AKN324" s="159"/>
      <c r="AKO324" s="159"/>
      <c r="AKP324" s="159"/>
      <c r="AKQ324" s="159"/>
      <c r="AKR324" s="159"/>
      <c r="AKS324" s="159"/>
      <c r="AKT324" s="159"/>
      <c r="AKU324" s="159"/>
      <c r="AKV324" s="159"/>
      <c r="AKW324" s="159"/>
      <c r="AKX324" s="159"/>
      <c r="AKY324" s="159"/>
      <c r="AKZ324" s="159"/>
      <c r="ALA324" s="159"/>
      <c r="ALB324" s="159"/>
      <c r="ALC324" s="159"/>
      <c r="ALD324" s="159"/>
      <c r="ALE324" s="159"/>
      <c r="ALF324" s="159"/>
      <c r="ALG324" s="159"/>
      <c r="ALH324" s="159"/>
      <c r="ALI324" s="159"/>
      <c r="ALJ324" s="159"/>
      <c r="ALK324" s="159"/>
      <c r="ALL324" s="159"/>
      <c r="ALM324" s="159"/>
      <c r="ALN324" s="159"/>
      <c r="ALO324" s="159"/>
      <c r="ALP324" s="159"/>
      <c r="ALQ324" s="159"/>
      <c r="ALR324" s="159"/>
      <c r="ALS324" s="159"/>
      <c r="ALT324" s="159"/>
      <c r="ALU324" s="159"/>
      <c r="ALV324" s="159"/>
      <c r="ALW324" s="159"/>
      <c r="ALX324" s="159"/>
      <c r="ALY324" s="159"/>
      <c r="ALZ324" s="159"/>
      <c r="AMA324" s="159"/>
      <c r="AMB324" s="159"/>
      <c r="AMC324" s="159"/>
      <c r="AMD324" s="159"/>
      <c r="AME324" s="159"/>
      <c r="AMF324" s="159"/>
      <c r="AMG324" s="159"/>
      <c r="AMH324" s="159"/>
      <c r="AMI324" s="159"/>
      <c r="AMJ324" s="159"/>
      <c r="AMK324" s="159"/>
      <c r="AML324" s="159"/>
      <c r="AMM324" s="159"/>
      <c r="AMN324" s="159"/>
      <c r="AMO324" s="159"/>
      <c r="AMP324" s="159"/>
      <c r="AMQ324" s="159"/>
      <c r="AMR324" s="159"/>
      <c r="AMS324" s="159"/>
      <c r="AMT324" s="159"/>
      <c r="AMU324" s="159"/>
      <c r="AMV324" s="159"/>
      <c r="AMW324" s="159"/>
      <c r="AMX324" s="159"/>
      <c r="AMY324" s="159"/>
      <c r="AMZ324" s="159"/>
      <c r="ANA324" s="159"/>
      <c r="ANB324" s="159"/>
      <c r="ANC324" s="159"/>
      <c r="AND324" s="159"/>
      <c r="ANE324" s="159"/>
      <c r="ANF324" s="159"/>
      <c r="ANG324" s="159"/>
      <c r="ANH324" s="159"/>
      <c r="ANI324" s="159"/>
      <c r="ANJ324" s="159"/>
      <c r="ANK324" s="159"/>
      <c r="ANL324" s="159"/>
      <c r="ANM324" s="159"/>
      <c r="ANN324" s="159"/>
      <c r="ANO324" s="159"/>
      <c r="ANP324" s="159"/>
      <c r="ANQ324" s="159"/>
      <c r="ANR324" s="159"/>
      <c r="ANS324" s="159"/>
      <c r="ANT324" s="159"/>
      <c r="ANU324" s="159"/>
      <c r="ANV324" s="159"/>
      <c r="ANW324" s="159"/>
      <c r="ANX324" s="159"/>
      <c r="ANY324" s="159"/>
      <c r="ANZ324" s="159"/>
      <c r="AOA324" s="159"/>
      <c r="AOB324" s="159"/>
      <c r="AOC324" s="159"/>
      <c r="AOD324" s="159"/>
      <c r="AOE324" s="159"/>
      <c r="AOF324" s="159"/>
      <c r="AOG324" s="159"/>
      <c r="AOH324" s="159"/>
      <c r="AOI324" s="159"/>
      <c r="AOJ324" s="159"/>
      <c r="AOK324" s="159"/>
      <c r="AOL324" s="159"/>
      <c r="AOM324" s="159"/>
      <c r="AON324" s="159"/>
      <c r="AOO324" s="159"/>
      <c r="AOP324" s="159"/>
      <c r="AOQ324" s="159"/>
      <c r="AOR324" s="159"/>
      <c r="AOS324" s="159"/>
      <c r="AOT324" s="159"/>
      <c r="AOU324" s="159"/>
      <c r="AOV324" s="159"/>
      <c r="AOW324" s="159"/>
      <c r="AOX324" s="159"/>
      <c r="AOY324" s="159"/>
      <c r="AOZ324" s="159"/>
      <c r="APA324" s="159"/>
      <c r="APB324" s="159"/>
      <c r="APC324" s="159"/>
      <c r="APD324" s="159"/>
      <c r="APE324" s="159"/>
      <c r="APF324" s="159"/>
      <c r="APG324" s="159"/>
      <c r="APH324" s="159"/>
      <c r="API324" s="159"/>
      <c r="APJ324" s="159"/>
      <c r="APK324" s="159"/>
      <c r="APL324" s="159"/>
      <c r="APM324" s="159"/>
      <c r="APN324" s="159"/>
      <c r="APO324" s="159"/>
      <c r="APP324" s="159"/>
      <c r="APQ324" s="159"/>
      <c r="APR324" s="159"/>
      <c r="APS324" s="159"/>
      <c r="APT324" s="159"/>
      <c r="APU324" s="159"/>
      <c r="APV324" s="159"/>
      <c r="APW324" s="159"/>
      <c r="APX324" s="159"/>
      <c r="APY324" s="159"/>
      <c r="APZ324" s="159"/>
      <c r="AQA324" s="159"/>
      <c r="AQB324" s="159"/>
      <c r="AQC324" s="159"/>
      <c r="AQD324" s="159"/>
      <c r="AQE324" s="159"/>
      <c r="AQF324" s="159"/>
      <c r="AQG324" s="159"/>
      <c r="AQH324" s="159"/>
      <c r="AQI324" s="159"/>
      <c r="AQJ324" s="159"/>
      <c r="AQK324" s="159"/>
      <c r="AQL324" s="159"/>
      <c r="AQM324" s="159"/>
      <c r="AQN324" s="159"/>
      <c r="AQO324" s="159"/>
      <c r="AQP324" s="159"/>
      <c r="AQQ324" s="159"/>
      <c r="AQR324" s="159"/>
      <c r="AQS324" s="159"/>
      <c r="AQT324" s="159"/>
      <c r="AQU324" s="159"/>
      <c r="AQV324" s="159"/>
      <c r="AQW324" s="159"/>
      <c r="AQX324" s="159"/>
      <c r="AQY324" s="159"/>
      <c r="AQZ324" s="159"/>
      <c r="ARA324" s="159"/>
      <c r="ARB324" s="159"/>
      <c r="ARC324" s="159"/>
      <c r="ARD324" s="159"/>
      <c r="ARE324" s="159"/>
      <c r="ARF324" s="159"/>
      <c r="ARG324" s="159"/>
      <c r="ARH324" s="159"/>
      <c r="ARI324" s="159"/>
      <c r="ARJ324" s="159"/>
      <c r="ARK324" s="159"/>
      <c r="ARL324" s="159"/>
      <c r="ARM324" s="159"/>
      <c r="ARN324" s="159"/>
      <c r="ARO324" s="159"/>
      <c r="ARP324" s="159"/>
      <c r="ARQ324" s="159"/>
      <c r="ARR324" s="159"/>
      <c r="ARS324" s="159"/>
      <c r="ART324" s="159"/>
      <c r="ARU324" s="159"/>
      <c r="ARV324" s="159"/>
      <c r="ARW324" s="159"/>
      <c r="ARX324" s="159"/>
      <c r="ARY324" s="159"/>
      <c r="ARZ324" s="159"/>
      <c r="ASA324" s="159"/>
      <c r="ASB324" s="159"/>
      <c r="ASC324" s="159"/>
      <c r="ASD324" s="159"/>
      <c r="ASE324" s="159"/>
      <c r="ASF324" s="159"/>
      <c r="ASG324" s="159"/>
      <c r="ASH324" s="159"/>
      <c r="ASI324" s="159"/>
      <c r="ASJ324" s="159"/>
      <c r="ASK324" s="159"/>
      <c r="ASL324" s="159"/>
      <c r="ASM324" s="159"/>
      <c r="ASN324" s="159"/>
      <c r="ASO324" s="159"/>
      <c r="ASP324" s="159"/>
      <c r="ASQ324" s="159"/>
      <c r="ASR324" s="159"/>
      <c r="ASS324" s="159"/>
      <c r="AST324" s="159"/>
      <c r="ASU324" s="159"/>
      <c r="ASV324" s="159"/>
      <c r="ASW324" s="159"/>
      <c r="ASX324" s="159"/>
      <c r="ASY324" s="159"/>
      <c r="ASZ324" s="159"/>
      <c r="ATA324" s="159"/>
      <c r="ATB324" s="159"/>
      <c r="ATC324" s="159"/>
      <c r="ATD324" s="159"/>
      <c r="ATE324" s="159"/>
      <c r="ATF324" s="159"/>
      <c r="ATG324" s="159"/>
      <c r="ATH324" s="159"/>
      <c r="ATI324" s="159"/>
      <c r="ATJ324" s="159"/>
      <c r="ATK324" s="159"/>
      <c r="ATL324" s="159"/>
      <c r="ATM324" s="159"/>
      <c r="ATN324" s="159"/>
      <c r="ATO324" s="159"/>
      <c r="ATP324" s="159"/>
      <c r="ATQ324" s="159"/>
      <c r="ATR324" s="159"/>
      <c r="ATS324" s="159"/>
      <c r="ATT324" s="159"/>
      <c r="ATU324" s="159"/>
      <c r="ATV324" s="159"/>
      <c r="ATW324" s="159"/>
      <c r="ATX324" s="159"/>
      <c r="ATY324" s="159"/>
      <c r="ATZ324" s="159"/>
      <c r="AUA324" s="159"/>
      <c r="AUB324" s="159"/>
      <c r="AUC324" s="159"/>
      <c r="AUD324" s="159"/>
      <c r="AUE324" s="159"/>
      <c r="AUF324" s="159"/>
      <c r="AUG324" s="159"/>
      <c r="AUH324" s="159"/>
      <c r="AUI324" s="159"/>
      <c r="AUJ324" s="159"/>
      <c r="AUK324" s="159"/>
      <c r="AUL324" s="159"/>
      <c r="AUM324" s="159"/>
      <c r="AUN324" s="159"/>
      <c r="AUO324" s="159"/>
      <c r="AUP324" s="159"/>
      <c r="AUQ324" s="159"/>
      <c r="AUR324" s="159"/>
      <c r="AUS324" s="159"/>
      <c r="AUT324" s="159"/>
      <c r="AUU324" s="159"/>
      <c r="AUV324" s="159"/>
      <c r="AUW324" s="159"/>
      <c r="AUX324" s="159"/>
      <c r="AUY324" s="159"/>
      <c r="AUZ324" s="159"/>
      <c r="AVA324" s="159"/>
      <c r="AVB324" s="159"/>
      <c r="AVC324" s="159"/>
      <c r="AVD324" s="159"/>
      <c r="AVE324" s="159"/>
      <c r="AVF324" s="159"/>
      <c r="AVG324" s="159"/>
      <c r="AVH324" s="159"/>
      <c r="AVI324" s="159"/>
      <c r="AVJ324" s="159"/>
      <c r="AVK324" s="159"/>
      <c r="AVL324" s="159"/>
      <c r="AVM324" s="159"/>
      <c r="AVN324" s="159"/>
      <c r="AVO324" s="159"/>
      <c r="AVP324" s="159"/>
      <c r="AVQ324" s="159"/>
      <c r="AVR324" s="159"/>
      <c r="AVS324" s="159"/>
      <c r="AVT324" s="159"/>
      <c r="AVU324" s="159"/>
      <c r="AVV324" s="159"/>
      <c r="AVW324" s="159"/>
      <c r="AVX324" s="159"/>
      <c r="AVY324" s="159"/>
      <c r="AVZ324" s="159"/>
      <c r="AWA324" s="159"/>
      <c r="AWB324" s="159"/>
      <c r="AWC324" s="159"/>
      <c r="AWD324" s="159"/>
      <c r="AWE324" s="159"/>
      <c r="AWF324" s="159"/>
      <c r="AWG324" s="159"/>
      <c r="AWH324" s="159"/>
      <c r="AWI324" s="159"/>
      <c r="AWJ324" s="159"/>
      <c r="AWK324" s="159"/>
      <c r="AWL324" s="159"/>
      <c r="AWM324" s="159"/>
      <c r="AWN324" s="159"/>
      <c r="AWO324" s="159"/>
      <c r="AWP324" s="159"/>
      <c r="AWQ324" s="159"/>
      <c r="AWR324" s="159"/>
      <c r="AWS324" s="159"/>
      <c r="AWT324" s="159"/>
      <c r="AWU324" s="159"/>
      <c r="AWV324" s="159"/>
      <c r="AWW324" s="159"/>
      <c r="AWX324" s="159"/>
      <c r="AWY324" s="159"/>
      <c r="AWZ324" s="159"/>
      <c r="AXA324" s="159"/>
      <c r="AXB324" s="159"/>
      <c r="AXC324" s="159"/>
      <c r="AXD324" s="159"/>
      <c r="AXE324" s="159"/>
      <c r="AXF324" s="159"/>
      <c r="AXG324" s="159"/>
      <c r="AXH324" s="159"/>
      <c r="AXI324" s="159"/>
      <c r="AXJ324" s="159"/>
      <c r="AXK324" s="159"/>
      <c r="AXL324" s="159"/>
      <c r="AXM324" s="159"/>
      <c r="AXN324" s="159"/>
      <c r="AXO324" s="159"/>
      <c r="AXP324" s="159"/>
      <c r="AXQ324" s="159"/>
      <c r="AXR324" s="159"/>
      <c r="AXS324" s="159"/>
      <c r="AXT324" s="159"/>
      <c r="AXU324" s="159"/>
      <c r="AXV324" s="159"/>
      <c r="AXW324" s="159"/>
      <c r="AXX324" s="159"/>
      <c r="AXY324" s="159"/>
      <c r="AXZ324" s="159"/>
      <c r="AYA324" s="159"/>
      <c r="AYB324" s="159"/>
      <c r="AYC324" s="159"/>
      <c r="AYD324" s="159"/>
      <c r="AYE324" s="159"/>
      <c r="AYF324" s="159"/>
      <c r="AYG324" s="159"/>
      <c r="AYH324" s="159"/>
      <c r="AYI324" s="159"/>
      <c r="AYJ324" s="159"/>
      <c r="AYK324" s="159"/>
      <c r="AYL324" s="159"/>
      <c r="AYM324" s="159"/>
      <c r="AYN324" s="159"/>
      <c r="AYO324" s="159"/>
      <c r="AYP324" s="159"/>
      <c r="AYQ324" s="159"/>
      <c r="AYR324" s="159"/>
      <c r="AYS324" s="159"/>
      <c r="AYT324" s="159"/>
      <c r="AYU324" s="159"/>
      <c r="AYV324" s="159"/>
      <c r="AYW324" s="159"/>
      <c r="AYX324" s="159"/>
      <c r="AYY324" s="159"/>
      <c r="AYZ324" s="159"/>
      <c r="AZA324" s="159"/>
      <c r="AZB324" s="159"/>
      <c r="AZC324" s="159"/>
      <c r="AZD324" s="159"/>
      <c r="AZE324" s="159"/>
      <c r="AZF324" s="159"/>
      <c r="AZG324" s="159"/>
      <c r="AZH324" s="159"/>
      <c r="AZI324" s="159"/>
      <c r="AZJ324" s="159"/>
      <c r="AZK324" s="159"/>
      <c r="AZL324" s="159"/>
      <c r="AZM324" s="159"/>
      <c r="AZN324" s="159"/>
      <c r="AZO324" s="159"/>
      <c r="AZP324" s="159"/>
      <c r="AZQ324" s="159"/>
      <c r="AZR324" s="159"/>
      <c r="AZS324" s="159"/>
      <c r="AZT324" s="159"/>
      <c r="AZU324" s="159"/>
      <c r="AZV324" s="159"/>
      <c r="AZW324" s="159"/>
      <c r="AZX324" s="159"/>
      <c r="AZY324" s="159"/>
      <c r="AZZ324" s="159"/>
      <c r="BAA324" s="159"/>
      <c r="BAB324" s="159"/>
      <c r="BAC324" s="159"/>
      <c r="BAD324" s="159"/>
      <c r="BAE324" s="159"/>
      <c r="BAF324" s="159"/>
      <c r="BAG324" s="159"/>
      <c r="BAH324" s="159"/>
      <c r="BAI324" s="159"/>
      <c r="BAJ324" s="159"/>
      <c r="BAK324" s="159"/>
      <c r="BAL324" s="159"/>
      <c r="BAM324" s="159"/>
      <c r="BAN324" s="159"/>
      <c r="BAO324" s="159"/>
      <c r="BAP324" s="159"/>
      <c r="BAQ324" s="159"/>
      <c r="BAR324" s="159"/>
      <c r="BAS324" s="159"/>
      <c r="BAT324" s="159"/>
      <c r="BAU324" s="159"/>
      <c r="BAV324" s="159"/>
      <c r="BAW324" s="159"/>
      <c r="BAX324" s="159"/>
      <c r="BAY324" s="159"/>
      <c r="BAZ324" s="159"/>
      <c r="BBA324" s="159"/>
      <c r="BBB324" s="159"/>
      <c r="BBC324" s="159"/>
      <c r="BBD324" s="159"/>
      <c r="BBE324" s="159"/>
      <c r="BBF324" s="159"/>
      <c r="BBG324" s="159"/>
      <c r="BBH324" s="159"/>
      <c r="BBI324" s="159"/>
      <c r="BBJ324" s="159"/>
      <c r="BBK324" s="159"/>
      <c r="BBL324" s="159"/>
      <c r="BBM324" s="159"/>
      <c r="BBN324" s="159"/>
      <c r="BBO324" s="159"/>
      <c r="BBP324" s="159"/>
      <c r="BBQ324" s="159"/>
      <c r="BBR324" s="159"/>
      <c r="BBS324" s="159"/>
      <c r="BBT324" s="159"/>
      <c r="BBU324" s="159"/>
      <c r="BBV324" s="159"/>
      <c r="BBW324" s="159"/>
      <c r="BBX324" s="159"/>
      <c r="BBY324" s="159"/>
      <c r="BBZ324" s="159"/>
      <c r="BCA324" s="159"/>
      <c r="BCB324" s="159"/>
      <c r="BCC324" s="159"/>
      <c r="BCD324" s="159"/>
      <c r="BCE324" s="159"/>
      <c r="BCF324" s="159"/>
      <c r="BCG324" s="159"/>
      <c r="BCH324" s="159"/>
      <c r="BCI324" s="159"/>
      <c r="BCJ324" s="159"/>
      <c r="BCK324" s="159"/>
      <c r="BCL324" s="159"/>
      <c r="BCM324" s="159"/>
      <c r="BCN324" s="159"/>
      <c r="BCO324" s="159"/>
      <c r="BCP324" s="159"/>
      <c r="BCQ324" s="159"/>
      <c r="BCR324" s="159"/>
      <c r="BCS324" s="159"/>
      <c r="BCT324" s="159"/>
      <c r="BCU324" s="159"/>
      <c r="BCV324" s="159"/>
      <c r="BCW324" s="159"/>
      <c r="BCX324" s="159"/>
      <c r="BCY324" s="159"/>
      <c r="BCZ324" s="159"/>
      <c r="BDA324" s="159"/>
      <c r="BDB324" s="159"/>
      <c r="BDC324" s="159"/>
      <c r="BDD324" s="159"/>
      <c r="BDE324" s="159"/>
      <c r="BDF324" s="159"/>
      <c r="BDG324" s="159"/>
      <c r="BDH324" s="159"/>
      <c r="BDI324" s="159"/>
      <c r="BDJ324" s="159"/>
      <c r="BDK324" s="159"/>
      <c r="BDL324" s="159"/>
      <c r="BDM324" s="159"/>
      <c r="BDN324" s="159"/>
      <c r="BDO324" s="159"/>
      <c r="BDP324" s="159"/>
      <c r="BDQ324" s="159"/>
      <c r="BDR324" s="159"/>
      <c r="BDS324" s="159"/>
      <c r="BDT324" s="159"/>
      <c r="BDU324" s="159"/>
      <c r="BDV324" s="159"/>
      <c r="BDW324" s="159"/>
      <c r="BDX324" s="159"/>
      <c r="BDY324" s="159"/>
      <c r="BDZ324" s="159"/>
      <c r="BEA324" s="159"/>
      <c r="BEB324" s="159"/>
      <c r="BEC324" s="159"/>
      <c r="BED324" s="159"/>
      <c r="BEE324" s="159"/>
      <c r="BEF324" s="159"/>
      <c r="BEG324" s="159"/>
      <c r="BEH324" s="159"/>
      <c r="BEI324" s="159"/>
      <c r="BEJ324" s="159"/>
      <c r="BEK324" s="159"/>
      <c r="BEL324" s="159"/>
      <c r="BEM324" s="159"/>
      <c r="BEN324" s="159"/>
      <c r="BEO324" s="159"/>
      <c r="BEP324" s="159"/>
      <c r="BEQ324" s="159"/>
      <c r="BER324" s="159"/>
      <c r="BES324" s="159"/>
      <c r="BET324" s="159"/>
      <c r="BEU324" s="159"/>
      <c r="BEV324" s="159"/>
      <c r="BEW324" s="159"/>
      <c r="BEX324" s="159"/>
      <c r="BEY324" s="159"/>
      <c r="BEZ324" s="159"/>
      <c r="BFA324" s="159"/>
      <c r="BFB324" s="159"/>
      <c r="BFC324" s="159"/>
      <c r="BFD324" s="159"/>
      <c r="BFE324" s="159"/>
      <c r="BFF324" s="159"/>
      <c r="BFG324" s="159"/>
      <c r="BFH324" s="159"/>
      <c r="BFI324" s="159"/>
      <c r="BFJ324" s="159"/>
      <c r="BFK324" s="159"/>
      <c r="BFL324" s="159"/>
      <c r="BFM324" s="159"/>
      <c r="BFN324" s="159"/>
      <c r="BFO324" s="159"/>
      <c r="BFP324" s="159"/>
      <c r="BFQ324" s="159"/>
      <c r="BFR324" s="159"/>
      <c r="BFS324" s="159"/>
      <c r="BFT324" s="159"/>
      <c r="BFU324" s="159"/>
      <c r="BFV324" s="159"/>
      <c r="BFW324" s="159"/>
      <c r="BFX324" s="159"/>
      <c r="BFY324" s="159"/>
      <c r="BFZ324" s="159"/>
      <c r="BGA324" s="159"/>
      <c r="BGB324" s="159"/>
      <c r="BGC324" s="159"/>
      <c r="BGD324" s="159"/>
      <c r="BGE324" s="159"/>
      <c r="BGF324" s="159"/>
      <c r="BGG324" s="159"/>
      <c r="BGH324" s="159"/>
      <c r="BGI324" s="159"/>
      <c r="BGJ324" s="159"/>
      <c r="BGK324" s="159"/>
      <c r="BGL324" s="159"/>
      <c r="BGM324" s="159"/>
      <c r="BGN324" s="159"/>
      <c r="BGO324" s="159"/>
      <c r="BGP324" s="159"/>
      <c r="BGQ324" s="159"/>
      <c r="BGR324" s="159"/>
      <c r="BGS324" s="159"/>
      <c r="BGT324" s="159"/>
      <c r="BGU324" s="159"/>
      <c r="BGV324" s="159"/>
      <c r="BGW324" s="159"/>
      <c r="BGX324" s="159"/>
      <c r="BGY324" s="159"/>
      <c r="BGZ324" s="159"/>
      <c r="BHA324" s="159"/>
      <c r="BHB324" s="159"/>
      <c r="BHC324" s="159"/>
      <c r="BHD324" s="159"/>
      <c r="BHE324" s="159"/>
      <c r="BHF324" s="159"/>
      <c r="BHG324" s="159"/>
      <c r="BHH324" s="159"/>
      <c r="BHI324" s="159"/>
      <c r="BHJ324" s="159"/>
      <c r="BHK324" s="159"/>
      <c r="BHL324" s="159"/>
      <c r="BHM324" s="159"/>
      <c r="BHN324" s="159"/>
      <c r="BHO324" s="159"/>
      <c r="BHP324" s="159"/>
      <c r="BHQ324" s="159"/>
      <c r="BHR324" s="159"/>
      <c r="BHS324" s="159"/>
      <c r="BHT324" s="159"/>
      <c r="BHU324" s="159"/>
      <c r="BHV324" s="159"/>
      <c r="BHW324" s="159"/>
      <c r="BHX324" s="159"/>
      <c r="BHY324" s="159"/>
      <c r="BHZ324" s="159"/>
      <c r="BIA324" s="159"/>
      <c r="BIB324" s="159"/>
      <c r="BIC324" s="159"/>
      <c r="BID324" s="159"/>
      <c r="BIE324" s="159"/>
      <c r="BIF324" s="159"/>
      <c r="BIG324" s="159"/>
      <c r="BIH324" s="159"/>
      <c r="BII324" s="159"/>
      <c r="BIJ324" s="159"/>
      <c r="BIK324" s="159"/>
      <c r="BIL324" s="159"/>
      <c r="BIM324" s="159"/>
      <c r="BIN324" s="159"/>
      <c r="BIO324" s="159"/>
      <c r="BIP324" s="159"/>
      <c r="BIQ324" s="159"/>
      <c r="BIR324" s="159"/>
      <c r="BIS324" s="159"/>
      <c r="BIT324" s="159"/>
      <c r="BIU324" s="159"/>
      <c r="BIV324" s="159"/>
      <c r="BIW324" s="159"/>
      <c r="BIX324" s="159"/>
      <c r="BIY324" s="159"/>
      <c r="BIZ324" s="159"/>
      <c r="BJA324" s="159"/>
      <c r="BJB324" s="159"/>
      <c r="BJC324" s="159"/>
      <c r="BJD324" s="159"/>
      <c r="BJE324" s="159"/>
      <c r="BJF324" s="159"/>
      <c r="BJG324" s="159"/>
      <c r="BJH324" s="159"/>
      <c r="BJI324" s="159"/>
      <c r="BJJ324" s="159"/>
      <c r="BJK324" s="159"/>
      <c r="BJL324" s="159"/>
      <c r="BJM324" s="159"/>
      <c r="BJN324" s="159"/>
      <c r="BJO324" s="159"/>
      <c r="BJP324" s="159"/>
      <c r="BJQ324" s="159"/>
      <c r="BJR324" s="159"/>
      <c r="BJS324" s="159"/>
      <c r="BJT324" s="159"/>
      <c r="BJU324" s="159"/>
      <c r="BJV324" s="159"/>
      <c r="BJW324" s="159"/>
      <c r="BJX324" s="159"/>
      <c r="BJY324" s="159"/>
      <c r="BJZ324" s="159"/>
      <c r="BKA324" s="159"/>
      <c r="BKB324" s="159"/>
      <c r="BKC324" s="159"/>
      <c r="BKD324" s="159"/>
      <c r="BKE324" s="159"/>
      <c r="BKF324" s="159"/>
      <c r="BKG324" s="159"/>
      <c r="BKH324" s="159"/>
      <c r="BKI324" s="159"/>
      <c r="BKJ324" s="159"/>
      <c r="BKK324" s="159"/>
      <c r="BKL324" s="159"/>
      <c r="BKM324" s="159"/>
      <c r="BKN324" s="159"/>
      <c r="BKO324" s="159"/>
      <c r="BKP324" s="159"/>
      <c r="BKQ324" s="159"/>
      <c r="BKR324" s="159"/>
      <c r="BKS324" s="159"/>
      <c r="BKT324" s="159"/>
      <c r="BKU324" s="159"/>
      <c r="BKV324" s="159"/>
      <c r="BKW324" s="159"/>
      <c r="BKX324" s="159"/>
      <c r="BKY324" s="159"/>
      <c r="BKZ324" s="159"/>
      <c r="BLA324" s="159"/>
      <c r="BLB324" s="159"/>
      <c r="BLC324" s="159"/>
      <c r="BLD324" s="159"/>
      <c r="BLE324" s="159"/>
      <c r="BLF324" s="159"/>
      <c r="BLG324" s="159"/>
      <c r="BLH324" s="159"/>
      <c r="BLI324" s="159"/>
      <c r="BLJ324" s="159"/>
      <c r="BLK324" s="159"/>
      <c r="BLL324" s="159"/>
      <c r="BLM324" s="159"/>
      <c r="BLN324" s="159"/>
      <c r="BLO324" s="159"/>
      <c r="BLP324" s="159"/>
      <c r="BLQ324" s="159"/>
      <c r="BLR324" s="159"/>
      <c r="BLS324" s="159"/>
      <c r="BLT324" s="159"/>
      <c r="BLU324" s="159"/>
      <c r="BLV324" s="159"/>
      <c r="BLW324" s="159"/>
      <c r="BLX324" s="159"/>
      <c r="BLY324" s="159"/>
      <c r="BLZ324" s="159"/>
      <c r="BMA324" s="159"/>
      <c r="BMB324" s="159"/>
      <c r="BMC324" s="159"/>
      <c r="BMD324" s="159"/>
      <c r="BME324" s="159"/>
      <c r="BMF324" s="159"/>
      <c r="BMG324" s="159"/>
      <c r="BMH324" s="159"/>
      <c r="BMI324" s="159"/>
      <c r="BMJ324" s="159"/>
      <c r="BMK324" s="159"/>
      <c r="BML324" s="159"/>
      <c r="BMM324" s="159"/>
      <c r="BMN324" s="159"/>
      <c r="BMO324" s="159"/>
      <c r="BMP324" s="159"/>
      <c r="BMQ324" s="159"/>
      <c r="BMR324" s="159"/>
      <c r="BMS324" s="159"/>
      <c r="BMT324" s="159"/>
      <c r="BMU324" s="159"/>
      <c r="BMV324" s="159"/>
      <c r="BMW324" s="159"/>
      <c r="BMX324" s="159"/>
      <c r="BMY324" s="159"/>
      <c r="BMZ324" s="159"/>
      <c r="BNA324" s="159"/>
      <c r="BNB324" s="159"/>
      <c r="BNC324" s="159"/>
      <c r="BND324" s="159"/>
      <c r="BNE324" s="159"/>
      <c r="BNF324" s="159"/>
      <c r="BNG324" s="159"/>
      <c r="BNH324" s="159"/>
      <c r="BNI324" s="159"/>
      <c r="BNJ324" s="159"/>
      <c r="BNK324" s="159"/>
      <c r="BNL324" s="159"/>
      <c r="BNM324" s="159"/>
      <c r="BNN324" s="159"/>
      <c r="BNO324" s="159"/>
      <c r="BNP324" s="159"/>
      <c r="BNQ324" s="159"/>
      <c r="BNR324" s="159"/>
      <c r="BNS324" s="159"/>
      <c r="BNT324" s="159"/>
      <c r="BNU324" s="159"/>
      <c r="BNV324" s="159"/>
      <c r="BNW324" s="159"/>
      <c r="BNX324" s="159"/>
      <c r="BNY324" s="159"/>
      <c r="BNZ324" s="159"/>
      <c r="BOA324" s="159"/>
      <c r="BOB324" s="159"/>
      <c r="BOC324" s="159"/>
      <c r="BOD324" s="159"/>
      <c r="BOE324" s="159"/>
      <c r="BOF324" s="159"/>
      <c r="BOG324" s="159"/>
      <c r="BOH324" s="159"/>
      <c r="BOI324" s="159"/>
      <c r="BOJ324" s="159"/>
      <c r="BOK324" s="159"/>
      <c r="BOL324" s="159"/>
      <c r="BOM324" s="159"/>
      <c r="BON324" s="159"/>
      <c r="BOO324" s="159"/>
      <c r="BOP324" s="159"/>
      <c r="BOQ324" s="159"/>
      <c r="BOR324" s="159"/>
      <c r="BOS324" s="159"/>
      <c r="BOT324" s="159"/>
      <c r="BOU324" s="159"/>
      <c r="BOV324" s="159"/>
      <c r="BOW324" s="159"/>
      <c r="BOX324" s="159"/>
      <c r="BOY324" s="159"/>
      <c r="BOZ324" s="159"/>
      <c r="BPA324" s="159"/>
      <c r="BPB324" s="159"/>
      <c r="BPC324" s="159"/>
      <c r="BPD324" s="159"/>
      <c r="BPE324" s="159"/>
      <c r="BPF324" s="159"/>
      <c r="BPG324" s="159"/>
      <c r="BPH324" s="159"/>
      <c r="BPI324" s="159"/>
      <c r="BPJ324" s="159"/>
      <c r="BPK324" s="159"/>
      <c r="BPL324" s="159"/>
      <c r="BPM324" s="159"/>
      <c r="BPN324" s="159"/>
      <c r="BPO324" s="159"/>
      <c r="BPP324" s="159"/>
      <c r="BPQ324" s="159"/>
      <c r="BPR324" s="159"/>
      <c r="BPS324" s="159"/>
      <c r="BPT324" s="159"/>
      <c r="BPU324" s="159"/>
      <c r="BPV324" s="159"/>
      <c r="BPW324" s="159"/>
      <c r="BPX324" s="159"/>
      <c r="BPY324" s="159"/>
      <c r="BPZ324" s="159"/>
      <c r="BQA324" s="159"/>
      <c r="BQB324" s="159"/>
      <c r="BQC324" s="159"/>
      <c r="BQD324" s="159"/>
      <c r="BQE324" s="159"/>
      <c r="BQF324" s="159"/>
      <c r="BQG324" s="159"/>
      <c r="BQH324" s="159"/>
      <c r="BQI324" s="159"/>
      <c r="BQJ324" s="159"/>
      <c r="BQK324" s="159"/>
      <c r="BQL324" s="159"/>
      <c r="BQM324" s="159"/>
      <c r="BQN324" s="159"/>
      <c r="BQO324" s="159"/>
      <c r="BQP324" s="159"/>
      <c r="BQQ324" s="159"/>
      <c r="BQR324" s="159"/>
      <c r="BQS324" s="159"/>
      <c r="BQT324" s="159"/>
      <c r="BQU324" s="159"/>
      <c r="BQV324" s="159"/>
      <c r="BQW324" s="159"/>
      <c r="BQX324" s="159"/>
      <c r="BQY324" s="159"/>
      <c r="BQZ324" s="159"/>
      <c r="BRA324" s="159"/>
      <c r="BRB324" s="159"/>
      <c r="BRC324" s="159"/>
      <c r="BRD324" s="159"/>
      <c r="BRE324" s="159"/>
      <c r="BRF324" s="159"/>
      <c r="BRG324" s="159"/>
      <c r="BRH324" s="159"/>
      <c r="BRI324" s="159"/>
      <c r="BRJ324" s="159"/>
      <c r="BRK324" s="159"/>
      <c r="BRL324" s="159"/>
      <c r="BRM324" s="159"/>
      <c r="BRN324" s="159"/>
      <c r="BRO324" s="159"/>
      <c r="BRP324" s="159"/>
      <c r="BRQ324" s="159"/>
      <c r="BRR324" s="159"/>
      <c r="BRS324" s="159"/>
      <c r="BRT324" s="159"/>
      <c r="BRU324" s="159"/>
      <c r="BRV324" s="159"/>
      <c r="BRW324" s="159"/>
      <c r="BRX324" s="159"/>
      <c r="BRY324" s="159"/>
      <c r="BRZ324" s="159"/>
      <c r="BSA324" s="159"/>
      <c r="BSB324" s="159"/>
      <c r="BSC324" s="159"/>
      <c r="BSD324" s="159"/>
      <c r="BSE324" s="159"/>
      <c r="BSF324" s="159"/>
      <c r="BSG324" s="159"/>
      <c r="BSH324" s="159"/>
      <c r="BSI324" s="159"/>
      <c r="BSJ324" s="159"/>
      <c r="BSK324" s="159"/>
      <c r="BSL324" s="159"/>
      <c r="BSM324" s="159"/>
      <c r="BSN324" s="159"/>
      <c r="BSO324" s="159"/>
      <c r="BSP324" s="159"/>
      <c r="BSQ324" s="159"/>
      <c r="BSR324" s="159"/>
      <c r="BSS324" s="159"/>
      <c r="BST324" s="159"/>
      <c r="BSU324" s="159"/>
      <c r="BSV324" s="159"/>
      <c r="BSW324" s="159"/>
      <c r="BSX324" s="159"/>
      <c r="BSY324" s="159"/>
      <c r="BSZ324" s="159"/>
      <c r="BTA324" s="159"/>
      <c r="BTB324" s="159"/>
      <c r="BTC324" s="159"/>
      <c r="BTD324" s="159"/>
      <c r="BTE324" s="159"/>
      <c r="BTF324" s="159"/>
      <c r="BTG324" s="159"/>
      <c r="BTH324" s="159"/>
      <c r="BTI324" s="159"/>
      <c r="BTJ324" s="159"/>
      <c r="BTK324" s="159"/>
      <c r="BTL324" s="159"/>
      <c r="BTM324" s="159"/>
      <c r="BTN324" s="159"/>
      <c r="BTO324" s="159"/>
      <c r="BTP324" s="159"/>
      <c r="BTQ324" s="159"/>
      <c r="BTR324" s="159"/>
      <c r="BTS324" s="159"/>
      <c r="BTT324" s="159"/>
      <c r="BTU324" s="159"/>
      <c r="BTV324" s="159"/>
      <c r="BTW324" s="159"/>
      <c r="BTX324" s="159"/>
      <c r="BTY324" s="159"/>
      <c r="BTZ324" s="159"/>
      <c r="BUA324" s="159"/>
      <c r="BUB324" s="159"/>
      <c r="BUC324" s="159"/>
      <c r="BUD324" s="159"/>
      <c r="BUE324" s="159"/>
      <c r="BUF324" s="159"/>
      <c r="BUG324" s="159"/>
      <c r="BUH324" s="159"/>
      <c r="BUI324" s="159"/>
      <c r="BUJ324" s="159"/>
      <c r="BUK324" s="159"/>
      <c r="BUL324" s="159"/>
      <c r="BUM324" s="159"/>
      <c r="BUN324" s="159"/>
      <c r="BUO324" s="159"/>
      <c r="BUP324" s="159"/>
      <c r="BUQ324" s="159"/>
      <c r="BUR324" s="159"/>
      <c r="BUS324" s="159"/>
      <c r="BUT324" s="159"/>
      <c r="BUU324" s="159"/>
      <c r="BUV324" s="159"/>
      <c r="BUW324" s="159"/>
      <c r="BUX324" s="159"/>
      <c r="BUY324" s="159"/>
      <c r="BUZ324" s="159"/>
      <c r="BVA324" s="159"/>
      <c r="BVB324" s="159"/>
      <c r="BVC324" s="159"/>
      <c r="BVD324" s="159"/>
      <c r="BVE324" s="159"/>
      <c r="BVF324" s="159"/>
      <c r="BVG324" s="159"/>
      <c r="BVH324" s="159"/>
      <c r="BVI324" s="159"/>
      <c r="BVJ324" s="159"/>
      <c r="BVK324" s="159"/>
      <c r="BVL324" s="159"/>
      <c r="BVM324" s="159"/>
      <c r="BVN324" s="159"/>
      <c r="BVO324" s="159"/>
      <c r="BVP324" s="159"/>
      <c r="BVQ324" s="159"/>
      <c r="BVR324" s="159"/>
      <c r="BVS324" s="159"/>
      <c r="BVT324" s="159"/>
      <c r="BVU324" s="159"/>
      <c r="BVV324" s="159"/>
      <c r="BVW324" s="159"/>
      <c r="BVX324" s="159"/>
      <c r="BVY324" s="159"/>
      <c r="BVZ324" s="159"/>
      <c r="BWA324" s="159"/>
      <c r="BWB324" s="159"/>
      <c r="BWC324" s="159"/>
      <c r="BWD324" s="159"/>
      <c r="BWE324" s="159"/>
      <c r="BWF324" s="159"/>
      <c r="BWG324" s="159"/>
      <c r="BWH324" s="159"/>
      <c r="BWI324" s="159"/>
      <c r="BWJ324" s="159"/>
      <c r="BWK324" s="159"/>
      <c r="BWL324" s="159"/>
      <c r="BWM324" s="159"/>
      <c r="BWN324" s="159"/>
      <c r="BWO324" s="159"/>
      <c r="BWP324" s="159"/>
      <c r="BWQ324" s="159"/>
      <c r="BWR324" s="159"/>
      <c r="BWS324" s="159"/>
      <c r="BWT324" s="159"/>
      <c r="BWU324" s="159"/>
      <c r="BWV324" s="159"/>
      <c r="BWW324" s="159"/>
      <c r="BWX324" s="159"/>
      <c r="BWY324" s="159"/>
      <c r="BWZ324" s="159"/>
      <c r="BXA324" s="159"/>
      <c r="BXB324" s="159"/>
      <c r="BXC324" s="159"/>
      <c r="BXD324" s="159"/>
      <c r="BXE324" s="159"/>
      <c r="BXF324" s="159"/>
      <c r="BXG324" s="159"/>
      <c r="BXH324" s="159"/>
      <c r="BXI324" s="159"/>
      <c r="BXJ324" s="159"/>
      <c r="BXK324" s="159"/>
      <c r="BXL324" s="159"/>
      <c r="BXM324" s="159"/>
      <c r="BXN324" s="159"/>
      <c r="BXO324" s="159"/>
      <c r="BXP324" s="159"/>
      <c r="BXQ324" s="159"/>
      <c r="BXR324" s="159"/>
      <c r="BXS324" s="159"/>
      <c r="BXT324" s="159"/>
      <c r="BXU324" s="159"/>
      <c r="BXV324" s="159"/>
      <c r="BXW324" s="159"/>
      <c r="BXX324" s="159"/>
      <c r="BXY324" s="159"/>
      <c r="BXZ324" s="159"/>
      <c r="BYA324" s="159"/>
      <c r="BYB324" s="159"/>
      <c r="BYC324" s="159"/>
      <c r="BYD324" s="159"/>
      <c r="BYE324" s="159"/>
      <c r="BYF324" s="159"/>
      <c r="BYG324" s="159"/>
      <c r="BYH324" s="159"/>
      <c r="BYI324" s="159"/>
      <c r="BYJ324" s="159"/>
      <c r="BYK324" s="159"/>
      <c r="BYL324" s="159"/>
      <c r="BYM324" s="159"/>
      <c r="BYN324" s="159"/>
      <c r="BYO324" s="159"/>
      <c r="BYP324" s="159"/>
      <c r="BYQ324" s="159"/>
      <c r="BYR324" s="159"/>
      <c r="BYS324" s="159"/>
      <c r="BYT324" s="159"/>
      <c r="BYU324" s="159"/>
      <c r="BYV324" s="159"/>
      <c r="BYW324" s="159"/>
      <c r="BYX324" s="159"/>
      <c r="BYY324" s="159"/>
      <c r="BYZ324" s="159"/>
      <c r="BZA324" s="159"/>
      <c r="BZB324" s="159"/>
      <c r="BZC324" s="159"/>
      <c r="BZD324" s="159"/>
      <c r="BZE324" s="159"/>
      <c r="BZF324" s="159"/>
      <c r="BZG324" s="159"/>
      <c r="BZH324" s="159"/>
      <c r="BZI324" s="159"/>
      <c r="BZJ324" s="159"/>
      <c r="BZK324" s="159"/>
      <c r="BZL324" s="159"/>
      <c r="BZM324" s="159"/>
      <c r="BZN324" s="159"/>
      <c r="BZO324" s="159"/>
      <c r="BZP324" s="159"/>
      <c r="BZQ324" s="159"/>
      <c r="BZR324" s="159"/>
      <c r="BZS324" s="159"/>
      <c r="BZT324" s="159"/>
      <c r="BZU324" s="159"/>
      <c r="BZV324" s="159"/>
      <c r="BZW324" s="159"/>
      <c r="BZX324" s="159"/>
      <c r="BZY324" s="159"/>
      <c r="BZZ324" s="159"/>
      <c r="CAA324" s="159"/>
      <c r="CAB324" s="159"/>
      <c r="CAC324" s="159"/>
      <c r="CAD324" s="159"/>
      <c r="CAE324" s="159"/>
      <c r="CAF324" s="159"/>
      <c r="CAG324" s="159"/>
      <c r="CAH324" s="159"/>
      <c r="CAI324" s="159"/>
      <c r="CAJ324" s="159"/>
      <c r="CAK324" s="159"/>
      <c r="CAL324" s="159"/>
      <c r="CAM324" s="159"/>
      <c r="CAN324" s="159"/>
      <c r="CAO324" s="159"/>
      <c r="CAP324" s="159"/>
      <c r="CAQ324" s="159"/>
      <c r="CAR324" s="159"/>
      <c r="CAS324" s="159"/>
      <c r="CAT324" s="159"/>
      <c r="CAU324" s="159"/>
      <c r="CAV324" s="159"/>
      <c r="CAW324" s="159"/>
      <c r="CAX324" s="159"/>
      <c r="CAY324" s="159"/>
      <c r="CAZ324" s="159"/>
      <c r="CBA324" s="159"/>
      <c r="CBB324" s="159"/>
      <c r="CBC324" s="159"/>
      <c r="CBD324" s="159"/>
      <c r="CBE324" s="159"/>
      <c r="CBF324" s="159"/>
      <c r="CBG324" s="159"/>
      <c r="CBH324" s="159"/>
      <c r="CBI324" s="159"/>
      <c r="CBJ324" s="159"/>
      <c r="CBK324" s="159"/>
      <c r="CBL324" s="159"/>
      <c r="CBM324" s="159"/>
      <c r="CBN324" s="159"/>
      <c r="CBO324" s="159"/>
      <c r="CBP324" s="159"/>
      <c r="CBQ324" s="159"/>
      <c r="CBR324" s="159"/>
      <c r="CBS324" s="159"/>
      <c r="CBT324" s="159"/>
      <c r="CBU324" s="159"/>
      <c r="CBV324" s="159"/>
      <c r="CBW324" s="159"/>
      <c r="CBX324" s="159"/>
      <c r="CBY324" s="159"/>
      <c r="CBZ324" s="159"/>
      <c r="CCA324" s="159"/>
      <c r="CCB324" s="159"/>
      <c r="CCC324" s="159"/>
      <c r="CCD324" s="159"/>
      <c r="CCE324" s="159"/>
      <c r="CCF324" s="159"/>
      <c r="CCG324" s="159"/>
      <c r="CCH324" s="159"/>
      <c r="CCI324" s="159"/>
      <c r="CCJ324" s="159"/>
      <c r="CCK324" s="159"/>
      <c r="CCL324" s="159"/>
      <c r="CCM324" s="159"/>
      <c r="CCN324" s="159"/>
      <c r="CCO324" s="159"/>
      <c r="CCP324" s="159"/>
      <c r="CCQ324" s="159"/>
      <c r="CCR324" s="159"/>
      <c r="CCS324" s="159"/>
      <c r="CCT324" s="159"/>
      <c r="CCU324" s="159"/>
      <c r="CCV324" s="159"/>
      <c r="CCW324" s="159"/>
      <c r="CCX324" s="159"/>
      <c r="CCY324" s="159"/>
      <c r="CCZ324" s="159"/>
      <c r="CDA324" s="159"/>
      <c r="CDB324" s="159"/>
      <c r="CDC324" s="159"/>
      <c r="CDD324" s="159"/>
      <c r="CDE324" s="159"/>
      <c r="CDF324" s="159"/>
      <c r="CDG324" s="159"/>
      <c r="CDH324" s="159"/>
      <c r="CDI324" s="159"/>
      <c r="CDJ324" s="159"/>
      <c r="CDK324" s="159"/>
      <c r="CDL324" s="159"/>
      <c r="CDM324" s="159"/>
      <c r="CDN324" s="159"/>
      <c r="CDO324" s="159"/>
      <c r="CDP324" s="159"/>
      <c r="CDQ324" s="159"/>
      <c r="CDR324" s="159"/>
      <c r="CDS324" s="159"/>
      <c r="CDT324" s="159"/>
      <c r="CDU324" s="159"/>
      <c r="CDV324" s="159"/>
      <c r="CDW324" s="159"/>
      <c r="CDX324" s="159"/>
      <c r="CDY324" s="159"/>
      <c r="CDZ324" s="159"/>
      <c r="CEA324" s="159"/>
      <c r="CEB324" s="159"/>
      <c r="CEC324" s="159"/>
      <c r="CED324" s="159"/>
      <c r="CEE324" s="159"/>
      <c r="CEF324" s="159"/>
      <c r="CEG324" s="159"/>
      <c r="CEH324" s="159"/>
      <c r="CEI324" s="159"/>
      <c r="CEJ324" s="159"/>
      <c r="CEK324" s="159"/>
      <c r="CEL324" s="159"/>
      <c r="CEM324" s="159"/>
      <c r="CEN324" s="159"/>
      <c r="CEO324" s="159"/>
      <c r="CEP324" s="159"/>
      <c r="CEQ324" s="159"/>
      <c r="CER324" s="159"/>
      <c r="CES324" s="159"/>
      <c r="CET324" s="159"/>
      <c r="CEU324" s="159"/>
      <c r="CEV324" s="159"/>
      <c r="CEW324" s="159"/>
      <c r="CEX324" s="159"/>
      <c r="CEY324" s="159"/>
      <c r="CEZ324" s="159"/>
      <c r="CFA324" s="159"/>
      <c r="CFB324" s="159"/>
      <c r="CFC324" s="159"/>
      <c r="CFD324" s="159"/>
      <c r="CFE324" s="159"/>
      <c r="CFF324" s="159"/>
      <c r="CFG324" s="159"/>
      <c r="CFH324" s="159"/>
      <c r="CFI324" s="159"/>
      <c r="CFJ324" s="159"/>
      <c r="CFK324" s="159"/>
      <c r="CFL324" s="159"/>
      <c r="CFM324" s="159"/>
      <c r="CFN324" s="159"/>
      <c r="CFO324" s="159"/>
      <c r="CFP324" s="159"/>
      <c r="CFQ324" s="159"/>
      <c r="CFR324" s="159"/>
      <c r="CFS324" s="159"/>
      <c r="CFT324" s="159"/>
      <c r="CFU324" s="159"/>
      <c r="CFV324" s="159"/>
      <c r="CFW324" s="159"/>
      <c r="CFX324" s="159"/>
      <c r="CFY324" s="159"/>
      <c r="CFZ324" s="159"/>
      <c r="CGA324" s="159"/>
      <c r="CGB324" s="159"/>
      <c r="CGC324" s="159"/>
      <c r="CGD324" s="159"/>
      <c r="CGE324" s="159"/>
      <c r="CGF324" s="159"/>
      <c r="CGG324" s="159"/>
      <c r="CGH324" s="159"/>
      <c r="CGI324" s="159"/>
      <c r="CGJ324" s="159"/>
      <c r="CGK324" s="159"/>
      <c r="CGL324" s="159"/>
      <c r="CGM324" s="159"/>
      <c r="CGN324" s="159"/>
      <c r="CGO324" s="159"/>
      <c r="CGP324" s="159"/>
      <c r="CGQ324" s="159"/>
      <c r="CGR324" s="159"/>
      <c r="CGS324" s="159"/>
      <c r="CGT324" s="159"/>
      <c r="CGU324" s="159"/>
      <c r="CGV324" s="159"/>
      <c r="CGW324" s="159"/>
      <c r="CGX324" s="159"/>
      <c r="CGY324" s="159"/>
      <c r="CGZ324" s="159"/>
      <c r="CHA324" s="159"/>
      <c r="CHB324" s="159"/>
      <c r="CHC324" s="159"/>
      <c r="CHD324" s="159"/>
      <c r="CHE324" s="159"/>
      <c r="CHF324" s="159"/>
      <c r="CHG324" s="159"/>
      <c r="CHH324" s="159"/>
      <c r="CHI324" s="159"/>
      <c r="CHJ324" s="159"/>
      <c r="CHK324" s="159"/>
      <c r="CHL324" s="159"/>
      <c r="CHM324" s="159"/>
      <c r="CHN324" s="159"/>
      <c r="CHO324" s="159"/>
      <c r="CHP324" s="159"/>
      <c r="CHQ324" s="159"/>
      <c r="CHR324" s="159"/>
      <c r="CHS324" s="159"/>
      <c r="CHT324" s="159"/>
      <c r="CHU324" s="159"/>
      <c r="CHV324" s="159"/>
      <c r="CHW324" s="159"/>
      <c r="CHX324" s="159"/>
      <c r="CHY324" s="159"/>
      <c r="CHZ324" s="159"/>
      <c r="CIA324" s="159"/>
      <c r="CIB324" s="159"/>
      <c r="CIC324" s="159"/>
      <c r="CID324" s="159"/>
      <c r="CIE324" s="159"/>
      <c r="CIF324" s="159"/>
      <c r="CIG324" s="159"/>
      <c r="CIH324" s="159"/>
      <c r="CII324" s="159"/>
      <c r="CIJ324" s="159"/>
      <c r="CIK324" s="159"/>
      <c r="CIL324" s="159"/>
      <c r="CIM324" s="159"/>
      <c r="CIN324" s="159"/>
      <c r="CIO324" s="159"/>
      <c r="CIP324" s="159"/>
      <c r="CIQ324" s="159"/>
      <c r="CIR324" s="159"/>
      <c r="CIS324" s="159"/>
      <c r="CIT324" s="159"/>
      <c r="CIU324" s="159"/>
      <c r="CIV324" s="159"/>
      <c r="CIW324" s="159"/>
      <c r="CIX324" s="159"/>
      <c r="CIY324" s="159"/>
      <c r="CIZ324" s="159"/>
      <c r="CJA324" s="159"/>
      <c r="CJB324" s="159"/>
      <c r="CJC324" s="159"/>
      <c r="CJD324" s="159"/>
      <c r="CJE324" s="159"/>
      <c r="CJF324" s="159"/>
      <c r="CJG324" s="159"/>
      <c r="CJH324" s="159"/>
      <c r="CJI324" s="159"/>
      <c r="CJJ324" s="159"/>
      <c r="CJK324" s="159"/>
      <c r="CJL324" s="159"/>
      <c r="CJM324" s="159"/>
      <c r="CJN324" s="159"/>
      <c r="CJO324" s="159"/>
      <c r="CJP324" s="159"/>
      <c r="CJQ324" s="159"/>
      <c r="CJR324" s="159"/>
      <c r="CJS324" s="159"/>
      <c r="CJT324" s="159"/>
      <c r="CJU324" s="159"/>
      <c r="CJV324" s="159"/>
      <c r="CJW324" s="159"/>
      <c r="CJX324" s="159"/>
      <c r="CJY324" s="159"/>
      <c r="CJZ324" s="159"/>
      <c r="CKA324" s="159"/>
      <c r="CKB324" s="159"/>
      <c r="CKC324" s="159"/>
      <c r="CKD324" s="159"/>
      <c r="CKE324" s="159"/>
      <c r="CKF324" s="159"/>
      <c r="CKG324" s="159"/>
      <c r="CKH324" s="159"/>
      <c r="CKI324" s="159"/>
      <c r="CKJ324" s="159"/>
      <c r="CKK324" s="159"/>
      <c r="CKL324" s="159"/>
      <c r="CKM324" s="159"/>
      <c r="CKN324" s="159"/>
      <c r="CKO324" s="159"/>
      <c r="CKP324" s="159"/>
      <c r="CKQ324" s="159"/>
      <c r="CKR324" s="159"/>
      <c r="CKS324" s="159"/>
      <c r="CKT324" s="159"/>
      <c r="CKU324" s="159"/>
      <c r="CKV324" s="159"/>
      <c r="CKW324" s="159"/>
      <c r="CKX324" s="159"/>
      <c r="CKY324" s="159"/>
      <c r="CKZ324" s="159"/>
      <c r="CLA324" s="159"/>
      <c r="CLB324" s="159"/>
      <c r="CLC324" s="159"/>
      <c r="CLD324" s="159"/>
      <c r="CLE324" s="159"/>
      <c r="CLF324" s="159"/>
      <c r="CLG324" s="159"/>
      <c r="CLH324" s="159"/>
      <c r="CLI324" s="159"/>
      <c r="CLJ324" s="159"/>
      <c r="CLK324" s="159"/>
      <c r="CLL324" s="159"/>
      <c r="CLM324" s="159"/>
      <c r="CLN324" s="159"/>
      <c r="CLO324" s="159"/>
      <c r="CLP324" s="159"/>
      <c r="CLQ324" s="159"/>
      <c r="CLR324" s="159"/>
      <c r="CLS324" s="159"/>
      <c r="CLT324" s="159"/>
      <c r="CLU324" s="159"/>
      <c r="CLV324" s="159"/>
      <c r="CLW324" s="159"/>
      <c r="CLX324" s="159"/>
      <c r="CLY324" s="159"/>
      <c r="CLZ324" s="159"/>
      <c r="CMA324" s="159"/>
      <c r="CMB324" s="159"/>
      <c r="CMC324" s="159"/>
      <c r="CMD324" s="159"/>
      <c r="CME324" s="159"/>
      <c r="CMF324" s="159"/>
      <c r="CMG324" s="159"/>
      <c r="CMH324" s="159"/>
      <c r="CMI324" s="159"/>
      <c r="CMJ324" s="159"/>
      <c r="CMK324" s="159"/>
      <c r="CML324" s="159"/>
      <c r="CMM324" s="159"/>
      <c r="CMN324" s="159"/>
      <c r="CMO324" s="159"/>
      <c r="CMP324" s="159"/>
      <c r="CMQ324" s="159"/>
      <c r="CMR324" s="159"/>
      <c r="CMS324" s="159"/>
      <c r="CMT324" s="159"/>
      <c r="CMU324" s="159"/>
      <c r="CMV324" s="159"/>
      <c r="CMW324" s="159"/>
      <c r="CMX324" s="159"/>
      <c r="CMY324" s="159"/>
      <c r="CMZ324" s="159"/>
      <c r="CNA324" s="159"/>
      <c r="CNB324" s="159"/>
      <c r="CNC324" s="159"/>
      <c r="CND324" s="159"/>
      <c r="CNE324" s="159"/>
      <c r="CNF324" s="159"/>
      <c r="CNG324" s="159"/>
      <c r="CNH324" s="159"/>
      <c r="CNI324" s="159"/>
      <c r="CNJ324" s="159"/>
      <c r="CNK324" s="159"/>
      <c r="CNL324" s="159"/>
      <c r="CNM324" s="159"/>
      <c r="CNN324" s="159"/>
      <c r="CNO324" s="159"/>
      <c r="CNP324" s="159"/>
      <c r="CNQ324" s="159"/>
      <c r="CNR324" s="159"/>
      <c r="CNS324" s="159"/>
      <c r="CNT324" s="159"/>
      <c r="CNU324" s="159"/>
      <c r="CNV324" s="159"/>
      <c r="CNW324" s="159"/>
      <c r="CNX324" s="159"/>
      <c r="CNY324" s="159"/>
      <c r="CNZ324" s="159"/>
      <c r="COA324" s="159"/>
      <c r="COB324" s="159"/>
      <c r="COC324" s="159"/>
      <c r="COD324" s="159"/>
      <c r="COE324" s="159"/>
      <c r="COF324" s="159"/>
      <c r="COG324" s="159"/>
      <c r="COH324" s="159"/>
      <c r="COI324" s="159"/>
      <c r="COJ324" s="159"/>
      <c r="COK324" s="159"/>
      <c r="COL324" s="159"/>
      <c r="COM324" s="159"/>
      <c r="CON324" s="159"/>
      <c r="COO324" s="159"/>
      <c r="COP324" s="159"/>
      <c r="COQ324" s="159"/>
      <c r="COR324" s="159"/>
      <c r="COS324" s="159"/>
      <c r="COT324" s="159"/>
      <c r="COU324" s="159"/>
      <c r="COV324" s="159"/>
      <c r="COW324" s="159"/>
      <c r="COX324" s="159"/>
      <c r="COY324" s="159"/>
      <c r="COZ324" s="159"/>
      <c r="CPA324" s="159"/>
      <c r="CPB324" s="159"/>
      <c r="CPC324" s="159"/>
      <c r="CPD324" s="159"/>
      <c r="CPE324" s="159"/>
      <c r="CPF324" s="159"/>
      <c r="CPG324" s="159"/>
      <c r="CPH324" s="159"/>
      <c r="CPI324" s="159"/>
      <c r="CPJ324" s="159"/>
      <c r="CPK324" s="159"/>
      <c r="CPL324" s="159"/>
      <c r="CPM324" s="159"/>
      <c r="CPN324" s="159"/>
      <c r="CPO324" s="159"/>
      <c r="CPP324" s="159"/>
      <c r="CPQ324" s="159"/>
      <c r="CPR324" s="159"/>
      <c r="CPS324" s="159"/>
      <c r="CPT324" s="159"/>
      <c r="CPU324" s="159"/>
      <c r="CPV324" s="159"/>
      <c r="CPW324" s="159"/>
      <c r="CPX324" s="159"/>
      <c r="CPY324" s="159"/>
      <c r="CPZ324" s="159"/>
      <c r="CQA324" s="159"/>
      <c r="CQB324" s="159"/>
      <c r="CQC324" s="159"/>
      <c r="CQD324" s="159"/>
      <c r="CQE324" s="159"/>
      <c r="CQF324" s="159"/>
      <c r="CQG324" s="159"/>
      <c r="CQH324" s="159"/>
      <c r="CQI324" s="159"/>
      <c r="CQJ324" s="159"/>
      <c r="CQK324" s="159"/>
      <c r="CQL324" s="159"/>
      <c r="CQM324" s="159"/>
      <c r="CQN324" s="159"/>
      <c r="CQO324" s="159"/>
      <c r="CQP324" s="159"/>
      <c r="CQQ324" s="159"/>
      <c r="CQR324" s="159"/>
      <c r="CQS324" s="159"/>
      <c r="CQT324" s="159"/>
      <c r="CQU324" s="159"/>
      <c r="CQV324" s="159"/>
      <c r="CQW324" s="159"/>
      <c r="CQX324" s="159"/>
      <c r="CQY324" s="159"/>
      <c r="CQZ324" s="159"/>
      <c r="CRA324" s="159"/>
      <c r="CRB324" s="159"/>
      <c r="CRC324" s="159"/>
      <c r="CRD324" s="159"/>
      <c r="CRE324" s="159"/>
      <c r="CRF324" s="159"/>
      <c r="CRG324" s="159"/>
      <c r="CRH324" s="159"/>
      <c r="CRI324" s="159"/>
      <c r="CRJ324" s="159"/>
      <c r="CRK324" s="159"/>
      <c r="CRL324" s="159"/>
      <c r="CRM324" s="159"/>
      <c r="CRN324" s="159"/>
      <c r="CRO324" s="159"/>
      <c r="CRP324" s="159"/>
      <c r="CRQ324" s="159"/>
      <c r="CRR324" s="159"/>
      <c r="CRS324" s="159"/>
      <c r="CRT324" s="159"/>
      <c r="CRU324" s="159"/>
      <c r="CRV324" s="159"/>
      <c r="CRW324" s="159"/>
      <c r="CRX324" s="159"/>
      <c r="CRY324" s="159"/>
      <c r="CRZ324" s="159"/>
      <c r="CSA324" s="159"/>
      <c r="CSB324" s="159"/>
      <c r="CSC324" s="159"/>
      <c r="CSD324" s="159"/>
      <c r="CSE324" s="159"/>
      <c r="CSF324" s="159"/>
      <c r="CSG324" s="159"/>
      <c r="CSH324" s="159"/>
      <c r="CSI324" s="159"/>
      <c r="CSJ324" s="159"/>
      <c r="CSK324" s="159"/>
      <c r="CSL324" s="159"/>
      <c r="CSM324" s="159"/>
      <c r="CSN324" s="159"/>
      <c r="CSO324" s="159"/>
      <c r="CSP324" s="159"/>
      <c r="CSQ324" s="159"/>
      <c r="CSR324" s="159"/>
      <c r="CSS324" s="159"/>
      <c r="CST324" s="159"/>
      <c r="CSU324" s="159"/>
      <c r="CSV324" s="159"/>
      <c r="CSW324" s="159"/>
      <c r="CSX324" s="159"/>
      <c r="CSY324" s="159"/>
      <c r="CSZ324" s="159"/>
      <c r="CTA324" s="159"/>
      <c r="CTB324" s="159"/>
      <c r="CTC324" s="159"/>
      <c r="CTD324" s="159"/>
      <c r="CTE324" s="159"/>
      <c r="CTF324" s="159"/>
      <c r="CTG324" s="159"/>
      <c r="CTH324" s="159"/>
      <c r="CTI324" s="159"/>
      <c r="CTJ324" s="159"/>
      <c r="CTK324" s="159"/>
      <c r="CTL324" s="159"/>
      <c r="CTM324" s="159"/>
      <c r="CTN324" s="159"/>
      <c r="CTO324" s="159"/>
      <c r="CTP324" s="159"/>
      <c r="CTQ324" s="159"/>
      <c r="CTR324" s="159"/>
      <c r="CTS324" s="159"/>
      <c r="CTT324" s="159"/>
      <c r="CTU324" s="159"/>
      <c r="CTV324" s="159"/>
      <c r="CTW324" s="159"/>
      <c r="CTX324" s="159"/>
      <c r="CTY324" s="159"/>
      <c r="CTZ324" s="159"/>
      <c r="CUA324" s="159"/>
      <c r="CUB324" s="159"/>
      <c r="CUC324" s="159"/>
      <c r="CUD324" s="159"/>
      <c r="CUE324" s="159"/>
      <c r="CUF324" s="159"/>
      <c r="CUG324" s="159"/>
      <c r="CUH324" s="159"/>
      <c r="CUI324" s="159"/>
      <c r="CUJ324" s="159"/>
      <c r="CUK324" s="159"/>
      <c r="CUL324" s="159"/>
      <c r="CUM324" s="159"/>
      <c r="CUN324" s="159"/>
      <c r="CUO324" s="159"/>
      <c r="CUP324" s="159"/>
      <c r="CUQ324" s="159"/>
      <c r="CUR324" s="159"/>
      <c r="CUS324" s="159"/>
      <c r="CUT324" s="159"/>
      <c r="CUU324" s="159"/>
      <c r="CUV324" s="159"/>
      <c r="CUW324" s="159"/>
      <c r="CUX324" s="159"/>
      <c r="CUY324" s="159"/>
      <c r="CUZ324" s="159"/>
      <c r="CVA324" s="159"/>
      <c r="CVB324" s="159"/>
      <c r="CVC324" s="159"/>
      <c r="CVD324" s="159"/>
      <c r="CVE324" s="159"/>
      <c r="CVF324" s="159"/>
      <c r="CVG324" s="159"/>
      <c r="CVH324" s="159"/>
      <c r="CVI324" s="159"/>
      <c r="CVJ324" s="159"/>
      <c r="CVK324" s="159"/>
      <c r="CVL324" s="159"/>
      <c r="CVM324" s="159"/>
      <c r="CVN324" s="159"/>
      <c r="CVO324" s="159"/>
      <c r="CVP324" s="159"/>
      <c r="CVQ324" s="159"/>
      <c r="CVR324" s="159"/>
      <c r="CVS324" s="159"/>
      <c r="CVT324" s="159"/>
      <c r="CVU324" s="159"/>
      <c r="CVV324" s="159"/>
      <c r="CVW324" s="159"/>
      <c r="CVX324" s="159"/>
      <c r="CVY324" s="159"/>
      <c r="CVZ324" s="159"/>
      <c r="CWA324" s="159"/>
      <c r="CWB324" s="159"/>
      <c r="CWC324" s="159"/>
      <c r="CWD324" s="159"/>
      <c r="CWE324" s="159"/>
      <c r="CWF324" s="159"/>
      <c r="CWG324" s="159"/>
      <c r="CWH324" s="159"/>
      <c r="CWI324" s="159"/>
      <c r="CWJ324" s="159"/>
      <c r="CWK324" s="159"/>
      <c r="CWL324" s="159"/>
      <c r="CWM324" s="159"/>
      <c r="CWN324" s="159"/>
      <c r="CWO324" s="159"/>
      <c r="CWP324" s="159"/>
      <c r="CWQ324" s="159"/>
      <c r="CWR324" s="159"/>
      <c r="CWS324" s="159"/>
      <c r="CWT324" s="159"/>
      <c r="CWU324" s="159"/>
      <c r="CWV324" s="159"/>
      <c r="CWW324" s="159"/>
      <c r="CWX324" s="159"/>
      <c r="CWY324" s="159"/>
      <c r="CWZ324" s="159"/>
      <c r="CXA324" s="159"/>
      <c r="CXB324" s="159"/>
      <c r="CXC324" s="159"/>
      <c r="CXD324" s="159"/>
      <c r="CXE324" s="159"/>
      <c r="CXF324" s="159"/>
      <c r="CXG324" s="159"/>
      <c r="CXH324" s="159"/>
      <c r="CXI324" s="159"/>
      <c r="CXJ324" s="159"/>
      <c r="CXK324" s="159"/>
      <c r="CXL324" s="159"/>
      <c r="CXM324" s="159"/>
      <c r="CXN324" s="159"/>
      <c r="CXO324" s="159"/>
      <c r="CXP324" s="159"/>
      <c r="CXQ324" s="159"/>
      <c r="CXR324" s="159"/>
      <c r="CXS324" s="159"/>
      <c r="CXT324" s="159"/>
      <c r="CXU324" s="159"/>
      <c r="CXV324" s="159"/>
      <c r="CXW324" s="159"/>
      <c r="CXX324" s="159"/>
      <c r="CXY324" s="159"/>
      <c r="CXZ324" s="159"/>
      <c r="CYA324" s="159"/>
      <c r="CYB324" s="159"/>
      <c r="CYC324" s="159"/>
      <c r="CYD324" s="159"/>
      <c r="CYE324" s="159"/>
      <c r="CYF324" s="159"/>
      <c r="CYG324" s="159"/>
      <c r="CYH324" s="159"/>
      <c r="CYI324" s="159"/>
      <c r="CYJ324" s="159"/>
      <c r="CYK324" s="159"/>
      <c r="CYL324" s="159"/>
      <c r="CYM324" s="159"/>
      <c r="CYN324" s="159"/>
      <c r="CYO324" s="159"/>
      <c r="CYP324" s="159"/>
      <c r="CYQ324" s="159"/>
      <c r="CYR324" s="159"/>
      <c r="CYS324" s="159"/>
      <c r="CYT324" s="159"/>
      <c r="CYU324" s="159"/>
      <c r="CYV324" s="159"/>
      <c r="CYW324" s="159"/>
      <c r="CYX324" s="159"/>
      <c r="CYY324" s="159"/>
      <c r="CYZ324" s="159"/>
      <c r="CZA324" s="159"/>
      <c r="CZB324" s="159"/>
      <c r="CZC324" s="159"/>
      <c r="CZD324" s="159"/>
      <c r="CZE324" s="159"/>
      <c r="CZF324" s="159"/>
      <c r="CZG324" s="159"/>
      <c r="CZH324" s="159"/>
      <c r="CZI324" s="159"/>
      <c r="CZJ324" s="159"/>
      <c r="CZK324" s="159"/>
      <c r="CZL324" s="159"/>
      <c r="CZM324" s="159"/>
      <c r="CZN324" s="159"/>
      <c r="CZO324" s="159"/>
      <c r="CZP324" s="159"/>
      <c r="CZQ324" s="159"/>
      <c r="CZR324" s="159"/>
      <c r="CZS324" s="159"/>
      <c r="CZT324" s="159"/>
      <c r="CZU324" s="159"/>
      <c r="CZV324" s="159"/>
      <c r="CZW324" s="159"/>
      <c r="CZX324" s="159"/>
      <c r="CZY324" s="159"/>
      <c r="CZZ324" s="159"/>
      <c r="DAA324" s="159"/>
      <c r="DAB324" s="159"/>
      <c r="DAC324" s="159"/>
      <c r="DAD324" s="159"/>
      <c r="DAE324" s="159"/>
      <c r="DAF324" s="159"/>
      <c r="DAG324" s="159"/>
      <c r="DAH324" s="159"/>
      <c r="DAI324" s="159"/>
      <c r="DAJ324" s="159"/>
      <c r="DAK324" s="159"/>
      <c r="DAL324" s="159"/>
      <c r="DAM324" s="159"/>
      <c r="DAN324" s="159"/>
      <c r="DAO324" s="159"/>
      <c r="DAP324" s="159"/>
      <c r="DAQ324" s="159"/>
      <c r="DAR324" s="159"/>
      <c r="DAS324" s="159"/>
      <c r="DAT324" s="159"/>
      <c r="DAU324" s="159"/>
      <c r="DAV324" s="159"/>
      <c r="DAW324" s="159"/>
      <c r="DAX324" s="159"/>
      <c r="DAY324" s="159"/>
      <c r="DAZ324" s="159"/>
      <c r="DBA324" s="159"/>
      <c r="DBB324" s="159"/>
      <c r="DBC324" s="159"/>
      <c r="DBD324" s="159"/>
      <c r="DBE324" s="159"/>
      <c r="DBF324" s="159"/>
      <c r="DBG324" s="159"/>
      <c r="DBH324" s="159"/>
      <c r="DBI324" s="159"/>
      <c r="DBJ324" s="159"/>
      <c r="DBK324" s="159"/>
      <c r="DBL324" s="159"/>
      <c r="DBM324" s="159"/>
      <c r="DBN324" s="159"/>
      <c r="DBO324" s="159"/>
      <c r="DBP324" s="159"/>
      <c r="DBQ324" s="159"/>
      <c r="DBR324" s="159"/>
      <c r="DBS324" s="159"/>
      <c r="DBT324" s="159"/>
      <c r="DBU324" s="159"/>
      <c r="DBV324" s="159"/>
      <c r="DBW324" s="159"/>
      <c r="DBX324" s="159"/>
      <c r="DBY324" s="159"/>
      <c r="DBZ324" s="159"/>
      <c r="DCA324" s="159"/>
      <c r="DCB324" s="159"/>
      <c r="DCC324" s="159"/>
      <c r="DCD324" s="159"/>
      <c r="DCE324" s="159"/>
      <c r="DCF324" s="159"/>
      <c r="DCG324" s="159"/>
      <c r="DCH324" s="159"/>
      <c r="DCI324" s="159"/>
      <c r="DCJ324" s="159"/>
      <c r="DCK324" s="159"/>
      <c r="DCL324" s="159"/>
      <c r="DCM324" s="159"/>
      <c r="DCN324" s="159"/>
      <c r="DCO324" s="159"/>
      <c r="DCP324" s="159"/>
      <c r="DCQ324" s="159"/>
      <c r="DCR324" s="159"/>
      <c r="DCS324" s="159"/>
      <c r="DCT324" s="159"/>
      <c r="DCU324" s="159"/>
      <c r="DCV324" s="159"/>
      <c r="DCW324" s="159"/>
      <c r="DCX324" s="159"/>
      <c r="DCY324" s="159"/>
      <c r="DCZ324" s="159"/>
      <c r="DDA324" s="159"/>
      <c r="DDB324" s="159"/>
      <c r="DDC324" s="159"/>
      <c r="DDD324" s="159"/>
      <c r="DDE324" s="159"/>
      <c r="DDF324" s="159"/>
      <c r="DDG324" s="159"/>
      <c r="DDH324" s="159"/>
      <c r="DDI324" s="159"/>
      <c r="DDJ324" s="159"/>
      <c r="DDK324" s="159"/>
      <c r="DDL324" s="159"/>
      <c r="DDM324" s="159"/>
      <c r="DDN324" s="159"/>
      <c r="DDO324" s="159"/>
      <c r="DDP324" s="159"/>
      <c r="DDQ324" s="159"/>
      <c r="DDR324" s="159"/>
      <c r="DDS324" s="159"/>
      <c r="DDT324" s="159"/>
      <c r="DDU324" s="159"/>
      <c r="DDV324" s="159"/>
      <c r="DDW324" s="159"/>
      <c r="DDX324" s="159"/>
      <c r="DDY324" s="159"/>
      <c r="DDZ324" s="159"/>
      <c r="DEA324" s="159"/>
      <c r="DEB324" s="159"/>
      <c r="DEC324" s="159"/>
      <c r="DED324" s="159"/>
      <c r="DEE324" s="159"/>
      <c r="DEF324" s="159"/>
      <c r="DEG324" s="159"/>
      <c r="DEH324" s="159"/>
      <c r="DEI324" s="159"/>
      <c r="DEJ324" s="159"/>
      <c r="DEK324" s="159"/>
      <c r="DEL324" s="159"/>
      <c r="DEM324" s="159"/>
      <c r="DEN324" s="159"/>
      <c r="DEO324" s="159"/>
      <c r="DEP324" s="159"/>
      <c r="DEQ324" s="159"/>
      <c r="DER324" s="159"/>
      <c r="DES324" s="159"/>
      <c r="DET324" s="159"/>
      <c r="DEU324" s="159"/>
      <c r="DEV324" s="159"/>
      <c r="DEW324" s="159"/>
      <c r="DEX324" s="159"/>
      <c r="DEY324" s="159"/>
      <c r="DEZ324" s="159"/>
      <c r="DFA324" s="159"/>
      <c r="DFB324" s="159"/>
      <c r="DFC324" s="159"/>
      <c r="DFD324" s="159"/>
      <c r="DFE324" s="159"/>
      <c r="DFF324" s="159"/>
      <c r="DFG324" s="159"/>
      <c r="DFH324" s="159"/>
      <c r="DFI324" s="159"/>
      <c r="DFJ324" s="159"/>
      <c r="DFK324" s="159"/>
      <c r="DFL324" s="159"/>
      <c r="DFM324" s="159"/>
      <c r="DFN324" s="159"/>
      <c r="DFO324" s="159"/>
      <c r="DFP324" s="159"/>
      <c r="DFQ324" s="159"/>
      <c r="DFR324" s="159"/>
      <c r="DFS324" s="159"/>
      <c r="DFT324" s="159"/>
      <c r="DFU324" s="159"/>
      <c r="DFV324" s="159"/>
      <c r="DFW324" s="159"/>
      <c r="DFX324" s="159"/>
      <c r="DFY324" s="159"/>
      <c r="DFZ324" s="159"/>
      <c r="DGA324" s="159"/>
      <c r="DGB324" s="159"/>
      <c r="DGC324" s="159"/>
      <c r="DGD324" s="159"/>
      <c r="DGE324" s="159"/>
      <c r="DGF324" s="159"/>
      <c r="DGG324" s="159"/>
      <c r="DGH324" s="159"/>
      <c r="DGI324" s="159"/>
      <c r="DGJ324" s="159"/>
      <c r="DGK324" s="159"/>
      <c r="DGL324" s="159"/>
      <c r="DGM324" s="159"/>
      <c r="DGN324" s="159"/>
      <c r="DGO324" s="159"/>
      <c r="DGP324" s="159"/>
      <c r="DGQ324" s="159"/>
      <c r="DGR324" s="159"/>
      <c r="DGS324" s="159"/>
      <c r="DGT324" s="159"/>
      <c r="DGU324" s="159"/>
      <c r="DGV324" s="159"/>
      <c r="DGW324" s="159"/>
      <c r="DGX324" s="159"/>
      <c r="DGY324" s="159"/>
      <c r="DGZ324" s="159"/>
      <c r="DHA324" s="159"/>
      <c r="DHB324" s="159"/>
      <c r="DHC324" s="159"/>
      <c r="DHD324" s="159"/>
      <c r="DHE324" s="159"/>
      <c r="DHF324" s="159"/>
      <c r="DHG324" s="159"/>
      <c r="DHH324" s="159"/>
      <c r="DHI324" s="159"/>
      <c r="DHJ324" s="159"/>
      <c r="DHK324" s="159"/>
      <c r="DHL324" s="159"/>
      <c r="DHM324" s="159"/>
      <c r="DHN324" s="159"/>
      <c r="DHO324" s="159"/>
      <c r="DHP324" s="159"/>
      <c r="DHQ324" s="159"/>
      <c r="DHR324" s="159"/>
      <c r="DHS324" s="159"/>
      <c r="DHT324" s="159"/>
      <c r="DHU324" s="159"/>
      <c r="DHV324" s="159"/>
      <c r="DHW324" s="159"/>
      <c r="DHX324" s="159"/>
      <c r="DHY324" s="159"/>
      <c r="DHZ324" s="159"/>
      <c r="DIA324" s="159"/>
      <c r="DIB324" s="159"/>
      <c r="DIC324" s="159"/>
      <c r="DID324" s="159"/>
      <c r="DIE324" s="159"/>
      <c r="DIF324" s="159"/>
      <c r="DIG324" s="159"/>
      <c r="DIH324" s="159"/>
      <c r="DII324" s="159"/>
      <c r="DIJ324" s="159"/>
      <c r="DIK324" s="159"/>
      <c r="DIL324" s="159"/>
      <c r="DIM324" s="159"/>
      <c r="DIN324" s="159"/>
      <c r="DIO324" s="159"/>
      <c r="DIP324" s="159"/>
      <c r="DIQ324" s="159"/>
      <c r="DIR324" s="159"/>
      <c r="DIS324" s="159"/>
      <c r="DIT324" s="159"/>
      <c r="DIU324" s="159"/>
      <c r="DIV324" s="159"/>
      <c r="DIW324" s="159"/>
      <c r="DIX324" s="159"/>
      <c r="DIY324" s="159"/>
      <c r="DIZ324" s="159"/>
      <c r="DJA324" s="159"/>
      <c r="DJB324" s="159"/>
      <c r="DJC324" s="159"/>
      <c r="DJD324" s="159"/>
      <c r="DJE324" s="159"/>
      <c r="DJF324" s="159"/>
      <c r="DJG324" s="159"/>
      <c r="DJH324" s="159"/>
      <c r="DJI324" s="159"/>
      <c r="DJJ324" s="159"/>
      <c r="DJK324" s="159"/>
      <c r="DJL324" s="159"/>
      <c r="DJM324" s="159"/>
      <c r="DJN324" s="159"/>
      <c r="DJO324" s="159"/>
      <c r="DJP324" s="159"/>
      <c r="DJQ324" s="159"/>
      <c r="DJR324" s="159"/>
      <c r="DJS324" s="159"/>
      <c r="DJT324" s="159"/>
      <c r="DJU324" s="159"/>
      <c r="DJV324" s="159"/>
      <c r="DJW324" s="159"/>
      <c r="DJX324" s="159"/>
      <c r="DJY324" s="159"/>
      <c r="DJZ324" s="159"/>
      <c r="DKA324" s="159"/>
      <c r="DKB324" s="159"/>
      <c r="DKC324" s="159"/>
      <c r="DKD324" s="159"/>
      <c r="DKE324" s="159"/>
      <c r="DKF324" s="159"/>
      <c r="DKG324" s="159"/>
      <c r="DKH324" s="159"/>
      <c r="DKI324" s="159"/>
      <c r="DKJ324" s="159"/>
      <c r="DKK324" s="159"/>
      <c r="DKL324" s="159"/>
      <c r="DKM324" s="159"/>
      <c r="DKN324" s="159"/>
      <c r="DKO324" s="159"/>
      <c r="DKP324" s="159"/>
      <c r="DKQ324" s="159"/>
      <c r="DKR324" s="159"/>
      <c r="DKS324" s="159"/>
      <c r="DKT324" s="159"/>
      <c r="DKU324" s="159"/>
      <c r="DKV324" s="159"/>
      <c r="DKW324" s="159"/>
      <c r="DKX324" s="159"/>
      <c r="DKY324" s="159"/>
      <c r="DKZ324" s="159"/>
      <c r="DLA324" s="159"/>
      <c r="DLB324" s="159"/>
      <c r="DLC324" s="159"/>
      <c r="DLD324" s="159"/>
      <c r="DLE324" s="159"/>
      <c r="DLF324" s="159"/>
      <c r="DLG324" s="159"/>
      <c r="DLH324" s="159"/>
      <c r="DLI324" s="159"/>
      <c r="DLJ324" s="159"/>
      <c r="DLK324" s="159"/>
      <c r="DLL324" s="159"/>
      <c r="DLM324" s="159"/>
      <c r="DLN324" s="159"/>
      <c r="DLO324" s="159"/>
      <c r="DLP324" s="159"/>
      <c r="DLQ324" s="159"/>
      <c r="DLR324" s="159"/>
      <c r="DLS324" s="159"/>
      <c r="DLT324" s="159"/>
      <c r="DLU324" s="159"/>
      <c r="DLV324" s="159"/>
      <c r="DLW324" s="159"/>
      <c r="DLX324" s="159"/>
      <c r="DLY324" s="159"/>
      <c r="DLZ324" s="159"/>
      <c r="DMA324" s="159"/>
      <c r="DMB324" s="159"/>
      <c r="DMC324" s="159"/>
      <c r="DMD324" s="159"/>
      <c r="DME324" s="159"/>
      <c r="DMF324" s="159"/>
      <c r="DMG324" s="159"/>
      <c r="DMH324" s="159"/>
      <c r="DMI324" s="159"/>
      <c r="DMJ324" s="159"/>
      <c r="DMK324" s="159"/>
      <c r="DML324" s="159"/>
      <c r="DMM324" s="159"/>
      <c r="DMN324" s="159"/>
      <c r="DMO324" s="159"/>
      <c r="DMP324" s="159"/>
      <c r="DMQ324" s="159"/>
      <c r="DMR324" s="159"/>
      <c r="DMS324" s="159"/>
      <c r="DMT324" s="159"/>
      <c r="DMU324" s="159"/>
      <c r="DMV324" s="159"/>
      <c r="DMW324" s="159"/>
      <c r="DMX324" s="159"/>
      <c r="DMY324" s="159"/>
      <c r="DMZ324" s="159"/>
      <c r="DNA324" s="159"/>
      <c r="DNB324" s="159"/>
      <c r="DNC324" s="159"/>
      <c r="DND324" s="159"/>
      <c r="DNE324" s="159"/>
      <c r="DNF324" s="159"/>
      <c r="DNG324" s="159"/>
      <c r="DNH324" s="159"/>
      <c r="DNI324" s="159"/>
      <c r="DNJ324" s="159"/>
      <c r="DNK324" s="159"/>
      <c r="DNL324" s="159"/>
      <c r="DNM324" s="159"/>
      <c r="DNN324" s="159"/>
      <c r="DNO324" s="159"/>
      <c r="DNP324" s="159"/>
      <c r="DNQ324" s="159"/>
      <c r="DNR324" s="159"/>
      <c r="DNS324" s="159"/>
      <c r="DNT324" s="159"/>
      <c r="DNU324" s="159"/>
      <c r="DNV324" s="159"/>
      <c r="DNW324" s="159"/>
      <c r="DNX324" s="159"/>
      <c r="DNY324" s="159"/>
      <c r="DNZ324" s="159"/>
      <c r="DOA324" s="159"/>
      <c r="DOB324" s="159"/>
      <c r="DOC324" s="159"/>
      <c r="DOD324" s="159"/>
      <c r="DOE324" s="159"/>
      <c r="DOF324" s="159"/>
      <c r="DOG324" s="159"/>
      <c r="DOH324" s="159"/>
      <c r="DOI324" s="159"/>
      <c r="DOJ324" s="159"/>
      <c r="DOK324" s="159"/>
      <c r="DOL324" s="159"/>
      <c r="DOM324" s="159"/>
      <c r="DON324" s="159"/>
      <c r="DOO324" s="159"/>
      <c r="DOP324" s="159"/>
      <c r="DOQ324" s="159"/>
      <c r="DOR324" s="159"/>
      <c r="DOS324" s="159"/>
      <c r="DOT324" s="159"/>
      <c r="DOU324" s="159"/>
      <c r="DOV324" s="159"/>
      <c r="DOW324" s="159"/>
      <c r="DOX324" s="159"/>
      <c r="DOY324" s="159"/>
      <c r="DOZ324" s="159"/>
      <c r="DPA324" s="159"/>
      <c r="DPB324" s="159"/>
      <c r="DPC324" s="159"/>
      <c r="DPD324" s="159"/>
      <c r="DPE324" s="159"/>
      <c r="DPF324" s="159"/>
      <c r="DPG324" s="159"/>
      <c r="DPH324" s="159"/>
      <c r="DPI324" s="159"/>
      <c r="DPJ324" s="159"/>
      <c r="DPK324" s="159"/>
      <c r="DPL324" s="159"/>
      <c r="DPM324" s="159"/>
      <c r="DPN324" s="159"/>
      <c r="DPO324" s="159"/>
      <c r="DPP324" s="159"/>
      <c r="DPQ324" s="159"/>
      <c r="DPR324" s="159"/>
      <c r="DPS324" s="159"/>
      <c r="DPT324" s="159"/>
      <c r="DPU324" s="159"/>
      <c r="DPV324" s="159"/>
      <c r="DPW324" s="159"/>
      <c r="DPX324" s="159"/>
      <c r="DPY324" s="159"/>
      <c r="DPZ324" s="159"/>
      <c r="DQA324" s="159"/>
      <c r="DQB324" s="159"/>
      <c r="DQC324" s="159"/>
      <c r="DQD324" s="159"/>
      <c r="DQE324" s="159"/>
      <c r="DQF324" s="159"/>
      <c r="DQG324" s="159"/>
      <c r="DQH324" s="159"/>
      <c r="DQI324" s="159"/>
      <c r="DQJ324" s="159"/>
      <c r="DQK324" s="159"/>
      <c r="DQL324" s="159"/>
      <c r="DQM324" s="159"/>
      <c r="DQN324" s="159"/>
      <c r="DQO324" s="159"/>
      <c r="DQP324" s="159"/>
      <c r="DQQ324" s="159"/>
      <c r="DQR324" s="159"/>
      <c r="DQS324" s="159"/>
      <c r="DQT324" s="159"/>
      <c r="DQU324" s="159"/>
      <c r="DQV324" s="159"/>
      <c r="DQW324" s="159"/>
      <c r="DQX324" s="159"/>
      <c r="DQY324" s="159"/>
      <c r="DQZ324" s="159"/>
      <c r="DRA324" s="159"/>
      <c r="DRB324" s="159"/>
      <c r="DRC324" s="159"/>
      <c r="DRD324" s="159"/>
      <c r="DRE324" s="159"/>
      <c r="DRF324" s="159"/>
      <c r="DRG324" s="159"/>
      <c r="DRH324" s="159"/>
      <c r="DRI324" s="159"/>
      <c r="DRJ324" s="159"/>
      <c r="DRK324" s="159"/>
      <c r="DRL324" s="159"/>
      <c r="DRM324" s="159"/>
      <c r="DRN324" s="159"/>
      <c r="DRO324" s="159"/>
      <c r="DRP324" s="159"/>
      <c r="DRQ324" s="159"/>
      <c r="DRR324" s="159"/>
      <c r="DRS324" s="159"/>
      <c r="DRT324" s="159"/>
      <c r="DRU324" s="159"/>
      <c r="DRV324" s="159"/>
      <c r="DRW324" s="159"/>
      <c r="DRX324" s="159"/>
      <c r="DRY324" s="159"/>
      <c r="DRZ324" s="159"/>
      <c r="DSA324" s="159"/>
      <c r="DSB324" s="159"/>
      <c r="DSC324" s="159"/>
      <c r="DSD324" s="159"/>
      <c r="DSE324" s="159"/>
      <c r="DSF324" s="159"/>
      <c r="DSG324" s="159"/>
      <c r="DSH324" s="159"/>
      <c r="DSI324" s="159"/>
      <c r="DSJ324" s="159"/>
      <c r="DSK324" s="159"/>
      <c r="DSL324" s="159"/>
      <c r="DSM324" s="159"/>
      <c r="DSN324" s="159"/>
      <c r="DSO324" s="159"/>
      <c r="DSP324" s="159"/>
      <c r="DSQ324" s="159"/>
      <c r="DSR324" s="159"/>
      <c r="DSS324" s="159"/>
      <c r="DST324" s="159"/>
      <c r="DSU324" s="159"/>
      <c r="DSV324" s="159"/>
      <c r="DSW324" s="159"/>
      <c r="DSX324" s="159"/>
      <c r="DSY324" s="159"/>
      <c r="DSZ324" s="159"/>
      <c r="DTA324" s="159"/>
      <c r="DTB324" s="159"/>
      <c r="DTC324" s="159"/>
      <c r="DTD324" s="159"/>
      <c r="DTE324" s="159"/>
      <c r="DTF324" s="159"/>
      <c r="DTG324" s="159"/>
      <c r="DTH324" s="159"/>
      <c r="DTI324" s="159"/>
      <c r="DTJ324" s="159"/>
      <c r="DTK324" s="159"/>
      <c r="DTL324" s="159"/>
      <c r="DTM324" s="159"/>
      <c r="DTN324" s="159"/>
      <c r="DTO324" s="159"/>
      <c r="DTP324" s="159"/>
      <c r="DTQ324" s="159"/>
      <c r="DTR324" s="159"/>
      <c r="DTS324" s="159"/>
      <c r="DTT324" s="159"/>
      <c r="DTU324" s="159"/>
      <c r="DTV324" s="159"/>
      <c r="DTW324" s="159"/>
      <c r="DTX324" s="159"/>
      <c r="DTY324" s="159"/>
      <c r="DTZ324" s="159"/>
      <c r="DUA324" s="159"/>
      <c r="DUB324" s="159"/>
      <c r="DUC324" s="159"/>
      <c r="DUD324" s="159"/>
      <c r="DUE324" s="159"/>
      <c r="DUF324" s="159"/>
      <c r="DUG324" s="159"/>
      <c r="DUH324" s="159"/>
      <c r="DUI324" s="159"/>
      <c r="DUJ324" s="159"/>
      <c r="DUK324" s="159"/>
      <c r="DUL324" s="159"/>
      <c r="DUM324" s="159"/>
      <c r="DUN324" s="159"/>
      <c r="DUO324" s="159"/>
      <c r="DUP324" s="159"/>
      <c r="DUQ324" s="159"/>
      <c r="DUR324" s="159"/>
      <c r="DUS324" s="159"/>
      <c r="DUT324" s="159"/>
      <c r="DUU324" s="159"/>
      <c r="DUV324" s="159"/>
      <c r="DUW324" s="159"/>
      <c r="DUX324" s="159"/>
      <c r="DUY324" s="159"/>
      <c r="DUZ324" s="159"/>
      <c r="DVA324" s="159"/>
      <c r="DVB324" s="159"/>
      <c r="DVC324" s="159"/>
      <c r="DVD324" s="159"/>
      <c r="DVE324" s="159"/>
      <c r="DVF324" s="159"/>
      <c r="DVG324" s="159"/>
      <c r="DVH324" s="159"/>
      <c r="DVI324" s="159"/>
      <c r="DVJ324" s="159"/>
      <c r="DVK324" s="159"/>
      <c r="DVL324" s="159"/>
      <c r="DVM324" s="159"/>
      <c r="DVN324" s="159"/>
      <c r="DVO324" s="159"/>
      <c r="DVP324" s="159"/>
      <c r="DVQ324" s="159"/>
      <c r="DVR324" s="159"/>
      <c r="DVS324" s="159"/>
      <c r="DVT324" s="159"/>
      <c r="DVU324" s="159"/>
      <c r="DVV324" s="159"/>
      <c r="DVW324" s="159"/>
      <c r="DVX324" s="159"/>
      <c r="DVY324" s="159"/>
      <c r="DVZ324" s="159"/>
      <c r="DWA324" s="159"/>
      <c r="DWB324" s="159"/>
      <c r="DWC324" s="159"/>
      <c r="DWD324" s="159"/>
      <c r="DWE324" s="159"/>
      <c r="DWF324" s="159"/>
      <c r="DWG324" s="159"/>
      <c r="DWH324" s="159"/>
      <c r="DWI324" s="159"/>
      <c r="DWJ324" s="159"/>
      <c r="DWK324" s="159"/>
      <c r="DWL324" s="159"/>
      <c r="DWM324" s="159"/>
      <c r="DWN324" s="159"/>
      <c r="DWO324" s="159"/>
      <c r="DWP324" s="159"/>
      <c r="DWQ324" s="159"/>
      <c r="DWR324" s="159"/>
      <c r="DWS324" s="159"/>
      <c r="DWT324" s="159"/>
      <c r="DWU324" s="159"/>
      <c r="DWV324" s="159"/>
      <c r="DWW324" s="159"/>
      <c r="DWX324" s="159"/>
      <c r="DWY324" s="159"/>
      <c r="DWZ324" s="159"/>
      <c r="DXA324" s="159"/>
      <c r="DXB324" s="159"/>
      <c r="DXC324" s="159"/>
      <c r="DXD324" s="159"/>
      <c r="DXE324" s="159"/>
      <c r="DXF324" s="159"/>
      <c r="DXG324" s="159"/>
      <c r="DXH324" s="159"/>
      <c r="DXI324" s="159"/>
      <c r="DXJ324" s="159"/>
      <c r="DXK324" s="159"/>
      <c r="DXL324" s="159"/>
      <c r="DXM324" s="159"/>
      <c r="DXN324" s="159"/>
      <c r="DXO324" s="159"/>
      <c r="DXP324" s="159"/>
      <c r="DXQ324" s="159"/>
      <c r="DXR324" s="159"/>
      <c r="DXS324" s="159"/>
      <c r="DXT324" s="159"/>
      <c r="DXU324" s="159"/>
      <c r="DXV324" s="159"/>
      <c r="DXW324" s="159"/>
      <c r="DXX324" s="159"/>
      <c r="DXY324" s="159"/>
      <c r="DXZ324" s="159"/>
      <c r="DYA324" s="159"/>
      <c r="DYB324" s="159"/>
      <c r="DYC324" s="159"/>
      <c r="DYD324" s="159"/>
      <c r="DYE324" s="159"/>
      <c r="DYF324" s="159"/>
      <c r="DYG324" s="159"/>
      <c r="DYH324" s="159"/>
      <c r="DYI324" s="159"/>
      <c r="DYJ324" s="159"/>
      <c r="DYK324" s="159"/>
      <c r="DYL324" s="159"/>
      <c r="DYM324" s="159"/>
      <c r="DYN324" s="159"/>
      <c r="DYO324" s="159"/>
      <c r="DYP324" s="159"/>
      <c r="DYQ324" s="159"/>
      <c r="DYR324" s="159"/>
      <c r="DYS324" s="159"/>
      <c r="DYT324" s="159"/>
      <c r="DYU324" s="159"/>
      <c r="DYV324" s="159"/>
      <c r="DYW324" s="159"/>
      <c r="DYX324" s="159"/>
      <c r="DYY324" s="159"/>
      <c r="DYZ324" s="159"/>
      <c r="DZA324" s="159"/>
      <c r="DZB324" s="159"/>
      <c r="DZC324" s="159"/>
      <c r="DZD324" s="159"/>
      <c r="DZE324" s="159"/>
      <c r="DZF324" s="159"/>
      <c r="DZG324" s="159"/>
      <c r="DZH324" s="159"/>
      <c r="DZI324" s="159"/>
      <c r="DZJ324" s="159"/>
      <c r="DZK324" s="159"/>
      <c r="DZL324" s="159"/>
      <c r="DZM324" s="159"/>
      <c r="DZN324" s="159"/>
      <c r="DZO324" s="159"/>
      <c r="DZP324" s="159"/>
      <c r="DZQ324" s="159"/>
      <c r="DZR324" s="159"/>
      <c r="DZS324" s="159"/>
      <c r="DZT324" s="159"/>
      <c r="DZU324" s="159"/>
      <c r="DZV324" s="159"/>
      <c r="DZW324" s="159"/>
      <c r="DZX324" s="159"/>
      <c r="DZY324" s="159"/>
      <c r="DZZ324" s="159"/>
      <c r="EAA324" s="159"/>
      <c r="EAB324" s="159"/>
      <c r="EAC324" s="159"/>
      <c r="EAD324" s="159"/>
      <c r="EAE324" s="159"/>
      <c r="EAF324" s="159"/>
      <c r="EAG324" s="159"/>
      <c r="EAH324" s="159"/>
      <c r="EAI324" s="159"/>
      <c r="EAJ324" s="159"/>
      <c r="EAK324" s="159"/>
      <c r="EAL324" s="159"/>
      <c r="EAM324" s="159"/>
      <c r="EAN324" s="159"/>
      <c r="EAO324" s="159"/>
      <c r="EAP324" s="159"/>
      <c r="EAQ324" s="159"/>
      <c r="EAR324" s="159"/>
      <c r="EAS324" s="159"/>
      <c r="EAT324" s="159"/>
      <c r="EAU324" s="159"/>
      <c r="EAV324" s="159"/>
      <c r="EAW324" s="159"/>
      <c r="EAX324" s="159"/>
      <c r="EAY324" s="159"/>
      <c r="EAZ324" s="159"/>
      <c r="EBA324" s="159"/>
      <c r="EBB324" s="159"/>
      <c r="EBC324" s="159"/>
      <c r="EBD324" s="159"/>
      <c r="EBE324" s="159"/>
      <c r="EBF324" s="159"/>
      <c r="EBG324" s="159"/>
      <c r="EBH324" s="159"/>
      <c r="EBI324" s="159"/>
      <c r="EBJ324" s="159"/>
      <c r="EBK324" s="159"/>
      <c r="EBL324" s="159"/>
      <c r="EBM324" s="159"/>
      <c r="EBN324" s="159"/>
      <c r="EBO324" s="159"/>
      <c r="EBP324" s="159"/>
      <c r="EBQ324" s="159"/>
      <c r="EBR324" s="159"/>
      <c r="EBS324" s="159"/>
      <c r="EBT324" s="159"/>
      <c r="EBU324" s="159"/>
      <c r="EBV324" s="159"/>
      <c r="EBW324" s="159"/>
      <c r="EBX324" s="159"/>
      <c r="EBY324" s="159"/>
      <c r="EBZ324" s="159"/>
      <c r="ECA324" s="159"/>
      <c r="ECB324" s="159"/>
      <c r="ECC324" s="159"/>
      <c r="ECD324" s="159"/>
      <c r="ECE324" s="159"/>
      <c r="ECF324" s="159"/>
      <c r="ECG324" s="159"/>
      <c r="ECH324" s="159"/>
      <c r="ECI324" s="159"/>
      <c r="ECJ324" s="159"/>
      <c r="ECK324" s="159"/>
      <c r="ECL324" s="159"/>
      <c r="ECM324" s="159"/>
      <c r="ECN324" s="159"/>
      <c r="ECO324" s="159"/>
      <c r="ECP324" s="159"/>
      <c r="ECQ324" s="159"/>
      <c r="ECR324" s="159"/>
      <c r="ECS324" s="159"/>
      <c r="ECT324" s="159"/>
      <c r="ECU324" s="159"/>
      <c r="ECV324" s="159"/>
      <c r="ECW324" s="159"/>
      <c r="ECX324" s="159"/>
      <c r="ECY324" s="159"/>
      <c r="ECZ324" s="159"/>
      <c r="EDA324" s="159"/>
      <c r="EDB324" s="159"/>
      <c r="EDC324" s="159"/>
      <c r="EDD324" s="159"/>
      <c r="EDE324" s="159"/>
      <c r="EDF324" s="159"/>
      <c r="EDG324" s="159"/>
      <c r="EDH324" s="159"/>
      <c r="EDI324" s="159"/>
      <c r="EDJ324" s="159"/>
      <c r="EDK324" s="159"/>
      <c r="EDL324" s="159"/>
      <c r="EDM324" s="159"/>
      <c r="EDN324" s="159"/>
      <c r="EDO324" s="159"/>
      <c r="EDP324" s="159"/>
      <c r="EDQ324" s="159"/>
      <c r="EDR324" s="159"/>
      <c r="EDS324" s="159"/>
      <c r="EDT324" s="159"/>
      <c r="EDU324" s="159"/>
      <c r="EDV324" s="159"/>
      <c r="EDW324" s="159"/>
      <c r="EDX324" s="159"/>
      <c r="EDY324" s="159"/>
      <c r="EDZ324" s="159"/>
      <c r="EEA324" s="159"/>
      <c r="EEB324" s="159"/>
      <c r="EEC324" s="159"/>
      <c r="EED324" s="159"/>
      <c r="EEE324" s="159"/>
      <c r="EEF324" s="159"/>
      <c r="EEG324" s="159"/>
      <c r="EEH324" s="159"/>
      <c r="EEI324" s="159"/>
      <c r="EEJ324" s="159"/>
      <c r="EEK324" s="159"/>
      <c r="EEL324" s="159"/>
      <c r="EEM324" s="159"/>
      <c r="EEN324" s="159"/>
      <c r="EEO324" s="159"/>
      <c r="EEP324" s="159"/>
      <c r="EEQ324" s="159"/>
      <c r="EER324" s="159"/>
      <c r="EES324" s="159"/>
      <c r="EET324" s="159"/>
      <c r="EEU324" s="159"/>
      <c r="EEV324" s="159"/>
      <c r="EEW324" s="159"/>
      <c r="EEX324" s="159"/>
      <c r="EEY324" s="159"/>
      <c r="EEZ324" s="159"/>
      <c r="EFA324" s="159"/>
      <c r="EFB324" s="159"/>
      <c r="EFC324" s="159"/>
      <c r="EFD324" s="159"/>
      <c r="EFE324" s="159"/>
      <c r="EFF324" s="159"/>
      <c r="EFG324" s="159"/>
      <c r="EFH324" s="159"/>
      <c r="EFI324" s="159"/>
      <c r="EFJ324" s="159"/>
      <c r="EFK324" s="159"/>
      <c r="EFL324" s="159"/>
      <c r="EFM324" s="159"/>
      <c r="EFN324" s="159"/>
      <c r="EFO324" s="159"/>
      <c r="EFP324" s="159"/>
      <c r="EFQ324" s="159"/>
      <c r="EFR324" s="159"/>
      <c r="EFS324" s="159"/>
      <c r="EFT324" s="159"/>
      <c r="EFU324" s="159"/>
      <c r="EFV324" s="159"/>
      <c r="EFW324" s="159"/>
      <c r="EFX324" s="159"/>
      <c r="EFY324" s="159"/>
      <c r="EFZ324" s="159"/>
      <c r="EGA324" s="159"/>
      <c r="EGB324" s="159"/>
      <c r="EGC324" s="159"/>
      <c r="EGD324" s="159"/>
      <c r="EGE324" s="159"/>
      <c r="EGF324" s="159"/>
      <c r="EGG324" s="159"/>
      <c r="EGH324" s="159"/>
      <c r="EGI324" s="159"/>
      <c r="EGJ324" s="159"/>
      <c r="EGK324" s="159"/>
      <c r="EGL324" s="159"/>
      <c r="EGM324" s="159"/>
      <c r="EGN324" s="159"/>
      <c r="EGO324" s="159"/>
      <c r="EGP324" s="159"/>
      <c r="EGQ324" s="159"/>
      <c r="EGR324" s="159"/>
      <c r="EGS324" s="159"/>
      <c r="EGT324" s="159"/>
      <c r="EGU324" s="159"/>
      <c r="EGV324" s="159"/>
      <c r="EGW324" s="159"/>
      <c r="EGX324" s="159"/>
      <c r="EGY324" s="159"/>
      <c r="EGZ324" s="159"/>
      <c r="EHA324" s="159"/>
      <c r="EHB324" s="159"/>
      <c r="EHC324" s="159"/>
      <c r="EHD324" s="159"/>
      <c r="EHE324" s="159"/>
      <c r="EHF324" s="159"/>
      <c r="EHG324" s="159"/>
      <c r="EHH324" s="159"/>
      <c r="EHI324" s="159"/>
      <c r="EHJ324" s="159"/>
      <c r="EHK324" s="159"/>
      <c r="EHL324" s="159"/>
      <c r="EHM324" s="159"/>
      <c r="EHN324" s="159"/>
      <c r="EHO324" s="159"/>
      <c r="EHP324" s="159"/>
      <c r="EHQ324" s="159"/>
      <c r="EHR324" s="159"/>
      <c r="EHS324" s="159"/>
      <c r="EHT324" s="159"/>
      <c r="EHU324" s="159"/>
      <c r="EHV324" s="159"/>
      <c r="EHW324" s="159"/>
      <c r="EHX324" s="159"/>
      <c r="EHY324" s="159"/>
      <c r="EHZ324" s="159"/>
      <c r="EIA324" s="159"/>
      <c r="EIB324" s="159"/>
      <c r="EIC324" s="159"/>
      <c r="EID324" s="159"/>
      <c r="EIE324" s="159"/>
      <c r="EIF324" s="159"/>
      <c r="EIG324" s="159"/>
      <c r="EIH324" s="159"/>
      <c r="EII324" s="159"/>
      <c r="EIJ324" s="159"/>
      <c r="EIK324" s="159"/>
      <c r="EIL324" s="159"/>
      <c r="EIM324" s="159"/>
      <c r="EIN324" s="159"/>
      <c r="EIO324" s="159"/>
      <c r="EIP324" s="159"/>
      <c r="EIQ324" s="159"/>
      <c r="EIR324" s="159"/>
      <c r="EIS324" s="159"/>
      <c r="EIT324" s="159"/>
      <c r="EIU324" s="159"/>
      <c r="EIV324" s="159"/>
      <c r="EIW324" s="159"/>
      <c r="EIX324" s="159"/>
      <c r="EIY324" s="159"/>
      <c r="EIZ324" s="159"/>
      <c r="EJA324" s="159"/>
      <c r="EJB324" s="159"/>
      <c r="EJC324" s="159"/>
      <c r="EJD324" s="159"/>
      <c r="EJE324" s="159"/>
      <c r="EJF324" s="159"/>
      <c r="EJG324" s="159"/>
      <c r="EJH324" s="159"/>
      <c r="EJI324" s="159"/>
      <c r="EJJ324" s="159"/>
      <c r="EJK324" s="159"/>
      <c r="EJL324" s="159"/>
      <c r="EJM324" s="159"/>
      <c r="EJN324" s="159"/>
      <c r="EJO324" s="159"/>
      <c r="EJP324" s="159"/>
      <c r="EJQ324" s="159"/>
      <c r="EJR324" s="159"/>
      <c r="EJS324" s="159"/>
      <c r="EJT324" s="159"/>
      <c r="EJU324" s="159"/>
      <c r="EJV324" s="159"/>
      <c r="EJW324" s="159"/>
      <c r="EJX324" s="159"/>
      <c r="EJY324" s="159"/>
      <c r="EJZ324" s="159"/>
      <c r="EKA324" s="159"/>
      <c r="EKB324" s="159"/>
      <c r="EKC324" s="159"/>
      <c r="EKD324" s="159"/>
      <c r="EKE324" s="159"/>
      <c r="EKF324" s="159"/>
      <c r="EKG324" s="159"/>
      <c r="EKH324" s="159"/>
      <c r="EKI324" s="159"/>
      <c r="EKJ324" s="159"/>
      <c r="EKK324" s="159"/>
      <c r="EKL324" s="159"/>
      <c r="EKM324" s="159"/>
      <c r="EKN324" s="159"/>
      <c r="EKO324" s="159"/>
      <c r="EKP324" s="159"/>
      <c r="EKQ324" s="159"/>
      <c r="EKR324" s="159"/>
      <c r="EKS324" s="159"/>
      <c r="EKT324" s="159"/>
      <c r="EKU324" s="159"/>
      <c r="EKV324" s="159"/>
      <c r="EKW324" s="159"/>
      <c r="EKX324" s="159"/>
      <c r="EKY324" s="159"/>
      <c r="EKZ324" s="159"/>
      <c r="ELA324" s="159"/>
      <c r="ELB324" s="159"/>
      <c r="ELC324" s="159"/>
      <c r="ELD324" s="159"/>
      <c r="ELE324" s="159"/>
      <c r="ELF324" s="159"/>
      <c r="ELG324" s="159"/>
      <c r="ELH324" s="159"/>
      <c r="ELI324" s="159"/>
      <c r="ELJ324" s="159"/>
      <c r="ELK324" s="159"/>
      <c r="ELL324" s="159"/>
      <c r="ELM324" s="159"/>
      <c r="ELN324" s="159"/>
      <c r="ELO324" s="159"/>
      <c r="ELP324" s="159"/>
      <c r="ELQ324" s="159"/>
      <c r="ELR324" s="159"/>
      <c r="ELS324" s="159"/>
      <c r="ELT324" s="159"/>
      <c r="ELU324" s="159"/>
      <c r="ELV324" s="159"/>
      <c r="ELW324" s="159"/>
      <c r="ELX324" s="159"/>
      <c r="ELY324" s="159"/>
      <c r="ELZ324" s="159"/>
      <c r="EMA324" s="159"/>
      <c r="EMB324" s="159"/>
      <c r="EMC324" s="159"/>
      <c r="EMD324" s="159"/>
      <c r="EME324" s="159"/>
      <c r="EMF324" s="159"/>
      <c r="EMG324" s="159"/>
      <c r="EMH324" s="159"/>
      <c r="EMI324" s="159"/>
      <c r="EMJ324" s="159"/>
      <c r="EMK324" s="159"/>
      <c r="EML324" s="159"/>
      <c r="EMM324" s="159"/>
      <c r="EMN324" s="159"/>
      <c r="EMO324" s="159"/>
      <c r="EMP324" s="159"/>
      <c r="EMQ324" s="159"/>
      <c r="EMR324" s="159"/>
      <c r="EMS324" s="159"/>
      <c r="EMT324" s="159"/>
      <c r="EMU324" s="159"/>
      <c r="EMV324" s="159"/>
      <c r="EMW324" s="159"/>
      <c r="EMX324" s="159"/>
      <c r="EMY324" s="159"/>
      <c r="EMZ324" s="159"/>
      <c r="ENA324" s="159"/>
      <c r="ENB324" s="159"/>
      <c r="ENC324" s="159"/>
      <c r="END324" s="159"/>
      <c r="ENE324" s="159"/>
      <c r="ENF324" s="159"/>
      <c r="ENG324" s="159"/>
      <c r="ENH324" s="159"/>
      <c r="ENI324" s="159"/>
      <c r="ENJ324" s="159"/>
      <c r="ENK324" s="159"/>
      <c r="ENL324" s="159"/>
      <c r="ENM324" s="159"/>
      <c r="ENN324" s="159"/>
      <c r="ENO324" s="159"/>
      <c r="ENP324" s="159"/>
      <c r="ENQ324" s="159"/>
      <c r="ENR324" s="159"/>
      <c r="ENS324" s="159"/>
      <c r="ENT324" s="159"/>
      <c r="ENU324" s="159"/>
      <c r="ENV324" s="159"/>
      <c r="ENW324" s="159"/>
      <c r="ENX324" s="159"/>
      <c r="ENY324" s="159"/>
      <c r="ENZ324" s="159"/>
      <c r="EOA324" s="159"/>
      <c r="EOB324" s="159"/>
      <c r="EOC324" s="159"/>
      <c r="EOD324" s="159"/>
      <c r="EOE324" s="159"/>
      <c r="EOF324" s="159"/>
      <c r="EOG324" s="159"/>
      <c r="EOH324" s="159"/>
      <c r="EOI324" s="159"/>
      <c r="EOJ324" s="159"/>
      <c r="EOK324" s="159"/>
      <c r="EOL324" s="159"/>
      <c r="EOM324" s="159"/>
      <c r="EON324" s="159"/>
      <c r="EOO324" s="159"/>
      <c r="EOP324" s="159"/>
      <c r="EOQ324" s="159"/>
      <c r="EOR324" s="159"/>
      <c r="EOS324" s="159"/>
      <c r="EOT324" s="159"/>
      <c r="EOU324" s="159"/>
      <c r="EOV324" s="159"/>
      <c r="EOW324" s="159"/>
      <c r="EOX324" s="159"/>
      <c r="EOY324" s="159"/>
      <c r="EOZ324" s="159"/>
      <c r="EPA324" s="159"/>
      <c r="EPB324" s="159"/>
      <c r="EPC324" s="159"/>
      <c r="EPD324" s="159"/>
      <c r="EPE324" s="159"/>
      <c r="EPF324" s="159"/>
      <c r="EPG324" s="159"/>
      <c r="EPH324" s="159"/>
      <c r="EPI324" s="159"/>
      <c r="EPJ324" s="159"/>
      <c r="EPK324" s="159"/>
      <c r="EPL324" s="159"/>
      <c r="EPM324" s="159"/>
      <c r="EPN324" s="159"/>
      <c r="EPO324" s="159"/>
      <c r="EPP324" s="159"/>
      <c r="EPQ324" s="159"/>
      <c r="EPR324" s="159"/>
      <c r="EPS324" s="159"/>
      <c r="EPT324" s="159"/>
      <c r="EPU324" s="159"/>
      <c r="EPV324" s="159"/>
      <c r="EPW324" s="159"/>
      <c r="EPX324" s="159"/>
      <c r="EPY324" s="159"/>
      <c r="EPZ324" s="159"/>
      <c r="EQA324" s="159"/>
      <c r="EQB324" s="159"/>
      <c r="EQC324" s="159"/>
      <c r="EQD324" s="159"/>
      <c r="EQE324" s="159"/>
      <c r="EQF324" s="159"/>
      <c r="EQG324" s="159"/>
      <c r="EQH324" s="159"/>
      <c r="EQI324" s="159"/>
      <c r="EQJ324" s="159"/>
      <c r="EQK324" s="159"/>
      <c r="EQL324" s="159"/>
      <c r="EQM324" s="159"/>
      <c r="EQN324" s="159"/>
      <c r="EQO324" s="159"/>
      <c r="EQP324" s="159"/>
      <c r="EQQ324" s="159"/>
      <c r="EQR324" s="159"/>
      <c r="EQS324" s="159"/>
      <c r="EQT324" s="159"/>
      <c r="EQU324" s="159"/>
      <c r="EQV324" s="159"/>
      <c r="EQW324" s="159"/>
      <c r="EQX324" s="159"/>
      <c r="EQY324" s="159"/>
      <c r="EQZ324" s="159"/>
      <c r="ERA324" s="159"/>
      <c r="ERB324" s="159"/>
      <c r="ERC324" s="159"/>
      <c r="ERD324" s="159"/>
      <c r="ERE324" s="159"/>
      <c r="ERF324" s="159"/>
      <c r="ERG324" s="159"/>
      <c r="ERH324" s="159"/>
      <c r="ERI324" s="159"/>
      <c r="ERJ324" s="159"/>
      <c r="ERK324" s="159"/>
      <c r="ERL324" s="159"/>
      <c r="ERM324" s="159"/>
      <c r="ERN324" s="159"/>
      <c r="ERO324" s="159"/>
      <c r="ERP324" s="159"/>
      <c r="ERQ324" s="159"/>
      <c r="ERR324" s="159"/>
      <c r="ERS324" s="159"/>
      <c r="ERT324" s="159"/>
      <c r="ERU324" s="159"/>
      <c r="ERV324" s="159"/>
      <c r="ERW324" s="159"/>
      <c r="ERX324" s="159"/>
      <c r="ERY324" s="159"/>
      <c r="ERZ324" s="159"/>
      <c r="ESA324" s="159"/>
      <c r="ESB324" s="159"/>
      <c r="ESC324" s="159"/>
      <c r="ESD324" s="159"/>
      <c r="ESE324" s="159"/>
      <c r="ESF324" s="159"/>
      <c r="ESG324" s="159"/>
      <c r="ESH324" s="159"/>
      <c r="ESI324" s="159"/>
      <c r="ESJ324" s="159"/>
      <c r="ESK324" s="159"/>
      <c r="ESL324" s="159"/>
      <c r="ESM324" s="159"/>
      <c r="ESN324" s="159"/>
      <c r="ESO324" s="159"/>
      <c r="ESP324" s="159"/>
      <c r="ESQ324" s="159"/>
      <c r="ESR324" s="159"/>
      <c r="ESS324" s="159"/>
      <c r="EST324" s="159"/>
      <c r="ESU324" s="159"/>
      <c r="ESV324" s="159"/>
      <c r="ESW324" s="159"/>
      <c r="ESX324" s="159"/>
      <c r="ESY324" s="159"/>
      <c r="ESZ324" s="159"/>
      <c r="ETA324" s="159"/>
      <c r="ETB324" s="159"/>
      <c r="ETC324" s="159"/>
      <c r="ETD324" s="159"/>
      <c r="ETE324" s="159"/>
      <c r="ETF324" s="159"/>
      <c r="ETG324" s="159"/>
      <c r="ETH324" s="159"/>
      <c r="ETI324" s="159"/>
      <c r="ETJ324" s="159"/>
      <c r="ETK324" s="159"/>
      <c r="ETL324" s="159"/>
      <c r="ETM324" s="159"/>
      <c r="ETN324" s="159"/>
      <c r="ETO324" s="159"/>
      <c r="ETP324" s="159"/>
      <c r="ETQ324" s="159"/>
      <c r="ETR324" s="159"/>
      <c r="ETS324" s="159"/>
      <c r="ETT324" s="159"/>
      <c r="ETU324" s="159"/>
      <c r="ETV324" s="159"/>
      <c r="ETW324" s="159"/>
      <c r="ETX324" s="159"/>
      <c r="ETY324" s="159"/>
      <c r="ETZ324" s="159"/>
      <c r="EUA324" s="159"/>
      <c r="EUB324" s="159"/>
      <c r="EUC324" s="159"/>
      <c r="EUD324" s="159"/>
      <c r="EUE324" s="159"/>
      <c r="EUF324" s="159"/>
      <c r="EUG324" s="159"/>
      <c r="EUH324" s="159"/>
      <c r="EUI324" s="159"/>
      <c r="EUJ324" s="159"/>
      <c r="EUK324" s="159"/>
      <c r="EUL324" s="159"/>
      <c r="EUM324" s="159"/>
      <c r="EUN324" s="159"/>
      <c r="EUO324" s="159"/>
      <c r="EUP324" s="159"/>
      <c r="EUQ324" s="159"/>
      <c r="EUR324" s="159"/>
      <c r="EUS324" s="159"/>
      <c r="EUT324" s="159"/>
      <c r="EUU324" s="159"/>
      <c r="EUV324" s="159"/>
      <c r="EUW324" s="159"/>
      <c r="EUX324" s="159"/>
      <c r="EUY324" s="159"/>
      <c r="EUZ324" s="159"/>
      <c r="EVA324" s="159"/>
      <c r="EVB324" s="159"/>
      <c r="EVC324" s="159"/>
      <c r="EVD324" s="159"/>
      <c r="EVE324" s="159"/>
      <c r="EVF324" s="159"/>
      <c r="EVG324" s="159"/>
      <c r="EVH324" s="159"/>
      <c r="EVI324" s="159"/>
      <c r="EVJ324" s="159"/>
      <c r="EVK324" s="159"/>
      <c r="EVL324" s="159"/>
      <c r="EVM324" s="159"/>
      <c r="EVN324" s="159"/>
      <c r="EVO324" s="159"/>
      <c r="EVP324" s="159"/>
      <c r="EVQ324" s="159"/>
      <c r="EVR324" s="159"/>
      <c r="EVS324" s="159"/>
      <c r="EVT324" s="159"/>
      <c r="EVU324" s="159"/>
      <c r="EVV324" s="159"/>
      <c r="EVW324" s="159"/>
      <c r="EVX324" s="159"/>
      <c r="EVY324" s="159"/>
      <c r="EVZ324" s="159"/>
      <c r="EWA324" s="159"/>
      <c r="EWB324" s="159"/>
      <c r="EWC324" s="159"/>
      <c r="EWD324" s="159"/>
      <c r="EWE324" s="159"/>
      <c r="EWF324" s="159"/>
      <c r="EWG324" s="159"/>
      <c r="EWH324" s="159"/>
      <c r="EWI324" s="159"/>
      <c r="EWJ324" s="159"/>
      <c r="EWK324" s="159"/>
      <c r="EWL324" s="159"/>
      <c r="EWM324" s="159"/>
      <c r="EWN324" s="159"/>
      <c r="EWO324" s="159"/>
      <c r="EWP324" s="159"/>
      <c r="EWQ324" s="159"/>
      <c r="EWR324" s="159"/>
      <c r="EWS324" s="159"/>
      <c r="EWT324" s="159"/>
      <c r="EWU324" s="159"/>
      <c r="EWV324" s="159"/>
      <c r="EWW324" s="159"/>
      <c r="EWX324" s="159"/>
      <c r="EWY324" s="159"/>
      <c r="EWZ324" s="159"/>
      <c r="EXA324" s="159"/>
      <c r="EXB324" s="159"/>
      <c r="EXC324" s="159"/>
      <c r="EXD324" s="159"/>
      <c r="EXE324" s="159"/>
      <c r="EXF324" s="159"/>
      <c r="EXG324" s="159"/>
      <c r="EXH324" s="159"/>
      <c r="EXI324" s="159"/>
      <c r="EXJ324" s="159"/>
      <c r="EXK324" s="159"/>
      <c r="EXL324" s="159"/>
      <c r="EXM324" s="159"/>
      <c r="EXN324" s="159"/>
      <c r="EXO324" s="159"/>
      <c r="EXP324" s="159"/>
      <c r="EXQ324" s="159"/>
      <c r="EXR324" s="159"/>
      <c r="EXS324" s="159"/>
      <c r="EXT324" s="159"/>
      <c r="EXU324" s="159"/>
      <c r="EXV324" s="159"/>
      <c r="EXW324" s="159"/>
      <c r="EXX324" s="159"/>
      <c r="EXY324" s="159"/>
      <c r="EXZ324" s="159"/>
      <c r="EYA324" s="159"/>
      <c r="EYB324" s="159"/>
      <c r="EYC324" s="159"/>
      <c r="EYD324" s="159"/>
      <c r="EYE324" s="159"/>
      <c r="EYF324" s="159"/>
      <c r="EYG324" s="159"/>
      <c r="EYH324" s="159"/>
      <c r="EYI324" s="159"/>
      <c r="EYJ324" s="159"/>
      <c r="EYK324" s="159"/>
      <c r="EYL324" s="159"/>
      <c r="EYM324" s="159"/>
      <c r="EYN324" s="159"/>
      <c r="EYO324" s="159"/>
      <c r="EYP324" s="159"/>
      <c r="EYQ324" s="159"/>
      <c r="EYR324" s="159"/>
      <c r="EYS324" s="159"/>
      <c r="EYT324" s="159"/>
      <c r="EYU324" s="159"/>
      <c r="EYV324" s="159"/>
      <c r="EYW324" s="159"/>
      <c r="EYX324" s="159"/>
      <c r="EYY324" s="159"/>
      <c r="EYZ324" s="159"/>
      <c r="EZA324" s="159"/>
      <c r="EZB324" s="159"/>
      <c r="EZC324" s="159"/>
      <c r="EZD324" s="159"/>
      <c r="EZE324" s="159"/>
      <c r="EZF324" s="159"/>
      <c r="EZG324" s="159"/>
      <c r="EZH324" s="159"/>
      <c r="EZI324" s="159"/>
      <c r="EZJ324" s="159"/>
      <c r="EZK324" s="159"/>
      <c r="EZL324" s="159"/>
      <c r="EZM324" s="159"/>
      <c r="EZN324" s="159"/>
      <c r="EZO324" s="159"/>
      <c r="EZP324" s="159"/>
      <c r="EZQ324" s="159"/>
      <c r="EZR324" s="159"/>
      <c r="EZS324" s="159"/>
      <c r="EZT324" s="159"/>
      <c r="EZU324" s="159"/>
      <c r="EZV324" s="159"/>
      <c r="EZW324" s="159"/>
      <c r="EZX324" s="159"/>
      <c r="EZY324" s="159"/>
      <c r="EZZ324" s="159"/>
      <c r="FAA324" s="159"/>
      <c r="FAB324" s="159"/>
      <c r="FAC324" s="159"/>
      <c r="FAD324" s="159"/>
      <c r="FAE324" s="159"/>
      <c r="FAF324" s="159"/>
      <c r="FAG324" s="159"/>
      <c r="FAH324" s="159"/>
      <c r="FAI324" s="159"/>
      <c r="FAJ324" s="159"/>
      <c r="FAK324" s="159"/>
      <c r="FAL324" s="159"/>
      <c r="FAM324" s="159"/>
      <c r="FAN324" s="159"/>
      <c r="FAO324" s="159"/>
      <c r="FAP324" s="159"/>
      <c r="FAQ324" s="159"/>
      <c r="FAR324" s="159"/>
      <c r="FAS324" s="159"/>
      <c r="FAT324" s="159"/>
      <c r="FAU324" s="159"/>
      <c r="FAV324" s="159"/>
      <c r="FAW324" s="159"/>
      <c r="FAX324" s="159"/>
      <c r="FAY324" s="159"/>
      <c r="FAZ324" s="159"/>
      <c r="FBA324" s="159"/>
      <c r="FBB324" s="159"/>
      <c r="FBC324" s="159"/>
      <c r="FBD324" s="159"/>
      <c r="FBE324" s="159"/>
      <c r="FBF324" s="159"/>
      <c r="FBG324" s="159"/>
      <c r="FBH324" s="159"/>
      <c r="FBI324" s="159"/>
      <c r="FBJ324" s="159"/>
      <c r="FBK324" s="159"/>
      <c r="FBL324" s="159"/>
      <c r="FBM324" s="159"/>
      <c r="FBN324" s="159"/>
      <c r="FBO324" s="159"/>
      <c r="FBP324" s="159"/>
      <c r="FBQ324" s="159"/>
      <c r="FBR324" s="159"/>
      <c r="FBS324" s="159"/>
      <c r="FBT324" s="159"/>
      <c r="FBU324" s="159"/>
      <c r="FBV324" s="159"/>
      <c r="FBW324" s="159"/>
      <c r="FBX324" s="159"/>
      <c r="FBY324" s="159"/>
      <c r="FBZ324" s="159"/>
      <c r="FCA324" s="159"/>
      <c r="FCB324" s="159"/>
      <c r="FCC324" s="159"/>
      <c r="FCD324" s="159"/>
      <c r="FCE324" s="159"/>
      <c r="FCF324" s="159"/>
      <c r="FCG324" s="159"/>
      <c r="FCH324" s="159"/>
      <c r="FCI324" s="159"/>
      <c r="FCJ324" s="159"/>
      <c r="FCK324" s="159"/>
      <c r="FCL324" s="159"/>
      <c r="FCM324" s="159"/>
      <c r="FCN324" s="159"/>
      <c r="FCO324" s="159"/>
      <c r="FCP324" s="159"/>
      <c r="FCQ324" s="159"/>
      <c r="FCR324" s="159"/>
      <c r="FCS324" s="159"/>
      <c r="FCT324" s="159"/>
      <c r="FCU324" s="159"/>
      <c r="FCV324" s="159"/>
      <c r="FCW324" s="159"/>
      <c r="FCX324" s="159"/>
      <c r="FCY324" s="159"/>
      <c r="FCZ324" s="159"/>
      <c r="FDA324" s="159"/>
      <c r="FDB324" s="159"/>
      <c r="FDC324" s="159"/>
      <c r="FDD324" s="159"/>
      <c r="FDE324" s="159"/>
      <c r="FDF324" s="159"/>
      <c r="FDG324" s="159"/>
      <c r="FDH324" s="159"/>
      <c r="FDI324" s="159"/>
      <c r="FDJ324" s="159"/>
      <c r="FDK324" s="159"/>
      <c r="FDL324" s="159"/>
      <c r="FDM324" s="159"/>
      <c r="FDN324" s="159"/>
      <c r="FDO324" s="159"/>
      <c r="FDP324" s="159"/>
      <c r="FDQ324" s="159"/>
      <c r="FDR324" s="159"/>
      <c r="FDS324" s="159"/>
      <c r="FDT324" s="159"/>
      <c r="FDU324" s="159"/>
      <c r="FDV324" s="159"/>
      <c r="FDW324" s="159"/>
      <c r="FDX324" s="159"/>
      <c r="FDY324" s="159"/>
      <c r="FDZ324" s="159"/>
      <c r="FEA324" s="159"/>
      <c r="FEB324" s="159"/>
      <c r="FEC324" s="159"/>
      <c r="FED324" s="159"/>
      <c r="FEE324" s="159"/>
      <c r="FEF324" s="159"/>
      <c r="FEG324" s="159"/>
      <c r="FEH324" s="159"/>
      <c r="FEI324" s="159"/>
      <c r="FEJ324" s="159"/>
      <c r="FEK324" s="159"/>
      <c r="FEL324" s="159"/>
      <c r="FEM324" s="159"/>
      <c r="FEN324" s="159"/>
      <c r="FEO324" s="159"/>
      <c r="FEP324" s="159"/>
      <c r="FEQ324" s="159"/>
      <c r="FER324" s="159"/>
      <c r="FES324" s="159"/>
      <c r="FET324" s="159"/>
      <c r="FEU324" s="159"/>
      <c r="FEV324" s="159"/>
      <c r="FEW324" s="159"/>
      <c r="FEX324" s="159"/>
      <c r="FEY324" s="159"/>
      <c r="FEZ324" s="159"/>
      <c r="FFA324" s="159"/>
      <c r="FFB324" s="159"/>
      <c r="FFC324" s="159"/>
      <c r="FFD324" s="159"/>
      <c r="FFE324" s="159"/>
      <c r="FFF324" s="159"/>
      <c r="FFG324" s="159"/>
      <c r="FFH324" s="159"/>
      <c r="FFI324" s="159"/>
      <c r="FFJ324" s="159"/>
      <c r="FFK324" s="159"/>
      <c r="FFL324" s="159"/>
      <c r="FFM324" s="159"/>
      <c r="FFN324" s="159"/>
      <c r="FFO324" s="159"/>
      <c r="FFP324" s="159"/>
      <c r="FFQ324" s="159"/>
      <c r="FFR324" s="159"/>
      <c r="FFS324" s="159"/>
      <c r="FFT324" s="159"/>
      <c r="FFU324" s="159"/>
      <c r="FFV324" s="159"/>
      <c r="FFW324" s="159"/>
      <c r="FFX324" s="159"/>
      <c r="FFY324" s="159"/>
      <c r="FFZ324" s="159"/>
      <c r="FGA324" s="159"/>
      <c r="FGB324" s="159"/>
      <c r="FGC324" s="159"/>
      <c r="FGD324" s="159"/>
      <c r="FGE324" s="159"/>
      <c r="FGF324" s="159"/>
      <c r="FGG324" s="159"/>
      <c r="FGH324" s="159"/>
      <c r="FGI324" s="159"/>
      <c r="FGJ324" s="159"/>
      <c r="FGK324" s="159"/>
      <c r="FGL324" s="159"/>
      <c r="FGM324" s="159"/>
      <c r="FGN324" s="159"/>
      <c r="FGO324" s="159"/>
      <c r="FGP324" s="159"/>
      <c r="FGQ324" s="159"/>
      <c r="FGR324" s="159"/>
      <c r="FGS324" s="159"/>
      <c r="FGT324" s="159"/>
      <c r="FGU324" s="159"/>
      <c r="FGV324" s="159"/>
      <c r="FGW324" s="159"/>
      <c r="FGX324" s="159"/>
      <c r="FGY324" s="159"/>
      <c r="FGZ324" s="159"/>
      <c r="FHA324" s="159"/>
      <c r="FHB324" s="159"/>
      <c r="FHC324" s="159"/>
      <c r="FHD324" s="159"/>
      <c r="FHE324" s="159"/>
      <c r="FHF324" s="159"/>
      <c r="FHG324" s="159"/>
      <c r="FHH324" s="159"/>
      <c r="FHI324" s="159"/>
      <c r="FHJ324" s="159"/>
      <c r="FHK324" s="159"/>
      <c r="FHL324" s="159"/>
      <c r="FHM324" s="159"/>
      <c r="FHN324" s="159"/>
      <c r="FHO324" s="159"/>
      <c r="FHP324" s="159"/>
      <c r="FHQ324" s="159"/>
      <c r="FHR324" s="159"/>
      <c r="FHS324" s="159"/>
      <c r="FHT324" s="159"/>
      <c r="FHU324" s="159"/>
      <c r="FHV324" s="159"/>
      <c r="FHW324" s="159"/>
      <c r="FHX324" s="159"/>
      <c r="FHY324" s="159"/>
      <c r="FHZ324" s="159"/>
      <c r="FIA324" s="159"/>
      <c r="FIB324" s="159"/>
      <c r="FIC324" s="159"/>
      <c r="FID324" s="159"/>
      <c r="FIE324" s="159"/>
      <c r="FIF324" s="159"/>
      <c r="FIG324" s="159"/>
      <c r="FIH324" s="159"/>
      <c r="FII324" s="159"/>
      <c r="FIJ324" s="159"/>
      <c r="FIK324" s="159"/>
      <c r="FIL324" s="159"/>
      <c r="FIM324" s="159"/>
      <c r="FIN324" s="159"/>
      <c r="FIO324" s="159"/>
      <c r="FIP324" s="159"/>
      <c r="FIQ324" s="159"/>
      <c r="FIR324" s="159"/>
      <c r="FIS324" s="159"/>
      <c r="FIT324" s="159"/>
      <c r="FIU324" s="159"/>
      <c r="FIV324" s="159"/>
      <c r="FIW324" s="159"/>
      <c r="FIX324" s="159"/>
      <c r="FIY324" s="159"/>
      <c r="FIZ324" s="159"/>
      <c r="FJA324" s="159"/>
      <c r="FJB324" s="159"/>
      <c r="FJC324" s="159"/>
      <c r="FJD324" s="159"/>
      <c r="FJE324" s="159"/>
      <c r="FJF324" s="159"/>
      <c r="FJG324" s="159"/>
      <c r="FJH324" s="159"/>
      <c r="FJI324" s="159"/>
      <c r="FJJ324" s="159"/>
      <c r="FJK324" s="159"/>
      <c r="FJL324" s="159"/>
      <c r="FJM324" s="159"/>
      <c r="FJN324" s="159"/>
      <c r="FJO324" s="159"/>
      <c r="FJP324" s="159"/>
      <c r="FJQ324" s="159"/>
      <c r="FJR324" s="159"/>
      <c r="FJS324" s="159"/>
      <c r="FJT324" s="159"/>
      <c r="FJU324" s="159"/>
      <c r="FJV324" s="159"/>
      <c r="FJW324" s="159"/>
      <c r="FJX324" s="159"/>
      <c r="FJY324" s="159"/>
      <c r="FJZ324" s="159"/>
      <c r="FKA324" s="159"/>
      <c r="FKB324" s="159"/>
      <c r="FKC324" s="159"/>
      <c r="FKD324" s="159"/>
      <c r="FKE324" s="159"/>
      <c r="FKF324" s="159"/>
      <c r="FKG324" s="159"/>
      <c r="FKH324" s="159"/>
      <c r="FKI324" s="159"/>
      <c r="FKJ324" s="159"/>
      <c r="FKK324" s="159"/>
      <c r="FKL324" s="159"/>
      <c r="FKM324" s="159"/>
      <c r="FKN324" s="159"/>
      <c r="FKO324" s="159"/>
      <c r="FKP324" s="159"/>
      <c r="FKQ324" s="159"/>
      <c r="FKR324" s="159"/>
      <c r="FKS324" s="159"/>
      <c r="FKT324" s="159"/>
      <c r="FKU324" s="159"/>
      <c r="FKV324" s="159"/>
      <c r="FKW324" s="159"/>
      <c r="FKX324" s="159"/>
      <c r="FKY324" s="159"/>
      <c r="FKZ324" s="159"/>
      <c r="FLA324" s="159"/>
      <c r="FLB324" s="159"/>
      <c r="FLC324" s="159"/>
      <c r="FLD324" s="159"/>
      <c r="FLE324" s="159"/>
      <c r="FLF324" s="159"/>
      <c r="FLG324" s="159"/>
      <c r="FLH324" s="159"/>
      <c r="FLI324" s="159"/>
      <c r="FLJ324" s="159"/>
      <c r="FLK324" s="159"/>
      <c r="FLL324" s="159"/>
      <c r="FLM324" s="159"/>
      <c r="FLN324" s="159"/>
      <c r="FLO324" s="159"/>
      <c r="FLP324" s="159"/>
      <c r="FLQ324" s="159"/>
      <c r="FLR324" s="159"/>
      <c r="FLS324" s="159"/>
      <c r="FLT324" s="159"/>
      <c r="FLU324" s="159"/>
      <c r="FLV324" s="159"/>
      <c r="FLW324" s="159"/>
      <c r="FLX324" s="159"/>
      <c r="FLY324" s="159"/>
      <c r="FLZ324" s="159"/>
      <c r="FMA324" s="159"/>
      <c r="FMB324" s="159"/>
      <c r="FMC324" s="159"/>
      <c r="FMD324" s="159"/>
      <c r="FME324" s="159"/>
      <c r="FMF324" s="159"/>
      <c r="FMG324" s="159"/>
      <c r="FMH324" s="159"/>
      <c r="FMI324" s="159"/>
      <c r="FMJ324" s="159"/>
      <c r="FMK324" s="159"/>
      <c r="FML324" s="159"/>
      <c r="FMM324" s="159"/>
      <c r="FMN324" s="159"/>
      <c r="FMO324" s="159"/>
      <c r="FMP324" s="159"/>
      <c r="FMQ324" s="159"/>
      <c r="FMR324" s="159"/>
      <c r="FMS324" s="159"/>
      <c r="FMT324" s="159"/>
      <c r="FMU324" s="159"/>
      <c r="FMV324" s="159"/>
      <c r="FMW324" s="159"/>
      <c r="FMX324" s="159"/>
      <c r="FMY324" s="159"/>
      <c r="FMZ324" s="159"/>
      <c r="FNA324" s="159"/>
      <c r="FNB324" s="159"/>
      <c r="FNC324" s="159"/>
      <c r="FND324" s="159"/>
      <c r="FNE324" s="159"/>
      <c r="FNF324" s="159"/>
      <c r="FNG324" s="159"/>
      <c r="FNH324" s="159"/>
      <c r="FNI324" s="159"/>
      <c r="FNJ324" s="159"/>
      <c r="FNK324" s="159"/>
      <c r="FNL324" s="159"/>
      <c r="FNM324" s="159"/>
      <c r="FNN324" s="159"/>
      <c r="FNO324" s="159"/>
      <c r="FNP324" s="159"/>
      <c r="FNQ324" s="159"/>
      <c r="FNR324" s="159"/>
      <c r="FNS324" s="159"/>
      <c r="FNT324" s="159"/>
      <c r="FNU324" s="159"/>
      <c r="FNV324" s="159"/>
      <c r="FNW324" s="159"/>
      <c r="FNX324" s="159"/>
      <c r="FNY324" s="159"/>
      <c r="FNZ324" s="159"/>
      <c r="FOA324" s="159"/>
      <c r="FOB324" s="159"/>
      <c r="FOC324" s="159"/>
      <c r="FOD324" s="159"/>
      <c r="FOE324" s="159"/>
      <c r="FOF324" s="159"/>
      <c r="FOG324" s="159"/>
      <c r="FOH324" s="159"/>
      <c r="FOI324" s="159"/>
      <c r="FOJ324" s="159"/>
      <c r="FOK324" s="159"/>
      <c r="FOL324" s="159"/>
      <c r="FOM324" s="159"/>
      <c r="FON324" s="159"/>
      <c r="FOO324" s="159"/>
      <c r="FOP324" s="159"/>
      <c r="FOQ324" s="159"/>
      <c r="FOR324" s="159"/>
      <c r="FOS324" s="159"/>
      <c r="FOT324" s="159"/>
      <c r="FOU324" s="159"/>
      <c r="FOV324" s="159"/>
      <c r="FOW324" s="159"/>
      <c r="FOX324" s="159"/>
      <c r="FOY324" s="159"/>
      <c r="FOZ324" s="159"/>
      <c r="FPA324" s="159"/>
      <c r="FPB324" s="159"/>
      <c r="FPC324" s="159"/>
      <c r="FPD324" s="159"/>
      <c r="FPE324" s="159"/>
      <c r="FPF324" s="159"/>
      <c r="FPG324" s="159"/>
      <c r="FPH324" s="159"/>
      <c r="FPI324" s="159"/>
      <c r="FPJ324" s="159"/>
      <c r="FPK324" s="159"/>
      <c r="FPL324" s="159"/>
      <c r="FPM324" s="159"/>
      <c r="FPN324" s="159"/>
      <c r="FPO324" s="159"/>
      <c r="FPP324" s="159"/>
      <c r="FPQ324" s="159"/>
      <c r="FPR324" s="159"/>
      <c r="FPS324" s="159"/>
      <c r="FPT324" s="159"/>
      <c r="FPU324" s="159"/>
      <c r="FPV324" s="159"/>
      <c r="FPW324" s="159"/>
      <c r="FPX324" s="159"/>
      <c r="FPY324" s="159"/>
      <c r="FPZ324" s="159"/>
      <c r="FQA324" s="159"/>
      <c r="FQB324" s="159"/>
      <c r="FQC324" s="159"/>
      <c r="FQD324" s="159"/>
      <c r="FQE324" s="159"/>
      <c r="FQF324" s="159"/>
      <c r="FQG324" s="159"/>
      <c r="FQH324" s="159"/>
      <c r="FQI324" s="159"/>
      <c r="FQJ324" s="159"/>
      <c r="FQK324" s="159"/>
      <c r="FQL324" s="159"/>
      <c r="FQM324" s="159"/>
      <c r="FQN324" s="159"/>
      <c r="FQO324" s="159"/>
      <c r="FQP324" s="159"/>
      <c r="FQQ324" s="159"/>
      <c r="FQR324" s="159"/>
      <c r="FQS324" s="159"/>
      <c r="FQT324" s="159"/>
      <c r="FQU324" s="159"/>
      <c r="FQV324" s="159"/>
      <c r="FQW324" s="159"/>
      <c r="FQX324" s="159"/>
      <c r="FQY324" s="159"/>
      <c r="FQZ324" s="159"/>
      <c r="FRA324" s="159"/>
      <c r="FRB324" s="159"/>
      <c r="FRC324" s="159"/>
      <c r="FRD324" s="159"/>
      <c r="FRE324" s="159"/>
      <c r="FRF324" s="159"/>
      <c r="FRG324" s="159"/>
      <c r="FRH324" s="159"/>
      <c r="FRI324" s="159"/>
      <c r="FRJ324" s="159"/>
      <c r="FRK324" s="159"/>
      <c r="FRL324" s="159"/>
      <c r="FRM324" s="159"/>
      <c r="FRN324" s="159"/>
      <c r="FRO324" s="159"/>
      <c r="FRP324" s="159"/>
      <c r="FRQ324" s="159"/>
      <c r="FRR324" s="159"/>
      <c r="FRS324" s="159"/>
      <c r="FRT324" s="159"/>
      <c r="FRU324" s="159"/>
      <c r="FRV324" s="159"/>
      <c r="FRW324" s="159"/>
      <c r="FRX324" s="159"/>
      <c r="FRY324" s="159"/>
      <c r="FRZ324" s="159"/>
      <c r="FSA324" s="159"/>
      <c r="FSB324" s="159"/>
      <c r="FSC324" s="159"/>
      <c r="FSD324" s="159"/>
      <c r="FSE324" s="159"/>
      <c r="FSF324" s="159"/>
      <c r="FSG324" s="159"/>
      <c r="FSH324" s="159"/>
      <c r="FSI324" s="159"/>
      <c r="FSJ324" s="159"/>
      <c r="FSK324" s="159"/>
      <c r="FSL324" s="159"/>
      <c r="FSM324" s="159"/>
      <c r="FSN324" s="159"/>
      <c r="FSO324" s="159"/>
      <c r="FSP324" s="159"/>
      <c r="FSQ324" s="159"/>
      <c r="FSR324" s="159"/>
      <c r="FSS324" s="159"/>
      <c r="FST324" s="159"/>
      <c r="FSU324" s="159"/>
      <c r="FSV324" s="159"/>
      <c r="FSW324" s="159"/>
      <c r="FSX324" s="159"/>
      <c r="FSY324" s="159"/>
      <c r="FSZ324" s="159"/>
      <c r="FTA324" s="159"/>
      <c r="FTB324" s="159"/>
      <c r="FTC324" s="159"/>
      <c r="FTD324" s="159"/>
      <c r="FTE324" s="159"/>
      <c r="FTF324" s="159"/>
      <c r="FTG324" s="159"/>
      <c r="FTH324" s="159"/>
      <c r="FTI324" s="159"/>
      <c r="FTJ324" s="159"/>
      <c r="FTK324" s="159"/>
      <c r="FTL324" s="159"/>
      <c r="FTM324" s="159"/>
      <c r="FTN324" s="159"/>
      <c r="FTO324" s="159"/>
      <c r="FTP324" s="159"/>
      <c r="FTQ324" s="159"/>
      <c r="FTR324" s="159"/>
      <c r="FTS324" s="159"/>
      <c r="FTT324" s="159"/>
      <c r="FTU324" s="159"/>
      <c r="FTV324" s="159"/>
      <c r="FTW324" s="159"/>
      <c r="FTX324" s="159"/>
      <c r="FTY324" s="159"/>
      <c r="FTZ324" s="159"/>
      <c r="FUA324" s="159"/>
      <c r="FUB324" s="159"/>
      <c r="FUC324" s="159"/>
      <c r="FUD324" s="159"/>
      <c r="FUE324" s="159"/>
      <c r="FUF324" s="159"/>
      <c r="FUG324" s="159"/>
      <c r="FUH324" s="159"/>
      <c r="FUI324" s="159"/>
      <c r="FUJ324" s="159"/>
      <c r="FUK324" s="159"/>
      <c r="FUL324" s="159"/>
      <c r="FUM324" s="159"/>
      <c r="FUN324" s="159"/>
      <c r="FUO324" s="159"/>
      <c r="FUP324" s="159"/>
      <c r="FUQ324" s="159"/>
      <c r="FUR324" s="159"/>
      <c r="FUS324" s="159"/>
      <c r="FUT324" s="159"/>
      <c r="FUU324" s="159"/>
      <c r="FUV324" s="159"/>
      <c r="FUW324" s="159"/>
      <c r="FUX324" s="159"/>
      <c r="FUY324" s="159"/>
      <c r="FUZ324" s="159"/>
      <c r="FVA324" s="159"/>
      <c r="FVB324" s="159"/>
      <c r="FVC324" s="159"/>
      <c r="FVD324" s="159"/>
      <c r="FVE324" s="159"/>
      <c r="FVF324" s="159"/>
      <c r="FVG324" s="159"/>
      <c r="FVH324" s="159"/>
      <c r="FVI324" s="159"/>
      <c r="FVJ324" s="159"/>
      <c r="FVK324" s="159"/>
      <c r="FVL324" s="159"/>
      <c r="FVM324" s="159"/>
      <c r="FVN324" s="159"/>
      <c r="FVO324" s="159"/>
      <c r="FVP324" s="159"/>
      <c r="FVQ324" s="159"/>
      <c r="FVR324" s="159"/>
      <c r="FVS324" s="159"/>
      <c r="FVT324" s="159"/>
      <c r="FVU324" s="159"/>
      <c r="FVV324" s="159"/>
      <c r="FVW324" s="159"/>
      <c r="FVX324" s="159"/>
      <c r="FVY324" s="159"/>
      <c r="FVZ324" s="159"/>
      <c r="FWA324" s="159"/>
      <c r="FWB324" s="159"/>
      <c r="FWC324" s="159"/>
      <c r="FWD324" s="159"/>
      <c r="FWE324" s="159"/>
      <c r="FWF324" s="159"/>
      <c r="FWG324" s="159"/>
      <c r="FWH324" s="159"/>
      <c r="FWI324" s="159"/>
      <c r="FWJ324" s="159"/>
      <c r="FWK324" s="159"/>
      <c r="FWL324" s="159"/>
      <c r="FWM324" s="159"/>
      <c r="FWN324" s="159"/>
      <c r="FWO324" s="159"/>
      <c r="FWP324" s="159"/>
      <c r="FWQ324" s="159"/>
      <c r="FWR324" s="159"/>
      <c r="FWS324" s="159"/>
      <c r="FWT324" s="159"/>
      <c r="FWU324" s="159"/>
      <c r="FWV324" s="159"/>
      <c r="FWW324" s="159"/>
      <c r="FWX324" s="159"/>
      <c r="FWY324" s="159"/>
      <c r="FWZ324" s="159"/>
      <c r="FXA324" s="159"/>
      <c r="FXB324" s="159"/>
      <c r="FXC324" s="159"/>
      <c r="FXD324" s="159"/>
      <c r="FXE324" s="159"/>
      <c r="FXF324" s="159"/>
      <c r="FXG324" s="159"/>
      <c r="FXH324" s="159"/>
      <c r="FXI324" s="159"/>
      <c r="FXJ324" s="159"/>
      <c r="FXK324" s="159"/>
      <c r="FXL324" s="159"/>
      <c r="FXM324" s="159"/>
      <c r="FXN324" s="159"/>
      <c r="FXO324" s="159"/>
      <c r="FXP324" s="159"/>
      <c r="FXQ324" s="159"/>
      <c r="FXR324" s="159"/>
      <c r="FXS324" s="159"/>
      <c r="FXT324" s="159"/>
      <c r="FXU324" s="159"/>
      <c r="FXV324" s="159"/>
      <c r="FXW324" s="159"/>
      <c r="FXX324" s="159"/>
      <c r="FXY324" s="159"/>
      <c r="FXZ324" s="159"/>
      <c r="FYA324" s="159"/>
      <c r="FYB324" s="159"/>
      <c r="FYC324" s="159"/>
      <c r="FYD324" s="159"/>
      <c r="FYE324" s="159"/>
      <c r="FYF324" s="159"/>
      <c r="FYG324" s="159"/>
      <c r="FYH324" s="159"/>
      <c r="FYI324" s="159"/>
      <c r="FYJ324" s="159"/>
      <c r="FYK324" s="159"/>
      <c r="FYL324" s="159"/>
      <c r="FYM324" s="159"/>
      <c r="FYN324" s="159"/>
      <c r="FYO324" s="159"/>
      <c r="FYP324" s="159"/>
      <c r="FYQ324" s="159"/>
      <c r="FYR324" s="159"/>
      <c r="FYS324" s="159"/>
      <c r="FYT324" s="159"/>
      <c r="FYU324" s="159"/>
      <c r="FYV324" s="159"/>
      <c r="FYW324" s="159"/>
      <c r="FYX324" s="159"/>
      <c r="FYY324" s="159"/>
      <c r="FYZ324" s="159"/>
      <c r="FZA324" s="159"/>
      <c r="FZB324" s="159"/>
      <c r="FZC324" s="159"/>
      <c r="FZD324" s="159"/>
      <c r="FZE324" s="159"/>
      <c r="FZF324" s="159"/>
      <c r="FZG324" s="159"/>
      <c r="FZH324" s="159"/>
      <c r="FZI324" s="159"/>
      <c r="FZJ324" s="159"/>
      <c r="FZK324" s="159"/>
      <c r="FZL324" s="159"/>
      <c r="FZM324" s="159"/>
      <c r="FZN324" s="159"/>
      <c r="FZO324" s="159"/>
      <c r="FZP324" s="159"/>
      <c r="FZQ324" s="159"/>
      <c r="FZR324" s="159"/>
      <c r="FZS324" s="159"/>
      <c r="FZT324" s="159"/>
      <c r="FZU324" s="159"/>
      <c r="FZV324" s="159"/>
      <c r="FZW324" s="159"/>
      <c r="FZX324" s="159"/>
      <c r="FZY324" s="159"/>
      <c r="FZZ324" s="159"/>
      <c r="GAA324" s="159"/>
      <c r="GAB324" s="159"/>
      <c r="GAC324" s="159"/>
      <c r="GAD324" s="159"/>
      <c r="GAE324" s="159"/>
      <c r="GAF324" s="159"/>
      <c r="GAG324" s="159"/>
      <c r="GAH324" s="159"/>
      <c r="GAI324" s="159"/>
      <c r="GAJ324" s="159"/>
      <c r="GAK324" s="159"/>
      <c r="GAL324" s="159"/>
      <c r="GAM324" s="159"/>
      <c r="GAN324" s="159"/>
      <c r="GAO324" s="159"/>
      <c r="GAP324" s="159"/>
      <c r="GAQ324" s="159"/>
      <c r="GAR324" s="159"/>
      <c r="GAS324" s="159"/>
      <c r="GAT324" s="159"/>
      <c r="GAU324" s="159"/>
      <c r="GAV324" s="159"/>
      <c r="GAW324" s="159"/>
      <c r="GAX324" s="159"/>
      <c r="GAY324" s="159"/>
      <c r="GAZ324" s="159"/>
      <c r="GBA324" s="159"/>
      <c r="GBB324" s="159"/>
      <c r="GBC324" s="159"/>
      <c r="GBD324" s="159"/>
      <c r="GBE324" s="159"/>
      <c r="GBF324" s="159"/>
      <c r="GBG324" s="159"/>
      <c r="GBH324" s="159"/>
      <c r="GBI324" s="159"/>
      <c r="GBJ324" s="159"/>
      <c r="GBK324" s="159"/>
      <c r="GBL324" s="159"/>
      <c r="GBM324" s="159"/>
      <c r="GBN324" s="159"/>
      <c r="GBO324" s="159"/>
      <c r="GBP324" s="159"/>
      <c r="GBQ324" s="159"/>
      <c r="GBR324" s="159"/>
      <c r="GBS324" s="159"/>
      <c r="GBT324" s="159"/>
      <c r="GBU324" s="159"/>
      <c r="GBV324" s="159"/>
      <c r="GBW324" s="159"/>
      <c r="GBX324" s="159"/>
      <c r="GBY324" s="159"/>
      <c r="GBZ324" s="159"/>
      <c r="GCA324" s="159"/>
      <c r="GCB324" s="159"/>
      <c r="GCC324" s="159"/>
      <c r="GCD324" s="159"/>
      <c r="GCE324" s="159"/>
      <c r="GCF324" s="159"/>
      <c r="GCG324" s="159"/>
      <c r="GCH324" s="159"/>
      <c r="GCI324" s="159"/>
      <c r="GCJ324" s="159"/>
      <c r="GCK324" s="159"/>
      <c r="GCL324" s="159"/>
      <c r="GCM324" s="159"/>
      <c r="GCN324" s="159"/>
      <c r="GCO324" s="159"/>
      <c r="GCP324" s="159"/>
      <c r="GCQ324" s="159"/>
      <c r="GCR324" s="159"/>
      <c r="GCS324" s="159"/>
      <c r="GCT324" s="159"/>
      <c r="GCU324" s="159"/>
      <c r="GCV324" s="159"/>
      <c r="GCW324" s="159"/>
      <c r="GCX324" s="159"/>
      <c r="GCY324" s="159"/>
      <c r="GCZ324" s="159"/>
      <c r="GDA324" s="159"/>
      <c r="GDB324" s="159"/>
      <c r="GDC324" s="159"/>
      <c r="GDD324" s="159"/>
      <c r="GDE324" s="159"/>
      <c r="GDF324" s="159"/>
      <c r="GDG324" s="159"/>
      <c r="GDH324" s="159"/>
      <c r="GDI324" s="159"/>
      <c r="GDJ324" s="159"/>
      <c r="GDK324" s="159"/>
      <c r="GDL324" s="159"/>
      <c r="GDM324" s="159"/>
      <c r="GDN324" s="159"/>
      <c r="GDO324" s="159"/>
      <c r="GDP324" s="159"/>
      <c r="GDQ324" s="159"/>
      <c r="GDR324" s="159"/>
      <c r="GDS324" s="159"/>
      <c r="GDT324" s="159"/>
      <c r="GDU324" s="159"/>
      <c r="GDV324" s="159"/>
      <c r="GDW324" s="159"/>
      <c r="GDX324" s="159"/>
      <c r="GDY324" s="159"/>
      <c r="GDZ324" s="159"/>
      <c r="GEA324" s="159"/>
      <c r="GEB324" s="159"/>
      <c r="GEC324" s="159"/>
      <c r="GED324" s="159"/>
      <c r="GEE324" s="159"/>
      <c r="GEF324" s="159"/>
      <c r="GEG324" s="159"/>
      <c r="GEH324" s="159"/>
      <c r="GEI324" s="159"/>
      <c r="GEJ324" s="159"/>
      <c r="GEK324" s="159"/>
      <c r="GEL324" s="159"/>
      <c r="GEM324" s="159"/>
      <c r="GEN324" s="159"/>
      <c r="GEO324" s="159"/>
      <c r="GEP324" s="159"/>
      <c r="GEQ324" s="159"/>
      <c r="GER324" s="159"/>
      <c r="GES324" s="159"/>
      <c r="GET324" s="159"/>
      <c r="GEU324" s="159"/>
      <c r="GEV324" s="159"/>
      <c r="GEW324" s="159"/>
      <c r="GEX324" s="159"/>
      <c r="GEY324" s="159"/>
      <c r="GEZ324" s="159"/>
      <c r="GFA324" s="159"/>
      <c r="GFB324" s="159"/>
      <c r="GFC324" s="159"/>
      <c r="GFD324" s="159"/>
      <c r="GFE324" s="159"/>
      <c r="GFF324" s="159"/>
      <c r="GFG324" s="159"/>
      <c r="GFH324" s="159"/>
      <c r="GFI324" s="159"/>
      <c r="GFJ324" s="159"/>
      <c r="GFK324" s="159"/>
      <c r="GFL324" s="159"/>
      <c r="GFM324" s="159"/>
      <c r="GFN324" s="159"/>
      <c r="GFO324" s="159"/>
      <c r="GFP324" s="159"/>
      <c r="GFQ324" s="159"/>
      <c r="GFR324" s="159"/>
      <c r="GFS324" s="159"/>
      <c r="GFT324" s="159"/>
      <c r="GFU324" s="159"/>
      <c r="GFV324" s="159"/>
      <c r="GFW324" s="159"/>
      <c r="GFX324" s="159"/>
      <c r="GFY324" s="159"/>
      <c r="GFZ324" s="159"/>
      <c r="GGA324" s="159"/>
      <c r="GGB324" s="159"/>
      <c r="GGC324" s="159"/>
      <c r="GGD324" s="159"/>
      <c r="GGE324" s="159"/>
      <c r="GGF324" s="159"/>
      <c r="GGG324" s="159"/>
      <c r="GGH324" s="159"/>
      <c r="GGI324" s="159"/>
      <c r="GGJ324" s="159"/>
      <c r="GGK324" s="159"/>
      <c r="GGL324" s="159"/>
      <c r="GGM324" s="159"/>
      <c r="GGN324" s="159"/>
      <c r="GGO324" s="159"/>
      <c r="GGP324" s="159"/>
      <c r="GGQ324" s="159"/>
      <c r="GGR324" s="159"/>
      <c r="GGS324" s="159"/>
      <c r="GGT324" s="159"/>
      <c r="GGU324" s="159"/>
      <c r="GGV324" s="159"/>
      <c r="GGW324" s="159"/>
      <c r="GGX324" s="159"/>
      <c r="GGY324" s="159"/>
      <c r="GGZ324" s="159"/>
      <c r="GHA324" s="159"/>
      <c r="GHB324" s="159"/>
      <c r="GHC324" s="159"/>
      <c r="GHD324" s="159"/>
      <c r="GHE324" s="159"/>
      <c r="GHF324" s="159"/>
      <c r="GHG324" s="159"/>
      <c r="GHH324" s="159"/>
      <c r="GHI324" s="159"/>
      <c r="GHJ324" s="159"/>
      <c r="GHK324" s="159"/>
      <c r="GHL324" s="159"/>
      <c r="GHM324" s="159"/>
      <c r="GHN324" s="159"/>
      <c r="GHO324" s="159"/>
      <c r="GHP324" s="159"/>
      <c r="GHQ324" s="159"/>
      <c r="GHR324" s="159"/>
      <c r="GHS324" s="159"/>
      <c r="GHT324" s="159"/>
      <c r="GHU324" s="159"/>
      <c r="GHV324" s="159"/>
      <c r="GHW324" s="159"/>
      <c r="GHX324" s="159"/>
      <c r="GHY324" s="159"/>
      <c r="GHZ324" s="159"/>
      <c r="GIA324" s="159"/>
      <c r="GIB324" s="159"/>
      <c r="GIC324" s="159"/>
      <c r="GID324" s="159"/>
      <c r="GIE324" s="159"/>
      <c r="GIF324" s="159"/>
      <c r="GIG324" s="159"/>
      <c r="GIH324" s="159"/>
      <c r="GII324" s="159"/>
      <c r="GIJ324" s="159"/>
      <c r="GIK324" s="159"/>
      <c r="GIL324" s="159"/>
      <c r="GIM324" s="159"/>
      <c r="GIN324" s="159"/>
      <c r="GIO324" s="159"/>
      <c r="GIP324" s="159"/>
      <c r="GIQ324" s="159"/>
      <c r="GIR324" s="159"/>
      <c r="GIS324" s="159"/>
      <c r="GIT324" s="159"/>
      <c r="GIU324" s="159"/>
      <c r="GIV324" s="159"/>
      <c r="GIW324" s="159"/>
      <c r="GIX324" s="159"/>
      <c r="GIY324" s="159"/>
      <c r="GIZ324" s="159"/>
      <c r="GJA324" s="159"/>
      <c r="GJB324" s="159"/>
      <c r="GJC324" s="159"/>
      <c r="GJD324" s="159"/>
      <c r="GJE324" s="159"/>
      <c r="GJF324" s="159"/>
      <c r="GJG324" s="159"/>
      <c r="GJH324" s="159"/>
      <c r="GJI324" s="159"/>
      <c r="GJJ324" s="159"/>
      <c r="GJK324" s="159"/>
      <c r="GJL324" s="159"/>
      <c r="GJM324" s="159"/>
      <c r="GJN324" s="159"/>
      <c r="GJO324" s="159"/>
      <c r="GJP324" s="159"/>
      <c r="GJQ324" s="159"/>
      <c r="GJR324" s="159"/>
      <c r="GJS324" s="159"/>
      <c r="GJT324" s="159"/>
      <c r="GJU324" s="159"/>
      <c r="GJV324" s="159"/>
      <c r="GJW324" s="159"/>
      <c r="GJX324" s="159"/>
      <c r="GJY324" s="159"/>
      <c r="GJZ324" s="159"/>
      <c r="GKA324" s="159"/>
      <c r="GKB324" s="159"/>
      <c r="GKC324" s="159"/>
      <c r="GKD324" s="159"/>
      <c r="GKE324" s="159"/>
      <c r="GKF324" s="159"/>
      <c r="GKG324" s="159"/>
      <c r="GKH324" s="159"/>
      <c r="GKI324" s="159"/>
      <c r="GKJ324" s="159"/>
      <c r="GKK324" s="159"/>
      <c r="GKL324" s="159"/>
      <c r="GKM324" s="159"/>
      <c r="GKN324" s="159"/>
      <c r="GKO324" s="159"/>
      <c r="GKP324" s="159"/>
      <c r="GKQ324" s="159"/>
      <c r="GKR324" s="159"/>
      <c r="GKS324" s="159"/>
      <c r="GKT324" s="159"/>
      <c r="GKU324" s="159"/>
      <c r="GKV324" s="159"/>
      <c r="GKW324" s="159"/>
      <c r="GKX324" s="159"/>
      <c r="GKY324" s="159"/>
      <c r="GKZ324" s="159"/>
      <c r="GLA324" s="159"/>
      <c r="GLB324" s="159"/>
      <c r="GLC324" s="159"/>
      <c r="GLD324" s="159"/>
      <c r="GLE324" s="159"/>
      <c r="GLF324" s="159"/>
      <c r="GLG324" s="159"/>
      <c r="GLH324" s="159"/>
      <c r="GLI324" s="159"/>
      <c r="GLJ324" s="159"/>
      <c r="GLK324" s="159"/>
      <c r="GLL324" s="159"/>
      <c r="GLM324" s="159"/>
      <c r="GLN324" s="159"/>
      <c r="GLO324" s="159"/>
      <c r="GLP324" s="159"/>
      <c r="GLQ324" s="159"/>
      <c r="GLR324" s="159"/>
      <c r="GLS324" s="159"/>
      <c r="GLT324" s="159"/>
      <c r="GLU324" s="159"/>
      <c r="GLV324" s="159"/>
      <c r="GLW324" s="159"/>
      <c r="GLX324" s="159"/>
      <c r="GLY324" s="159"/>
      <c r="GLZ324" s="159"/>
      <c r="GMA324" s="159"/>
      <c r="GMB324" s="159"/>
      <c r="GMC324" s="159"/>
      <c r="GMD324" s="159"/>
      <c r="GME324" s="159"/>
      <c r="GMF324" s="159"/>
      <c r="GMG324" s="159"/>
      <c r="GMH324" s="159"/>
      <c r="GMI324" s="159"/>
      <c r="GMJ324" s="159"/>
      <c r="GMK324" s="159"/>
      <c r="GML324" s="159"/>
      <c r="GMM324" s="159"/>
      <c r="GMN324" s="159"/>
      <c r="GMO324" s="159"/>
      <c r="GMP324" s="159"/>
      <c r="GMQ324" s="159"/>
      <c r="GMR324" s="159"/>
      <c r="GMS324" s="159"/>
      <c r="GMT324" s="159"/>
      <c r="GMU324" s="159"/>
      <c r="GMV324" s="159"/>
      <c r="GMW324" s="159"/>
      <c r="GMX324" s="159"/>
      <c r="GMY324" s="159"/>
      <c r="GMZ324" s="159"/>
      <c r="GNA324" s="159"/>
      <c r="GNB324" s="159"/>
      <c r="GNC324" s="159"/>
      <c r="GND324" s="159"/>
      <c r="GNE324" s="159"/>
      <c r="GNF324" s="159"/>
      <c r="GNG324" s="159"/>
      <c r="GNH324" s="159"/>
      <c r="GNI324" s="159"/>
      <c r="GNJ324" s="159"/>
      <c r="GNK324" s="159"/>
      <c r="GNL324" s="159"/>
      <c r="GNM324" s="159"/>
      <c r="GNN324" s="159"/>
      <c r="GNO324" s="159"/>
      <c r="GNP324" s="159"/>
      <c r="GNQ324" s="159"/>
      <c r="GNR324" s="159"/>
      <c r="GNS324" s="159"/>
      <c r="GNT324" s="159"/>
      <c r="GNU324" s="159"/>
      <c r="GNV324" s="159"/>
      <c r="GNW324" s="159"/>
      <c r="GNX324" s="159"/>
      <c r="GNY324" s="159"/>
      <c r="GNZ324" s="159"/>
      <c r="GOA324" s="159"/>
      <c r="GOB324" s="159"/>
      <c r="GOC324" s="159"/>
      <c r="GOD324" s="159"/>
      <c r="GOE324" s="159"/>
      <c r="GOF324" s="159"/>
      <c r="GOG324" s="159"/>
      <c r="GOH324" s="159"/>
      <c r="GOI324" s="159"/>
      <c r="GOJ324" s="159"/>
      <c r="GOK324" s="159"/>
      <c r="GOL324" s="159"/>
      <c r="GOM324" s="159"/>
      <c r="GON324" s="159"/>
      <c r="GOO324" s="159"/>
      <c r="GOP324" s="159"/>
      <c r="GOQ324" s="159"/>
      <c r="GOR324" s="159"/>
      <c r="GOS324" s="159"/>
      <c r="GOT324" s="159"/>
      <c r="GOU324" s="159"/>
      <c r="GOV324" s="159"/>
      <c r="GOW324" s="159"/>
      <c r="GOX324" s="159"/>
      <c r="GOY324" s="159"/>
      <c r="GOZ324" s="159"/>
      <c r="GPA324" s="159"/>
      <c r="GPB324" s="159"/>
      <c r="GPC324" s="159"/>
      <c r="GPD324" s="159"/>
      <c r="GPE324" s="159"/>
      <c r="GPF324" s="159"/>
      <c r="GPG324" s="159"/>
      <c r="GPH324" s="159"/>
      <c r="GPI324" s="159"/>
      <c r="GPJ324" s="159"/>
      <c r="GPK324" s="159"/>
      <c r="GPL324" s="159"/>
      <c r="GPM324" s="159"/>
      <c r="GPN324" s="159"/>
      <c r="GPO324" s="159"/>
      <c r="GPP324" s="159"/>
      <c r="GPQ324" s="159"/>
      <c r="GPR324" s="159"/>
      <c r="GPS324" s="159"/>
      <c r="GPT324" s="159"/>
      <c r="GPU324" s="159"/>
      <c r="GPV324" s="159"/>
      <c r="GPW324" s="159"/>
      <c r="GPX324" s="159"/>
      <c r="GPY324" s="159"/>
      <c r="GPZ324" s="159"/>
      <c r="GQA324" s="159"/>
      <c r="GQB324" s="159"/>
      <c r="GQC324" s="159"/>
      <c r="GQD324" s="159"/>
      <c r="GQE324" s="159"/>
      <c r="GQF324" s="159"/>
      <c r="GQG324" s="159"/>
      <c r="GQH324" s="159"/>
      <c r="GQI324" s="159"/>
      <c r="GQJ324" s="159"/>
      <c r="GQK324" s="159"/>
      <c r="GQL324" s="159"/>
      <c r="GQM324" s="159"/>
      <c r="GQN324" s="159"/>
      <c r="GQO324" s="159"/>
      <c r="GQP324" s="159"/>
      <c r="GQQ324" s="159"/>
      <c r="GQR324" s="159"/>
      <c r="GQS324" s="159"/>
      <c r="GQT324" s="159"/>
      <c r="GQU324" s="159"/>
      <c r="GQV324" s="159"/>
      <c r="GQW324" s="159"/>
      <c r="GQX324" s="159"/>
      <c r="GQY324" s="159"/>
      <c r="GQZ324" s="159"/>
      <c r="GRA324" s="159"/>
      <c r="GRB324" s="159"/>
      <c r="GRC324" s="159"/>
      <c r="GRD324" s="159"/>
      <c r="GRE324" s="159"/>
      <c r="GRF324" s="159"/>
      <c r="GRG324" s="159"/>
      <c r="GRH324" s="159"/>
      <c r="GRI324" s="159"/>
      <c r="GRJ324" s="159"/>
      <c r="GRK324" s="159"/>
      <c r="GRL324" s="159"/>
      <c r="GRM324" s="159"/>
      <c r="GRN324" s="159"/>
      <c r="GRO324" s="159"/>
      <c r="GRP324" s="159"/>
      <c r="GRQ324" s="159"/>
      <c r="GRR324" s="159"/>
      <c r="GRS324" s="159"/>
      <c r="GRT324" s="159"/>
      <c r="GRU324" s="159"/>
      <c r="GRV324" s="159"/>
      <c r="GRW324" s="159"/>
      <c r="GRX324" s="159"/>
      <c r="GRY324" s="159"/>
      <c r="GRZ324" s="159"/>
      <c r="GSA324" s="159"/>
      <c r="GSB324" s="159"/>
      <c r="GSC324" s="159"/>
      <c r="GSD324" s="159"/>
      <c r="GSE324" s="159"/>
      <c r="GSF324" s="159"/>
      <c r="GSG324" s="159"/>
      <c r="GSH324" s="159"/>
      <c r="GSI324" s="159"/>
      <c r="GSJ324" s="159"/>
      <c r="GSK324" s="159"/>
      <c r="GSL324" s="159"/>
      <c r="GSM324" s="159"/>
      <c r="GSN324" s="159"/>
      <c r="GSO324" s="159"/>
      <c r="GSP324" s="159"/>
      <c r="GSQ324" s="159"/>
      <c r="GSR324" s="159"/>
      <c r="GSS324" s="159"/>
      <c r="GST324" s="159"/>
      <c r="GSU324" s="159"/>
      <c r="GSV324" s="159"/>
      <c r="GSW324" s="159"/>
      <c r="GSX324" s="159"/>
      <c r="GSY324" s="159"/>
      <c r="GSZ324" s="159"/>
      <c r="GTA324" s="159"/>
      <c r="GTB324" s="159"/>
      <c r="GTC324" s="159"/>
      <c r="GTD324" s="159"/>
      <c r="GTE324" s="159"/>
      <c r="GTF324" s="159"/>
      <c r="GTG324" s="159"/>
      <c r="GTH324" s="159"/>
      <c r="GTI324" s="159"/>
      <c r="GTJ324" s="159"/>
      <c r="GTK324" s="159"/>
      <c r="GTL324" s="159"/>
      <c r="GTM324" s="159"/>
      <c r="GTN324" s="159"/>
      <c r="GTO324" s="159"/>
      <c r="GTP324" s="159"/>
      <c r="GTQ324" s="159"/>
      <c r="GTR324" s="159"/>
      <c r="GTS324" s="159"/>
      <c r="GTT324" s="159"/>
      <c r="GTU324" s="159"/>
      <c r="GTV324" s="159"/>
      <c r="GTW324" s="159"/>
      <c r="GTX324" s="159"/>
      <c r="GTY324" s="159"/>
      <c r="GTZ324" s="159"/>
      <c r="GUA324" s="159"/>
      <c r="GUB324" s="159"/>
      <c r="GUC324" s="159"/>
      <c r="GUD324" s="159"/>
      <c r="GUE324" s="159"/>
      <c r="GUF324" s="159"/>
      <c r="GUG324" s="159"/>
      <c r="GUH324" s="159"/>
      <c r="GUI324" s="159"/>
      <c r="GUJ324" s="159"/>
      <c r="GUK324" s="159"/>
      <c r="GUL324" s="159"/>
      <c r="GUM324" s="159"/>
      <c r="GUN324" s="159"/>
      <c r="GUO324" s="159"/>
      <c r="GUP324" s="159"/>
      <c r="GUQ324" s="159"/>
      <c r="GUR324" s="159"/>
      <c r="GUS324" s="159"/>
      <c r="GUT324" s="159"/>
      <c r="GUU324" s="159"/>
      <c r="GUV324" s="159"/>
      <c r="GUW324" s="159"/>
      <c r="GUX324" s="159"/>
      <c r="GUY324" s="159"/>
      <c r="GUZ324" s="159"/>
      <c r="GVA324" s="159"/>
      <c r="GVB324" s="159"/>
      <c r="GVC324" s="159"/>
      <c r="GVD324" s="159"/>
      <c r="GVE324" s="159"/>
      <c r="GVF324" s="159"/>
      <c r="GVG324" s="159"/>
      <c r="GVH324" s="159"/>
      <c r="GVI324" s="159"/>
      <c r="GVJ324" s="159"/>
      <c r="GVK324" s="159"/>
      <c r="GVL324" s="159"/>
      <c r="GVM324" s="159"/>
      <c r="GVN324" s="159"/>
      <c r="GVO324" s="159"/>
      <c r="GVP324" s="159"/>
      <c r="GVQ324" s="159"/>
      <c r="GVR324" s="159"/>
      <c r="GVS324" s="159"/>
      <c r="GVT324" s="159"/>
      <c r="GVU324" s="159"/>
      <c r="GVV324" s="159"/>
      <c r="GVW324" s="159"/>
      <c r="GVX324" s="159"/>
      <c r="GVY324" s="159"/>
      <c r="GVZ324" s="159"/>
      <c r="GWA324" s="159"/>
      <c r="GWB324" s="159"/>
      <c r="GWC324" s="159"/>
      <c r="GWD324" s="159"/>
      <c r="GWE324" s="159"/>
      <c r="GWF324" s="159"/>
      <c r="GWG324" s="159"/>
      <c r="GWH324" s="159"/>
      <c r="GWI324" s="159"/>
      <c r="GWJ324" s="159"/>
      <c r="GWK324" s="159"/>
      <c r="GWL324" s="159"/>
      <c r="GWM324" s="159"/>
      <c r="GWN324" s="159"/>
      <c r="GWO324" s="159"/>
      <c r="GWP324" s="159"/>
      <c r="GWQ324" s="159"/>
      <c r="GWR324" s="159"/>
      <c r="GWS324" s="159"/>
      <c r="GWT324" s="159"/>
      <c r="GWU324" s="159"/>
      <c r="GWV324" s="159"/>
      <c r="GWW324" s="159"/>
      <c r="GWX324" s="159"/>
      <c r="GWY324" s="159"/>
      <c r="GWZ324" s="159"/>
      <c r="GXA324" s="159"/>
      <c r="GXB324" s="159"/>
      <c r="GXC324" s="159"/>
      <c r="GXD324" s="159"/>
      <c r="GXE324" s="159"/>
      <c r="GXF324" s="159"/>
      <c r="GXG324" s="159"/>
      <c r="GXH324" s="159"/>
      <c r="GXI324" s="159"/>
      <c r="GXJ324" s="159"/>
      <c r="GXK324" s="159"/>
      <c r="GXL324" s="159"/>
      <c r="GXM324" s="159"/>
      <c r="GXN324" s="159"/>
      <c r="GXO324" s="159"/>
      <c r="GXP324" s="159"/>
      <c r="GXQ324" s="159"/>
      <c r="GXR324" s="159"/>
      <c r="GXS324" s="159"/>
      <c r="GXT324" s="159"/>
      <c r="GXU324" s="159"/>
      <c r="GXV324" s="159"/>
      <c r="GXW324" s="159"/>
      <c r="GXX324" s="159"/>
      <c r="GXY324" s="159"/>
      <c r="GXZ324" s="159"/>
      <c r="GYA324" s="159"/>
      <c r="GYB324" s="159"/>
      <c r="GYC324" s="159"/>
      <c r="GYD324" s="159"/>
      <c r="GYE324" s="159"/>
      <c r="GYF324" s="159"/>
      <c r="GYG324" s="159"/>
      <c r="GYH324" s="159"/>
      <c r="GYI324" s="159"/>
      <c r="GYJ324" s="159"/>
      <c r="GYK324" s="159"/>
      <c r="GYL324" s="159"/>
      <c r="GYM324" s="159"/>
      <c r="GYN324" s="159"/>
      <c r="GYO324" s="159"/>
      <c r="GYP324" s="159"/>
      <c r="GYQ324" s="159"/>
      <c r="GYR324" s="159"/>
      <c r="GYS324" s="159"/>
      <c r="GYT324" s="159"/>
      <c r="GYU324" s="159"/>
      <c r="GYV324" s="159"/>
      <c r="GYW324" s="159"/>
      <c r="GYX324" s="159"/>
      <c r="GYY324" s="159"/>
      <c r="GYZ324" s="159"/>
      <c r="GZA324" s="159"/>
      <c r="GZB324" s="159"/>
      <c r="GZC324" s="159"/>
      <c r="GZD324" s="159"/>
      <c r="GZE324" s="159"/>
      <c r="GZF324" s="159"/>
      <c r="GZG324" s="159"/>
      <c r="GZH324" s="159"/>
      <c r="GZI324" s="159"/>
      <c r="GZJ324" s="159"/>
      <c r="GZK324" s="159"/>
      <c r="GZL324" s="159"/>
      <c r="GZM324" s="159"/>
      <c r="GZN324" s="159"/>
      <c r="GZO324" s="159"/>
      <c r="GZP324" s="159"/>
      <c r="GZQ324" s="159"/>
      <c r="GZR324" s="159"/>
      <c r="GZS324" s="159"/>
      <c r="GZT324" s="159"/>
      <c r="GZU324" s="159"/>
      <c r="GZV324" s="159"/>
      <c r="GZW324" s="159"/>
      <c r="GZX324" s="159"/>
      <c r="GZY324" s="159"/>
      <c r="GZZ324" s="159"/>
      <c r="HAA324" s="159"/>
      <c r="HAB324" s="159"/>
      <c r="HAC324" s="159"/>
      <c r="HAD324" s="159"/>
      <c r="HAE324" s="159"/>
      <c r="HAF324" s="159"/>
      <c r="HAG324" s="159"/>
      <c r="HAH324" s="159"/>
      <c r="HAI324" s="159"/>
      <c r="HAJ324" s="159"/>
      <c r="HAK324" s="159"/>
      <c r="HAL324" s="159"/>
      <c r="HAM324" s="159"/>
      <c r="HAN324" s="159"/>
      <c r="HAO324" s="159"/>
      <c r="HAP324" s="159"/>
      <c r="HAQ324" s="159"/>
      <c r="HAR324" s="159"/>
      <c r="HAS324" s="159"/>
      <c r="HAT324" s="159"/>
      <c r="HAU324" s="159"/>
      <c r="HAV324" s="159"/>
      <c r="HAW324" s="159"/>
      <c r="HAX324" s="159"/>
      <c r="HAY324" s="159"/>
      <c r="HAZ324" s="159"/>
      <c r="HBA324" s="159"/>
      <c r="HBB324" s="159"/>
      <c r="HBC324" s="159"/>
      <c r="HBD324" s="159"/>
      <c r="HBE324" s="159"/>
      <c r="HBF324" s="159"/>
      <c r="HBG324" s="159"/>
      <c r="HBH324" s="159"/>
      <c r="HBI324" s="159"/>
      <c r="HBJ324" s="159"/>
      <c r="HBK324" s="159"/>
      <c r="HBL324" s="159"/>
      <c r="HBM324" s="159"/>
      <c r="HBN324" s="159"/>
      <c r="HBO324" s="159"/>
      <c r="HBP324" s="159"/>
      <c r="HBQ324" s="159"/>
      <c r="HBR324" s="159"/>
      <c r="HBS324" s="159"/>
      <c r="HBT324" s="159"/>
      <c r="HBU324" s="159"/>
      <c r="HBV324" s="159"/>
      <c r="HBW324" s="159"/>
      <c r="HBX324" s="159"/>
      <c r="HBY324" s="159"/>
      <c r="HBZ324" s="159"/>
      <c r="HCA324" s="159"/>
      <c r="HCB324" s="159"/>
      <c r="HCC324" s="159"/>
      <c r="HCD324" s="159"/>
      <c r="HCE324" s="159"/>
      <c r="HCF324" s="159"/>
      <c r="HCG324" s="159"/>
      <c r="HCH324" s="159"/>
      <c r="HCI324" s="159"/>
      <c r="HCJ324" s="159"/>
      <c r="HCK324" s="159"/>
      <c r="HCL324" s="159"/>
      <c r="HCM324" s="159"/>
      <c r="HCN324" s="159"/>
      <c r="HCO324" s="159"/>
      <c r="HCP324" s="159"/>
      <c r="HCQ324" s="159"/>
      <c r="HCR324" s="159"/>
      <c r="HCS324" s="159"/>
      <c r="HCT324" s="159"/>
      <c r="HCU324" s="159"/>
      <c r="HCV324" s="159"/>
      <c r="HCW324" s="159"/>
      <c r="HCX324" s="159"/>
      <c r="HCY324" s="159"/>
      <c r="HCZ324" s="159"/>
      <c r="HDA324" s="159"/>
      <c r="HDB324" s="159"/>
      <c r="HDC324" s="159"/>
      <c r="HDD324" s="159"/>
      <c r="HDE324" s="159"/>
      <c r="HDF324" s="159"/>
      <c r="HDG324" s="159"/>
      <c r="HDH324" s="159"/>
      <c r="HDI324" s="159"/>
      <c r="HDJ324" s="159"/>
      <c r="HDK324" s="159"/>
      <c r="HDL324" s="159"/>
      <c r="HDM324" s="159"/>
      <c r="HDN324" s="159"/>
      <c r="HDO324" s="159"/>
      <c r="HDP324" s="159"/>
      <c r="HDQ324" s="159"/>
      <c r="HDR324" s="159"/>
      <c r="HDS324" s="159"/>
      <c r="HDT324" s="159"/>
      <c r="HDU324" s="159"/>
      <c r="HDV324" s="159"/>
      <c r="HDW324" s="159"/>
      <c r="HDX324" s="159"/>
      <c r="HDY324" s="159"/>
      <c r="HDZ324" s="159"/>
      <c r="HEA324" s="159"/>
      <c r="HEB324" s="159"/>
      <c r="HEC324" s="159"/>
      <c r="HED324" s="159"/>
      <c r="HEE324" s="159"/>
      <c r="HEF324" s="159"/>
      <c r="HEG324" s="159"/>
      <c r="HEH324" s="159"/>
      <c r="HEI324" s="159"/>
      <c r="HEJ324" s="159"/>
      <c r="HEK324" s="159"/>
      <c r="HEL324" s="159"/>
      <c r="HEM324" s="159"/>
      <c r="HEN324" s="159"/>
      <c r="HEO324" s="159"/>
      <c r="HEP324" s="159"/>
      <c r="HEQ324" s="159"/>
      <c r="HER324" s="159"/>
      <c r="HES324" s="159"/>
      <c r="HET324" s="159"/>
      <c r="HEU324" s="159"/>
      <c r="HEV324" s="159"/>
      <c r="HEW324" s="159"/>
      <c r="HEX324" s="159"/>
      <c r="HEY324" s="159"/>
      <c r="HEZ324" s="159"/>
      <c r="HFA324" s="159"/>
      <c r="HFB324" s="159"/>
      <c r="HFC324" s="159"/>
      <c r="HFD324" s="159"/>
      <c r="HFE324" s="159"/>
      <c r="HFF324" s="159"/>
      <c r="HFG324" s="159"/>
      <c r="HFH324" s="159"/>
      <c r="HFI324" s="159"/>
      <c r="HFJ324" s="159"/>
      <c r="HFK324" s="159"/>
      <c r="HFL324" s="159"/>
      <c r="HFM324" s="159"/>
      <c r="HFN324" s="159"/>
      <c r="HFO324" s="159"/>
      <c r="HFP324" s="159"/>
      <c r="HFQ324" s="159"/>
      <c r="HFR324" s="159"/>
      <c r="HFS324" s="159"/>
      <c r="HFT324" s="159"/>
      <c r="HFU324" s="159"/>
      <c r="HFV324" s="159"/>
      <c r="HFW324" s="159"/>
      <c r="HFX324" s="159"/>
      <c r="HFY324" s="159"/>
      <c r="HFZ324" s="159"/>
      <c r="HGA324" s="159"/>
      <c r="HGB324" s="159"/>
      <c r="HGC324" s="159"/>
      <c r="HGD324" s="159"/>
      <c r="HGE324" s="159"/>
      <c r="HGF324" s="159"/>
      <c r="HGG324" s="159"/>
      <c r="HGH324" s="159"/>
      <c r="HGI324" s="159"/>
      <c r="HGJ324" s="159"/>
      <c r="HGK324" s="159"/>
      <c r="HGL324" s="159"/>
      <c r="HGM324" s="159"/>
      <c r="HGN324" s="159"/>
      <c r="HGO324" s="159"/>
      <c r="HGP324" s="159"/>
      <c r="HGQ324" s="159"/>
      <c r="HGR324" s="159"/>
      <c r="HGS324" s="159"/>
      <c r="HGT324" s="159"/>
      <c r="HGU324" s="159"/>
      <c r="HGV324" s="159"/>
      <c r="HGW324" s="159"/>
      <c r="HGX324" s="159"/>
      <c r="HGY324" s="159"/>
      <c r="HGZ324" s="159"/>
      <c r="HHA324" s="159"/>
      <c r="HHB324" s="159"/>
      <c r="HHC324" s="159"/>
      <c r="HHD324" s="159"/>
      <c r="HHE324" s="159"/>
      <c r="HHF324" s="159"/>
      <c r="HHG324" s="159"/>
      <c r="HHH324" s="159"/>
      <c r="HHI324" s="159"/>
      <c r="HHJ324" s="159"/>
      <c r="HHK324" s="159"/>
      <c r="HHL324" s="159"/>
      <c r="HHM324" s="159"/>
      <c r="HHN324" s="159"/>
      <c r="HHO324" s="159"/>
      <c r="HHP324" s="159"/>
      <c r="HHQ324" s="159"/>
      <c r="HHR324" s="159"/>
      <c r="HHS324" s="159"/>
      <c r="HHT324" s="159"/>
      <c r="HHU324" s="159"/>
      <c r="HHV324" s="159"/>
      <c r="HHW324" s="159"/>
      <c r="HHX324" s="159"/>
      <c r="HHY324" s="159"/>
      <c r="HHZ324" s="159"/>
      <c r="HIA324" s="159"/>
      <c r="HIB324" s="159"/>
      <c r="HIC324" s="159"/>
      <c r="HID324" s="159"/>
      <c r="HIE324" s="159"/>
      <c r="HIF324" s="159"/>
      <c r="HIG324" s="159"/>
      <c r="HIH324" s="159"/>
      <c r="HII324" s="159"/>
      <c r="HIJ324" s="159"/>
      <c r="HIK324" s="159"/>
      <c r="HIL324" s="159"/>
      <c r="HIM324" s="159"/>
      <c r="HIN324" s="159"/>
      <c r="HIO324" s="159"/>
      <c r="HIP324" s="159"/>
      <c r="HIQ324" s="159"/>
      <c r="HIR324" s="159"/>
      <c r="HIS324" s="159"/>
      <c r="HIT324" s="159"/>
      <c r="HIU324" s="159"/>
      <c r="HIV324" s="159"/>
      <c r="HIW324" s="159"/>
      <c r="HIX324" s="159"/>
      <c r="HIY324" s="159"/>
      <c r="HIZ324" s="159"/>
      <c r="HJA324" s="159"/>
      <c r="HJB324" s="159"/>
      <c r="HJC324" s="159"/>
      <c r="HJD324" s="159"/>
      <c r="HJE324" s="159"/>
      <c r="HJF324" s="159"/>
      <c r="HJG324" s="159"/>
      <c r="HJH324" s="159"/>
      <c r="HJI324" s="159"/>
      <c r="HJJ324" s="159"/>
      <c r="HJK324" s="159"/>
      <c r="HJL324" s="159"/>
      <c r="HJM324" s="159"/>
      <c r="HJN324" s="159"/>
      <c r="HJO324" s="159"/>
      <c r="HJP324" s="159"/>
      <c r="HJQ324" s="159"/>
      <c r="HJR324" s="159"/>
      <c r="HJS324" s="159"/>
      <c r="HJT324" s="159"/>
      <c r="HJU324" s="159"/>
      <c r="HJV324" s="159"/>
      <c r="HJW324" s="159"/>
      <c r="HJX324" s="159"/>
      <c r="HJY324" s="159"/>
      <c r="HJZ324" s="159"/>
      <c r="HKA324" s="159"/>
      <c r="HKB324" s="159"/>
      <c r="HKC324" s="159"/>
      <c r="HKD324" s="159"/>
      <c r="HKE324" s="159"/>
      <c r="HKF324" s="159"/>
      <c r="HKG324" s="159"/>
      <c r="HKH324" s="159"/>
      <c r="HKI324" s="159"/>
      <c r="HKJ324" s="159"/>
      <c r="HKK324" s="159"/>
      <c r="HKL324" s="159"/>
      <c r="HKM324" s="159"/>
      <c r="HKN324" s="159"/>
      <c r="HKO324" s="159"/>
      <c r="HKP324" s="159"/>
      <c r="HKQ324" s="159"/>
      <c r="HKR324" s="159"/>
      <c r="HKS324" s="159"/>
      <c r="HKT324" s="159"/>
      <c r="HKU324" s="159"/>
      <c r="HKV324" s="159"/>
      <c r="HKW324" s="159"/>
      <c r="HKX324" s="159"/>
      <c r="HKY324" s="159"/>
      <c r="HKZ324" s="159"/>
      <c r="HLA324" s="159"/>
      <c r="HLB324" s="159"/>
      <c r="HLC324" s="159"/>
      <c r="HLD324" s="159"/>
      <c r="HLE324" s="159"/>
      <c r="HLF324" s="159"/>
      <c r="HLG324" s="159"/>
      <c r="HLH324" s="159"/>
      <c r="HLI324" s="159"/>
      <c r="HLJ324" s="159"/>
      <c r="HLK324" s="159"/>
      <c r="HLL324" s="159"/>
      <c r="HLM324" s="159"/>
      <c r="HLN324" s="159"/>
      <c r="HLO324" s="159"/>
      <c r="HLP324" s="159"/>
      <c r="HLQ324" s="159"/>
      <c r="HLR324" s="159"/>
      <c r="HLS324" s="159"/>
      <c r="HLT324" s="159"/>
      <c r="HLU324" s="159"/>
      <c r="HLV324" s="159"/>
      <c r="HLW324" s="159"/>
      <c r="HLX324" s="159"/>
      <c r="HLY324" s="159"/>
      <c r="HLZ324" s="159"/>
      <c r="HMA324" s="159"/>
      <c r="HMB324" s="159"/>
      <c r="HMC324" s="159"/>
      <c r="HMD324" s="159"/>
      <c r="HME324" s="159"/>
      <c r="HMF324" s="159"/>
      <c r="HMG324" s="159"/>
      <c r="HMH324" s="159"/>
      <c r="HMI324" s="159"/>
      <c r="HMJ324" s="159"/>
      <c r="HMK324" s="159"/>
      <c r="HML324" s="159"/>
      <c r="HMM324" s="159"/>
      <c r="HMN324" s="159"/>
      <c r="HMO324" s="159"/>
      <c r="HMP324" s="159"/>
      <c r="HMQ324" s="159"/>
      <c r="HMR324" s="159"/>
      <c r="HMS324" s="159"/>
      <c r="HMT324" s="159"/>
      <c r="HMU324" s="159"/>
      <c r="HMV324" s="159"/>
      <c r="HMW324" s="159"/>
      <c r="HMX324" s="159"/>
      <c r="HMY324" s="159"/>
      <c r="HMZ324" s="159"/>
      <c r="HNA324" s="159"/>
      <c r="HNB324" s="159"/>
      <c r="HNC324" s="159"/>
      <c r="HND324" s="159"/>
      <c r="HNE324" s="159"/>
      <c r="HNF324" s="159"/>
      <c r="HNG324" s="159"/>
      <c r="HNH324" s="159"/>
      <c r="HNI324" s="159"/>
      <c r="HNJ324" s="159"/>
      <c r="HNK324" s="159"/>
      <c r="HNL324" s="159"/>
      <c r="HNM324" s="159"/>
      <c r="HNN324" s="159"/>
      <c r="HNO324" s="159"/>
      <c r="HNP324" s="159"/>
      <c r="HNQ324" s="159"/>
      <c r="HNR324" s="159"/>
      <c r="HNS324" s="159"/>
      <c r="HNT324" s="159"/>
      <c r="HNU324" s="159"/>
      <c r="HNV324" s="159"/>
      <c r="HNW324" s="159"/>
      <c r="HNX324" s="159"/>
      <c r="HNY324" s="159"/>
      <c r="HNZ324" s="159"/>
      <c r="HOA324" s="159"/>
      <c r="HOB324" s="159"/>
      <c r="HOC324" s="159"/>
      <c r="HOD324" s="159"/>
      <c r="HOE324" s="159"/>
      <c r="HOF324" s="159"/>
      <c r="HOG324" s="159"/>
      <c r="HOH324" s="159"/>
      <c r="HOI324" s="159"/>
      <c r="HOJ324" s="159"/>
      <c r="HOK324" s="159"/>
      <c r="HOL324" s="159"/>
      <c r="HOM324" s="159"/>
      <c r="HON324" s="159"/>
      <c r="HOO324" s="159"/>
      <c r="HOP324" s="159"/>
      <c r="HOQ324" s="159"/>
      <c r="HOR324" s="159"/>
      <c r="HOS324" s="159"/>
      <c r="HOT324" s="159"/>
      <c r="HOU324" s="159"/>
      <c r="HOV324" s="159"/>
      <c r="HOW324" s="159"/>
      <c r="HOX324" s="159"/>
      <c r="HOY324" s="159"/>
      <c r="HOZ324" s="159"/>
      <c r="HPA324" s="159"/>
      <c r="HPB324" s="159"/>
      <c r="HPC324" s="159"/>
      <c r="HPD324" s="159"/>
      <c r="HPE324" s="159"/>
      <c r="HPF324" s="159"/>
      <c r="HPG324" s="159"/>
      <c r="HPH324" s="159"/>
      <c r="HPI324" s="159"/>
      <c r="HPJ324" s="159"/>
      <c r="HPK324" s="159"/>
      <c r="HPL324" s="159"/>
      <c r="HPM324" s="159"/>
      <c r="HPN324" s="159"/>
      <c r="HPO324" s="159"/>
      <c r="HPP324" s="159"/>
      <c r="HPQ324" s="159"/>
      <c r="HPR324" s="159"/>
      <c r="HPS324" s="159"/>
      <c r="HPT324" s="159"/>
      <c r="HPU324" s="159"/>
      <c r="HPV324" s="159"/>
      <c r="HPW324" s="159"/>
      <c r="HPX324" s="159"/>
      <c r="HPY324" s="159"/>
      <c r="HPZ324" s="159"/>
      <c r="HQA324" s="159"/>
      <c r="HQB324" s="159"/>
      <c r="HQC324" s="159"/>
      <c r="HQD324" s="159"/>
      <c r="HQE324" s="159"/>
      <c r="HQF324" s="159"/>
      <c r="HQG324" s="159"/>
      <c r="HQH324" s="159"/>
      <c r="HQI324" s="159"/>
      <c r="HQJ324" s="159"/>
      <c r="HQK324" s="159"/>
      <c r="HQL324" s="159"/>
      <c r="HQM324" s="159"/>
      <c r="HQN324" s="159"/>
      <c r="HQO324" s="159"/>
      <c r="HQP324" s="159"/>
      <c r="HQQ324" s="159"/>
      <c r="HQR324" s="159"/>
      <c r="HQS324" s="159"/>
      <c r="HQT324" s="159"/>
      <c r="HQU324" s="159"/>
      <c r="HQV324" s="159"/>
      <c r="HQW324" s="159"/>
      <c r="HQX324" s="159"/>
      <c r="HQY324" s="159"/>
      <c r="HQZ324" s="159"/>
      <c r="HRA324" s="159"/>
      <c r="HRB324" s="159"/>
      <c r="HRC324" s="159"/>
      <c r="HRD324" s="159"/>
      <c r="HRE324" s="159"/>
      <c r="HRF324" s="159"/>
      <c r="HRG324" s="159"/>
      <c r="HRH324" s="159"/>
      <c r="HRI324" s="159"/>
      <c r="HRJ324" s="159"/>
      <c r="HRK324" s="159"/>
      <c r="HRL324" s="159"/>
      <c r="HRM324" s="159"/>
      <c r="HRN324" s="159"/>
      <c r="HRO324" s="159"/>
      <c r="HRP324" s="159"/>
      <c r="HRQ324" s="159"/>
      <c r="HRR324" s="159"/>
      <c r="HRS324" s="159"/>
      <c r="HRT324" s="159"/>
      <c r="HRU324" s="159"/>
      <c r="HRV324" s="159"/>
      <c r="HRW324" s="159"/>
      <c r="HRX324" s="159"/>
      <c r="HRY324" s="159"/>
      <c r="HRZ324" s="159"/>
      <c r="HSA324" s="159"/>
      <c r="HSB324" s="159"/>
      <c r="HSC324" s="159"/>
      <c r="HSD324" s="159"/>
      <c r="HSE324" s="159"/>
      <c r="HSF324" s="159"/>
      <c r="HSG324" s="159"/>
      <c r="HSH324" s="159"/>
      <c r="HSI324" s="159"/>
      <c r="HSJ324" s="159"/>
      <c r="HSK324" s="159"/>
      <c r="HSL324" s="159"/>
      <c r="HSM324" s="159"/>
      <c r="HSN324" s="159"/>
      <c r="HSO324" s="159"/>
      <c r="HSP324" s="159"/>
      <c r="HSQ324" s="159"/>
      <c r="HSR324" s="159"/>
      <c r="HSS324" s="159"/>
      <c r="HST324" s="159"/>
      <c r="HSU324" s="159"/>
      <c r="HSV324" s="159"/>
      <c r="HSW324" s="159"/>
      <c r="HSX324" s="159"/>
      <c r="HSY324" s="159"/>
      <c r="HSZ324" s="159"/>
      <c r="HTA324" s="159"/>
      <c r="HTB324" s="159"/>
      <c r="HTC324" s="159"/>
      <c r="HTD324" s="159"/>
      <c r="HTE324" s="159"/>
      <c r="HTF324" s="159"/>
      <c r="HTG324" s="159"/>
      <c r="HTH324" s="159"/>
      <c r="HTI324" s="159"/>
      <c r="HTJ324" s="159"/>
      <c r="HTK324" s="159"/>
      <c r="HTL324" s="159"/>
      <c r="HTM324" s="159"/>
      <c r="HTN324" s="159"/>
      <c r="HTO324" s="159"/>
      <c r="HTP324" s="159"/>
      <c r="HTQ324" s="159"/>
      <c r="HTR324" s="159"/>
      <c r="HTS324" s="159"/>
      <c r="HTT324" s="159"/>
      <c r="HTU324" s="159"/>
      <c r="HTV324" s="159"/>
      <c r="HTW324" s="159"/>
      <c r="HTX324" s="159"/>
      <c r="HTY324" s="159"/>
      <c r="HTZ324" s="159"/>
      <c r="HUA324" s="159"/>
      <c r="HUB324" s="159"/>
      <c r="HUC324" s="159"/>
      <c r="HUD324" s="159"/>
      <c r="HUE324" s="159"/>
      <c r="HUF324" s="159"/>
      <c r="HUG324" s="159"/>
      <c r="HUH324" s="159"/>
      <c r="HUI324" s="159"/>
      <c r="HUJ324" s="159"/>
      <c r="HUK324" s="159"/>
      <c r="HUL324" s="159"/>
      <c r="HUM324" s="159"/>
      <c r="HUN324" s="159"/>
      <c r="HUO324" s="159"/>
      <c r="HUP324" s="159"/>
      <c r="HUQ324" s="159"/>
      <c r="HUR324" s="159"/>
      <c r="HUS324" s="159"/>
      <c r="HUT324" s="159"/>
      <c r="HUU324" s="159"/>
      <c r="HUV324" s="159"/>
      <c r="HUW324" s="159"/>
      <c r="HUX324" s="159"/>
      <c r="HUY324" s="159"/>
      <c r="HUZ324" s="159"/>
      <c r="HVA324" s="159"/>
      <c r="HVB324" s="159"/>
      <c r="HVC324" s="159"/>
      <c r="HVD324" s="159"/>
      <c r="HVE324" s="159"/>
      <c r="HVF324" s="159"/>
      <c r="HVG324" s="159"/>
      <c r="HVH324" s="159"/>
      <c r="HVI324" s="159"/>
      <c r="HVJ324" s="159"/>
      <c r="HVK324" s="159"/>
      <c r="HVL324" s="159"/>
      <c r="HVM324" s="159"/>
      <c r="HVN324" s="159"/>
      <c r="HVO324" s="159"/>
      <c r="HVP324" s="159"/>
      <c r="HVQ324" s="159"/>
      <c r="HVR324" s="159"/>
      <c r="HVS324" s="159"/>
      <c r="HVT324" s="159"/>
      <c r="HVU324" s="159"/>
      <c r="HVV324" s="159"/>
      <c r="HVW324" s="159"/>
      <c r="HVX324" s="159"/>
      <c r="HVY324" s="159"/>
      <c r="HVZ324" s="159"/>
      <c r="HWA324" s="159"/>
      <c r="HWB324" s="159"/>
      <c r="HWC324" s="159"/>
      <c r="HWD324" s="159"/>
      <c r="HWE324" s="159"/>
      <c r="HWF324" s="159"/>
      <c r="HWG324" s="159"/>
      <c r="HWH324" s="159"/>
      <c r="HWI324" s="159"/>
      <c r="HWJ324" s="159"/>
      <c r="HWK324" s="159"/>
      <c r="HWL324" s="159"/>
      <c r="HWM324" s="159"/>
      <c r="HWN324" s="159"/>
      <c r="HWO324" s="159"/>
      <c r="HWP324" s="159"/>
      <c r="HWQ324" s="159"/>
      <c r="HWR324" s="159"/>
      <c r="HWS324" s="159"/>
      <c r="HWT324" s="159"/>
      <c r="HWU324" s="159"/>
      <c r="HWV324" s="159"/>
      <c r="HWW324" s="159"/>
      <c r="HWX324" s="159"/>
      <c r="HWY324" s="159"/>
      <c r="HWZ324" s="159"/>
      <c r="HXA324" s="159"/>
      <c r="HXB324" s="159"/>
      <c r="HXC324" s="159"/>
      <c r="HXD324" s="159"/>
      <c r="HXE324" s="159"/>
      <c r="HXF324" s="159"/>
      <c r="HXG324" s="159"/>
      <c r="HXH324" s="159"/>
      <c r="HXI324" s="159"/>
      <c r="HXJ324" s="159"/>
      <c r="HXK324" s="159"/>
      <c r="HXL324" s="159"/>
      <c r="HXM324" s="159"/>
      <c r="HXN324" s="159"/>
      <c r="HXO324" s="159"/>
      <c r="HXP324" s="159"/>
      <c r="HXQ324" s="159"/>
      <c r="HXR324" s="159"/>
      <c r="HXS324" s="159"/>
      <c r="HXT324" s="159"/>
      <c r="HXU324" s="159"/>
      <c r="HXV324" s="159"/>
      <c r="HXW324" s="159"/>
      <c r="HXX324" s="159"/>
      <c r="HXY324" s="159"/>
      <c r="HXZ324" s="159"/>
      <c r="HYA324" s="159"/>
      <c r="HYB324" s="159"/>
      <c r="HYC324" s="159"/>
      <c r="HYD324" s="159"/>
      <c r="HYE324" s="159"/>
      <c r="HYF324" s="159"/>
      <c r="HYG324" s="159"/>
      <c r="HYH324" s="159"/>
      <c r="HYI324" s="159"/>
      <c r="HYJ324" s="159"/>
      <c r="HYK324" s="159"/>
      <c r="HYL324" s="159"/>
      <c r="HYM324" s="159"/>
      <c r="HYN324" s="159"/>
      <c r="HYO324" s="159"/>
      <c r="HYP324" s="159"/>
      <c r="HYQ324" s="159"/>
      <c r="HYR324" s="159"/>
      <c r="HYS324" s="159"/>
      <c r="HYT324" s="159"/>
      <c r="HYU324" s="159"/>
      <c r="HYV324" s="159"/>
      <c r="HYW324" s="159"/>
      <c r="HYX324" s="159"/>
      <c r="HYY324" s="159"/>
      <c r="HYZ324" s="159"/>
      <c r="HZA324" s="159"/>
      <c r="HZB324" s="159"/>
      <c r="HZC324" s="159"/>
      <c r="HZD324" s="159"/>
      <c r="HZE324" s="159"/>
      <c r="HZF324" s="159"/>
      <c r="HZG324" s="159"/>
      <c r="HZH324" s="159"/>
      <c r="HZI324" s="159"/>
      <c r="HZJ324" s="159"/>
      <c r="HZK324" s="159"/>
      <c r="HZL324" s="159"/>
      <c r="HZM324" s="159"/>
      <c r="HZN324" s="159"/>
      <c r="HZO324" s="159"/>
      <c r="HZP324" s="159"/>
      <c r="HZQ324" s="159"/>
      <c r="HZR324" s="159"/>
      <c r="HZS324" s="159"/>
      <c r="HZT324" s="159"/>
      <c r="HZU324" s="159"/>
      <c r="HZV324" s="159"/>
      <c r="HZW324" s="159"/>
      <c r="HZX324" s="159"/>
      <c r="HZY324" s="159"/>
      <c r="HZZ324" s="159"/>
      <c r="IAA324" s="159"/>
      <c r="IAB324" s="159"/>
      <c r="IAC324" s="159"/>
      <c r="IAD324" s="159"/>
      <c r="IAE324" s="159"/>
      <c r="IAF324" s="159"/>
      <c r="IAG324" s="159"/>
      <c r="IAH324" s="159"/>
      <c r="IAI324" s="159"/>
      <c r="IAJ324" s="159"/>
      <c r="IAK324" s="159"/>
      <c r="IAL324" s="159"/>
      <c r="IAM324" s="159"/>
      <c r="IAN324" s="159"/>
      <c r="IAO324" s="159"/>
      <c r="IAP324" s="159"/>
      <c r="IAQ324" s="159"/>
      <c r="IAR324" s="159"/>
      <c r="IAS324" s="159"/>
      <c r="IAT324" s="159"/>
      <c r="IAU324" s="159"/>
      <c r="IAV324" s="159"/>
      <c r="IAW324" s="159"/>
      <c r="IAX324" s="159"/>
      <c r="IAY324" s="159"/>
      <c r="IAZ324" s="159"/>
      <c r="IBA324" s="159"/>
      <c r="IBB324" s="159"/>
      <c r="IBC324" s="159"/>
      <c r="IBD324" s="159"/>
      <c r="IBE324" s="159"/>
      <c r="IBF324" s="159"/>
      <c r="IBG324" s="159"/>
      <c r="IBH324" s="159"/>
      <c r="IBI324" s="159"/>
      <c r="IBJ324" s="159"/>
      <c r="IBK324" s="159"/>
      <c r="IBL324" s="159"/>
      <c r="IBM324" s="159"/>
      <c r="IBN324" s="159"/>
      <c r="IBO324" s="159"/>
      <c r="IBP324" s="159"/>
      <c r="IBQ324" s="159"/>
      <c r="IBR324" s="159"/>
      <c r="IBS324" s="159"/>
      <c r="IBT324" s="159"/>
      <c r="IBU324" s="159"/>
      <c r="IBV324" s="159"/>
      <c r="IBW324" s="159"/>
      <c r="IBX324" s="159"/>
      <c r="IBY324" s="159"/>
      <c r="IBZ324" s="159"/>
      <c r="ICA324" s="159"/>
      <c r="ICB324" s="159"/>
      <c r="ICC324" s="159"/>
      <c r="ICD324" s="159"/>
      <c r="ICE324" s="159"/>
      <c r="ICF324" s="159"/>
      <c r="ICG324" s="159"/>
      <c r="ICH324" s="159"/>
      <c r="ICI324" s="159"/>
      <c r="ICJ324" s="159"/>
      <c r="ICK324" s="159"/>
      <c r="ICL324" s="159"/>
      <c r="ICM324" s="159"/>
      <c r="ICN324" s="159"/>
      <c r="ICO324" s="159"/>
      <c r="ICP324" s="159"/>
      <c r="ICQ324" s="159"/>
      <c r="ICR324" s="159"/>
      <c r="ICS324" s="159"/>
      <c r="ICT324" s="159"/>
      <c r="ICU324" s="159"/>
      <c r="ICV324" s="159"/>
      <c r="ICW324" s="159"/>
      <c r="ICX324" s="159"/>
      <c r="ICY324" s="159"/>
      <c r="ICZ324" s="159"/>
      <c r="IDA324" s="159"/>
      <c r="IDB324" s="159"/>
      <c r="IDC324" s="159"/>
      <c r="IDD324" s="159"/>
      <c r="IDE324" s="159"/>
      <c r="IDF324" s="159"/>
      <c r="IDG324" s="159"/>
      <c r="IDH324" s="159"/>
      <c r="IDI324" s="159"/>
      <c r="IDJ324" s="159"/>
      <c r="IDK324" s="159"/>
      <c r="IDL324" s="159"/>
      <c r="IDM324" s="159"/>
      <c r="IDN324" s="159"/>
      <c r="IDO324" s="159"/>
      <c r="IDP324" s="159"/>
      <c r="IDQ324" s="159"/>
      <c r="IDR324" s="159"/>
      <c r="IDS324" s="159"/>
      <c r="IDT324" s="159"/>
      <c r="IDU324" s="159"/>
      <c r="IDV324" s="159"/>
      <c r="IDW324" s="159"/>
      <c r="IDX324" s="159"/>
      <c r="IDY324" s="159"/>
      <c r="IDZ324" s="159"/>
      <c r="IEA324" s="159"/>
      <c r="IEB324" s="159"/>
      <c r="IEC324" s="159"/>
      <c r="IED324" s="159"/>
      <c r="IEE324" s="159"/>
      <c r="IEF324" s="159"/>
      <c r="IEG324" s="159"/>
      <c r="IEH324" s="159"/>
      <c r="IEI324" s="159"/>
      <c r="IEJ324" s="159"/>
      <c r="IEK324" s="159"/>
      <c r="IEL324" s="159"/>
      <c r="IEM324" s="159"/>
      <c r="IEN324" s="159"/>
      <c r="IEO324" s="159"/>
      <c r="IEP324" s="159"/>
      <c r="IEQ324" s="159"/>
      <c r="IER324" s="159"/>
      <c r="IES324" s="159"/>
      <c r="IET324" s="159"/>
      <c r="IEU324" s="159"/>
      <c r="IEV324" s="159"/>
      <c r="IEW324" s="159"/>
      <c r="IEX324" s="159"/>
      <c r="IEY324" s="159"/>
      <c r="IEZ324" s="159"/>
      <c r="IFA324" s="159"/>
      <c r="IFB324" s="159"/>
      <c r="IFC324" s="159"/>
      <c r="IFD324" s="159"/>
      <c r="IFE324" s="159"/>
      <c r="IFF324" s="159"/>
      <c r="IFG324" s="159"/>
      <c r="IFH324" s="159"/>
      <c r="IFI324" s="159"/>
      <c r="IFJ324" s="159"/>
      <c r="IFK324" s="159"/>
      <c r="IFL324" s="159"/>
      <c r="IFM324" s="159"/>
      <c r="IFN324" s="159"/>
      <c r="IFO324" s="159"/>
      <c r="IFP324" s="159"/>
      <c r="IFQ324" s="159"/>
      <c r="IFR324" s="159"/>
      <c r="IFS324" s="159"/>
      <c r="IFT324" s="159"/>
      <c r="IFU324" s="159"/>
      <c r="IFV324" s="159"/>
      <c r="IFW324" s="159"/>
      <c r="IFX324" s="159"/>
      <c r="IFY324" s="159"/>
      <c r="IFZ324" s="159"/>
      <c r="IGA324" s="159"/>
      <c r="IGB324" s="159"/>
      <c r="IGC324" s="159"/>
      <c r="IGD324" s="159"/>
      <c r="IGE324" s="159"/>
      <c r="IGF324" s="159"/>
      <c r="IGG324" s="159"/>
      <c r="IGH324" s="159"/>
      <c r="IGI324" s="159"/>
      <c r="IGJ324" s="159"/>
      <c r="IGK324" s="159"/>
      <c r="IGL324" s="159"/>
      <c r="IGM324" s="159"/>
      <c r="IGN324" s="159"/>
      <c r="IGO324" s="159"/>
      <c r="IGP324" s="159"/>
      <c r="IGQ324" s="159"/>
      <c r="IGR324" s="159"/>
      <c r="IGS324" s="159"/>
      <c r="IGT324" s="159"/>
      <c r="IGU324" s="159"/>
      <c r="IGV324" s="159"/>
      <c r="IGW324" s="159"/>
      <c r="IGX324" s="159"/>
      <c r="IGY324" s="159"/>
      <c r="IGZ324" s="159"/>
      <c r="IHA324" s="159"/>
      <c r="IHB324" s="159"/>
      <c r="IHC324" s="159"/>
      <c r="IHD324" s="159"/>
      <c r="IHE324" s="159"/>
      <c r="IHF324" s="159"/>
      <c r="IHG324" s="159"/>
      <c r="IHH324" s="159"/>
      <c r="IHI324" s="159"/>
      <c r="IHJ324" s="159"/>
      <c r="IHK324" s="159"/>
      <c r="IHL324" s="159"/>
      <c r="IHM324" s="159"/>
      <c r="IHN324" s="159"/>
      <c r="IHO324" s="159"/>
      <c r="IHP324" s="159"/>
      <c r="IHQ324" s="159"/>
      <c r="IHR324" s="159"/>
      <c r="IHS324" s="159"/>
      <c r="IHT324" s="159"/>
      <c r="IHU324" s="159"/>
      <c r="IHV324" s="159"/>
      <c r="IHW324" s="159"/>
      <c r="IHX324" s="159"/>
      <c r="IHY324" s="159"/>
      <c r="IHZ324" s="159"/>
      <c r="IIA324" s="159"/>
      <c r="IIB324" s="159"/>
      <c r="IIC324" s="159"/>
      <c r="IID324" s="159"/>
      <c r="IIE324" s="159"/>
      <c r="IIF324" s="159"/>
      <c r="IIG324" s="159"/>
      <c r="IIH324" s="159"/>
      <c r="III324" s="159"/>
      <c r="IIJ324" s="159"/>
      <c r="IIK324" s="159"/>
      <c r="IIL324" s="159"/>
      <c r="IIM324" s="159"/>
      <c r="IIN324" s="159"/>
      <c r="IIO324" s="159"/>
      <c r="IIP324" s="159"/>
      <c r="IIQ324" s="159"/>
      <c r="IIR324" s="159"/>
      <c r="IIS324" s="159"/>
      <c r="IIT324" s="159"/>
      <c r="IIU324" s="159"/>
      <c r="IIV324" s="159"/>
      <c r="IIW324" s="159"/>
      <c r="IIX324" s="159"/>
      <c r="IIY324" s="159"/>
      <c r="IIZ324" s="159"/>
      <c r="IJA324" s="159"/>
      <c r="IJB324" s="159"/>
      <c r="IJC324" s="159"/>
      <c r="IJD324" s="159"/>
      <c r="IJE324" s="159"/>
      <c r="IJF324" s="159"/>
      <c r="IJG324" s="159"/>
      <c r="IJH324" s="159"/>
      <c r="IJI324" s="159"/>
      <c r="IJJ324" s="159"/>
      <c r="IJK324" s="159"/>
      <c r="IJL324" s="159"/>
      <c r="IJM324" s="159"/>
      <c r="IJN324" s="159"/>
      <c r="IJO324" s="159"/>
      <c r="IJP324" s="159"/>
      <c r="IJQ324" s="159"/>
      <c r="IJR324" s="159"/>
      <c r="IJS324" s="159"/>
      <c r="IJT324" s="159"/>
      <c r="IJU324" s="159"/>
      <c r="IJV324" s="159"/>
      <c r="IJW324" s="159"/>
      <c r="IJX324" s="159"/>
      <c r="IJY324" s="159"/>
      <c r="IJZ324" s="159"/>
      <c r="IKA324" s="159"/>
      <c r="IKB324" s="159"/>
      <c r="IKC324" s="159"/>
      <c r="IKD324" s="159"/>
      <c r="IKE324" s="159"/>
      <c r="IKF324" s="159"/>
      <c r="IKG324" s="159"/>
      <c r="IKH324" s="159"/>
      <c r="IKI324" s="159"/>
      <c r="IKJ324" s="159"/>
      <c r="IKK324" s="159"/>
      <c r="IKL324" s="159"/>
      <c r="IKM324" s="159"/>
      <c r="IKN324" s="159"/>
      <c r="IKO324" s="159"/>
      <c r="IKP324" s="159"/>
      <c r="IKQ324" s="159"/>
      <c r="IKR324" s="159"/>
      <c r="IKS324" s="159"/>
      <c r="IKT324" s="159"/>
      <c r="IKU324" s="159"/>
      <c r="IKV324" s="159"/>
      <c r="IKW324" s="159"/>
      <c r="IKX324" s="159"/>
      <c r="IKY324" s="159"/>
      <c r="IKZ324" s="159"/>
      <c r="ILA324" s="159"/>
      <c r="ILB324" s="159"/>
      <c r="ILC324" s="159"/>
      <c r="ILD324" s="159"/>
      <c r="ILE324" s="159"/>
      <c r="ILF324" s="159"/>
      <c r="ILG324" s="159"/>
      <c r="ILH324" s="159"/>
      <c r="ILI324" s="159"/>
      <c r="ILJ324" s="159"/>
      <c r="ILK324" s="159"/>
      <c r="ILL324" s="159"/>
      <c r="ILM324" s="159"/>
      <c r="ILN324" s="159"/>
      <c r="ILO324" s="159"/>
      <c r="ILP324" s="159"/>
      <c r="ILQ324" s="159"/>
      <c r="ILR324" s="159"/>
      <c r="ILS324" s="159"/>
      <c r="ILT324" s="159"/>
      <c r="ILU324" s="159"/>
      <c r="ILV324" s="159"/>
      <c r="ILW324" s="159"/>
      <c r="ILX324" s="159"/>
      <c r="ILY324" s="159"/>
      <c r="ILZ324" s="159"/>
      <c r="IMA324" s="159"/>
      <c r="IMB324" s="159"/>
      <c r="IMC324" s="159"/>
      <c r="IMD324" s="159"/>
      <c r="IME324" s="159"/>
      <c r="IMF324" s="159"/>
      <c r="IMG324" s="159"/>
      <c r="IMH324" s="159"/>
      <c r="IMI324" s="159"/>
      <c r="IMJ324" s="159"/>
      <c r="IMK324" s="159"/>
      <c r="IML324" s="159"/>
      <c r="IMM324" s="159"/>
      <c r="IMN324" s="159"/>
      <c r="IMO324" s="159"/>
      <c r="IMP324" s="159"/>
      <c r="IMQ324" s="159"/>
      <c r="IMR324" s="159"/>
      <c r="IMS324" s="159"/>
      <c r="IMT324" s="159"/>
      <c r="IMU324" s="159"/>
      <c r="IMV324" s="159"/>
      <c r="IMW324" s="159"/>
      <c r="IMX324" s="159"/>
      <c r="IMY324" s="159"/>
      <c r="IMZ324" s="159"/>
      <c r="INA324" s="159"/>
      <c r="INB324" s="159"/>
      <c r="INC324" s="159"/>
      <c r="IND324" s="159"/>
      <c r="INE324" s="159"/>
      <c r="INF324" s="159"/>
      <c r="ING324" s="159"/>
      <c r="INH324" s="159"/>
      <c r="INI324" s="159"/>
      <c r="INJ324" s="159"/>
      <c r="INK324" s="159"/>
      <c r="INL324" s="159"/>
      <c r="INM324" s="159"/>
      <c r="INN324" s="159"/>
      <c r="INO324" s="159"/>
      <c r="INP324" s="159"/>
      <c r="INQ324" s="159"/>
      <c r="INR324" s="159"/>
      <c r="INS324" s="159"/>
      <c r="INT324" s="159"/>
      <c r="INU324" s="159"/>
      <c r="INV324" s="159"/>
      <c r="INW324" s="159"/>
      <c r="INX324" s="159"/>
      <c r="INY324" s="159"/>
      <c r="INZ324" s="159"/>
      <c r="IOA324" s="159"/>
      <c r="IOB324" s="159"/>
      <c r="IOC324" s="159"/>
      <c r="IOD324" s="159"/>
      <c r="IOE324" s="159"/>
      <c r="IOF324" s="159"/>
      <c r="IOG324" s="159"/>
      <c r="IOH324" s="159"/>
      <c r="IOI324" s="159"/>
      <c r="IOJ324" s="159"/>
      <c r="IOK324" s="159"/>
      <c r="IOL324" s="159"/>
      <c r="IOM324" s="159"/>
      <c r="ION324" s="159"/>
      <c r="IOO324" s="159"/>
      <c r="IOP324" s="159"/>
      <c r="IOQ324" s="159"/>
      <c r="IOR324" s="159"/>
      <c r="IOS324" s="159"/>
      <c r="IOT324" s="159"/>
      <c r="IOU324" s="159"/>
      <c r="IOV324" s="159"/>
      <c r="IOW324" s="159"/>
      <c r="IOX324" s="159"/>
      <c r="IOY324" s="159"/>
      <c r="IOZ324" s="159"/>
      <c r="IPA324" s="159"/>
      <c r="IPB324" s="159"/>
      <c r="IPC324" s="159"/>
      <c r="IPD324" s="159"/>
      <c r="IPE324" s="159"/>
      <c r="IPF324" s="159"/>
      <c r="IPG324" s="159"/>
      <c r="IPH324" s="159"/>
      <c r="IPI324" s="159"/>
      <c r="IPJ324" s="159"/>
      <c r="IPK324" s="159"/>
      <c r="IPL324" s="159"/>
      <c r="IPM324" s="159"/>
      <c r="IPN324" s="159"/>
      <c r="IPO324" s="159"/>
      <c r="IPP324" s="159"/>
      <c r="IPQ324" s="159"/>
      <c r="IPR324" s="159"/>
      <c r="IPS324" s="159"/>
      <c r="IPT324" s="159"/>
      <c r="IPU324" s="159"/>
      <c r="IPV324" s="159"/>
      <c r="IPW324" s="159"/>
      <c r="IPX324" s="159"/>
      <c r="IPY324" s="159"/>
      <c r="IPZ324" s="159"/>
      <c r="IQA324" s="159"/>
      <c r="IQB324" s="159"/>
      <c r="IQC324" s="159"/>
      <c r="IQD324" s="159"/>
      <c r="IQE324" s="159"/>
      <c r="IQF324" s="159"/>
      <c r="IQG324" s="159"/>
      <c r="IQH324" s="159"/>
      <c r="IQI324" s="159"/>
      <c r="IQJ324" s="159"/>
      <c r="IQK324" s="159"/>
      <c r="IQL324" s="159"/>
      <c r="IQM324" s="159"/>
      <c r="IQN324" s="159"/>
      <c r="IQO324" s="159"/>
      <c r="IQP324" s="159"/>
      <c r="IQQ324" s="159"/>
      <c r="IQR324" s="159"/>
      <c r="IQS324" s="159"/>
      <c r="IQT324" s="159"/>
      <c r="IQU324" s="159"/>
      <c r="IQV324" s="159"/>
      <c r="IQW324" s="159"/>
      <c r="IQX324" s="159"/>
      <c r="IQY324" s="159"/>
      <c r="IQZ324" s="159"/>
      <c r="IRA324" s="159"/>
      <c r="IRB324" s="159"/>
      <c r="IRC324" s="159"/>
      <c r="IRD324" s="159"/>
      <c r="IRE324" s="159"/>
      <c r="IRF324" s="159"/>
      <c r="IRG324" s="159"/>
      <c r="IRH324" s="159"/>
      <c r="IRI324" s="159"/>
      <c r="IRJ324" s="159"/>
      <c r="IRK324" s="159"/>
      <c r="IRL324" s="159"/>
      <c r="IRM324" s="159"/>
      <c r="IRN324" s="159"/>
      <c r="IRO324" s="159"/>
      <c r="IRP324" s="159"/>
      <c r="IRQ324" s="159"/>
      <c r="IRR324" s="159"/>
      <c r="IRS324" s="159"/>
      <c r="IRT324" s="159"/>
      <c r="IRU324" s="159"/>
      <c r="IRV324" s="159"/>
      <c r="IRW324" s="159"/>
      <c r="IRX324" s="159"/>
      <c r="IRY324" s="159"/>
      <c r="IRZ324" s="159"/>
      <c r="ISA324" s="159"/>
      <c r="ISB324" s="159"/>
      <c r="ISC324" s="159"/>
      <c r="ISD324" s="159"/>
      <c r="ISE324" s="159"/>
      <c r="ISF324" s="159"/>
      <c r="ISG324" s="159"/>
      <c r="ISH324" s="159"/>
      <c r="ISI324" s="159"/>
      <c r="ISJ324" s="159"/>
      <c r="ISK324" s="159"/>
      <c r="ISL324" s="159"/>
      <c r="ISM324" s="159"/>
      <c r="ISN324" s="159"/>
      <c r="ISO324" s="159"/>
      <c r="ISP324" s="159"/>
      <c r="ISQ324" s="159"/>
      <c r="ISR324" s="159"/>
      <c r="ISS324" s="159"/>
      <c r="IST324" s="159"/>
      <c r="ISU324" s="159"/>
      <c r="ISV324" s="159"/>
      <c r="ISW324" s="159"/>
      <c r="ISX324" s="159"/>
      <c r="ISY324" s="159"/>
      <c r="ISZ324" s="159"/>
      <c r="ITA324" s="159"/>
      <c r="ITB324" s="159"/>
      <c r="ITC324" s="159"/>
      <c r="ITD324" s="159"/>
      <c r="ITE324" s="159"/>
      <c r="ITF324" s="159"/>
      <c r="ITG324" s="159"/>
      <c r="ITH324" s="159"/>
      <c r="ITI324" s="159"/>
      <c r="ITJ324" s="159"/>
      <c r="ITK324" s="159"/>
      <c r="ITL324" s="159"/>
      <c r="ITM324" s="159"/>
      <c r="ITN324" s="159"/>
      <c r="ITO324" s="159"/>
      <c r="ITP324" s="159"/>
      <c r="ITQ324" s="159"/>
      <c r="ITR324" s="159"/>
      <c r="ITS324" s="159"/>
      <c r="ITT324" s="159"/>
      <c r="ITU324" s="159"/>
      <c r="ITV324" s="159"/>
      <c r="ITW324" s="159"/>
      <c r="ITX324" s="159"/>
      <c r="ITY324" s="159"/>
      <c r="ITZ324" s="159"/>
      <c r="IUA324" s="159"/>
      <c r="IUB324" s="159"/>
      <c r="IUC324" s="159"/>
      <c r="IUD324" s="159"/>
      <c r="IUE324" s="159"/>
      <c r="IUF324" s="159"/>
      <c r="IUG324" s="159"/>
      <c r="IUH324" s="159"/>
      <c r="IUI324" s="159"/>
      <c r="IUJ324" s="159"/>
      <c r="IUK324" s="159"/>
      <c r="IUL324" s="159"/>
      <c r="IUM324" s="159"/>
      <c r="IUN324" s="159"/>
      <c r="IUO324" s="159"/>
      <c r="IUP324" s="159"/>
      <c r="IUQ324" s="159"/>
      <c r="IUR324" s="159"/>
      <c r="IUS324" s="159"/>
      <c r="IUT324" s="159"/>
      <c r="IUU324" s="159"/>
      <c r="IUV324" s="159"/>
      <c r="IUW324" s="159"/>
      <c r="IUX324" s="159"/>
      <c r="IUY324" s="159"/>
      <c r="IUZ324" s="159"/>
      <c r="IVA324" s="159"/>
      <c r="IVB324" s="159"/>
      <c r="IVC324" s="159"/>
      <c r="IVD324" s="159"/>
      <c r="IVE324" s="159"/>
      <c r="IVF324" s="159"/>
      <c r="IVG324" s="159"/>
      <c r="IVH324" s="159"/>
      <c r="IVI324" s="159"/>
      <c r="IVJ324" s="159"/>
      <c r="IVK324" s="159"/>
      <c r="IVL324" s="159"/>
      <c r="IVM324" s="159"/>
      <c r="IVN324" s="159"/>
      <c r="IVO324" s="159"/>
      <c r="IVP324" s="159"/>
      <c r="IVQ324" s="159"/>
      <c r="IVR324" s="159"/>
      <c r="IVS324" s="159"/>
      <c r="IVT324" s="159"/>
      <c r="IVU324" s="159"/>
      <c r="IVV324" s="159"/>
      <c r="IVW324" s="159"/>
      <c r="IVX324" s="159"/>
      <c r="IVY324" s="159"/>
      <c r="IVZ324" s="159"/>
      <c r="IWA324" s="159"/>
      <c r="IWB324" s="159"/>
      <c r="IWC324" s="159"/>
      <c r="IWD324" s="159"/>
      <c r="IWE324" s="159"/>
      <c r="IWF324" s="159"/>
      <c r="IWG324" s="159"/>
      <c r="IWH324" s="159"/>
      <c r="IWI324" s="159"/>
      <c r="IWJ324" s="159"/>
      <c r="IWK324" s="159"/>
      <c r="IWL324" s="159"/>
      <c r="IWM324" s="159"/>
      <c r="IWN324" s="159"/>
      <c r="IWO324" s="159"/>
      <c r="IWP324" s="159"/>
      <c r="IWQ324" s="159"/>
      <c r="IWR324" s="159"/>
      <c r="IWS324" s="159"/>
      <c r="IWT324" s="159"/>
      <c r="IWU324" s="159"/>
      <c r="IWV324" s="159"/>
      <c r="IWW324" s="159"/>
      <c r="IWX324" s="159"/>
      <c r="IWY324" s="159"/>
      <c r="IWZ324" s="159"/>
      <c r="IXA324" s="159"/>
      <c r="IXB324" s="159"/>
      <c r="IXC324" s="159"/>
      <c r="IXD324" s="159"/>
      <c r="IXE324" s="159"/>
      <c r="IXF324" s="159"/>
      <c r="IXG324" s="159"/>
      <c r="IXH324" s="159"/>
      <c r="IXI324" s="159"/>
      <c r="IXJ324" s="159"/>
      <c r="IXK324" s="159"/>
      <c r="IXL324" s="159"/>
      <c r="IXM324" s="159"/>
      <c r="IXN324" s="159"/>
      <c r="IXO324" s="159"/>
      <c r="IXP324" s="159"/>
      <c r="IXQ324" s="159"/>
      <c r="IXR324" s="159"/>
      <c r="IXS324" s="159"/>
      <c r="IXT324" s="159"/>
      <c r="IXU324" s="159"/>
      <c r="IXV324" s="159"/>
      <c r="IXW324" s="159"/>
      <c r="IXX324" s="159"/>
      <c r="IXY324" s="159"/>
      <c r="IXZ324" s="159"/>
      <c r="IYA324" s="159"/>
      <c r="IYB324" s="159"/>
      <c r="IYC324" s="159"/>
      <c r="IYD324" s="159"/>
      <c r="IYE324" s="159"/>
      <c r="IYF324" s="159"/>
      <c r="IYG324" s="159"/>
      <c r="IYH324" s="159"/>
      <c r="IYI324" s="159"/>
      <c r="IYJ324" s="159"/>
      <c r="IYK324" s="159"/>
      <c r="IYL324" s="159"/>
      <c r="IYM324" s="159"/>
      <c r="IYN324" s="159"/>
      <c r="IYO324" s="159"/>
      <c r="IYP324" s="159"/>
      <c r="IYQ324" s="159"/>
      <c r="IYR324" s="159"/>
      <c r="IYS324" s="159"/>
      <c r="IYT324" s="159"/>
      <c r="IYU324" s="159"/>
      <c r="IYV324" s="159"/>
      <c r="IYW324" s="159"/>
      <c r="IYX324" s="159"/>
      <c r="IYY324" s="159"/>
      <c r="IYZ324" s="159"/>
      <c r="IZA324" s="159"/>
      <c r="IZB324" s="159"/>
      <c r="IZC324" s="159"/>
      <c r="IZD324" s="159"/>
      <c r="IZE324" s="159"/>
      <c r="IZF324" s="159"/>
      <c r="IZG324" s="159"/>
      <c r="IZH324" s="159"/>
      <c r="IZI324" s="159"/>
      <c r="IZJ324" s="159"/>
      <c r="IZK324" s="159"/>
      <c r="IZL324" s="159"/>
      <c r="IZM324" s="159"/>
      <c r="IZN324" s="159"/>
      <c r="IZO324" s="159"/>
      <c r="IZP324" s="159"/>
      <c r="IZQ324" s="159"/>
      <c r="IZR324" s="159"/>
      <c r="IZS324" s="159"/>
      <c r="IZT324" s="159"/>
      <c r="IZU324" s="159"/>
      <c r="IZV324" s="159"/>
      <c r="IZW324" s="159"/>
      <c r="IZX324" s="159"/>
      <c r="IZY324" s="159"/>
      <c r="IZZ324" s="159"/>
      <c r="JAA324" s="159"/>
      <c r="JAB324" s="159"/>
      <c r="JAC324" s="159"/>
      <c r="JAD324" s="159"/>
      <c r="JAE324" s="159"/>
      <c r="JAF324" s="159"/>
      <c r="JAG324" s="159"/>
      <c r="JAH324" s="159"/>
      <c r="JAI324" s="159"/>
      <c r="JAJ324" s="159"/>
      <c r="JAK324" s="159"/>
      <c r="JAL324" s="159"/>
      <c r="JAM324" s="159"/>
      <c r="JAN324" s="159"/>
      <c r="JAO324" s="159"/>
      <c r="JAP324" s="159"/>
      <c r="JAQ324" s="159"/>
      <c r="JAR324" s="159"/>
      <c r="JAS324" s="159"/>
      <c r="JAT324" s="159"/>
      <c r="JAU324" s="159"/>
      <c r="JAV324" s="159"/>
      <c r="JAW324" s="159"/>
      <c r="JAX324" s="159"/>
      <c r="JAY324" s="159"/>
      <c r="JAZ324" s="159"/>
      <c r="JBA324" s="159"/>
      <c r="JBB324" s="159"/>
      <c r="JBC324" s="159"/>
      <c r="JBD324" s="159"/>
      <c r="JBE324" s="159"/>
      <c r="JBF324" s="159"/>
      <c r="JBG324" s="159"/>
      <c r="JBH324" s="159"/>
      <c r="JBI324" s="159"/>
      <c r="JBJ324" s="159"/>
      <c r="JBK324" s="159"/>
      <c r="JBL324" s="159"/>
      <c r="JBM324" s="159"/>
      <c r="JBN324" s="159"/>
      <c r="JBO324" s="159"/>
      <c r="JBP324" s="159"/>
      <c r="JBQ324" s="159"/>
      <c r="JBR324" s="159"/>
      <c r="JBS324" s="159"/>
      <c r="JBT324" s="159"/>
      <c r="JBU324" s="159"/>
      <c r="JBV324" s="159"/>
      <c r="JBW324" s="159"/>
      <c r="JBX324" s="159"/>
      <c r="JBY324" s="159"/>
      <c r="JBZ324" s="159"/>
      <c r="JCA324" s="159"/>
      <c r="JCB324" s="159"/>
      <c r="JCC324" s="159"/>
      <c r="JCD324" s="159"/>
      <c r="JCE324" s="159"/>
      <c r="JCF324" s="159"/>
      <c r="JCG324" s="159"/>
      <c r="JCH324" s="159"/>
      <c r="JCI324" s="159"/>
      <c r="JCJ324" s="159"/>
      <c r="JCK324" s="159"/>
      <c r="JCL324" s="159"/>
      <c r="JCM324" s="159"/>
      <c r="JCN324" s="159"/>
      <c r="JCO324" s="159"/>
      <c r="JCP324" s="159"/>
      <c r="JCQ324" s="159"/>
      <c r="JCR324" s="159"/>
      <c r="JCS324" s="159"/>
      <c r="JCT324" s="159"/>
      <c r="JCU324" s="159"/>
      <c r="JCV324" s="159"/>
      <c r="JCW324" s="159"/>
      <c r="JCX324" s="159"/>
      <c r="JCY324" s="159"/>
      <c r="JCZ324" s="159"/>
      <c r="JDA324" s="159"/>
      <c r="JDB324" s="159"/>
      <c r="JDC324" s="159"/>
      <c r="JDD324" s="159"/>
      <c r="JDE324" s="159"/>
      <c r="JDF324" s="159"/>
      <c r="JDG324" s="159"/>
      <c r="JDH324" s="159"/>
      <c r="JDI324" s="159"/>
      <c r="JDJ324" s="159"/>
      <c r="JDK324" s="159"/>
      <c r="JDL324" s="159"/>
      <c r="JDM324" s="159"/>
      <c r="JDN324" s="159"/>
      <c r="JDO324" s="159"/>
      <c r="JDP324" s="159"/>
      <c r="JDQ324" s="159"/>
      <c r="JDR324" s="159"/>
      <c r="JDS324" s="159"/>
      <c r="JDT324" s="159"/>
      <c r="JDU324" s="159"/>
      <c r="JDV324" s="159"/>
      <c r="JDW324" s="159"/>
      <c r="JDX324" s="159"/>
      <c r="JDY324" s="159"/>
      <c r="JDZ324" s="159"/>
      <c r="JEA324" s="159"/>
      <c r="JEB324" s="159"/>
      <c r="JEC324" s="159"/>
      <c r="JED324" s="159"/>
      <c r="JEE324" s="159"/>
      <c r="JEF324" s="159"/>
      <c r="JEG324" s="159"/>
      <c r="JEH324" s="159"/>
      <c r="JEI324" s="159"/>
      <c r="JEJ324" s="159"/>
      <c r="JEK324" s="159"/>
      <c r="JEL324" s="159"/>
      <c r="JEM324" s="159"/>
      <c r="JEN324" s="159"/>
      <c r="JEO324" s="159"/>
      <c r="JEP324" s="159"/>
      <c r="JEQ324" s="159"/>
      <c r="JER324" s="159"/>
      <c r="JES324" s="159"/>
      <c r="JET324" s="159"/>
      <c r="JEU324" s="159"/>
      <c r="JEV324" s="159"/>
      <c r="JEW324" s="159"/>
      <c r="JEX324" s="159"/>
      <c r="JEY324" s="159"/>
      <c r="JEZ324" s="159"/>
      <c r="JFA324" s="159"/>
      <c r="JFB324" s="159"/>
      <c r="JFC324" s="159"/>
      <c r="JFD324" s="159"/>
      <c r="JFE324" s="159"/>
      <c r="JFF324" s="159"/>
      <c r="JFG324" s="159"/>
      <c r="JFH324" s="159"/>
      <c r="JFI324" s="159"/>
      <c r="JFJ324" s="159"/>
      <c r="JFK324" s="159"/>
      <c r="JFL324" s="159"/>
      <c r="JFM324" s="159"/>
      <c r="JFN324" s="159"/>
      <c r="JFO324" s="159"/>
      <c r="JFP324" s="159"/>
      <c r="JFQ324" s="159"/>
      <c r="JFR324" s="159"/>
      <c r="JFS324" s="159"/>
      <c r="JFT324" s="159"/>
      <c r="JFU324" s="159"/>
      <c r="JFV324" s="159"/>
      <c r="JFW324" s="159"/>
      <c r="JFX324" s="159"/>
      <c r="JFY324" s="159"/>
      <c r="JFZ324" s="159"/>
      <c r="JGA324" s="159"/>
      <c r="JGB324" s="159"/>
      <c r="JGC324" s="159"/>
      <c r="JGD324" s="159"/>
      <c r="JGE324" s="159"/>
      <c r="JGF324" s="159"/>
      <c r="JGG324" s="159"/>
      <c r="JGH324" s="159"/>
      <c r="JGI324" s="159"/>
      <c r="JGJ324" s="159"/>
      <c r="JGK324" s="159"/>
      <c r="JGL324" s="159"/>
      <c r="JGM324" s="159"/>
      <c r="JGN324" s="159"/>
      <c r="JGO324" s="159"/>
      <c r="JGP324" s="159"/>
      <c r="JGQ324" s="159"/>
      <c r="JGR324" s="159"/>
      <c r="JGS324" s="159"/>
      <c r="JGT324" s="159"/>
      <c r="JGU324" s="159"/>
      <c r="JGV324" s="159"/>
      <c r="JGW324" s="159"/>
      <c r="JGX324" s="159"/>
      <c r="JGY324" s="159"/>
      <c r="JGZ324" s="159"/>
      <c r="JHA324" s="159"/>
      <c r="JHB324" s="159"/>
      <c r="JHC324" s="159"/>
      <c r="JHD324" s="159"/>
      <c r="JHE324" s="159"/>
      <c r="JHF324" s="159"/>
      <c r="JHG324" s="159"/>
      <c r="JHH324" s="159"/>
      <c r="JHI324" s="159"/>
      <c r="JHJ324" s="159"/>
      <c r="JHK324" s="159"/>
      <c r="JHL324" s="159"/>
      <c r="JHM324" s="159"/>
      <c r="JHN324" s="159"/>
      <c r="JHO324" s="159"/>
      <c r="JHP324" s="159"/>
      <c r="JHQ324" s="159"/>
      <c r="JHR324" s="159"/>
      <c r="JHS324" s="159"/>
      <c r="JHT324" s="159"/>
      <c r="JHU324" s="159"/>
      <c r="JHV324" s="159"/>
      <c r="JHW324" s="159"/>
      <c r="JHX324" s="159"/>
      <c r="JHY324" s="159"/>
      <c r="JHZ324" s="159"/>
      <c r="JIA324" s="159"/>
      <c r="JIB324" s="159"/>
      <c r="JIC324" s="159"/>
      <c r="JID324" s="159"/>
      <c r="JIE324" s="159"/>
      <c r="JIF324" s="159"/>
      <c r="JIG324" s="159"/>
      <c r="JIH324" s="159"/>
      <c r="JII324" s="159"/>
      <c r="JIJ324" s="159"/>
      <c r="JIK324" s="159"/>
      <c r="JIL324" s="159"/>
      <c r="JIM324" s="159"/>
      <c r="JIN324" s="159"/>
      <c r="JIO324" s="159"/>
      <c r="JIP324" s="159"/>
      <c r="JIQ324" s="159"/>
      <c r="JIR324" s="159"/>
      <c r="JIS324" s="159"/>
      <c r="JIT324" s="159"/>
      <c r="JIU324" s="159"/>
      <c r="JIV324" s="159"/>
      <c r="JIW324" s="159"/>
      <c r="JIX324" s="159"/>
      <c r="JIY324" s="159"/>
      <c r="JIZ324" s="159"/>
      <c r="JJA324" s="159"/>
      <c r="JJB324" s="159"/>
      <c r="JJC324" s="159"/>
      <c r="JJD324" s="159"/>
      <c r="JJE324" s="159"/>
      <c r="JJF324" s="159"/>
      <c r="JJG324" s="159"/>
      <c r="JJH324" s="159"/>
      <c r="JJI324" s="159"/>
      <c r="JJJ324" s="159"/>
      <c r="JJK324" s="159"/>
      <c r="JJL324" s="159"/>
      <c r="JJM324" s="159"/>
      <c r="JJN324" s="159"/>
      <c r="JJO324" s="159"/>
      <c r="JJP324" s="159"/>
      <c r="JJQ324" s="159"/>
      <c r="JJR324" s="159"/>
      <c r="JJS324" s="159"/>
      <c r="JJT324" s="159"/>
      <c r="JJU324" s="159"/>
      <c r="JJV324" s="159"/>
      <c r="JJW324" s="159"/>
      <c r="JJX324" s="159"/>
      <c r="JJY324" s="159"/>
      <c r="JJZ324" s="159"/>
      <c r="JKA324" s="159"/>
      <c r="JKB324" s="159"/>
      <c r="JKC324" s="159"/>
      <c r="JKD324" s="159"/>
      <c r="JKE324" s="159"/>
      <c r="JKF324" s="159"/>
      <c r="JKG324" s="159"/>
      <c r="JKH324" s="159"/>
      <c r="JKI324" s="159"/>
      <c r="JKJ324" s="159"/>
      <c r="JKK324" s="159"/>
      <c r="JKL324" s="159"/>
      <c r="JKM324" s="159"/>
      <c r="JKN324" s="159"/>
      <c r="JKO324" s="159"/>
      <c r="JKP324" s="159"/>
      <c r="JKQ324" s="159"/>
      <c r="JKR324" s="159"/>
      <c r="JKS324" s="159"/>
      <c r="JKT324" s="159"/>
      <c r="JKU324" s="159"/>
      <c r="JKV324" s="159"/>
      <c r="JKW324" s="159"/>
      <c r="JKX324" s="159"/>
      <c r="JKY324" s="159"/>
      <c r="JKZ324" s="159"/>
      <c r="JLA324" s="159"/>
      <c r="JLB324" s="159"/>
      <c r="JLC324" s="159"/>
      <c r="JLD324" s="159"/>
      <c r="JLE324" s="159"/>
      <c r="JLF324" s="159"/>
      <c r="JLG324" s="159"/>
      <c r="JLH324" s="159"/>
      <c r="JLI324" s="159"/>
      <c r="JLJ324" s="159"/>
      <c r="JLK324" s="159"/>
      <c r="JLL324" s="159"/>
      <c r="JLM324" s="159"/>
      <c r="JLN324" s="159"/>
      <c r="JLO324" s="159"/>
      <c r="JLP324" s="159"/>
      <c r="JLQ324" s="159"/>
      <c r="JLR324" s="159"/>
      <c r="JLS324" s="159"/>
      <c r="JLT324" s="159"/>
      <c r="JLU324" s="159"/>
      <c r="JLV324" s="159"/>
      <c r="JLW324" s="159"/>
      <c r="JLX324" s="159"/>
      <c r="JLY324" s="159"/>
      <c r="JLZ324" s="159"/>
      <c r="JMA324" s="159"/>
      <c r="JMB324" s="159"/>
      <c r="JMC324" s="159"/>
      <c r="JMD324" s="159"/>
      <c r="JME324" s="159"/>
      <c r="JMF324" s="159"/>
      <c r="JMG324" s="159"/>
      <c r="JMH324" s="159"/>
      <c r="JMI324" s="159"/>
      <c r="JMJ324" s="159"/>
      <c r="JMK324" s="159"/>
      <c r="JML324" s="159"/>
      <c r="JMM324" s="159"/>
      <c r="JMN324" s="159"/>
      <c r="JMO324" s="159"/>
      <c r="JMP324" s="159"/>
      <c r="JMQ324" s="159"/>
      <c r="JMR324" s="159"/>
      <c r="JMS324" s="159"/>
      <c r="JMT324" s="159"/>
      <c r="JMU324" s="159"/>
      <c r="JMV324" s="159"/>
      <c r="JMW324" s="159"/>
      <c r="JMX324" s="159"/>
      <c r="JMY324" s="159"/>
      <c r="JMZ324" s="159"/>
      <c r="JNA324" s="159"/>
      <c r="JNB324" s="159"/>
      <c r="JNC324" s="159"/>
      <c r="JND324" s="159"/>
      <c r="JNE324" s="159"/>
      <c r="JNF324" s="159"/>
      <c r="JNG324" s="159"/>
      <c r="JNH324" s="159"/>
      <c r="JNI324" s="159"/>
      <c r="JNJ324" s="159"/>
      <c r="JNK324" s="159"/>
      <c r="JNL324" s="159"/>
      <c r="JNM324" s="159"/>
      <c r="JNN324" s="159"/>
      <c r="JNO324" s="159"/>
      <c r="JNP324" s="159"/>
      <c r="JNQ324" s="159"/>
      <c r="JNR324" s="159"/>
      <c r="JNS324" s="159"/>
      <c r="JNT324" s="159"/>
      <c r="JNU324" s="159"/>
      <c r="JNV324" s="159"/>
      <c r="JNW324" s="159"/>
      <c r="JNX324" s="159"/>
      <c r="JNY324" s="159"/>
      <c r="JNZ324" s="159"/>
      <c r="JOA324" s="159"/>
      <c r="JOB324" s="159"/>
      <c r="JOC324" s="159"/>
      <c r="JOD324" s="159"/>
      <c r="JOE324" s="159"/>
      <c r="JOF324" s="159"/>
      <c r="JOG324" s="159"/>
      <c r="JOH324" s="159"/>
      <c r="JOI324" s="159"/>
      <c r="JOJ324" s="159"/>
      <c r="JOK324" s="159"/>
      <c r="JOL324" s="159"/>
      <c r="JOM324" s="159"/>
      <c r="JON324" s="159"/>
      <c r="JOO324" s="159"/>
      <c r="JOP324" s="159"/>
      <c r="JOQ324" s="159"/>
      <c r="JOR324" s="159"/>
      <c r="JOS324" s="159"/>
      <c r="JOT324" s="159"/>
      <c r="JOU324" s="159"/>
      <c r="JOV324" s="159"/>
      <c r="JOW324" s="159"/>
      <c r="JOX324" s="159"/>
      <c r="JOY324" s="159"/>
      <c r="JOZ324" s="159"/>
      <c r="JPA324" s="159"/>
      <c r="JPB324" s="159"/>
      <c r="JPC324" s="159"/>
      <c r="JPD324" s="159"/>
      <c r="JPE324" s="159"/>
      <c r="JPF324" s="159"/>
      <c r="JPG324" s="159"/>
      <c r="JPH324" s="159"/>
      <c r="JPI324" s="159"/>
      <c r="JPJ324" s="159"/>
      <c r="JPK324" s="159"/>
      <c r="JPL324" s="159"/>
      <c r="JPM324" s="159"/>
      <c r="JPN324" s="159"/>
      <c r="JPO324" s="159"/>
      <c r="JPP324" s="159"/>
      <c r="JPQ324" s="159"/>
      <c r="JPR324" s="159"/>
      <c r="JPS324" s="159"/>
      <c r="JPT324" s="159"/>
      <c r="JPU324" s="159"/>
      <c r="JPV324" s="159"/>
      <c r="JPW324" s="159"/>
      <c r="JPX324" s="159"/>
      <c r="JPY324" s="159"/>
      <c r="JPZ324" s="159"/>
      <c r="JQA324" s="159"/>
      <c r="JQB324" s="159"/>
      <c r="JQC324" s="159"/>
      <c r="JQD324" s="159"/>
      <c r="JQE324" s="159"/>
      <c r="JQF324" s="159"/>
      <c r="JQG324" s="159"/>
      <c r="JQH324" s="159"/>
      <c r="JQI324" s="159"/>
      <c r="JQJ324" s="159"/>
      <c r="JQK324" s="159"/>
      <c r="JQL324" s="159"/>
      <c r="JQM324" s="159"/>
      <c r="JQN324" s="159"/>
      <c r="JQO324" s="159"/>
      <c r="JQP324" s="159"/>
      <c r="JQQ324" s="159"/>
      <c r="JQR324" s="159"/>
      <c r="JQS324" s="159"/>
      <c r="JQT324" s="159"/>
      <c r="JQU324" s="159"/>
      <c r="JQV324" s="159"/>
      <c r="JQW324" s="159"/>
      <c r="JQX324" s="159"/>
      <c r="JQY324" s="159"/>
      <c r="JQZ324" s="159"/>
      <c r="JRA324" s="159"/>
      <c r="JRB324" s="159"/>
      <c r="JRC324" s="159"/>
      <c r="JRD324" s="159"/>
      <c r="JRE324" s="159"/>
      <c r="JRF324" s="159"/>
      <c r="JRG324" s="159"/>
      <c r="JRH324" s="159"/>
      <c r="JRI324" s="159"/>
      <c r="JRJ324" s="159"/>
      <c r="JRK324" s="159"/>
      <c r="JRL324" s="159"/>
      <c r="JRM324" s="159"/>
      <c r="JRN324" s="159"/>
      <c r="JRO324" s="159"/>
      <c r="JRP324" s="159"/>
      <c r="JRQ324" s="159"/>
      <c r="JRR324" s="159"/>
      <c r="JRS324" s="159"/>
      <c r="JRT324" s="159"/>
      <c r="JRU324" s="159"/>
      <c r="JRV324" s="159"/>
      <c r="JRW324" s="159"/>
      <c r="JRX324" s="159"/>
      <c r="JRY324" s="159"/>
      <c r="JRZ324" s="159"/>
      <c r="JSA324" s="159"/>
      <c r="JSB324" s="159"/>
      <c r="JSC324" s="159"/>
      <c r="JSD324" s="159"/>
      <c r="JSE324" s="159"/>
      <c r="JSF324" s="159"/>
      <c r="JSG324" s="159"/>
      <c r="JSH324" s="159"/>
      <c r="JSI324" s="159"/>
      <c r="JSJ324" s="159"/>
      <c r="JSK324" s="159"/>
      <c r="JSL324" s="159"/>
      <c r="JSM324" s="159"/>
      <c r="JSN324" s="159"/>
      <c r="JSO324" s="159"/>
      <c r="JSP324" s="159"/>
      <c r="JSQ324" s="159"/>
      <c r="JSR324" s="159"/>
      <c r="JSS324" s="159"/>
      <c r="JST324" s="159"/>
      <c r="JSU324" s="159"/>
      <c r="JSV324" s="159"/>
      <c r="JSW324" s="159"/>
      <c r="JSX324" s="159"/>
      <c r="JSY324" s="159"/>
      <c r="JSZ324" s="159"/>
      <c r="JTA324" s="159"/>
      <c r="JTB324" s="159"/>
      <c r="JTC324" s="159"/>
      <c r="JTD324" s="159"/>
      <c r="JTE324" s="159"/>
      <c r="JTF324" s="159"/>
      <c r="JTG324" s="159"/>
      <c r="JTH324" s="159"/>
      <c r="JTI324" s="159"/>
      <c r="JTJ324" s="159"/>
      <c r="JTK324" s="159"/>
      <c r="JTL324" s="159"/>
      <c r="JTM324" s="159"/>
      <c r="JTN324" s="159"/>
      <c r="JTO324" s="159"/>
      <c r="JTP324" s="159"/>
      <c r="JTQ324" s="159"/>
      <c r="JTR324" s="159"/>
      <c r="JTS324" s="159"/>
      <c r="JTT324" s="159"/>
      <c r="JTU324" s="159"/>
      <c r="JTV324" s="159"/>
      <c r="JTW324" s="159"/>
      <c r="JTX324" s="159"/>
      <c r="JTY324" s="159"/>
      <c r="JTZ324" s="159"/>
      <c r="JUA324" s="159"/>
      <c r="JUB324" s="159"/>
      <c r="JUC324" s="159"/>
      <c r="JUD324" s="159"/>
      <c r="JUE324" s="159"/>
      <c r="JUF324" s="159"/>
      <c r="JUG324" s="159"/>
      <c r="JUH324" s="159"/>
      <c r="JUI324" s="159"/>
      <c r="JUJ324" s="159"/>
      <c r="JUK324" s="159"/>
      <c r="JUL324" s="159"/>
      <c r="JUM324" s="159"/>
      <c r="JUN324" s="159"/>
      <c r="JUO324" s="159"/>
      <c r="JUP324" s="159"/>
      <c r="JUQ324" s="159"/>
      <c r="JUR324" s="159"/>
      <c r="JUS324" s="159"/>
      <c r="JUT324" s="159"/>
      <c r="JUU324" s="159"/>
      <c r="JUV324" s="159"/>
      <c r="JUW324" s="159"/>
      <c r="JUX324" s="159"/>
      <c r="JUY324" s="159"/>
      <c r="JUZ324" s="159"/>
      <c r="JVA324" s="159"/>
      <c r="JVB324" s="159"/>
      <c r="JVC324" s="159"/>
      <c r="JVD324" s="159"/>
      <c r="JVE324" s="159"/>
      <c r="JVF324" s="159"/>
      <c r="JVG324" s="159"/>
      <c r="JVH324" s="159"/>
      <c r="JVI324" s="159"/>
      <c r="JVJ324" s="159"/>
      <c r="JVK324" s="159"/>
      <c r="JVL324" s="159"/>
      <c r="JVM324" s="159"/>
      <c r="JVN324" s="159"/>
      <c r="JVO324" s="159"/>
      <c r="JVP324" s="159"/>
      <c r="JVQ324" s="159"/>
      <c r="JVR324" s="159"/>
      <c r="JVS324" s="159"/>
      <c r="JVT324" s="159"/>
      <c r="JVU324" s="159"/>
      <c r="JVV324" s="159"/>
      <c r="JVW324" s="159"/>
      <c r="JVX324" s="159"/>
      <c r="JVY324" s="159"/>
      <c r="JVZ324" s="159"/>
      <c r="JWA324" s="159"/>
      <c r="JWB324" s="159"/>
      <c r="JWC324" s="159"/>
      <c r="JWD324" s="159"/>
      <c r="JWE324" s="159"/>
      <c r="JWF324" s="159"/>
      <c r="JWG324" s="159"/>
      <c r="JWH324" s="159"/>
      <c r="JWI324" s="159"/>
      <c r="JWJ324" s="159"/>
      <c r="JWK324" s="159"/>
      <c r="JWL324" s="159"/>
      <c r="JWM324" s="159"/>
      <c r="JWN324" s="159"/>
      <c r="JWO324" s="159"/>
      <c r="JWP324" s="159"/>
      <c r="JWQ324" s="159"/>
      <c r="JWR324" s="159"/>
      <c r="JWS324" s="159"/>
      <c r="JWT324" s="159"/>
      <c r="JWU324" s="159"/>
      <c r="JWV324" s="159"/>
      <c r="JWW324" s="159"/>
      <c r="JWX324" s="159"/>
      <c r="JWY324" s="159"/>
      <c r="JWZ324" s="159"/>
      <c r="JXA324" s="159"/>
      <c r="JXB324" s="159"/>
      <c r="JXC324" s="159"/>
      <c r="JXD324" s="159"/>
      <c r="JXE324" s="159"/>
      <c r="JXF324" s="159"/>
      <c r="JXG324" s="159"/>
      <c r="JXH324" s="159"/>
      <c r="JXI324" s="159"/>
      <c r="JXJ324" s="159"/>
      <c r="JXK324" s="159"/>
      <c r="JXL324" s="159"/>
      <c r="JXM324" s="159"/>
      <c r="JXN324" s="159"/>
      <c r="JXO324" s="159"/>
      <c r="JXP324" s="159"/>
      <c r="JXQ324" s="159"/>
      <c r="JXR324" s="159"/>
      <c r="JXS324" s="159"/>
      <c r="JXT324" s="159"/>
      <c r="JXU324" s="159"/>
      <c r="JXV324" s="159"/>
      <c r="JXW324" s="159"/>
      <c r="JXX324" s="159"/>
      <c r="JXY324" s="159"/>
      <c r="JXZ324" s="159"/>
      <c r="JYA324" s="159"/>
      <c r="JYB324" s="159"/>
      <c r="JYC324" s="159"/>
      <c r="JYD324" s="159"/>
      <c r="JYE324" s="159"/>
      <c r="JYF324" s="159"/>
      <c r="JYG324" s="159"/>
      <c r="JYH324" s="159"/>
      <c r="JYI324" s="159"/>
      <c r="JYJ324" s="159"/>
      <c r="JYK324" s="159"/>
      <c r="JYL324" s="159"/>
      <c r="JYM324" s="159"/>
      <c r="JYN324" s="159"/>
      <c r="JYO324" s="159"/>
      <c r="JYP324" s="159"/>
      <c r="JYQ324" s="159"/>
      <c r="JYR324" s="159"/>
      <c r="JYS324" s="159"/>
      <c r="JYT324" s="159"/>
      <c r="JYU324" s="159"/>
      <c r="JYV324" s="159"/>
      <c r="JYW324" s="159"/>
      <c r="JYX324" s="159"/>
      <c r="JYY324" s="159"/>
      <c r="JYZ324" s="159"/>
      <c r="JZA324" s="159"/>
      <c r="JZB324" s="159"/>
      <c r="JZC324" s="159"/>
      <c r="JZD324" s="159"/>
      <c r="JZE324" s="159"/>
      <c r="JZF324" s="159"/>
      <c r="JZG324" s="159"/>
      <c r="JZH324" s="159"/>
      <c r="JZI324" s="159"/>
      <c r="JZJ324" s="159"/>
      <c r="JZK324" s="159"/>
      <c r="JZL324" s="159"/>
      <c r="JZM324" s="159"/>
      <c r="JZN324" s="159"/>
      <c r="JZO324" s="159"/>
      <c r="JZP324" s="159"/>
      <c r="JZQ324" s="159"/>
      <c r="JZR324" s="159"/>
      <c r="JZS324" s="159"/>
      <c r="JZT324" s="159"/>
      <c r="JZU324" s="159"/>
      <c r="JZV324" s="159"/>
      <c r="JZW324" s="159"/>
      <c r="JZX324" s="159"/>
      <c r="JZY324" s="159"/>
      <c r="JZZ324" s="159"/>
      <c r="KAA324" s="159"/>
      <c r="KAB324" s="159"/>
      <c r="KAC324" s="159"/>
      <c r="KAD324" s="159"/>
      <c r="KAE324" s="159"/>
      <c r="KAF324" s="159"/>
      <c r="KAG324" s="159"/>
      <c r="KAH324" s="159"/>
      <c r="KAI324" s="159"/>
      <c r="KAJ324" s="159"/>
      <c r="KAK324" s="159"/>
      <c r="KAL324" s="159"/>
      <c r="KAM324" s="159"/>
      <c r="KAN324" s="159"/>
      <c r="KAO324" s="159"/>
      <c r="KAP324" s="159"/>
      <c r="KAQ324" s="159"/>
      <c r="KAR324" s="159"/>
      <c r="KAS324" s="159"/>
      <c r="KAT324" s="159"/>
      <c r="KAU324" s="159"/>
      <c r="KAV324" s="159"/>
      <c r="KAW324" s="159"/>
      <c r="KAX324" s="159"/>
      <c r="KAY324" s="159"/>
      <c r="KAZ324" s="159"/>
      <c r="KBA324" s="159"/>
      <c r="KBB324" s="159"/>
      <c r="KBC324" s="159"/>
      <c r="KBD324" s="159"/>
      <c r="KBE324" s="159"/>
      <c r="KBF324" s="159"/>
      <c r="KBG324" s="159"/>
      <c r="KBH324" s="159"/>
      <c r="KBI324" s="159"/>
      <c r="KBJ324" s="159"/>
      <c r="KBK324" s="159"/>
      <c r="KBL324" s="159"/>
      <c r="KBM324" s="159"/>
      <c r="KBN324" s="159"/>
      <c r="KBO324" s="159"/>
      <c r="KBP324" s="159"/>
      <c r="KBQ324" s="159"/>
      <c r="KBR324" s="159"/>
      <c r="KBS324" s="159"/>
      <c r="KBT324" s="159"/>
      <c r="KBU324" s="159"/>
      <c r="KBV324" s="159"/>
      <c r="KBW324" s="159"/>
      <c r="KBX324" s="159"/>
      <c r="KBY324" s="159"/>
      <c r="KBZ324" s="159"/>
      <c r="KCA324" s="159"/>
      <c r="KCB324" s="159"/>
      <c r="KCC324" s="159"/>
      <c r="KCD324" s="159"/>
      <c r="KCE324" s="159"/>
      <c r="KCF324" s="159"/>
      <c r="KCG324" s="159"/>
      <c r="KCH324" s="159"/>
      <c r="KCI324" s="159"/>
      <c r="KCJ324" s="159"/>
      <c r="KCK324" s="159"/>
      <c r="KCL324" s="159"/>
      <c r="KCM324" s="159"/>
      <c r="KCN324" s="159"/>
      <c r="KCO324" s="159"/>
      <c r="KCP324" s="159"/>
      <c r="KCQ324" s="159"/>
      <c r="KCR324" s="159"/>
      <c r="KCS324" s="159"/>
      <c r="KCT324" s="159"/>
      <c r="KCU324" s="159"/>
      <c r="KCV324" s="159"/>
      <c r="KCW324" s="159"/>
      <c r="KCX324" s="159"/>
      <c r="KCY324" s="159"/>
      <c r="KCZ324" s="159"/>
      <c r="KDA324" s="159"/>
      <c r="KDB324" s="159"/>
      <c r="KDC324" s="159"/>
      <c r="KDD324" s="159"/>
      <c r="KDE324" s="159"/>
      <c r="KDF324" s="159"/>
      <c r="KDG324" s="159"/>
      <c r="KDH324" s="159"/>
      <c r="KDI324" s="159"/>
      <c r="KDJ324" s="159"/>
      <c r="KDK324" s="159"/>
      <c r="KDL324" s="159"/>
      <c r="KDM324" s="159"/>
      <c r="KDN324" s="159"/>
      <c r="KDO324" s="159"/>
      <c r="KDP324" s="159"/>
      <c r="KDQ324" s="159"/>
      <c r="KDR324" s="159"/>
      <c r="KDS324" s="159"/>
      <c r="KDT324" s="159"/>
      <c r="KDU324" s="159"/>
      <c r="KDV324" s="159"/>
      <c r="KDW324" s="159"/>
      <c r="KDX324" s="159"/>
      <c r="KDY324" s="159"/>
      <c r="KDZ324" s="159"/>
      <c r="KEA324" s="159"/>
      <c r="KEB324" s="159"/>
      <c r="KEC324" s="159"/>
      <c r="KED324" s="159"/>
      <c r="KEE324" s="159"/>
      <c r="KEF324" s="159"/>
      <c r="KEG324" s="159"/>
      <c r="KEH324" s="159"/>
      <c r="KEI324" s="159"/>
      <c r="KEJ324" s="159"/>
      <c r="KEK324" s="159"/>
      <c r="KEL324" s="159"/>
      <c r="KEM324" s="159"/>
      <c r="KEN324" s="159"/>
      <c r="KEO324" s="159"/>
      <c r="KEP324" s="159"/>
      <c r="KEQ324" s="159"/>
      <c r="KER324" s="159"/>
      <c r="KES324" s="159"/>
      <c r="KET324" s="159"/>
      <c r="KEU324" s="159"/>
      <c r="KEV324" s="159"/>
      <c r="KEW324" s="159"/>
      <c r="KEX324" s="159"/>
      <c r="KEY324" s="159"/>
      <c r="KEZ324" s="159"/>
      <c r="KFA324" s="159"/>
      <c r="KFB324" s="159"/>
      <c r="KFC324" s="159"/>
      <c r="KFD324" s="159"/>
      <c r="KFE324" s="159"/>
      <c r="KFF324" s="159"/>
      <c r="KFG324" s="159"/>
      <c r="KFH324" s="159"/>
      <c r="KFI324" s="159"/>
      <c r="KFJ324" s="159"/>
      <c r="KFK324" s="159"/>
      <c r="KFL324" s="159"/>
      <c r="KFM324" s="159"/>
      <c r="KFN324" s="159"/>
      <c r="KFO324" s="159"/>
      <c r="KFP324" s="159"/>
      <c r="KFQ324" s="159"/>
      <c r="KFR324" s="159"/>
      <c r="KFS324" s="159"/>
      <c r="KFT324" s="159"/>
      <c r="KFU324" s="159"/>
      <c r="KFV324" s="159"/>
      <c r="KFW324" s="159"/>
      <c r="KFX324" s="159"/>
      <c r="KFY324" s="159"/>
      <c r="KFZ324" s="159"/>
      <c r="KGA324" s="159"/>
      <c r="KGB324" s="159"/>
      <c r="KGC324" s="159"/>
      <c r="KGD324" s="159"/>
      <c r="KGE324" s="159"/>
      <c r="KGF324" s="159"/>
      <c r="KGG324" s="159"/>
      <c r="KGH324" s="159"/>
      <c r="KGI324" s="159"/>
      <c r="KGJ324" s="159"/>
      <c r="KGK324" s="159"/>
      <c r="KGL324" s="159"/>
      <c r="KGM324" s="159"/>
      <c r="KGN324" s="159"/>
      <c r="KGO324" s="159"/>
      <c r="KGP324" s="159"/>
      <c r="KGQ324" s="159"/>
      <c r="KGR324" s="159"/>
      <c r="KGS324" s="159"/>
      <c r="KGT324" s="159"/>
      <c r="KGU324" s="159"/>
      <c r="KGV324" s="159"/>
      <c r="KGW324" s="159"/>
      <c r="KGX324" s="159"/>
      <c r="KGY324" s="159"/>
      <c r="KGZ324" s="159"/>
      <c r="KHA324" s="159"/>
      <c r="KHB324" s="159"/>
      <c r="KHC324" s="159"/>
      <c r="KHD324" s="159"/>
      <c r="KHE324" s="159"/>
      <c r="KHF324" s="159"/>
      <c r="KHG324" s="159"/>
      <c r="KHH324" s="159"/>
      <c r="KHI324" s="159"/>
      <c r="KHJ324" s="159"/>
      <c r="KHK324" s="159"/>
      <c r="KHL324" s="159"/>
      <c r="KHM324" s="159"/>
      <c r="KHN324" s="159"/>
      <c r="KHO324" s="159"/>
      <c r="KHP324" s="159"/>
      <c r="KHQ324" s="159"/>
      <c r="KHR324" s="159"/>
      <c r="KHS324" s="159"/>
      <c r="KHT324" s="159"/>
      <c r="KHU324" s="159"/>
      <c r="KHV324" s="159"/>
      <c r="KHW324" s="159"/>
      <c r="KHX324" s="159"/>
      <c r="KHY324" s="159"/>
      <c r="KHZ324" s="159"/>
      <c r="KIA324" s="159"/>
      <c r="KIB324" s="159"/>
      <c r="KIC324" s="159"/>
      <c r="KID324" s="159"/>
      <c r="KIE324" s="159"/>
      <c r="KIF324" s="159"/>
      <c r="KIG324" s="159"/>
      <c r="KIH324" s="159"/>
      <c r="KII324" s="159"/>
      <c r="KIJ324" s="159"/>
      <c r="KIK324" s="159"/>
      <c r="KIL324" s="159"/>
      <c r="KIM324" s="159"/>
      <c r="KIN324" s="159"/>
      <c r="KIO324" s="159"/>
      <c r="KIP324" s="159"/>
      <c r="KIQ324" s="159"/>
      <c r="KIR324" s="159"/>
      <c r="KIS324" s="159"/>
      <c r="KIT324" s="159"/>
      <c r="KIU324" s="159"/>
      <c r="KIV324" s="159"/>
      <c r="KIW324" s="159"/>
      <c r="KIX324" s="159"/>
      <c r="KIY324" s="159"/>
      <c r="KIZ324" s="159"/>
      <c r="KJA324" s="159"/>
      <c r="KJB324" s="159"/>
      <c r="KJC324" s="159"/>
      <c r="KJD324" s="159"/>
      <c r="KJE324" s="159"/>
      <c r="KJF324" s="159"/>
      <c r="KJG324" s="159"/>
      <c r="KJH324" s="159"/>
      <c r="KJI324" s="159"/>
      <c r="KJJ324" s="159"/>
      <c r="KJK324" s="159"/>
      <c r="KJL324" s="159"/>
      <c r="KJM324" s="159"/>
      <c r="KJN324" s="159"/>
      <c r="KJO324" s="159"/>
      <c r="KJP324" s="159"/>
      <c r="KJQ324" s="159"/>
      <c r="KJR324" s="159"/>
      <c r="KJS324" s="159"/>
      <c r="KJT324" s="159"/>
      <c r="KJU324" s="159"/>
      <c r="KJV324" s="159"/>
      <c r="KJW324" s="159"/>
      <c r="KJX324" s="159"/>
      <c r="KJY324" s="159"/>
      <c r="KJZ324" s="159"/>
      <c r="KKA324" s="159"/>
      <c r="KKB324" s="159"/>
      <c r="KKC324" s="159"/>
      <c r="KKD324" s="159"/>
      <c r="KKE324" s="159"/>
      <c r="KKF324" s="159"/>
      <c r="KKG324" s="159"/>
      <c r="KKH324" s="159"/>
      <c r="KKI324" s="159"/>
      <c r="KKJ324" s="159"/>
      <c r="KKK324" s="159"/>
      <c r="KKL324" s="159"/>
      <c r="KKM324" s="159"/>
      <c r="KKN324" s="159"/>
      <c r="KKO324" s="159"/>
      <c r="KKP324" s="159"/>
      <c r="KKQ324" s="159"/>
      <c r="KKR324" s="159"/>
      <c r="KKS324" s="159"/>
      <c r="KKT324" s="159"/>
      <c r="KKU324" s="159"/>
      <c r="KKV324" s="159"/>
      <c r="KKW324" s="159"/>
      <c r="KKX324" s="159"/>
      <c r="KKY324" s="159"/>
      <c r="KKZ324" s="159"/>
      <c r="KLA324" s="159"/>
      <c r="KLB324" s="159"/>
      <c r="KLC324" s="159"/>
      <c r="KLD324" s="159"/>
      <c r="KLE324" s="159"/>
      <c r="KLF324" s="159"/>
      <c r="KLG324" s="159"/>
      <c r="KLH324" s="159"/>
      <c r="KLI324" s="159"/>
      <c r="KLJ324" s="159"/>
      <c r="KLK324" s="159"/>
      <c r="KLL324" s="159"/>
      <c r="KLM324" s="159"/>
      <c r="KLN324" s="159"/>
      <c r="KLO324" s="159"/>
      <c r="KLP324" s="159"/>
      <c r="KLQ324" s="159"/>
      <c r="KLR324" s="159"/>
      <c r="KLS324" s="159"/>
      <c r="KLT324" s="159"/>
      <c r="KLU324" s="159"/>
      <c r="KLV324" s="159"/>
      <c r="KLW324" s="159"/>
      <c r="KLX324" s="159"/>
      <c r="KLY324" s="159"/>
      <c r="KLZ324" s="159"/>
      <c r="KMA324" s="159"/>
      <c r="KMB324" s="159"/>
      <c r="KMC324" s="159"/>
      <c r="KMD324" s="159"/>
      <c r="KME324" s="159"/>
      <c r="KMF324" s="159"/>
      <c r="KMG324" s="159"/>
      <c r="KMH324" s="159"/>
      <c r="KMI324" s="159"/>
      <c r="KMJ324" s="159"/>
      <c r="KMK324" s="159"/>
      <c r="KML324" s="159"/>
      <c r="KMM324" s="159"/>
      <c r="KMN324" s="159"/>
      <c r="KMO324" s="159"/>
      <c r="KMP324" s="159"/>
      <c r="KMQ324" s="159"/>
      <c r="KMR324" s="159"/>
      <c r="KMS324" s="159"/>
      <c r="KMT324" s="159"/>
      <c r="KMU324" s="159"/>
      <c r="KMV324" s="159"/>
      <c r="KMW324" s="159"/>
      <c r="KMX324" s="159"/>
      <c r="KMY324" s="159"/>
      <c r="KMZ324" s="159"/>
      <c r="KNA324" s="159"/>
      <c r="KNB324" s="159"/>
      <c r="KNC324" s="159"/>
      <c r="KND324" s="159"/>
      <c r="KNE324" s="159"/>
      <c r="KNF324" s="159"/>
      <c r="KNG324" s="159"/>
      <c r="KNH324" s="159"/>
      <c r="KNI324" s="159"/>
      <c r="KNJ324" s="159"/>
      <c r="KNK324" s="159"/>
      <c r="KNL324" s="159"/>
      <c r="KNM324" s="159"/>
      <c r="KNN324" s="159"/>
      <c r="KNO324" s="159"/>
      <c r="KNP324" s="159"/>
      <c r="KNQ324" s="159"/>
      <c r="KNR324" s="159"/>
      <c r="KNS324" s="159"/>
      <c r="KNT324" s="159"/>
      <c r="KNU324" s="159"/>
      <c r="KNV324" s="159"/>
      <c r="KNW324" s="159"/>
      <c r="KNX324" s="159"/>
      <c r="KNY324" s="159"/>
      <c r="KNZ324" s="159"/>
      <c r="KOA324" s="159"/>
      <c r="KOB324" s="159"/>
      <c r="KOC324" s="159"/>
      <c r="KOD324" s="159"/>
      <c r="KOE324" s="159"/>
      <c r="KOF324" s="159"/>
      <c r="KOG324" s="159"/>
      <c r="KOH324" s="159"/>
      <c r="KOI324" s="159"/>
      <c r="KOJ324" s="159"/>
      <c r="KOK324" s="159"/>
      <c r="KOL324" s="159"/>
      <c r="KOM324" s="159"/>
      <c r="KON324" s="159"/>
      <c r="KOO324" s="159"/>
      <c r="KOP324" s="159"/>
      <c r="KOQ324" s="159"/>
      <c r="KOR324" s="159"/>
      <c r="KOS324" s="159"/>
      <c r="KOT324" s="159"/>
      <c r="KOU324" s="159"/>
      <c r="KOV324" s="159"/>
      <c r="KOW324" s="159"/>
      <c r="KOX324" s="159"/>
      <c r="KOY324" s="159"/>
      <c r="KOZ324" s="159"/>
      <c r="KPA324" s="159"/>
      <c r="KPB324" s="159"/>
      <c r="KPC324" s="159"/>
      <c r="KPD324" s="159"/>
      <c r="KPE324" s="159"/>
      <c r="KPF324" s="159"/>
      <c r="KPG324" s="159"/>
      <c r="KPH324" s="159"/>
      <c r="KPI324" s="159"/>
      <c r="KPJ324" s="159"/>
      <c r="KPK324" s="159"/>
      <c r="KPL324" s="159"/>
      <c r="KPM324" s="159"/>
      <c r="KPN324" s="159"/>
      <c r="KPO324" s="159"/>
      <c r="KPP324" s="159"/>
      <c r="KPQ324" s="159"/>
      <c r="KPR324" s="159"/>
      <c r="KPS324" s="159"/>
      <c r="KPT324" s="159"/>
      <c r="KPU324" s="159"/>
      <c r="KPV324" s="159"/>
      <c r="KPW324" s="159"/>
      <c r="KPX324" s="159"/>
      <c r="KPY324" s="159"/>
      <c r="KPZ324" s="159"/>
      <c r="KQA324" s="159"/>
      <c r="KQB324" s="159"/>
      <c r="KQC324" s="159"/>
      <c r="KQD324" s="159"/>
      <c r="KQE324" s="159"/>
      <c r="KQF324" s="159"/>
      <c r="KQG324" s="159"/>
      <c r="KQH324" s="159"/>
      <c r="KQI324" s="159"/>
      <c r="KQJ324" s="159"/>
      <c r="KQK324" s="159"/>
      <c r="KQL324" s="159"/>
      <c r="KQM324" s="159"/>
      <c r="KQN324" s="159"/>
      <c r="KQO324" s="159"/>
      <c r="KQP324" s="159"/>
      <c r="KQQ324" s="159"/>
      <c r="KQR324" s="159"/>
      <c r="KQS324" s="159"/>
      <c r="KQT324" s="159"/>
      <c r="KQU324" s="159"/>
      <c r="KQV324" s="159"/>
      <c r="KQW324" s="159"/>
      <c r="KQX324" s="159"/>
      <c r="KQY324" s="159"/>
      <c r="KQZ324" s="159"/>
      <c r="KRA324" s="159"/>
      <c r="KRB324" s="159"/>
      <c r="KRC324" s="159"/>
      <c r="KRD324" s="159"/>
      <c r="KRE324" s="159"/>
      <c r="KRF324" s="159"/>
      <c r="KRG324" s="159"/>
      <c r="KRH324" s="159"/>
      <c r="KRI324" s="159"/>
      <c r="KRJ324" s="159"/>
      <c r="KRK324" s="159"/>
      <c r="KRL324" s="159"/>
      <c r="KRM324" s="159"/>
      <c r="KRN324" s="159"/>
      <c r="KRO324" s="159"/>
      <c r="KRP324" s="159"/>
      <c r="KRQ324" s="159"/>
      <c r="KRR324" s="159"/>
      <c r="KRS324" s="159"/>
      <c r="KRT324" s="159"/>
      <c r="KRU324" s="159"/>
      <c r="KRV324" s="159"/>
      <c r="KRW324" s="159"/>
      <c r="KRX324" s="159"/>
      <c r="KRY324" s="159"/>
      <c r="KRZ324" s="159"/>
      <c r="KSA324" s="159"/>
      <c r="KSB324" s="159"/>
      <c r="KSC324" s="159"/>
      <c r="KSD324" s="159"/>
      <c r="KSE324" s="159"/>
      <c r="KSF324" s="159"/>
      <c r="KSG324" s="159"/>
      <c r="KSH324" s="159"/>
      <c r="KSI324" s="159"/>
      <c r="KSJ324" s="159"/>
      <c r="KSK324" s="159"/>
      <c r="KSL324" s="159"/>
      <c r="KSM324" s="159"/>
      <c r="KSN324" s="159"/>
      <c r="KSO324" s="159"/>
      <c r="KSP324" s="159"/>
      <c r="KSQ324" s="159"/>
      <c r="KSR324" s="159"/>
      <c r="KSS324" s="159"/>
      <c r="KST324" s="159"/>
      <c r="KSU324" s="159"/>
      <c r="KSV324" s="159"/>
      <c r="KSW324" s="159"/>
      <c r="KSX324" s="159"/>
      <c r="KSY324" s="159"/>
      <c r="KSZ324" s="159"/>
      <c r="KTA324" s="159"/>
      <c r="KTB324" s="159"/>
      <c r="KTC324" s="159"/>
      <c r="KTD324" s="159"/>
      <c r="KTE324" s="159"/>
      <c r="KTF324" s="159"/>
      <c r="KTG324" s="159"/>
      <c r="KTH324" s="159"/>
      <c r="KTI324" s="159"/>
      <c r="KTJ324" s="159"/>
      <c r="KTK324" s="159"/>
      <c r="KTL324" s="159"/>
      <c r="KTM324" s="159"/>
      <c r="KTN324" s="159"/>
      <c r="KTO324" s="159"/>
      <c r="KTP324" s="159"/>
      <c r="KTQ324" s="159"/>
      <c r="KTR324" s="159"/>
      <c r="KTS324" s="159"/>
      <c r="KTT324" s="159"/>
      <c r="KTU324" s="159"/>
      <c r="KTV324" s="159"/>
      <c r="KTW324" s="159"/>
      <c r="KTX324" s="159"/>
      <c r="KTY324" s="159"/>
      <c r="KTZ324" s="159"/>
      <c r="KUA324" s="159"/>
      <c r="KUB324" s="159"/>
      <c r="KUC324" s="159"/>
      <c r="KUD324" s="159"/>
      <c r="KUE324" s="159"/>
      <c r="KUF324" s="159"/>
      <c r="KUG324" s="159"/>
      <c r="KUH324" s="159"/>
      <c r="KUI324" s="159"/>
      <c r="KUJ324" s="159"/>
      <c r="KUK324" s="159"/>
      <c r="KUL324" s="159"/>
      <c r="KUM324" s="159"/>
      <c r="KUN324" s="159"/>
      <c r="KUO324" s="159"/>
      <c r="KUP324" s="159"/>
      <c r="KUQ324" s="159"/>
      <c r="KUR324" s="159"/>
      <c r="KUS324" s="159"/>
      <c r="KUT324" s="159"/>
      <c r="KUU324" s="159"/>
      <c r="KUV324" s="159"/>
      <c r="KUW324" s="159"/>
      <c r="KUX324" s="159"/>
      <c r="KUY324" s="159"/>
      <c r="KUZ324" s="159"/>
      <c r="KVA324" s="159"/>
      <c r="KVB324" s="159"/>
      <c r="KVC324" s="159"/>
      <c r="KVD324" s="159"/>
      <c r="KVE324" s="159"/>
      <c r="KVF324" s="159"/>
      <c r="KVG324" s="159"/>
      <c r="KVH324" s="159"/>
      <c r="KVI324" s="159"/>
      <c r="KVJ324" s="159"/>
      <c r="KVK324" s="159"/>
      <c r="KVL324" s="159"/>
      <c r="KVM324" s="159"/>
      <c r="KVN324" s="159"/>
      <c r="KVO324" s="159"/>
      <c r="KVP324" s="159"/>
      <c r="KVQ324" s="159"/>
      <c r="KVR324" s="159"/>
      <c r="KVS324" s="159"/>
      <c r="KVT324" s="159"/>
      <c r="KVU324" s="159"/>
      <c r="KVV324" s="159"/>
      <c r="KVW324" s="159"/>
      <c r="KVX324" s="159"/>
      <c r="KVY324" s="159"/>
      <c r="KVZ324" s="159"/>
      <c r="KWA324" s="159"/>
      <c r="KWB324" s="159"/>
      <c r="KWC324" s="159"/>
      <c r="KWD324" s="159"/>
      <c r="KWE324" s="159"/>
      <c r="KWF324" s="159"/>
      <c r="KWG324" s="159"/>
      <c r="KWH324" s="159"/>
      <c r="KWI324" s="159"/>
      <c r="KWJ324" s="159"/>
      <c r="KWK324" s="159"/>
      <c r="KWL324" s="159"/>
      <c r="KWM324" s="159"/>
      <c r="KWN324" s="159"/>
      <c r="KWO324" s="159"/>
      <c r="KWP324" s="159"/>
      <c r="KWQ324" s="159"/>
      <c r="KWR324" s="159"/>
      <c r="KWS324" s="159"/>
      <c r="KWT324" s="159"/>
      <c r="KWU324" s="159"/>
      <c r="KWV324" s="159"/>
      <c r="KWW324" s="159"/>
      <c r="KWX324" s="159"/>
      <c r="KWY324" s="159"/>
      <c r="KWZ324" s="159"/>
      <c r="KXA324" s="159"/>
      <c r="KXB324" s="159"/>
      <c r="KXC324" s="159"/>
      <c r="KXD324" s="159"/>
      <c r="KXE324" s="159"/>
      <c r="KXF324" s="159"/>
      <c r="KXG324" s="159"/>
      <c r="KXH324" s="159"/>
      <c r="KXI324" s="159"/>
      <c r="KXJ324" s="159"/>
      <c r="KXK324" s="159"/>
      <c r="KXL324" s="159"/>
      <c r="KXM324" s="159"/>
      <c r="KXN324" s="159"/>
      <c r="KXO324" s="159"/>
      <c r="KXP324" s="159"/>
      <c r="KXQ324" s="159"/>
      <c r="KXR324" s="159"/>
      <c r="KXS324" s="159"/>
      <c r="KXT324" s="159"/>
      <c r="KXU324" s="159"/>
      <c r="KXV324" s="159"/>
      <c r="KXW324" s="159"/>
      <c r="KXX324" s="159"/>
      <c r="KXY324" s="159"/>
      <c r="KXZ324" s="159"/>
      <c r="KYA324" s="159"/>
      <c r="KYB324" s="159"/>
      <c r="KYC324" s="159"/>
      <c r="KYD324" s="159"/>
      <c r="KYE324" s="159"/>
      <c r="KYF324" s="159"/>
      <c r="KYG324" s="159"/>
      <c r="KYH324" s="159"/>
      <c r="KYI324" s="159"/>
      <c r="KYJ324" s="159"/>
      <c r="KYK324" s="159"/>
      <c r="KYL324" s="159"/>
      <c r="KYM324" s="159"/>
      <c r="KYN324" s="159"/>
      <c r="KYO324" s="159"/>
      <c r="KYP324" s="159"/>
      <c r="KYQ324" s="159"/>
      <c r="KYR324" s="159"/>
      <c r="KYS324" s="159"/>
      <c r="KYT324" s="159"/>
      <c r="KYU324" s="159"/>
      <c r="KYV324" s="159"/>
      <c r="KYW324" s="159"/>
      <c r="KYX324" s="159"/>
      <c r="KYY324" s="159"/>
      <c r="KYZ324" s="159"/>
      <c r="KZA324" s="159"/>
      <c r="KZB324" s="159"/>
      <c r="KZC324" s="159"/>
      <c r="KZD324" s="159"/>
      <c r="KZE324" s="159"/>
      <c r="KZF324" s="159"/>
      <c r="KZG324" s="159"/>
      <c r="KZH324" s="159"/>
      <c r="KZI324" s="159"/>
      <c r="KZJ324" s="159"/>
      <c r="KZK324" s="159"/>
      <c r="KZL324" s="159"/>
      <c r="KZM324" s="159"/>
      <c r="KZN324" s="159"/>
      <c r="KZO324" s="159"/>
      <c r="KZP324" s="159"/>
      <c r="KZQ324" s="159"/>
      <c r="KZR324" s="159"/>
      <c r="KZS324" s="159"/>
      <c r="KZT324" s="159"/>
      <c r="KZU324" s="159"/>
      <c r="KZV324" s="159"/>
      <c r="KZW324" s="159"/>
      <c r="KZX324" s="159"/>
      <c r="KZY324" s="159"/>
      <c r="KZZ324" s="159"/>
      <c r="LAA324" s="159"/>
      <c r="LAB324" s="159"/>
      <c r="LAC324" s="159"/>
      <c r="LAD324" s="159"/>
      <c r="LAE324" s="159"/>
      <c r="LAF324" s="159"/>
      <c r="LAG324" s="159"/>
      <c r="LAH324" s="159"/>
      <c r="LAI324" s="159"/>
      <c r="LAJ324" s="159"/>
      <c r="LAK324" s="159"/>
      <c r="LAL324" s="159"/>
      <c r="LAM324" s="159"/>
      <c r="LAN324" s="159"/>
      <c r="LAO324" s="159"/>
      <c r="LAP324" s="159"/>
      <c r="LAQ324" s="159"/>
      <c r="LAR324" s="159"/>
      <c r="LAS324" s="159"/>
      <c r="LAT324" s="159"/>
      <c r="LAU324" s="159"/>
      <c r="LAV324" s="159"/>
      <c r="LAW324" s="159"/>
      <c r="LAX324" s="159"/>
      <c r="LAY324" s="159"/>
      <c r="LAZ324" s="159"/>
      <c r="LBA324" s="159"/>
      <c r="LBB324" s="159"/>
      <c r="LBC324" s="159"/>
      <c r="LBD324" s="159"/>
      <c r="LBE324" s="159"/>
      <c r="LBF324" s="159"/>
      <c r="LBG324" s="159"/>
      <c r="LBH324" s="159"/>
      <c r="LBI324" s="159"/>
      <c r="LBJ324" s="159"/>
      <c r="LBK324" s="159"/>
      <c r="LBL324" s="159"/>
      <c r="LBM324" s="159"/>
      <c r="LBN324" s="159"/>
      <c r="LBO324" s="159"/>
      <c r="LBP324" s="159"/>
      <c r="LBQ324" s="159"/>
      <c r="LBR324" s="159"/>
      <c r="LBS324" s="159"/>
      <c r="LBT324" s="159"/>
      <c r="LBU324" s="159"/>
      <c r="LBV324" s="159"/>
      <c r="LBW324" s="159"/>
      <c r="LBX324" s="159"/>
      <c r="LBY324" s="159"/>
      <c r="LBZ324" s="159"/>
      <c r="LCA324" s="159"/>
      <c r="LCB324" s="159"/>
      <c r="LCC324" s="159"/>
      <c r="LCD324" s="159"/>
      <c r="LCE324" s="159"/>
      <c r="LCF324" s="159"/>
      <c r="LCG324" s="159"/>
      <c r="LCH324" s="159"/>
      <c r="LCI324" s="159"/>
      <c r="LCJ324" s="159"/>
      <c r="LCK324" s="159"/>
      <c r="LCL324" s="159"/>
      <c r="LCM324" s="159"/>
      <c r="LCN324" s="159"/>
      <c r="LCO324" s="159"/>
      <c r="LCP324" s="159"/>
      <c r="LCQ324" s="159"/>
      <c r="LCR324" s="159"/>
      <c r="LCS324" s="159"/>
      <c r="LCT324" s="159"/>
      <c r="LCU324" s="159"/>
      <c r="LCV324" s="159"/>
      <c r="LCW324" s="159"/>
      <c r="LCX324" s="159"/>
      <c r="LCY324" s="159"/>
      <c r="LCZ324" s="159"/>
      <c r="LDA324" s="159"/>
      <c r="LDB324" s="159"/>
      <c r="LDC324" s="159"/>
      <c r="LDD324" s="159"/>
      <c r="LDE324" s="159"/>
      <c r="LDF324" s="159"/>
      <c r="LDG324" s="159"/>
      <c r="LDH324" s="159"/>
      <c r="LDI324" s="159"/>
      <c r="LDJ324" s="159"/>
      <c r="LDK324" s="159"/>
      <c r="LDL324" s="159"/>
      <c r="LDM324" s="159"/>
      <c r="LDN324" s="159"/>
      <c r="LDO324" s="159"/>
      <c r="LDP324" s="159"/>
      <c r="LDQ324" s="159"/>
      <c r="LDR324" s="159"/>
      <c r="LDS324" s="159"/>
      <c r="LDT324" s="159"/>
      <c r="LDU324" s="159"/>
      <c r="LDV324" s="159"/>
      <c r="LDW324" s="159"/>
      <c r="LDX324" s="159"/>
      <c r="LDY324" s="159"/>
      <c r="LDZ324" s="159"/>
      <c r="LEA324" s="159"/>
      <c r="LEB324" s="159"/>
      <c r="LEC324" s="159"/>
      <c r="LED324" s="159"/>
      <c r="LEE324" s="159"/>
      <c r="LEF324" s="159"/>
      <c r="LEG324" s="159"/>
      <c r="LEH324" s="159"/>
      <c r="LEI324" s="159"/>
      <c r="LEJ324" s="159"/>
      <c r="LEK324" s="159"/>
      <c r="LEL324" s="159"/>
      <c r="LEM324" s="159"/>
      <c r="LEN324" s="159"/>
      <c r="LEO324" s="159"/>
      <c r="LEP324" s="159"/>
      <c r="LEQ324" s="159"/>
      <c r="LER324" s="159"/>
      <c r="LES324" s="159"/>
      <c r="LET324" s="159"/>
      <c r="LEU324" s="159"/>
      <c r="LEV324" s="159"/>
      <c r="LEW324" s="159"/>
      <c r="LEX324" s="159"/>
      <c r="LEY324" s="159"/>
      <c r="LEZ324" s="159"/>
      <c r="LFA324" s="159"/>
      <c r="LFB324" s="159"/>
      <c r="LFC324" s="159"/>
      <c r="LFD324" s="159"/>
      <c r="LFE324" s="159"/>
      <c r="LFF324" s="159"/>
      <c r="LFG324" s="159"/>
      <c r="LFH324" s="159"/>
      <c r="LFI324" s="159"/>
      <c r="LFJ324" s="159"/>
      <c r="LFK324" s="159"/>
      <c r="LFL324" s="159"/>
      <c r="LFM324" s="159"/>
      <c r="LFN324" s="159"/>
      <c r="LFO324" s="159"/>
      <c r="LFP324" s="159"/>
      <c r="LFQ324" s="159"/>
      <c r="LFR324" s="159"/>
      <c r="LFS324" s="159"/>
      <c r="LFT324" s="159"/>
      <c r="LFU324" s="159"/>
      <c r="LFV324" s="159"/>
      <c r="LFW324" s="159"/>
      <c r="LFX324" s="159"/>
      <c r="LFY324" s="159"/>
      <c r="LFZ324" s="159"/>
      <c r="LGA324" s="159"/>
      <c r="LGB324" s="159"/>
      <c r="LGC324" s="159"/>
      <c r="LGD324" s="159"/>
      <c r="LGE324" s="159"/>
      <c r="LGF324" s="159"/>
      <c r="LGG324" s="159"/>
      <c r="LGH324" s="159"/>
      <c r="LGI324" s="159"/>
      <c r="LGJ324" s="159"/>
      <c r="LGK324" s="159"/>
      <c r="LGL324" s="159"/>
      <c r="LGM324" s="159"/>
      <c r="LGN324" s="159"/>
      <c r="LGO324" s="159"/>
      <c r="LGP324" s="159"/>
      <c r="LGQ324" s="159"/>
      <c r="LGR324" s="159"/>
      <c r="LGS324" s="159"/>
      <c r="LGT324" s="159"/>
      <c r="LGU324" s="159"/>
      <c r="LGV324" s="159"/>
      <c r="LGW324" s="159"/>
      <c r="LGX324" s="159"/>
      <c r="LGY324" s="159"/>
      <c r="LGZ324" s="159"/>
      <c r="LHA324" s="159"/>
      <c r="LHB324" s="159"/>
      <c r="LHC324" s="159"/>
      <c r="LHD324" s="159"/>
      <c r="LHE324" s="159"/>
      <c r="LHF324" s="159"/>
      <c r="LHG324" s="159"/>
      <c r="LHH324" s="159"/>
      <c r="LHI324" s="159"/>
      <c r="LHJ324" s="159"/>
      <c r="LHK324" s="159"/>
      <c r="LHL324" s="159"/>
      <c r="LHM324" s="159"/>
      <c r="LHN324" s="159"/>
      <c r="LHO324" s="159"/>
      <c r="LHP324" s="159"/>
      <c r="LHQ324" s="159"/>
      <c r="LHR324" s="159"/>
      <c r="LHS324" s="159"/>
      <c r="LHT324" s="159"/>
      <c r="LHU324" s="159"/>
      <c r="LHV324" s="159"/>
      <c r="LHW324" s="159"/>
      <c r="LHX324" s="159"/>
      <c r="LHY324" s="159"/>
      <c r="LHZ324" s="159"/>
      <c r="LIA324" s="159"/>
      <c r="LIB324" s="159"/>
      <c r="LIC324" s="159"/>
      <c r="LID324" s="159"/>
      <c r="LIE324" s="159"/>
      <c r="LIF324" s="159"/>
      <c r="LIG324" s="159"/>
      <c r="LIH324" s="159"/>
      <c r="LII324" s="159"/>
      <c r="LIJ324" s="159"/>
      <c r="LIK324" s="159"/>
      <c r="LIL324" s="159"/>
      <c r="LIM324" s="159"/>
      <c r="LIN324" s="159"/>
      <c r="LIO324" s="159"/>
      <c r="LIP324" s="159"/>
      <c r="LIQ324" s="159"/>
      <c r="LIR324" s="159"/>
      <c r="LIS324" s="159"/>
      <c r="LIT324" s="159"/>
      <c r="LIU324" s="159"/>
      <c r="LIV324" s="159"/>
      <c r="LIW324" s="159"/>
      <c r="LIX324" s="159"/>
      <c r="LIY324" s="159"/>
      <c r="LIZ324" s="159"/>
      <c r="LJA324" s="159"/>
      <c r="LJB324" s="159"/>
      <c r="LJC324" s="159"/>
      <c r="LJD324" s="159"/>
      <c r="LJE324" s="159"/>
      <c r="LJF324" s="159"/>
      <c r="LJG324" s="159"/>
      <c r="LJH324" s="159"/>
      <c r="LJI324" s="159"/>
      <c r="LJJ324" s="159"/>
      <c r="LJK324" s="159"/>
      <c r="LJL324" s="159"/>
      <c r="LJM324" s="159"/>
      <c r="LJN324" s="159"/>
      <c r="LJO324" s="159"/>
      <c r="LJP324" s="159"/>
      <c r="LJQ324" s="159"/>
      <c r="LJR324" s="159"/>
      <c r="LJS324" s="159"/>
      <c r="LJT324" s="159"/>
      <c r="LJU324" s="159"/>
      <c r="LJV324" s="159"/>
      <c r="LJW324" s="159"/>
      <c r="LJX324" s="159"/>
      <c r="LJY324" s="159"/>
      <c r="LJZ324" s="159"/>
      <c r="LKA324" s="159"/>
      <c r="LKB324" s="159"/>
      <c r="LKC324" s="159"/>
      <c r="LKD324" s="159"/>
      <c r="LKE324" s="159"/>
      <c r="LKF324" s="159"/>
      <c r="LKG324" s="159"/>
      <c r="LKH324" s="159"/>
      <c r="LKI324" s="159"/>
      <c r="LKJ324" s="159"/>
      <c r="LKK324" s="159"/>
      <c r="LKL324" s="159"/>
      <c r="LKM324" s="159"/>
      <c r="LKN324" s="159"/>
      <c r="LKO324" s="159"/>
      <c r="LKP324" s="159"/>
      <c r="LKQ324" s="159"/>
      <c r="LKR324" s="159"/>
      <c r="LKS324" s="159"/>
      <c r="LKT324" s="159"/>
      <c r="LKU324" s="159"/>
      <c r="LKV324" s="159"/>
      <c r="LKW324" s="159"/>
      <c r="LKX324" s="159"/>
      <c r="LKY324" s="159"/>
      <c r="LKZ324" s="159"/>
      <c r="LLA324" s="159"/>
      <c r="LLB324" s="159"/>
      <c r="LLC324" s="159"/>
      <c r="LLD324" s="159"/>
      <c r="LLE324" s="159"/>
      <c r="LLF324" s="159"/>
      <c r="LLG324" s="159"/>
      <c r="LLH324" s="159"/>
      <c r="LLI324" s="159"/>
      <c r="LLJ324" s="159"/>
      <c r="LLK324" s="159"/>
      <c r="LLL324" s="159"/>
      <c r="LLM324" s="159"/>
      <c r="LLN324" s="159"/>
      <c r="LLO324" s="159"/>
      <c r="LLP324" s="159"/>
      <c r="LLQ324" s="159"/>
      <c r="LLR324" s="159"/>
      <c r="LLS324" s="159"/>
      <c r="LLT324" s="159"/>
      <c r="LLU324" s="159"/>
      <c r="LLV324" s="159"/>
      <c r="LLW324" s="159"/>
      <c r="LLX324" s="159"/>
      <c r="LLY324" s="159"/>
      <c r="LLZ324" s="159"/>
      <c r="LMA324" s="159"/>
      <c r="LMB324" s="159"/>
      <c r="LMC324" s="159"/>
      <c r="LMD324" s="159"/>
      <c r="LME324" s="159"/>
      <c r="LMF324" s="159"/>
      <c r="LMG324" s="159"/>
      <c r="LMH324" s="159"/>
      <c r="LMI324" s="159"/>
      <c r="LMJ324" s="159"/>
      <c r="LMK324" s="159"/>
      <c r="LML324" s="159"/>
      <c r="LMM324" s="159"/>
      <c r="LMN324" s="159"/>
      <c r="LMO324" s="159"/>
      <c r="LMP324" s="159"/>
      <c r="LMQ324" s="159"/>
      <c r="LMR324" s="159"/>
      <c r="LMS324" s="159"/>
      <c r="LMT324" s="159"/>
      <c r="LMU324" s="159"/>
      <c r="LMV324" s="159"/>
      <c r="LMW324" s="159"/>
      <c r="LMX324" s="159"/>
      <c r="LMY324" s="159"/>
      <c r="LMZ324" s="159"/>
      <c r="LNA324" s="159"/>
      <c r="LNB324" s="159"/>
      <c r="LNC324" s="159"/>
      <c r="LND324" s="159"/>
      <c r="LNE324" s="159"/>
      <c r="LNF324" s="159"/>
      <c r="LNG324" s="159"/>
      <c r="LNH324" s="159"/>
      <c r="LNI324" s="159"/>
      <c r="LNJ324" s="159"/>
      <c r="LNK324" s="159"/>
      <c r="LNL324" s="159"/>
      <c r="LNM324" s="159"/>
      <c r="LNN324" s="159"/>
      <c r="LNO324" s="159"/>
      <c r="LNP324" s="159"/>
      <c r="LNQ324" s="159"/>
      <c r="LNR324" s="159"/>
      <c r="LNS324" s="159"/>
      <c r="LNT324" s="159"/>
      <c r="LNU324" s="159"/>
      <c r="LNV324" s="159"/>
      <c r="LNW324" s="159"/>
      <c r="LNX324" s="159"/>
      <c r="LNY324" s="159"/>
      <c r="LNZ324" s="159"/>
      <c r="LOA324" s="159"/>
      <c r="LOB324" s="159"/>
      <c r="LOC324" s="159"/>
      <c r="LOD324" s="159"/>
      <c r="LOE324" s="159"/>
      <c r="LOF324" s="159"/>
      <c r="LOG324" s="159"/>
      <c r="LOH324" s="159"/>
      <c r="LOI324" s="159"/>
      <c r="LOJ324" s="159"/>
      <c r="LOK324" s="159"/>
      <c r="LOL324" s="159"/>
      <c r="LOM324" s="159"/>
      <c r="LON324" s="159"/>
      <c r="LOO324" s="159"/>
      <c r="LOP324" s="159"/>
      <c r="LOQ324" s="159"/>
      <c r="LOR324" s="159"/>
      <c r="LOS324" s="159"/>
      <c r="LOT324" s="159"/>
      <c r="LOU324" s="159"/>
      <c r="LOV324" s="159"/>
      <c r="LOW324" s="159"/>
      <c r="LOX324" s="159"/>
      <c r="LOY324" s="159"/>
      <c r="LOZ324" s="159"/>
      <c r="LPA324" s="159"/>
      <c r="LPB324" s="159"/>
      <c r="LPC324" s="159"/>
      <c r="LPD324" s="159"/>
      <c r="LPE324" s="159"/>
      <c r="LPF324" s="159"/>
      <c r="LPG324" s="159"/>
      <c r="LPH324" s="159"/>
      <c r="LPI324" s="159"/>
      <c r="LPJ324" s="159"/>
      <c r="LPK324" s="159"/>
      <c r="LPL324" s="159"/>
      <c r="LPM324" s="159"/>
      <c r="LPN324" s="159"/>
      <c r="LPO324" s="159"/>
      <c r="LPP324" s="159"/>
      <c r="LPQ324" s="159"/>
      <c r="LPR324" s="159"/>
      <c r="LPS324" s="159"/>
      <c r="LPT324" s="159"/>
      <c r="LPU324" s="159"/>
      <c r="LPV324" s="159"/>
      <c r="LPW324" s="159"/>
      <c r="LPX324" s="159"/>
      <c r="LPY324" s="159"/>
      <c r="LPZ324" s="159"/>
      <c r="LQA324" s="159"/>
      <c r="LQB324" s="159"/>
      <c r="LQC324" s="159"/>
      <c r="LQD324" s="159"/>
      <c r="LQE324" s="159"/>
      <c r="LQF324" s="159"/>
      <c r="LQG324" s="159"/>
      <c r="LQH324" s="159"/>
      <c r="LQI324" s="159"/>
      <c r="LQJ324" s="159"/>
      <c r="LQK324" s="159"/>
      <c r="LQL324" s="159"/>
      <c r="LQM324" s="159"/>
      <c r="LQN324" s="159"/>
      <c r="LQO324" s="159"/>
      <c r="LQP324" s="159"/>
      <c r="LQQ324" s="159"/>
      <c r="LQR324" s="159"/>
      <c r="LQS324" s="159"/>
      <c r="LQT324" s="159"/>
      <c r="LQU324" s="159"/>
      <c r="LQV324" s="159"/>
      <c r="LQW324" s="159"/>
      <c r="LQX324" s="159"/>
      <c r="LQY324" s="159"/>
      <c r="LQZ324" s="159"/>
      <c r="LRA324" s="159"/>
      <c r="LRB324" s="159"/>
      <c r="LRC324" s="159"/>
      <c r="LRD324" s="159"/>
      <c r="LRE324" s="159"/>
      <c r="LRF324" s="159"/>
      <c r="LRG324" s="159"/>
      <c r="LRH324" s="159"/>
      <c r="LRI324" s="159"/>
      <c r="LRJ324" s="159"/>
      <c r="LRK324" s="159"/>
      <c r="LRL324" s="159"/>
      <c r="LRM324" s="159"/>
      <c r="LRN324" s="159"/>
      <c r="LRO324" s="159"/>
      <c r="LRP324" s="159"/>
      <c r="LRQ324" s="159"/>
      <c r="LRR324" s="159"/>
      <c r="LRS324" s="159"/>
      <c r="LRT324" s="159"/>
      <c r="LRU324" s="159"/>
      <c r="LRV324" s="159"/>
      <c r="LRW324" s="159"/>
      <c r="LRX324" s="159"/>
      <c r="LRY324" s="159"/>
      <c r="LRZ324" s="159"/>
      <c r="LSA324" s="159"/>
      <c r="LSB324" s="159"/>
      <c r="LSC324" s="159"/>
      <c r="LSD324" s="159"/>
      <c r="LSE324" s="159"/>
      <c r="LSF324" s="159"/>
      <c r="LSG324" s="159"/>
      <c r="LSH324" s="159"/>
      <c r="LSI324" s="159"/>
      <c r="LSJ324" s="159"/>
      <c r="LSK324" s="159"/>
      <c r="LSL324" s="159"/>
      <c r="LSM324" s="159"/>
      <c r="LSN324" s="159"/>
      <c r="LSO324" s="159"/>
      <c r="LSP324" s="159"/>
      <c r="LSQ324" s="159"/>
      <c r="LSR324" s="159"/>
      <c r="LSS324" s="159"/>
      <c r="LST324" s="159"/>
      <c r="LSU324" s="159"/>
      <c r="LSV324" s="159"/>
      <c r="LSW324" s="159"/>
      <c r="LSX324" s="159"/>
      <c r="LSY324" s="159"/>
      <c r="LSZ324" s="159"/>
      <c r="LTA324" s="159"/>
      <c r="LTB324" s="159"/>
      <c r="LTC324" s="159"/>
      <c r="LTD324" s="159"/>
      <c r="LTE324" s="159"/>
      <c r="LTF324" s="159"/>
      <c r="LTG324" s="159"/>
      <c r="LTH324" s="159"/>
      <c r="LTI324" s="159"/>
      <c r="LTJ324" s="159"/>
      <c r="LTK324" s="159"/>
      <c r="LTL324" s="159"/>
      <c r="LTM324" s="159"/>
      <c r="LTN324" s="159"/>
      <c r="LTO324" s="159"/>
      <c r="LTP324" s="159"/>
      <c r="LTQ324" s="159"/>
      <c r="LTR324" s="159"/>
      <c r="LTS324" s="159"/>
      <c r="LTT324" s="159"/>
      <c r="LTU324" s="159"/>
      <c r="LTV324" s="159"/>
      <c r="LTW324" s="159"/>
      <c r="LTX324" s="159"/>
      <c r="LTY324" s="159"/>
      <c r="LTZ324" s="159"/>
      <c r="LUA324" s="159"/>
      <c r="LUB324" s="159"/>
      <c r="LUC324" s="159"/>
      <c r="LUD324" s="159"/>
      <c r="LUE324" s="159"/>
      <c r="LUF324" s="159"/>
      <c r="LUG324" s="159"/>
      <c r="LUH324" s="159"/>
      <c r="LUI324" s="159"/>
      <c r="LUJ324" s="159"/>
      <c r="LUK324" s="159"/>
      <c r="LUL324" s="159"/>
      <c r="LUM324" s="159"/>
      <c r="LUN324" s="159"/>
      <c r="LUO324" s="159"/>
      <c r="LUP324" s="159"/>
      <c r="LUQ324" s="159"/>
      <c r="LUR324" s="159"/>
      <c r="LUS324" s="159"/>
      <c r="LUT324" s="159"/>
      <c r="LUU324" s="159"/>
      <c r="LUV324" s="159"/>
      <c r="LUW324" s="159"/>
      <c r="LUX324" s="159"/>
      <c r="LUY324" s="159"/>
      <c r="LUZ324" s="159"/>
      <c r="LVA324" s="159"/>
      <c r="LVB324" s="159"/>
      <c r="LVC324" s="159"/>
      <c r="LVD324" s="159"/>
      <c r="LVE324" s="159"/>
      <c r="LVF324" s="159"/>
      <c r="LVG324" s="159"/>
      <c r="LVH324" s="159"/>
      <c r="LVI324" s="159"/>
      <c r="LVJ324" s="159"/>
      <c r="LVK324" s="159"/>
      <c r="LVL324" s="159"/>
      <c r="LVM324" s="159"/>
      <c r="LVN324" s="159"/>
      <c r="LVO324" s="159"/>
      <c r="LVP324" s="159"/>
      <c r="LVQ324" s="159"/>
      <c r="LVR324" s="159"/>
      <c r="LVS324" s="159"/>
      <c r="LVT324" s="159"/>
      <c r="LVU324" s="159"/>
      <c r="LVV324" s="159"/>
      <c r="LVW324" s="159"/>
      <c r="LVX324" s="159"/>
      <c r="LVY324" s="159"/>
      <c r="LVZ324" s="159"/>
      <c r="LWA324" s="159"/>
      <c r="LWB324" s="159"/>
      <c r="LWC324" s="159"/>
      <c r="LWD324" s="159"/>
      <c r="LWE324" s="159"/>
      <c r="LWF324" s="159"/>
      <c r="LWG324" s="159"/>
      <c r="LWH324" s="159"/>
      <c r="LWI324" s="159"/>
      <c r="LWJ324" s="159"/>
      <c r="LWK324" s="159"/>
      <c r="LWL324" s="159"/>
      <c r="LWM324" s="159"/>
      <c r="LWN324" s="159"/>
      <c r="LWO324" s="159"/>
      <c r="LWP324" s="159"/>
      <c r="LWQ324" s="159"/>
      <c r="LWR324" s="159"/>
      <c r="LWS324" s="159"/>
      <c r="LWT324" s="159"/>
      <c r="LWU324" s="159"/>
      <c r="LWV324" s="159"/>
      <c r="LWW324" s="159"/>
      <c r="LWX324" s="159"/>
      <c r="LWY324" s="159"/>
      <c r="LWZ324" s="159"/>
      <c r="LXA324" s="159"/>
      <c r="LXB324" s="159"/>
      <c r="LXC324" s="159"/>
      <c r="LXD324" s="159"/>
      <c r="LXE324" s="159"/>
      <c r="LXF324" s="159"/>
      <c r="LXG324" s="159"/>
      <c r="LXH324" s="159"/>
      <c r="LXI324" s="159"/>
      <c r="LXJ324" s="159"/>
      <c r="LXK324" s="159"/>
      <c r="LXL324" s="159"/>
      <c r="LXM324" s="159"/>
      <c r="LXN324" s="159"/>
      <c r="LXO324" s="159"/>
      <c r="LXP324" s="159"/>
      <c r="LXQ324" s="159"/>
      <c r="LXR324" s="159"/>
      <c r="LXS324" s="159"/>
      <c r="LXT324" s="159"/>
      <c r="LXU324" s="159"/>
      <c r="LXV324" s="159"/>
      <c r="LXW324" s="159"/>
      <c r="LXX324" s="159"/>
      <c r="LXY324" s="159"/>
      <c r="LXZ324" s="159"/>
      <c r="LYA324" s="159"/>
      <c r="LYB324" s="159"/>
      <c r="LYC324" s="159"/>
      <c r="LYD324" s="159"/>
      <c r="LYE324" s="159"/>
      <c r="LYF324" s="159"/>
      <c r="LYG324" s="159"/>
      <c r="LYH324" s="159"/>
      <c r="LYI324" s="159"/>
      <c r="LYJ324" s="159"/>
      <c r="LYK324" s="159"/>
      <c r="LYL324" s="159"/>
      <c r="LYM324" s="159"/>
      <c r="LYN324" s="159"/>
      <c r="LYO324" s="159"/>
      <c r="LYP324" s="159"/>
      <c r="LYQ324" s="159"/>
      <c r="LYR324" s="159"/>
      <c r="LYS324" s="159"/>
      <c r="LYT324" s="159"/>
      <c r="LYU324" s="159"/>
      <c r="LYV324" s="159"/>
      <c r="LYW324" s="159"/>
      <c r="LYX324" s="159"/>
      <c r="LYY324" s="159"/>
      <c r="LYZ324" s="159"/>
      <c r="LZA324" s="159"/>
      <c r="LZB324" s="159"/>
      <c r="LZC324" s="159"/>
      <c r="LZD324" s="159"/>
      <c r="LZE324" s="159"/>
      <c r="LZF324" s="159"/>
      <c r="LZG324" s="159"/>
      <c r="LZH324" s="159"/>
      <c r="LZI324" s="159"/>
      <c r="LZJ324" s="159"/>
      <c r="LZK324" s="159"/>
      <c r="LZL324" s="159"/>
      <c r="LZM324" s="159"/>
      <c r="LZN324" s="159"/>
      <c r="LZO324" s="159"/>
      <c r="LZP324" s="159"/>
      <c r="LZQ324" s="159"/>
      <c r="LZR324" s="159"/>
      <c r="LZS324" s="159"/>
      <c r="LZT324" s="159"/>
      <c r="LZU324" s="159"/>
      <c r="LZV324" s="159"/>
      <c r="LZW324" s="159"/>
      <c r="LZX324" s="159"/>
      <c r="LZY324" s="159"/>
      <c r="LZZ324" s="159"/>
      <c r="MAA324" s="159"/>
      <c r="MAB324" s="159"/>
      <c r="MAC324" s="159"/>
      <c r="MAD324" s="159"/>
      <c r="MAE324" s="159"/>
      <c r="MAF324" s="159"/>
      <c r="MAG324" s="159"/>
      <c r="MAH324" s="159"/>
      <c r="MAI324" s="159"/>
      <c r="MAJ324" s="159"/>
      <c r="MAK324" s="159"/>
      <c r="MAL324" s="159"/>
      <c r="MAM324" s="159"/>
      <c r="MAN324" s="159"/>
      <c r="MAO324" s="159"/>
      <c r="MAP324" s="159"/>
      <c r="MAQ324" s="159"/>
      <c r="MAR324" s="159"/>
      <c r="MAS324" s="159"/>
      <c r="MAT324" s="159"/>
      <c r="MAU324" s="159"/>
      <c r="MAV324" s="159"/>
      <c r="MAW324" s="159"/>
      <c r="MAX324" s="159"/>
      <c r="MAY324" s="159"/>
      <c r="MAZ324" s="159"/>
      <c r="MBA324" s="159"/>
      <c r="MBB324" s="159"/>
      <c r="MBC324" s="159"/>
      <c r="MBD324" s="159"/>
      <c r="MBE324" s="159"/>
      <c r="MBF324" s="159"/>
      <c r="MBG324" s="159"/>
      <c r="MBH324" s="159"/>
      <c r="MBI324" s="159"/>
      <c r="MBJ324" s="159"/>
      <c r="MBK324" s="159"/>
      <c r="MBL324" s="159"/>
      <c r="MBM324" s="159"/>
      <c r="MBN324" s="159"/>
      <c r="MBO324" s="159"/>
      <c r="MBP324" s="159"/>
      <c r="MBQ324" s="159"/>
      <c r="MBR324" s="159"/>
      <c r="MBS324" s="159"/>
      <c r="MBT324" s="159"/>
      <c r="MBU324" s="159"/>
      <c r="MBV324" s="159"/>
      <c r="MBW324" s="159"/>
      <c r="MBX324" s="159"/>
      <c r="MBY324" s="159"/>
      <c r="MBZ324" s="159"/>
      <c r="MCA324" s="159"/>
      <c r="MCB324" s="159"/>
      <c r="MCC324" s="159"/>
      <c r="MCD324" s="159"/>
      <c r="MCE324" s="159"/>
      <c r="MCF324" s="159"/>
      <c r="MCG324" s="159"/>
      <c r="MCH324" s="159"/>
      <c r="MCI324" s="159"/>
      <c r="MCJ324" s="159"/>
      <c r="MCK324" s="159"/>
      <c r="MCL324" s="159"/>
      <c r="MCM324" s="159"/>
      <c r="MCN324" s="159"/>
      <c r="MCO324" s="159"/>
      <c r="MCP324" s="159"/>
      <c r="MCQ324" s="159"/>
      <c r="MCR324" s="159"/>
      <c r="MCS324" s="159"/>
      <c r="MCT324" s="159"/>
      <c r="MCU324" s="159"/>
      <c r="MCV324" s="159"/>
      <c r="MCW324" s="159"/>
      <c r="MCX324" s="159"/>
      <c r="MCY324" s="159"/>
      <c r="MCZ324" s="159"/>
      <c r="MDA324" s="159"/>
      <c r="MDB324" s="159"/>
      <c r="MDC324" s="159"/>
      <c r="MDD324" s="159"/>
      <c r="MDE324" s="159"/>
      <c r="MDF324" s="159"/>
      <c r="MDG324" s="159"/>
      <c r="MDH324" s="159"/>
      <c r="MDI324" s="159"/>
      <c r="MDJ324" s="159"/>
      <c r="MDK324" s="159"/>
      <c r="MDL324" s="159"/>
      <c r="MDM324" s="159"/>
      <c r="MDN324" s="159"/>
      <c r="MDO324" s="159"/>
      <c r="MDP324" s="159"/>
      <c r="MDQ324" s="159"/>
      <c r="MDR324" s="159"/>
      <c r="MDS324" s="159"/>
      <c r="MDT324" s="159"/>
      <c r="MDU324" s="159"/>
      <c r="MDV324" s="159"/>
      <c r="MDW324" s="159"/>
      <c r="MDX324" s="159"/>
      <c r="MDY324" s="159"/>
      <c r="MDZ324" s="159"/>
      <c r="MEA324" s="159"/>
      <c r="MEB324" s="159"/>
      <c r="MEC324" s="159"/>
      <c r="MED324" s="159"/>
      <c r="MEE324" s="159"/>
      <c r="MEF324" s="159"/>
      <c r="MEG324" s="159"/>
      <c r="MEH324" s="159"/>
      <c r="MEI324" s="159"/>
      <c r="MEJ324" s="159"/>
      <c r="MEK324" s="159"/>
      <c r="MEL324" s="159"/>
      <c r="MEM324" s="159"/>
      <c r="MEN324" s="159"/>
      <c r="MEO324" s="159"/>
      <c r="MEP324" s="159"/>
      <c r="MEQ324" s="159"/>
      <c r="MER324" s="159"/>
      <c r="MES324" s="159"/>
      <c r="MET324" s="159"/>
      <c r="MEU324" s="159"/>
      <c r="MEV324" s="159"/>
      <c r="MEW324" s="159"/>
      <c r="MEX324" s="159"/>
      <c r="MEY324" s="159"/>
      <c r="MEZ324" s="159"/>
      <c r="MFA324" s="159"/>
      <c r="MFB324" s="159"/>
      <c r="MFC324" s="159"/>
      <c r="MFD324" s="159"/>
      <c r="MFE324" s="159"/>
      <c r="MFF324" s="159"/>
      <c r="MFG324" s="159"/>
      <c r="MFH324" s="159"/>
      <c r="MFI324" s="159"/>
      <c r="MFJ324" s="159"/>
      <c r="MFK324" s="159"/>
      <c r="MFL324" s="159"/>
      <c r="MFM324" s="159"/>
      <c r="MFN324" s="159"/>
      <c r="MFO324" s="159"/>
      <c r="MFP324" s="159"/>
      <c r="MFQ324" s="159"/>
      <c r="MFR324" s="159"/>
      <c r="MFS324" s="159"/>
      <c r="MFT324" s="159"/>
      <c r="MFU324" s="159"/>
      <c r="MFV324" s="159"/>
      <c r="MFW324" s="159"/>
      <c r="MFX324" s="159"/>
      <c r="MFY324" s="159"/>
      <c r="MFZ324" s="159"/>
      <c r="MGA324" s="159"/>
      <c r="MGB324" s="159"/>
      <c r="MGC324" s="159"/>
      <c r="MGD324" s="159"/>
      <c r="MGE324" s="159"/>
      <c r="MGF324" s="159"/>
      <c r="MGG324" s="159"/>
      <c r="MGH324" s="159"/>
      <c r="MGI324" s="159"/>
      <c r="MGJ324" s="159"/>
      <c r="MGK324" s="159"/>
      <c r="MGL324" s="159"/>
      <c r="MGM324" s="159"/>
      <c r="MGN324" s="159"/>
      <c r="MGO324" s="159"/>
      <c r="MGP324" s="159"/>
      <c r="MGQ324" s="159"/>
      <c r="MGR324" s="159"/>
      <c r="MGS324" s="159"/>
      <c r="MGT324" s="159"/>
      <c r="MGU324" s="159"/>
      <c r="MGV324" s="159"/>
      <c r="MGW324" s="159"/>
      <c r="MGX324" s="159"/>
      <c r="MGY324" s="159"/>
      <c r="MGZ324" s="159"/>
      <c r="MHA324" s="159"/>
      <c r="MHB324" s="159"/>
      <c r="MHC324" s="159"/>
      <c r="MHD324" s="159"/>
      <c r="MHE324" s="159"/>
      <c r="MHF324" s="159"/>
      <c r="MHG324" s="159"/>
      <c r="MHH324" s="159"/>
      <c r="MHI324" s="159"/>
      <c r="MHJ324" s="159"/>
      <c r="MHK324" s="159"/>
      <c r="MHL324" s="159"/>
      <c r="MHM324" s="159"/>
      <c r="MHN324" s="159"/>
      <c r="MHO324" s="159"/>
      <c r="MHP324" s="159"/>
      <c r="MHQ324" s="159"/>
      <c r="MHR324" s="159"/>
      <c r="MHS324" s="159"/>
      <c r="MHT324" s="159"/>
      <c r="MHU324" s="159"/>
      <c r="MHV324" s="159"/>
      <c r="MHW324" s="159"/>
      <c r="MHX324" s="159"/>
      <c r="MHY324" s="159"/>
      <c r="MHZ324" s="159"/>
      <c r="MIA324" s="159"/>
      <c r="MIB324" s="159"/>
      <c r="MIC324" s="159"/>
      <c r="MID324" s="159"/>
      <c r="MIE324" s="159"/>
      <c r="MIF324" s="159"/>
      <c r="MIG324" s="159"/>
      <c r="MIH324" s="159"/>
      <c r="MII324" s="159"/>
      <c r="MIJ324" s="159"/>
      <c r="MIK324" s="159"/>
      <c r="MIL324" s="159"/>
      <c r="MIM324" s="159"/>
      <c r="MIN324" s="159"/>
      <c r="MIO324" s="159"/>
      <c r="MIP324" s="159"/>
      <c r="MIQ324" s="159"/>
      <c r="MIR324" s="159"/>
      <c r="MIS324" s="159"/>
      <c r="MIT324" s="159"/>
      <c r="MIU324" s="159"/>
      <c r="MIV324" s="159"/>
      <c r="MIW324" s="159"/>
      <c r="MIX324" s="159"/>
      <c r="MIY324" s="159"/>
      <c r="MIZ324" s="159"/>
      <c r="MJA324" s="159"/>
      <c r="MJB324" s="159"/>
      <c r="MJC324" s="159"/>
      <c r="MJD324" s="159"/>
      <c r="MJE324" s="159"/>
      <c r="MJF324" s="159"/>
      <c r="MJG324" s="159"/>
      <c r="MJH324" s="159"/>
      <c r="MJI324" s="159"/>
      <c r="MJJ324" s="159"/>
      <c r="MJK324" s="159"/>
      <c r="MJL324" s="159"/>
      <c r="MJM324" s="159"/>
      <c r="MJN324" s="159"/>
      <c r="MJO324" s="159"/>
      <c r="MJP324" s="159"/>
      <c r="MJQ324" s="159"/>
      <c r="MJR324" s="159"/>
      <c r="MJS324" s="159"/>
      <c r="MJT324" s="159"/>
      <c r="MJU324" s="159"/>
      <c r="MJV324" s="159"/>
      <c r="MJW324" s="159"/>
      <c r="MJX324" s="159"/>
      <c r="MJY324" s="159"/>
      <c r="MJZ324" s="159"/>
      <c r="MKA324" s="159"/>
      <c r="MKB324" s="159"/>
      <c r="MKC324" s="159"/>
      <c r="MKD324" s="159"/>
      <c r="MKE324" s="159"/>
      <c r="MKF324" s="159"/>
      <c r="MKG324" s="159"/>
      <c r="MKH324" s="159"/>
      <c r="MKI324" s="159"/>
      <c r="MKJ324" s="159"/>
      <c r="MKK324" s="159"/>
      <c r="MKL324" s="159"/>
      <c r="MKM324" s="159"/>
      <c r="MKN324" s="159"/>
      <c r="MKO324" s="159"/>
      <c r="MKP324" s="159"/>
      <c r="MKQ324" s="159"/>
      <c r="MKR324" s="159"/>
      <c r="MKS324" s="159"/>
      <c r="MKT324" s="159"/>
      <c r="MKU324" s="159"/>
      <c r="MKV324" s="159"/>
      <c r="MKW324" s="159"/>
      <c r="MKX324" s="159"/>
      <c r="MKY324" s="159"/>
      <c r="MKZ324" s="159"/>
      <c r="MLA324" s="159"/>
      <c r="MLB324" s="159"/>
      <c r="MLC324" s="159"/>
      <c r="MLD324" s="159"/>
      <c r="MLE324" s="159"/>
      <c r="MLF324" s="159"/>
      <c r="MLG324" s="159"/>
      <c r="MLH324" s="159"/>
      <c r="MLI324" s="159"/>
      <c r="MLJ324" s="159"/>
      <c r="MLK324" s="159"/>
      <c r="MLL324" s="159"/>
      <c r="MLM324" s="159"/>
      <c r="MLN324" s="159"/>
      <c r="MLO324" s="159"/>
      <c r="MLP324" s="159"/>
      <c r="MLQ324" s="159"/>
      <c r="MLR324" s="159"/>
      <c r="MLS324" s="159"/>
      <c r="MLT324" s="159"/>
      <c r="MLU324" s="159"/>
      <c r="MLV324" s="159"/>
      <c r="MLW324" s="159"/>
      <c r="MLX324" s="159"/>
      <c r="MLY324" s="159"/>
      <c r="MLZ324" s="159"/>
      <c r="MMA324" s="159"/>
      <c r="MMB324" s="159"/>
      <c r="MMC324" s="159"/>
      <c r="MMD324" s="159"/>
      <c r="MME324" s="159"/>
      <c r="MMF324" s="159"/>
      <c r="MMG324" s="159"/>
      <c r="MMH324" s="159"/>
      <c r="MMI324" s="159"/>
      <c r="MMJ324" s="159"/>
      <c r="MMK324" s="159"/>
      <c r="MML324" s="159"/>
      <c r="MMM324" s="159"/>
      <c r="MMN324" s="159"/>
      <c r="MMO324" s="159"/>
      <c r="MMP324" s="159"/>
      <c r="MMQ324" s="159"/>
      <c r="MMR324" s="159"/>
      <c r="MMS324" s="159"/>
      <c r="MMT324" s="159"/>
      <c r="MMU324" s="159"/>
      <c r="MMV324" s="159"/>
      <c r="MMW324" s="159"/>
      <c r="MMX324" s="159"/>
      <c r="MMY324" s="159"/>
      <c r="MMZ324" s="159"/>
      <c r="MNA324" s="159"/>
      <c r="MNB324" s="159"/>
      <c r="MNC324" s="159"/>
      <c r="MND324" s="159"/>
      <c r="MNE324" s="159"/>
      <c r="MNF324" s="159"/>
      <c r="MNG324" s="159"/>
      <c r="MNH324" s="159"/>
      <c r="MNI324" s="159"/>
      <c r="MNJ324" s="159"/>
      <c r="MNK324" s="159"/>
      <c r="MNL324" s="159"/>
      <c r="MNM324" s="159"/>
      <c r="MNN324" s="159"/>
      <c r="MNO324" s="159"/>
      <c r="MNP324" s="159"/>
      <c r="MNQ324" s="159"/>
      <c r="MNR324" s="159"/>
      <c r="MNS324" s="159"/>
      <c r="MNT324" s="159"/>
      <c r="MNU324" s="159"/>
      <c r="MNV324" s="159"/>
      <c r="MNW324" s="159"/>
      <c r="MNX324" s="159"/>
      <c r="MNY324" s="159"/>
      <c r="MNZ324" s="159"/>
      <c r="MOA324" s="159"/>
      <c r="MOB324" s="159"/>
      <c r="MOC324" s="159"/>
      <c r="MOD324" s="159"/>
      <c r="MOE324" s="159"/>
      <c r="MOF324" s="159"/>
      <c r="MOG324" s="159"/>
      <c r="MOH324" s="159"/>
      <c r="MOI324" s="159"/>
      <c r="MOJ324" s="159"/>
      <c r="MOK324" s="159"/>
      <c r="MOL324" s="159"/>
      <c r="MOM324" s="159"/>
      <c r="MON324" s="159"/>
      <c r="MOO324" s="159"/>
      <c r="MOP324" s="159"/>
      <c r="MOQ324" s="159"/>
      <c r="MOR324" s="159"/>
      <c r="MOS324" s="159"/>
      <c r="MOT324" s="159"/>
      <c r="MOU324" s="159"/>
      <c r="MOV324" s="159"/>
      <c r="MOW324" s="159"/>
      <c r="MOX324" s="159"/>
      <c r="MOY324" s="159"/>
      <c r="MOZ324" s="159"/>
      <c r="MPA324" s="159"/>
      <c r="MPB324" s="159"/>
      <c r="MPC324" s="159"/>
      <c r="MPD324" s="159"/>
      <c r="MPE324" s="159"/>
      <c r="MPF324" s="159"/>
      <c r="MPG324" s="159"/>
      <c r="MPH324" s="159"/>
      <c r="MPI324" s="159"/>
      <c r="MPJ324" s="159"/>
      <c r="MPK324" s="159"/>
      <c r="MPL324" s="159"/>
      <c r="MPM324" s="159"/>
      <c r="MPN324" s="159"/>
      <c r="MPO324" s="159"/>
      <c r="MPP324" s="159"/>
      <c r="MPQ324" s="159"/>
      <c r="MPR324" s="159"/>
      <c r="MPS324" s="159"/>
      <c r="MPT324" s="159"/>
      <c r="MPU324" s="159"/>
      <c r="MPV324" s="159"/>
      <c r="MPW324" s="159"/>
      <c r="MPX324" s="159"/>
      <c r="MPY324" s="159"/>
      <c r="MPZ324" s="159"/>
      <c r="MQA324" s="159"/>
      <c r="MQB324" s="159"/>
      <c r="MQC324" s="159"/>
      <c r="MQD324" s="159"/>
      <c r="MQE324" s="159"/>
      <c r="MQF324" s="159"/>
      <c r="MQG324" s="159"/>
      <c r="MQH324" s="159"/>
      <c r="MQI324" s="159"/>
      <c r="MQJ324" s="159"/>
      <c r="MQK324" s="159"/>
      <c r="MQL324" s="159"/>
      <c r="MQM324" s="159"/>
      <c r="MQN324" s="159"/>
      <c r="MQO324" s="159"/>
      <c r="MQP324" s="159"/>
      <c r="MQQ324" s="159"/>
      <c r="MQR324" s="159"/>
      <c r="MQS324" s="159"/>
      <c r="MQT324" s="159"/>
      <c r="MQU324" s="159"/>
      <c r="MQV324" s="159"/>
      <c r="MQW324" s="159"/>
      <c r="MQX324" s="159"/>
      <c r="MQY324" s="159"/>
      <c r="MQZ324" s="159"/>
      <c r="MRA324" s="159"/>
      <c r="MRB324" s="159"/>
      <c r="MRC324" s="159"/>
      <c r="MRD324" s="159"/>
      <c r="MRE324" s="159"/>
      <c r="MRF324" s="159"/>
      <c r="MRG324" s="159"/>
      <c r="MRH324" s="159"/>
      <c r="MRI324" s="159"/>
      <c r="MRJ324" s="159"/>
      <c r="MRK324" s="159"/>
      <c r="MRL324" s="159"/>
      <c r="MRM324" s="159"/>
      <c r="MRN324" s="159"/>
      <c r="MRO324" s="159"/>
      <c r="MRP324" s="159"/>
      <c r="MRQ324" s="159"/>
      <c r="MRR324" s="159"/>
      <c r="MRS324" s="159"/>
      <c r="MRT324" s="159"/>
      <c r="MRU324" s="159"/>
      <c r="MRV324" s="159"/>
      <c r="MRW324" s="159"/>
      <c r="MRX324" s="159"/>
      <c r="MRY324" s="159"/>
      <c r="MRZ324" s="159"/>
      <c r="MSA324" s="159"/>
      <c r="MSB324" s="159"/>
      <c r="MSC324" s="159"/>
      <c r="MSD324" s="159"/>
      <c r="MSE324" s="159"/>
      <c r="MSF324" s="159"/>
      <c r="MSG324" s="159"/>
      <c r="MSH324" s="159"/>
      <c r="MSI324" s="159"/>
      <c r="MSJ324" s="159"/>
      <c r="MSK324" s="159"/>
      <c r="MSL324" s="159"/>
      <c r="MSM324" s="159"/>
      <c r="MSN324" s="159"/>
      <c r="MSO324" s="159"/>
      <c r="MSP324" s="159"/>
      <c r="MSQ324" s="159"/>
      <c r="MSR324" s="159"/>
      <c r="MSS324" s="159"/>
      <c r="MST324" s="159"/>
      <c r="MSU324" s="159"/>
      <c r="MSV324" s="159"/>
      <c r="MSW324" s="159"/>
      <c r="MSX324" s="159"/>
      <c r="MSY324" s="159"/>
      <c r="MSZ324" s="159"/>
      <c r="MTA324" s="159"/>
      <c r="MTB324" s="159"/>
      <c r="MTC324" s="159"/>
      <c r="MTD324" s="159"/>
      <c r="MTE324" s="159"/>
      <c r="MTF324" s="159"/>
      <c r="MTG324" s="159"/>
      <c r="MTH324" s="159"/>
      <c r="MTI324" s="159"/>
      <c r="MTJ324" s="159"/>
      <c r="MTK324" s="159"/>
      <c r="MTL324" s="159"/>
      <c r="MTM324" s="159"/>
      <c r="MTN324" s="159"/>
      <c r="MTO324" s="159"/>
      <c r="MTP324" s="159"/>
      <c r="MTQ324" s="159"/>
      <c r="MTR324" s="159"/>
      <c r="MTS324" s="159"/>
      <c r="MTT324" s="159"/>
      <c r="MTU324" s="159"/>
      <c r="MTV324" s="159"/>
      <c r="MTW324" s="159"/>
      <c r="MTX324" s="159"/>
      <c r="MTY324" s="159"/>
      <c r="MTZ324" s="159"/>
      <c r="MUA324" s="159"/>
      <c r="MUB324" s="159"/>
      <c r="MUC324" s="159"/>
      <c r="MUD324" s="159"/>
      <c r="MUE324" s="159"/>
      <c r="MUF324" s="159"/>
      <c r="MUG324" s="159"/>
      <c r="MUH324" s="159"/>
      <c r="MUI324" s="159"/>
      <c r="MUJ324" s="159"/>
      <c r="MUK324" s="159"/>
      <c r="MUL324" s="159"/>
      <c r="MUM324" s="159"/>
      <c r="MUN324" s="159"/>
      <c r="MUO324" s="159"/>
      <c r="MUP324" s="159"/>
      <c r="MUQ324" s="159"/>
      <c r="MUR324" s="159"/>
      <c r="MUS324" s="159"/>
      <c r="MUT324" s="159"/>
      <c r="MUU324" s="159"/>
      <c r="MUV324" s="159"/>
      <c r="MUW324" s="159"/>
      <c r="MUX324" s="159"/>
      <c r="MUY324" s="159"/>
      <c r="MUZ324" s="159"/>
      <c r="MVA324" s="159"/>
      <c r="MVB324" s="159"/>
      <c r="MVC324" s="159"/>
      <c r="MVD324" s="159"/>
      <c r="MVE324" s="159"/>
      <c r="MVF324" s="159"/>
      <c r="MVG324" s="159"/>
      <c r="MVH324" s="159"/>
      <c r="MVI324" s="159"/>
      <c r="MVJ324" s="159"/>
      <c r="MVK324" s="159"/>
      <c r="MVL324" s="159"/>
      <c r="MVM324" s="159"/>
      <c r="MVN324" s="159"/>
      <c r="MVO324" s="159"/>
      <c r="MVP324" s="159"/>
      <c r="MVQ324" s="159"/>
      <c r="MVR324" s="159"/>
      <c r="MVS324" s="159"/>
      <c r="MVT324" s="159"/>
      <c r="MVU324" s="159"/>
      <c r="MVV324" s="159"/>
      <c r="MVW324" s="159"/>
      <c r="MVX324" s="159"/>
      <c r="MVY324" s="159"/>
      <c r="MVZ324" s="159"/>
      <c r="MWA324" s="159"/>
      <c r="MWB324" s="159"/>
      <c r="MWC324" s="159"/>
      <c r="MWD324" s="159"/>
      <c r="MWE324" s="159"/>
      <c r="MWF324" s="159"/>
      <c r="MWG324" s="159"/>
      <c r="MWH324" s="159"/>
      <c r="MWI324" s="159"/>
      <c r="MWJ324" s="159"/>
      <c r="MWK324" s="159"/>
      <c r="MWL324" s="159"/>
      <c r="MWM324" s="159"/>
      <c r="MWN324" s="159"/>
      <c r="MWO324" s="159"/>
      <c r="MWP324" s="159"/>
      <c r="MWQ324" s="159"/>
      <c r="MWR324" s="159"/>
      <c r="MWS324" s="159"/>
      <c r="MWT324" s="159"/>
      <c r="MWU324" s="159"/>
      <c r="MWV324" s="159"/>
      <c r="MWW324" s="159"/>
      <c r="MWX324" s="159"/>
      <c r="MWY324" s="159"/>
      <c r="MWZ324" s="159"/>
      <c r="MXA324" s="159"/>
      <c r="MXB324" s="159"/>
      <c r="MXC324" s="159"/>
      <c r="MXD324" s="159"/>
      <c r="MXE324" s="159"/>
      <c r="MXF324" s="159"/>
      <c r="MXG324" s="159"/>
      <c r="MXH324" s="159"/>
      <c r="MXI324" s="159"/>
      <c r="MXJ324" s="159"/>
      <c r="MXK324" s="159"/>
      <c r="MXL324" s="159"/>
      <c r="MXM324" s="159"/>
      <c r="MXN324" s="159"/>
      <c r="MXO324" s="159"/>
      <c r="MXP324" s="159"/>
      <c r="MXQ324" s="159"/>
      <c r="MXR324" s="159"/>
      <c r="MXS324" s="159"/>
      <c r="MXT324" s="159"/>
      <c r="MXU324" s="159"/>
      <c r="MXV324" s="159"/>
      <c r="MXW324" s="159"/>
      <c r="MXX324" s="159"/>
      <c r="MXY324" s="159"/>
      <c r="MXZ324" s="159"/>
      <c r="MYA324" s="159"/>
      <c r="MYB324" s="159"/>
      <c r="MYC324" s="159"/>
      <c r="MYD324" s="159"/>
      <c r="MYE324" s="159"/>
      <c r="MYF324" s="159"/>
      <c r="MYG324" s="159"/>
      <c r="MYH324" s="159"/>
      <c r="MYI324" s="159"/>
      <c r="MYJ324" s="159"/>
      <c r="MYK324" s="159"/>
      <c r="MYL324" s="159"/>
      <c r="MYM324" s="159"/>
      <c r="MYN324" s="159"/>
      <c r="MYO324" s="159"/>
      <c r="MYP324" s="159"/>
      <c r="MYQ324" s="159"/>
      <c r="MYR324" s="159"/>
      <c r="MYS324" s="159"/>
      <c r="MYT324" s="159"/>
      <c r="MYU324" s="159"/>
      <c r="MYV324" s="159"/>
      <c r="MYW324" s="159"/>
      <c r="MYX324" s="159"/>
      <c r="MYY324" s="159"/>
      <c r="MYZ324" s="159"/>
      <c r="MZA324" s="159"/>
      <c r="MZB324" s="159"/>
      <c r="MZC324" s="159"/>
      <c r="MZD324" s="159"/>
      <c r="MZE324" s="159"/>
      <c r="MZF324" s="159"/>
      <c r="MZG324" s="159"/>
      <c r="MZH324" s="159"/>
      <c r="MZI324" s="159"/>
      <c r="MZJ324" s="159"/>
      <c r="MZK324" s="159"/>
      <c r="MZL324" s="159"/>
      <c r="MZM324" s="159"/>
      <c r="MZN324" s="159"/>
      <c r="MZO324" s="159"/>
      <c r="MZP324" s="159"/>
      <c r="MZQ324" s="159"/>
      <c r="MZR324" s="159"/>
      <c r="MZS324" s="159"/>
      <c r="MZT324" s="159"/>
      <c r="MZU324" s="159"/>
      <c r="MZV324" s="159"/>
      <c r="MZW324" s="159"/>
      <c r="MZX324" s="159"/>
      <c r="MZY324" s="159"/>
      <c r="MZZ324" s="159"/>
      <c r="NAA324" s="159"/>
      <c r="NAB324" s="159"/>
      <c r="NAC324" s="159"/>
      <c r="NAD324" s="159"/>
      <c r="NAE324" s="159"/>
      <c r="NAF324" s="159"/>
      <c r="NAG324" s="159"/>
      <c r="NAH324" s="159"/>
      <c r="NAI324" s="159"/>
      <c r="NAJ324" s="159"/>
      <c r="NAK324" s="159"/>
      <c r="NAL324" s="159"/>
      <c r="NAM324" s="159"/>
      <c r="NAN324" s="159"/>
      <c r="NAO324" s="159"/>
      <c r="NAP324" s="159"/>
      <c r="NAQ324" s="159"/>
      <c r="NAR324" s="159"/>
      <c r="NAS324" s="159"/>
      <c r="NAT324" s="159"/>
      <c r="NAU324" s="159"/>
      <c r="NAV324" s="159"/>
      <c r="NAW324" s="159"/>
      <c r="NAX324" s="159"/>
      <c r="NAY324" s="159"/>
      <c r="NAZ324" s="159"/>
      <c r="NBA324" s="159"/>
      <c r="NBB324" s="159"/>
      <c r="NBC324" s="159"/>
      <c r="NBD324" s="159"/>
      <c r="NBE324" s="159"/>
      <c r="NBF324" s="159"/>
      <c r="NBG324" s="159"/>
      <c r="NBH324" s="159"/>
      <c r="NBI324" s="159"/>
      <c r="NBJ324" s="159"/>
      <c r="NBK324" s="159"/>
      <c r="NBL324" s="159"/>
      <c r="NBM324" s="159"/>
      <c r="NBN324" s="159"/>
      <c r="NBO324" s="159"/>
      <c r="NBP324" s="159"/>
      <c r="NBQ324" s="159"/>
      <c r="NBR324" s="159"/>
      <c r="NBS324" s="159"/>
      <c r="NBT324" s="159"/>
      <c r="NBU324" s="159"/>
      <c r="NBV324" s="159"/>
      <c r="NBW324" s="159"/>
      <c r="NBX324" s="159"/>
      <c r="NBY324" s="159"/>
      <c r="NBZ324" s="159"/>
      <c r="NCA324" s="159"/>
      <c r="NCB324" s="159"/>
      <c r="NCC324" s="159"/>
      <c r="NCD324" s="159"/>
      <c r="NCE324" s="159"/>
      <c r="NCF324" s="159"/>
      <c r="NCG324" s="159"/>
      <c r="NCH324" s="159"/>
      <c r="NCI324" s="159"/>
      <c r="NCJ324" s="159"/>
      <c r="NCK324" s="159"/>
      <c r="NCL324" s="159"/>
      <c r="NCM324" s="159"/>
      <c r="NCN324" s="159"/>
      <c r="NCO324" s="159"/>
      <c r="NCP324" s="159"/>
      <c r="NCQ324" s="159"/>
      <c r="NCR324" s="159"/>
      <c r="NCS324" s="159"/>
      <c r="NCT324" s="159"/>
      <c r="NCU324" s="159"/>
      <c r="NCV324" s="159"/>
      <c r="NCW324" s="159"/>
      <c r="NCX324" s="159"/>
      <c r="NCY324" s="159"/>
      <c r="NCZ324" s="159"/>
      <c r="NDA324" s="159"/>
      <c r="NDB324" s="159"/>
      <c r="NDC324" s="159"/>
      <c r="NDD324" s="159"/>
      <c r="NDE324" s="159"/>
      <c r="NDF324" s="159"/>
      <c r="NDG324" s="159"/>
      <c r="NDH324" s="159"/>
      <c r="NDI324" s="159"/>
      <c r="NDJ324" s="159"/>
      <c r="NDK324" s="159"/>
      <c r="NDL324" s="159"/>
      <c r="NDM324" s="159"/>
      <c r="NDN324" s="159"/>
      <c r="NDO324" s="159"/>
      <c r="NDP324" s="159"/>
      <c r="NDQ324" s="159"/>
      <c r="NDR324" s="159"/>
      <c r="NDS324" s="159"/>
      <c r="NDT324" s="159"/>
      <c r="NDU324" s="159"/>
      <c r="NDV324" s="159"/>
      <c r="NDW324" s="159"/>
      <c r="NDX324" s="159"/>
      <c r="NDY324" s="159"/>
      <c r="NDZ324" s="159"/>
      <c r="NEA324" s="159"/>
      <c r="NEB324" s="159"/>
      <c r="NEC324" s="159"/>
      <c r="NED324" s="159"/>
      <c r="NEE324" s="159"/>
      <c r="NEF324" s="159"/>
      <c r="NEG324" s="159"/>
      <c r="NEH324" s="159"/>
      <c r="NEI324" s="159"/>
      <c r="NEJ324" s="159"/>
      <c r="NEK324" s="159"/>
      <c r="NEL324" s="159"/>
      <c r="NEM324" s="159"/>
      <c r="NEN324" s="159"/>
      <c r="NEO324" s="159"/>
      <c r="NEP324" s="159"/>
      <c r="NEQ324" s="159"/>
      <c r="NER324" s="159"/>
      <c r="NES324" s="159"/>
      <c r="NET324" s="159"/>
      <c r="NEU324" s="159"/>
      <c r="NEV324" s="159"/>
      <c r="NEW324" s="159"/>
      <c r="NEX324" s="159"/>
      <c r="NEY324" s="159"/>
      <c r="NEZ324" s="159"/>
      <c r="NFA324" s="159"/>
      <c r="NFB324" s="159"/>
      <c r="NFC324" s="159"/>
      <c r="NFD324" s="159"/>
      <c r="NFE324" s="159"/>
      <c r="NFF324" s="159"/>
      <c r="NFG324" s="159"/>
      <c r="NFH324" s="159"/>
      <c r="NFI324" s="159"/>
      <c r="NFJ324" s="159"/>
      <c r="NFK324" s="159"/>
      <c r="NFL324" s="159"/>
      <c r="NFM324" s="159"/>
      <c r="NFN324" s="159"/>
      <c r="NFO324" s="159"/>
      <c r="NFP324" s="159"/>
      <c r="NFQ324" s="159"/>
      <c r="NFR324" s="159"/>
      <c r="NFS324" s="159"/>
      <c r="NFT324" s="159"/>
      <c r="NFU324" s="159"/>
      <c r="NFV324" s="159"/>
      <c r="NFW324" s="159"/>
      <c r="NFX324" s="159"/>
      <c r="NFY324" s="159"/>
      <c r="NFZ324" s="159"/>
      <c r="NGA324" s="159"/>
      <c r="NGB324" s="159"/>
      <c r="NGC324" s="159"/>
      <c r="NGD324" s="159"/>
      <c r="NGE324" s="159"/>
      <c r="NGF324" s="159"/>
      <c r="NGG324" s="159"/>
      <c r="NGH324" s="159"/>
      <c r="NGI324" s="159"/>
      <c r="NGJ324" s="159"/>
      <c r="NGK324" s="159"/>
      <c r="NGL324" s="159"/>
      <c r="NGM324" s="159"/>
      <c r="NGN324" s="159"/>
      <c r="NGO324" s="159"/>
      <c r="NGP324" s="159"/>
      <c r="NGQ324" s="159"/>
      <c r="NGR324" s="159"/>
      <c r="NGS324" s="159"/>
      <c r="NGT324" s="159"/>
      <c r="NGU324" s="159"/>
      <c r="NGV324" s="159"/>
      <c r="NGW324" s="159"/>
      <c r="NGX324" s="159"/>
      <c r="NGY324" s="159"/>
      <c r="NGZ324" s="159"/>
      <c r="NHA324" s="159"/>
      <c r="NHB324" s="159"/>
      <c r="NHC324" s="159"/>
      <c r="NHD324" s="159"/>
      <c r="NHE324" s="159"/>
      <c r="NHF324" s="159"/>
      <c r="NHG324" s="159"/>
      <c r="NHH324" s="159"/>
      <c r="NHI324" s="159"/>
      <c r="NHJ324" s="159"/>
      <c r="NHK324" s="159"/>
      <c r="NHL324" s="159"/>
      <c r="NHM324" s="159"/>
      <c r="NHN324" s="159"/>
      <c r="NHO324" s="159"/>
      <c r="NHP324" s="159"/>
      <c r="NHQ324" s="159"/>
      <c r="NHR324" s="159"/>
      <c r="NHS324" s="159"/>
      <c r="NHT324" s="159"/>
      <c r="NHU324" s="159"/>
      <c r="NHV324" s="159"/>
      <c r="NHW324" s="159"/>
      <c r="NHX324" s="159"/>
      <c r="NHY324" s="159"/>
      <c r="NHZ324" s="159"/>
      <c r="NIA324" s="159"/>
      <c r="NIB324" s="159"/>
      <c r="NIC324" s="159"/>
      <c r="NID324" s="159"/>
      <c r="NIE324" s="159"/>
      <c r="NIF324" s="159"/>
      <c r="NIG324" s="159"/>
      <c r="NIH324" s="159"/>
      <c r="NII324" s="159"/>
      <c r="NIJ324" s="159"/>
      <c r="NIK324" s="159"/>
      <c r="NIL324" s="159"/>
      <c r="NIM324" s="159"/>
      <c r="NIN324" s="159"/>
      <c r="NIO324" s="159"/>
      <c r="NIP324" s="159"/>
      <c r="NIQ324" s="159"/>
      <c r="NIR324" s="159"/>
      <c r="NIS324" s="159"/>
      <c r="NIT324" s="159"/>
      <c r="NIU324" s="159"/>
      <c r="NIV324" s="159"/>
      <c r="NIW324" s="159"/>
      <c r="NIX324" s="159"/>
      <c r="NIY324" s="159"/>
      <c r="NIZ324" s="159"/>
      <c r="NJA324" s="159"/>
      <c r="NJB324" s="159"/>
      <c r="NJC324" s="159"/>
      <c r="NJD324" s="159"/>
      <c r="NJE324" s="159"/>
      <c r="NJF324" s="159"/>
      <c r="NJG324" s="159"/>
      <c r="NJH324" s="159"/>
      <c r="NJI324" s="159"/>
      <c r="NJJ324" s="159"/>
      <c r="NJK324" s="159"/>
      <c r="NJL324" s="159"/>
      <c r="NJM324" s="159"/>
      <c r="NJN324" s="159"/>
      <c r="NJO324" s="159"/>
      <c r="NJP324" s="159"/>
      <c r="NJQ324" s="159"/>
      <c r="NJR324" s="159"/>
      <c r="NJS324" s="159"/>
      <c r="NJT324" s="159"/>
      <c r="NJU324" s="159"/>
      <c r="NJV324" s="159"/>
      <c r="NJW324" s="159"/>
      <c r="NJX324" s="159"/>
      <c r="NJY324" s="159"/>
      <c r="NJZ324" s="159"/>
      <c r="NKA324" s="159"/>
      <c r="NKB324" s="159"/>
      <c r="NKC324" s="159"/>
      <c r="NKD324" s="159"/>
      <c r="NKE324" s="159"/>
      <c r="NKF324" s="159"/>
      <c r="NKG324" s="159"/>
      <c r="NKH324" s="159"/>
      <c r="NKI324" s="159"/>
      <c r="NKJ324" s="159"/>
      <c r="NKK324" s="159"/>
      <c r="NKL324" s="159"/>
      <c r="NKM324" s="159"/>
      <c r="NKN324" s="159"/>
      <c r="NKO324" s="159"/>
      <c r="NKP324" s="159"/>
      <c r="NKQ324" s="159"/>
      <c r="NKR324" s="159"/>
      <c r="NKS324" s="159"/>
      <c r="NKT324" s="159"/>
      <c r="NKU324" s="159"/>
      <c r="NKV324" s="159"/>
      <c r="NKW324" s="159"/>
      <c r="NKX324" s="159"/>
      <c r="NKY324" s="159"/>
      <c r="NKZ324" s="159"/>
      <c r="NLA324" s="159"/>
      <c r="NLB324" s="159"/>
      <c r="NLC324" s="159"/>
      <c r="NLD324" s="159"/>
      <c r="NLE324" s="159"/>
      <c r="NLF324" s="159"/>
      <c r="NLG324" s="159"/>
      <c r="NLH324" s="159"/>
      <c r="NLI324" s="159"/>
      <c r="NLJ324" s="159"/>
      <c r="NLK324" s="159"/>
      <c r="NLL324" s="159"/>
      <c r="NLM324" s="159"/>
      <c r="NLN324" s="159"/>
      <c r="NLO324" s="159"/>
      <c r="NLP324" s="159"/>
      <c r="NLQ324" s="159"/>
      <c r="NLR324" s="159"/>
      <c r="NLS324" s="159"/>
      <c r="NLT324" s="159"/>
      <c r="NLU324" s="159"/>
      <c r="NLV324" s="159"/>
      <c r="NLW324" s="159"/>
      <c r="NLX324" s="159"/>
      <c r="NLY324" s="159"/>
      <c r="NLZ324" s="159"/>
      <c r="NMA324" s="159"/>
      <c r="NMB324" s="159"/>
      <c r="NMC324" s="159"/>
      <c r="NMD324" s="159"/>
      <c r="NME324" s="159"/>
      <c r="NMF324" s="159"/>
      <c r="NMG324" s="159"/>
      <c r="NMH324" s="159"/>
      <c r="NMI324" s="159"/>
      <c r="NMJ324" s="159"/>
      <c r="NMK324" s="159"/>
      <c r="NML324" s="159"/>
      <c r="NMM324" s="159"/>
      <c r="NMN324" s="159"/>
      <c r="NMO324" s="159"/>
      <c r="NMP324" s="159"/>
      <c r="NMQ324" s="159"/>
      <c r="NMR324" s="159"/>
      <c r="NMS324" s="159"/>
      <c r="NMT324" s="159"/>
      <c r="NMU324" s="159"/>
      <c r="NMV324" s="159"/>
      <c r="NMW324" s="159"/>
      <c r="NMX324" s="159"/>
      <c r="NMY324" s="159"/>
      <c r="NMZ324" s="159"/>
      <c r="NNA324" s="159"/>
      <c r="NNB324" s="159"/>
      <c r="NNC324" s="159"/>
      <c r="NND324" s="159"/>
      <c r="NNE324" s="159"/>
      <c r="NNF324" s="159"/>
      <c r="NNG324" s="159"/>
      <c r="NNH324" s="159"/>
      <c r="NNI324" s="159"/>
      <c r="NNJ324" s="159"/>
      <c r="NNK324" s="159"/>
      <c r="NNL324" s="159"/>
      <c r="NNM324" s="159"/>
      <c r="NNN324" s="159"/>
      <c r="NNO324" s="159"/>
      <c r="NNP324" s="159"/>
      <c r="NNQ324" s="159"/>
      <c r="NNR324" s="159"/>
      <c r="NNS324" s="159"/>
      <c r="NNT324" s="159"/>
      <c r="NNU324" s="159"/>
      <c r="NNV324" s="159"/>
      <c r="NNW324" s="159"/>
      <c r="NNX324" s="159"/>
      <c r="NNY324" s="159"/>
      <c r="NNZ324" s="159"/>
      <c r="NOA324" s="159"/>
      <c r="NOB324" s="159"/>
      <c r="NOC324" s="159"/>
      <c r="NOD324" s="159"/>
      <c r="NOE324" s="159"/>
      <c r="NOF324" s="159"/>
      <c r="NOG324" s="159"/>
      <c r="NOH324" s="159"/>
      <c r="NOI324" s="159"/>
      <c r="NOJ324" s="159"/>
      <c r="NOK324" s="159"/>
      <c r="NOL324" s="159"/>
      <c r="NOM324" s="159"/>
      <c r="NON324" s="159"/>
      <c r="NOO324" s="159"/>
      <c r="NOP324" s="159"/>
      <c r="NOQ324" s="159"/>
      <c r="NOR324" s="159"/>
      <c r="NOS324" s="159"/>
      <c r="NOT324" s="159"/>
      <c r="NOU324" s="159"/>
      <c r="NOV324" s="159"/>
      <c r="NOW324" s="159"/>
      <c r="NOX324" s="159"/>
      <c r="NOY324" s="159"/>
      <c r="NOZ324" s="159"/>
      <c r="NPA324" s="159"/>
      <c r="NPB324" s="159"/>
      <c r="NPC324" s="159"/>
      <c r="NPD324" s="159"/>
      <c r="NPE324" s="159"/>
      <c r="NPF324" s="159"/>
      <c r="NPG324" s="159"/>
      <c r="NPH324" s="159"/>
      <c r="NPI324" s="159"/>
      <c r="NPJ324" s="159"/>
      <c r="NPK324" s="159"/>
      <c r="NPL324" s="159"/>
      <c r="NPM324" s="159"/>
      <c r="NPN324" s="159"/>
      <c r="NPO324" s="159"/>
      <c r="NPP324" s="159"/>
      <c r="NPQ324" s="159"/>
      <c r="NPR324" s="159"/>
      <c r="NPS324" s="159"/>
      <c r="NPT324" s="159"/>
      <c r="NPU324" s="159"/>
      <c r="NPV324" s="159"/>
      <c r="NPW324" s="159"/>
      <c r="NPX324" s="159"/>
      <c r="NPY324" s="159"/>
      <c r="NPZ324" s="159"/>
      <c r="NQA324" s="159"/>
      <c r="NQB324" s="159"/>
      <c r="NQC324" s="159"/>
      <c r="NQD324" s="159"/>
      <c r="NQE324" s="159"/>
      <c r="NQF324" s="159"/>
      <c r="NQG324" s="159"/>
      <c r="NQH324" s="159"/>
      <c r="NQI324" s="159"/>
      <c r="NQJ324" s="159"/>
      <c r="NQK324" s="159"/>
      <c r="NQL324" s="159"/>
      <c r="NQM324" s="159"/>
      <c r="NQN324" s="159"/>
      <c r="NQO324" s="159"/>
      <c r="NQP324" s="159"/>
      <c r="NQQ324" s="159"/>
      <c r="NQR324" s="159"/>
      <c r="NQS324" s="159"/>
      <c r="NQT324" s="159"/>
      <c r="NQU324" s="159"/>
      <c r="NQV324" s="159"/>
      <c r="NQW324" s="159"/>
      <c r="NQX324" s="159"/>
      <c r="NQY324" s="159"/>
      <c r="NQZ324" s="159"/>
      <c r="NRA324" s="159"/>
      <c r="NRB324" s="159"/>
      <c r="NRC324" s="159"/>
      <c r="NRD324" s="159"/>
      <c r="NRE324" s="159"/>
      <c r="NRF324" s="159"/>
      <c r="NRG324" s="159"/>
      <c r="NRH324" s="159"/>
      <c r="NRI324" s="159"/>
      <c r="NRJ324" s="159"/>
      <c r="NRK324" s="159"/>
      <c r="NRL324" s="159"/>
      <c r="NRM324" s="159"/>
      <c r="NRN324" s="159"/>
      <c r="NRO324" s="159"/>
      <c r="NRP324" s="159"/>
      <c r="NRQ324" s="159"/>
      <c r="NRR324" s="159"/>
      <c r="NRS324" s="159"/>
      <c r="NRT324" s="159"/>
      <c r="NRU324" s="159"/>
      <c r="NRV324" s="159"/>
      <c r="NRW324" s="159"/>
      <c r="NRX324" s="159"/>
      <c r="NRY324" s="159"/>
      <c r="NRZ324" s="159"/>
      <c r="NSA324" s="159"/>
      <c r="NSB324" s="159"/>
      <c r="NSC324" s="159"/>
      <c r="NSD324" s="159"/>
      <c r="NSE324" s="159"/>
      <c r="NSF324" s="159"/>
      <c r="NSG324" s="159"/>
      <c r="NSH324" s="159"/>
      <c r="NSI324" s="159"/>
      <c r="NSJ324" s="159"/>
      <c r="NSK324" s="159"/>
      <c r="NSL324" s="159"/>
      <c r="NSM324" s="159"/>
      <c r="NSN324" s="159"/>
      <c r="NSO324" s="159"/>
      <c r="NSP324" s="159"/>
      <c r="NSQ324" s="159"/>
      <c r="NSR324" s="159"/>
      <c r="NSS324" s="159"/>
      <c r="NST324" s="159"/>
      <c r="NSU324" s="159"/>
      <c r="NSV324" s="159"/>
      <c r="NSW324" s="159"/>
      <c r="NSX324" s="159"/>
      <c r="NSY324" s="159"/>
      <c r="NSZ324" s="159"/>
      <c r="NTA324" s="159"/>
      <c r="NTB324" s="159"/>
      <c r="NTC324" s="159"/>
      <c r="NTD324" s="159"/>
      <c r="NTE324" s="159"/>
      <c r="NTF324" s="159"/>
      <c r="NTG324" s="159"/>
      <c r="NTH324" s="159"/>
      <c r="NTI324" s="159"/>
      <c r="NTJ324" s="159"/>
      <c r="NTK324" s="159"/>
      <c r="NTL324" s="159"/>
      <c r="NTM324" s="159"/>
      <c r="NTN324" s="159"/>
      <c r="NTO324" s="159"/>
      <c r="NTP324" s="159"/>
      <c r="NTQ324" s="159"/>
      <c r="NTR324" s="159"/>
      <c r="NTS324" s="159"/>
      <c r="NTT324" s="159"/>
      <c r="NTU324" s="159"/>
      <c r="NTV324" s="159"/>
      <c r="NTW324" s="159"/>
      <c r="NTX324" s="159"/>
      <c r="NTY324" s="159"/>
      <c r="NTZ324" s="159"/>
      <c r="NUA324" s="159"/>
      <c r="NUB324" s="159"/>
      <c r="NUC324" s="159"/>
      <c r="NUD324" s="159"/>
      <c r="NUE324" s="159"/>
      <c r="NUF324" s="159"/>
      <c r="NUG324" s="159"/>
      <c r="NUH324" s="159"/>
      <c r="NUI324" s="159"/>
      <c r="NUJ324" s="159"/>
      <c r="NUK324" s="159"/>
      <c r="NUL324" s="159"/>
      <c r="NUM324" s="159"/>
      <c r="NUN324" s="159"/>
      <c r="NUO324" s="159"/>
      <c r="NUP324" s="159"/>
      <c r="NUQ324" s="159"/>
      <c r="NUR324" s="159"/>
      <c r="NUS324" s="159"/>
      <c r="NUT324" s="159"/>
      <c r="NUU324" s="159"/>
      <c r="NUV324" s="159"/>
      <c r="NUW324" s="159"/>
      <c r="NUX324" s="159"/>
      <c r="NUY324" s="159"/>
      <c r="NUZ324" s="159"/>
      <c r="NVA324" s="159"/>
      <c r="NVB324" s="159"/>
      <c r="NVC324" s="159"/>
      <c r="NVD324" s="159"/>
      <c r="NVE324" s="159"/>
      <c r="NVF324" s="159"/>
      <c r="NVG324" s="159"/>
      <c r="NVH324" s="159"/>
      <c r="NVI324" s="159"/>
      <c r="NVJ324" s="159"/>
      <c r="NVK324" s="159"/>
      <c r="NVL324" s="159"/>
      <c r="NVM324" s="159"/>
      <c r="NVN324" s="159"/>
      <c r="NVO324" s="159"/>
      <c r="NVP324" s="159"/>
      <c r="NVQ324" s="159"/>
      <c r="NVR324" s="159"/>
      <c r="NVS324" s="159"/>
      <c r="NVT324" s="159"/>
      <c r="NVU324" s="159"/>
      <c r="NVV324" s="159"/>
      <c r="NVW324" s="159"/>
      <c r="NVX324" s="159"/>
      <c r="NVY324" s="159"/>
      <c r="NVZ324" s="159"/>
      <c r="NWA324" s="159"/>
      <c r="NWB324" s="159"/>
      <c r="NWC324" s="159"/>
      <c r="NWD324" s="159"/>
      <c r="NWE324" s="159"/>
      <c r="NWF324" s="159"/>
      <c r="NWG324" s="159"/>
      <c r="NWH324" s="159"/>
      <c r="NWI324" s="159"/>
      <c r="NWJ324" s="159"/>
      <c r="NWK324" s="159"/>
      <c r="NWL324" s="159"/>
      <c r="NWM324" s="159"/>
      <c r="NWN324" s="159"/>
      <c r="NWO324" s="159"/>
      <c r="NWP324" s="159"/>
      <c r="NWQ324" s="159"/>
      <c r="NWR324" s="159"/>
      <c r="NWS324" s="159"/>
      <c r="NWT324" s="159"/>
      <c r="NWU324" s="159"/>
      <c r="NWV324" s="159"/>
      <c r="NWW324" s="159"/>
      <c r="NWX324" s="159"/>
      <c r="NWY324" s="159"/>
      <c r="NWZ324" s="159"/>
      <c r="NXA324" s="159"/>
      <c r="NXB324" s="159"/>
      <c r="NXC324" s="159"/>
      <c r="NXD324" s="159"/>
      <c r="NXE324" s="159"/>
      <c r="NXF324" s="159"/>
      <c r="NXG324" s="159"/>
      <c r="NXH324" s="159"/>
      <c r="NXI324" s="159"/>
      <c r="NXJ324" s="159"/>
      <c r="NXK324" s="159"/>
      <c r="NXL324" s="159"/>
      <c r="NXM324" s="159"/>
      <c r="NXN324" s="159"/>
      <c r="NXO324" s="159"/>
      <c r="NXP324" s="159"/>
      <c r="NXQ324" s="159"/>
      <c r="NXR324" s="159"/>
      <c r="NXS324" s="159"/>
      <c r="NXT324" s="159"/>
      <c r="NXU324" s="159"/>
      <c r="NXV324" s="159"/>
      <c r="NXW324" s="159"/>
      <c r="NXX324" s="159"/>
      <c r="NXY324" s="159"/>
      <c r="NXZ324" s="159"/>
      <c r="NYA324" s="159"/>
      <c r="NYB324" s="159"/>
      <c r="NYC324" s="159"/>
      <c r="NYD324" s="159"/>
      <c r="NYE324" s="159"/>
      <c r="NYF324" s="159"/>
      <c r="NYG324" s="159"/>
      <c r="NYH324" s="159"/>
      <c r="NYI324" s="159"/>
      <c r="NYJ324" s="159"/>
      <c r="NYK324" s="159"/>
      <c r="NYL324" s="159"/>
      <c r="NYM324" s="159"/>
      <c r="NYN324" s="159"/>
      <c r="NYO324" s="159"/>
      <c r="NYP324" s="159"/>
      <c r="NYQ324" s="159"/>
      <c r="NYR324" s="159"/>
      <c r="NYS324" s="159"/>
      <c r="NYT324" s="159"/>
      <c r="NYU324" s="159"/>
      <c r="NYV324" s="159"/>
      <c r="NYW324" s="159"/>
      <c r="NYX324" s="159"/>
      <c r="NYY324" s="159"/>
      <c r="NYZ324" s="159"/>
      <c r="NZA324" s="159"/>
      <c r="NZB324" s="159"/>
      <c r="NZC324" s="159"/>
      <c r="NZD324" s="159"/>
      <c r="NZE324" s="159"/>
      <c r="NZF324" s="159"/>
      <c r="NZG324" s="159"/>
      <c r="NZH324" s="159"/>
      <c r="NZI324" s="159"/>
      <c r="NZJ324" s="159"/>
      <c r="NZK324" s="159"/>
      <c r="NZL324" s="159"/>
      <c r="NZM324" s="159"/>
      <c r="NZN324" s="159"/>
      <c r="NZO324" s="159"/>
      <c r="NZP324" s="159"/>
      <c r="NZQ324" s="159"/>
      <c r="NZR324" s="159"/>
      <c r="NZS324" s="159"/>
      <c r="NZT324" s="159"/>
      <c r="NZU324" s="159"/>
      <c r="NZV324" s="159"/>
      <c r="NZW324" s="159"/>
      <c r="NZX324" s="159"/>
      <c r="NZY324" s="159"/>
      <c r="NZZ324" s="159"/>
      <c r="OAA324" s="159"/>
      <c r="OAB324" s="159"/>
      <c r="OAC324" s="159"/>
      <c r="OAD324" s="159"/>
      <c r="OAE324" s="159"/>
      <c r="OAF324" s="159"/>
      <c r="OAG324" s="159"/>
      <c r="OAH324" s="159"/>
      <c r="OAI324" s="159"/>
      <c r="OAJ324" s="159"/>
      <c r="OAK324" s="159"/>
      <c r="OAL324" s="159"/>
      <c r="OAM324" s="159"/>
      <c r="OAN324" s="159"/>
      <c r="OAO324" s="159"/>
      <c r="OAP324" s="159"/>
      <c r="OAQ324" s="159"/>
      <c r="OAR324" s="159"/>
      <c r="OAS324" s="159"/>
      <c r="OAT324" s="159"/>
      <c r="OAU324" s="159"/>
      <c r="OAV324" s="159"/>
      <c r="OAW324" s="159"/>
      <c r="OAX324" s="159"/>
      <c r="OAY324" s="159"/>
      <c r="OAZ324" s="159"/>
      <c r="OBA324" s="159"/>
      <c r="OBB324" s="159"/>
      <c r="OBC324" s="159"/>
      <c r="OBD324" s="159"/>
      <c r="OBE324" s="159"/>
      <c r="OBF324" s="159"/>
      <c r="OBG324" s="159"/>
      <c r="OBH324" s="159"/>
      <c r="OBI324" s="159"/>
      <c r="OBJ324" s="159"/>
      <c r="OBK324" s="159"/>
      <c r="OBL324" s="159"/>
      <c r="OBM324" s="159"/>
      <c r="OBN324" s="159"/>
      <c r="OBO324" s="159"/>
      <c r="OBP324" s="159"/>
      <c r="OBQ324" s="159"/>
      <c r="OBR324" s="159"/>
      <c r="OBS324" s="159"/>
      <c r="OBT324" s="159"/>
      <c r="OBU324" s="159"/>
      <c r="OBV324" s="159"/>
      <c r="OBW324" s="159"/>
      <c r="OBX324" s="159"/>
      <c r="OBY324" s="159"/>
      <c r="OBZ324" s="159"/>
      <c r="OCA324" s="159"/>
      <c r="OCB324" s="159"/>
      <c r="OCC324" s="159"/>
      <c r="OCD324" s="159"/>
      <c r="OCE324" s="159"/>
      <c r="OCF324" s="159"/>
      <c r="OCG324" s="159"/>
      <c r="OCH324" s="159"/>
      <c r="OCI324" s="159"/>
      <c r="OCJ324" s="159"/>
      <c r="OCK324" s="159"/>
      <c r="OCL324" s="159"/>
      <c r="OCM324" s="159"/>
      <c r="OCN324" s="159"/>
      <c r="OCO324" s="159"/>
      <c r="OCP324" s="159"/>
      <c r="OCQ324" s="159"/>
      <c r="OCR324" s="159"/>
      <c r="OCS324" s="159"/>
      <c r="OCT324" s="159"/>
      <c r="OCU324" s="159"/>
      <c r="OCV324" s="159"/>
      <c r="OCW324" s="159"/>
      <c r="OCX324" s="159"/>
      <c r="OCY324" s="159"/>
      <c r="OCZ324" s="159"/>
      <c r="ODA324" s="159"/>
      <c r="ODB324" s="159"/>
      <c r="ODC324" s="159"/>
      <c r="ODD324" s="159"/>
      <c r="ODE324" s="159"/>
      <c r="ODF324" s="159"/>
      <c r="ODG324" s="159"/>
      <c r="ODH324" s="159"/>
      <c r="ODI324" s="159"/>
      <c r="ODJ324" s="159"/>
      <c r="ODK324" s="159"/>
      <c r="ODL324" s="159"/>
      <c r="ODM324" s="159"/>
      <c r="ODN324" s="159"/>
      <c r="ODO324" s="159"/>
      <c r="ODP324" s="159"/>
      <c r="ODQ324" s="159"/>
      <c r="ODR324" s="159"/>
      <c r="ODS324" s="159"/>
      <c r="ODT324" s="159"/>
      <c r="ODU324" s="159"/>
      <c r="ODV324" s="159"/>
      <c r="ODW324" s="159"/>
      <c r="ODX324" s="159"/>
      <c r="ODY324" s="159"/>
      <c r="ODZ324" s="159"/>
      <c r="OEA324" s="159"/>
      <c r="OEB324" s="159"/>
      <c r="OEC324" s="159"/>
      <c r="OED324" s="159"/>
      <c r="OEE324" s="159"/>
      <c r="OEF324" s="159"/>
      <c r="OEG324" s="159"/>
      <c r="OEH324" s="159"/>
      <c r="OEI324" s="159"/>
      <c r="OEJ324" s="159"/>
      <c r="OEK324" s="159"/>
      <c r="OEL324" s="159"/>
      <c r="OEM324" s="159"/>
      <c r="OEN324" s="159"/>
      <c r="OEO324" s="159"/>
      <c r="OEP324" s="159"/>
      <c r="OEQ324" s="159"/>
      <c r="OER324" s="159"/>
      <c r="OES324" s="159"/>
      <c r="OET324" s="159"/>
      <c r="OEU324" s="159"/>
      <c r="OEV324" s="159"/>
      <c r="OEW324" s="159"/>
      <c r="OEX324" s="159"/>
      <c r="OEY324" s="159"/>
      <c r="OEZ324" s="159"/>
      <c r="OFA324" s="159"/>
      <c r="OFB324" s="159"/>
      <c r="OFC324" s="159"/>
      <c r="OFD324" s="159"/>
      <c r="OFE324" s="159"/>
      <c r="OFF324" s="159"/>
      <c r="OFG324" s="159"/>
      <c r="OFH324" s="159"/>
      <c r="OFI324" s="159"/>
      <c r="OFJ324" s="159"/>
      <c r="OFK324" s="159"/>
      <c r="OFL324" s="159"/>
      <c r="OFM324" s="159"/>
      <c r="OFN324" s="159"/>
      <c r="OFO324" s="159"/>
      <c r="OFP324" s="159"/>
      <c r="OFQ324" s="159"/>
      <c r="OFR324" s="159"/>
      <c r="OFS324" s="159"/>
      <c r="OFT324" s="159"/>
      <c r="OFU324" s="159"/>
      <c r="OFV324" s="159"/>
      <c r="OFW324" s="159"/>
      <c r="OFX324" s="159"/>
      <c r="OFY324" s="159"/>
      <c r="OFZ324" s="159"/>
      <c r="OGA324" s="159"/>
      <c r="OGB324" s="159"/>
      <c r="OGC324" s="159"/>
      <c r="OGD324" s="159"/>
      <c r="OGE324" s="159"/>
      <c r="OGF324" s="159"/>
      <c r="OGG324" s="159"/>
      <c r="OGH324" s="159"/>
      <c r="OGI324" s="159"/>
      <c r="OGJ324" s="159"/>
      <c r="OGK324" s="159"/>
      <c r="OGL324" s="159"/>
      <c r="OGM324" s="159"/>
      <c r="OGN324" s="159"/>
      <c r="OGO324" s="159"/>
      <c r="OGP324" s="159"/>
      <c r="OGQ324" s="159"/>
      <c r="OGR324" s="159"/>
      <c r="OGS324" s="159"/>
      <c r="OGT324" s="159"/>
      <c r="OGU324" s="159"/>
      <c r="OGV324" s="159"/>
      <c r="OGW324" s="159"/>
      <c r="OGX324" s="159"/>
      <c r="OGY324" s="159"/>
      <c r="OGZ324" s="159"/>
      <c r="OHA324" s="159"/>
      <c r="OHB324" s="159"/>
      <c r="OHC324" s="159"/>
      <c r="OHD324" s="159"/>
      <c r="OHE324" s="159"/>
      <c r="OHF324" s="159"/>
      <c r="OHG324" s="159"/>
      <c r="OHH324" s="159"/>
      <c r="OHI324" s="159"/>
      <c r="OHJ324" s="159"/>
      <c r="OHK324" s="159"/>
      <c r="OHL324" s="159"/>
      <c r="OHM324" s="159"/>
      <c r="OHN324" s="159"/>
      <c r="OHO324" s="159"/>
      <c r="OHP324" s="159"/>
      <c r="OHQ324" s="159"/>
      <c r="OHR324" s="159"/>
      <c r="OHS324" s="159"/>
      <c r="OHT324" s="159"/>
      <c r="OHU324" s="159"/>
      <c r="OHV324" s="159"/>
      <c r="OHW324" s="159"/>
      <c r="OHX324" s="159"/>
      <c r="OHY324" s="159"/>
      <c r="OHZ324" s="159"/>
      <c r="OIA324" s="159"/>
      <c r="OIB324" s="159"/>
      <c r="OIC324" s="159"/>
      <c r="OID324" s="159"/>
      <c r="OIE324" s="159"/>
      <c r="OIF324" s="159"/>
      <c r="OIG324" s="159"/>
      <c r="OIH324" s="159"/>
      <c r="OII324" s="159"/>
      <c r="OIJ324" s="159"/>
      <c r="OIK324" s="159"/>
      <c r="OIL324" s="159"/>
      <c r="OIM324" s="159"/>
      <c r="OIN324" s="159"/>
      <c r="OIO324" s="159"/>
      <c r="OIP324" s="159"/>
      <c r="OIQ324" s="159"/>
      <c r="OIR324" s="159"/>
      <c r="OIS324" s="159"/>
      <c r="OIT324" s="159"/>
      <c r="OIU324" s="159"/>
      <c r="OIV324" s="159"/>
      <c r="OIW324" s="159"/>
      <c r="OIX324" s="159"/>
      <c r="OIY324" s="159"/>
      <c r="OIZ324" s="159"/>
      <c r="OJA324" s="159"/>
      <c r="OJB324" s="159"/>
      <c r="OJC324" s="159"/>
      <c r="OJD324" s="159"/>
      <c r="OJE324" s="159"/>
      <c r="OJF324" s="159"/>
      <c r="OJG324" s="159"/>
      <c r="OJH324" s="159"/>
      <c r="OJI324" s="159"/>
      <c r="OJJ324" s="159"/>
      <c r="OJK324" s="159"/>
      <c r="OJL324" s="159"/>
      <c r="OJM324" s="159"/>
      <c r="OJN324" s="159"/>
      <c r="OJO324" s="159"/>
      <c r="OJP324" s="159"/>
      <c r="OJQ324" s="159"/>
      <c r="OJR324" s="159"/>
      <c r="OJS324" s="159"/>
      <c r="OJT324" s="159"/>
      <c r="OJU324" s="159"/>
      <c r="OJV324" s="159"/>
      <c r="OJW324" s="159"/>
      <c r="OJX324" s="159"/>
      <c r="OJY324" s="159"/>
      <c r="OJZ324" s="159"/>
      <c r="OKA324" s="159"/>
      <c r="OKB324" s="159"/>
      <c r="OKC324" s="159"/>
      <c r="OKD324" s="159"/>
      <c r="OKE324" s="159"/>
      <c r="OKF324" s="159"/>
      <c r="OKG324" s="159"/>
      <c r="OKH324" s="159"/>
      <c r="OKI324" s="159"/>
      <c r="OKJ324" s="159"/>
      <c r="OKK324" s="159"/>
      <c r="OKL324" s="159"/>
      <c r="OKM324" s="159"/>
      <c r="OKN324" s="159"/>
      <c r="OKO324" s="159"/>
      <c r="OKP324" s="159"/>
      <c r="OKQ324" s="159"/>
      <c r="OKR324" s="159"/>
      <c r="OKS324" s="159"/>
      <c r="OKT324" s="159"/>
      <c r="OKU324" s="159"/>
      <c r="OKV324" s="159"/>
      <c r="OKW324" s="159"/>
      <c r="OKX324" s="159"/>
      <c r="OKY324" s="159"/>
      <c r="OKZ324" s="159"/>
      <c r="OLA324" s="159"/>
      <c r="OLB324" s="159"/>
      <c r="OLC324" s="159"/>
      <c r="OLD324" s="159"/>
      <c r="OLE324" s="159"/>
      <c r="OLF324" s="159"/>
      <c r="OLG324" s="159"/>
      <c r="OLH324" s="159"/>
      <c r="OLI324" s="159"/>
      <c r="OLJ324" s="159"/>
      <c r="OLK324" s="159"/>
      <c r="OLL324" s="159"/>
      <c r="OLM324" s="159"/>
      <c r="OLN324" s="159"/>
      <c r="OLO324" s="159"/>
      <c r="OLP324" s="159"/>
      <c r="OLQ324" s="159"/>
      <c r="OLR324" s="159"/>
      <c r="OLS324" s="159"/>
      <c r="OLT324" s="159"/>
      <c r="OLU324" s="159"/>
      <c r="OLV324" s="159"/>
      <c r="OLW324" s="159"/>
      <c r="OLX324" s="159"/>
      <c r="OLY324" s="159"/>
      <c r="OLZ324" s="159"/>
      <c r="OMA324" s="159"/>
      <c r="OMB324" s="159"/>
      <c r="OMC324" s="159"/>
      <c r="OMD324" s="159"/>
      <c r="OME324" s="159"/>
      <c r="OMF324" s="159"/>
      <c r="OMG324" s="159"/>
      <c r="OMH324" s="159"/>
      <c r="OMI324" s="159"/>
      <c r="OMJ324" s="159"/>
      <c r="OMK324" s="159"/>
      <c r="OML324" s="159"/>
      <c r="OMM324" s="159"/>
      <c r="OMN324" s="159"/>
      <c r="OMO324" s="159"/>
      <c r="OMP324" s="159"/>
      <c r="OMQ324" s="159"/>
      <c r="OMR324" s="159"/>
      <c r="OMS324" s="159"/>
      <c r="OMT324" s="159"/>
      <c r="OMU324" s="159"/>
      <c r="OMV324" s="159"/>
      <c r="OMW324" s="159"/>
      <c r="OMX324" s="159"/>
      <c r="OMY324" s="159"/>
      <c r="OMZ324" s="159"/>
      <c r="ONA324" s="159"/>
      <c r="ONB324" s="159"/>
      <c r="ONC324" s="159"/>
      <c r="OND324" s="159"/>
      <c r="ONE324" s="159"/>
      <c r="ONF324" s="159"/>
      <c r="ONG324" s="159"/>
      <c r="ONH324" s="159"/>
      <c r="ONI324" s="159"/>
      <c r="ONJ324" s="159"/>
      <c r="ONK324" s="159"/>
      <c r="ONL324" s="159"/>
      <c r="ONM324" s="159"/>
      <c r="ONN324" s="159"/>
      <c r="ONO324" s="159"/>
      <c r="ONP324" s="159"/>
      <c r="ONQ324" s="159"/>
      <c r="ONR324" s="159"/>
      <c r="ONS324" s="159"/>
      <c r="ONT324" s="159"/>
      <c r="ONU324" s="159"/>
      <c r="ONV324" s="159"/>
      <c r="ONW324" s="159"/>
      <c r="ONX324" s="159"/>
      <c r="ONY324" s="159"/>
      <c r="ONZ324" s="159"/>
      <c r="OOA324" s="159"/>
      <c r="OOB324" s="159"/>
      <c r="OOC324" s="159"/>
      <c r="OOD324" s="159"/>
      <c r="OOE324" s="159"/>
      <c r="OOF324" s="159"/>
      <c r="OOG324" s="159"/>
      <c r="OOH324" s="159"/>
      <c r="OOI324" s="159"/>
      <c r="OOJ324" s="159"/>
      <c r="OOK324" s="159"/>
      <c r="OOL324" s="159"/>
      <c r="OOM324" s="159"/>
      <c r="OON324" s="159"/>
      <c r="OOO324" s="159"/>
      <c r="OOP324" s="159"/>
      <c r="OOQ324" s="159"/>
      <c r="OOR324" s="159"/>
      <c r="OOS324" s="159"/>
      <c r="OOT324" s="159"/>
      <c r="OOU324" s="159"/>
      <c r="OOV324" s="159"/>
      <c r="OOW324" s="159"/>
      <c r="OOX324" s="159"/>
      <c r="OOY324" s="159"/>
      <c r="OOZ324" s="159"/>
      <c r="OPA324" s="159"/>
      <c r="OPB324" s="159"/>
      <c r="OPC324" s="159"/>
      <c r="OPD324" s="159"/>
      <c r="OPE324" s="159"/>
      <c r="OPF324" s="159"/>
      <c r="OPG324" s="159"/>
      <c r="OPH324" s="159"/>
      <c r="OPI324" s="159"/>
      <c r="OPJ324" s="159"/>
      <c r="OPK324" s="159"/>
      <c r="OPL324" s="159"/>
      <c r="OPM324" s="159"/>
      <c r="OPN324" s="159"/>
      <c r="OPO324" s="159"/>
      <c r="OPP324" s="159"/>
      <c r="OPQ324" s="159"/>
      <c r="OPR324" s="159"/>
      <c r="OPS324" s="159"/>
      <c r="OPT324" s="159"/>
      <c r="OPU324" s="159"/>
      <c r="OPV324" s="159"/>
      <c r="OPW324" s="159"/>
      <c r="OPX324" s="159"/>
      <c r="OPY324" s="159"/>
      <c r="OPZ324" s="159"/>
      <c r="OQA324" s="159"/>
      <c r="OQB324" s="159"/>
      <c r="OQC324" s="159"/>
      <c r="OQD324" s="159"/>
      <c r="OQE324" s="159"/>
      <c r="OQF324" s="159"/>
      <c r="OQG324" s="159"/>
      <c r="OQH324" s="159"/>
      <c r="OQI324" s="159"/>
      <c r="OQJ324" s="159"/>
      <c r="OQK324" s="159"/>
      <c r="OQL324" s="159"/>
      <c r="OQM324" s="159"/>
      <c r="OQN324" s="159"/>
      <c r="OQO324" s="159"/>
      <c r="OQP324" s="159"/>
      <c r="OQQ324" s="159"/>
      <c r="OQR324" s="159"/>
      <c r="OQS324" s="159"/>
      <c r="OQT324" s="159"/>
      <c r="OQU324" s="159"/>
      <c r="OQV324" s="159"/>
      <c r="OQW324" s="159"/>
      <c r="OQX324" s="159"/>
      <c r="OQY324" s="159"/>
      <c r="OQZ324" s="159"/>
      <c r="ORA324" s="159"/>
      <c r="ORB324" s="159"/>
      <c r="ORC324" s="159"/>
      <c r="ORD324" s="159"/>
      <c r="ORE324" s="159"/>
      <c r="ORF324" s="159"/>
      <c r="ORG324" s="159"/>
      <c r="ORH324" s="159"/>
      <c r="ORI324" s="159"/>
      <c r="ORJ324" s="159"/>
      <c r="ORK324" s="159"/>
      <c r="ORL324" s="159"/>
      <c r="ORM324" s="159"/>
      <c r="ORN324" s="159"/>
      <c r="ORO324" s="159"/>
      <c r="ORP324" s="159"/>
      <c r="ORQ324" s="159"/>
      <c r="ORR324" s="159"/>
      <c r="ORS324" s="159"/>
      <c r="ORT324" s="159"/>
      <c r="ORU324" s="159"/>
      <c r="ORV324" s="159"/>
      <c r="ORW324" s="159"/>
      <c r="ORX324" s="159"/>
      <c r="ORY324" s="159"/>
      <c r="ORZ324" s="159"/>
      <c r="OSA324" s="159"/>
      <c r="OSB324" s="159"/>
      <c r="OSC324" s="159"/>
      <c r="OSD324" s="159"/>
      <c r="OSE324" s="159"/>
      <c r="OSF324" s="159"/>
      <c r="OSG324" s="159"/>
      <c r="OSH324" s="159"/>
      <c r="OSI324" s="159"/>
      <c r="OSJ324" s="159"/>
      <c r="OSK324" s="159"/>
      <c r="OSL324" s="159"/>
      <c r="OSM324" s="159"/>
      <c r="OSN324" s="159"/>
      <c r="OSO324" s="159"/>
      <c r="OSP324" s="159"/>
      <c r="OSQ324" s="159"/>
      <c r="OSR324" s="159"/>
      <c r="OSS324" s="159"/>
      <c r="OST324" s="159"/>
      <c r="OSU324" s="159"/>
      <c r="OSV324" s="159"/>
      <c r="OSW324" s="159"/>
      <c r="OSX324" s="159"/>
      <c r="OSY324" s="159"/>
      <c r="OSZ324" s="159"/>
      <c r="OTA324" s="159"/>
      <c r="OTB324" s="159"/>
      <c r="OTC324" s="159"/>
      <c r="OTD324" s="159"/>
      <c r="OTE324" s="159"/>
      <c r="OTF324" s="159"/>
      <c r="OTG324" s="159"/>
      <c r="OTH324" s="159"/>
      <c r="OTI324" s="159"/>
      <c r="OTJ324" s="159"/>
      <c r="OTK324" s="159"/>
      <c r="OTL324" s="159"/>
      <c r="OTM324" s="159"/>
      <c r="OTN324" s="159"/>
      <c r="OTO324" s="159"/>
      <c r="OTP324" s="159"/>
      <c r="OTQ324" s="159"/>
      <c r="OTR324" s="159"/>
      <c r="OTS324" s="159"/>
      <c r="OTT324" s="159"/>
      <c r="OTU324" s="159"/>
      <c r="OTV324" s="159"/>
      <c r="OTW324" s="159"/>
      <c r="OTX324" s="159"/>
      <c r="OTY324" s="159"/>
      <c r="OTZ324" s="159"/>
      <c r="OUA324" s="159"/>
      <c r="OUB324" s="159"/>
      <c r="OUC324" s="159"/>
      <c r="OUD324" s="159"/>
      <c r="OUE324" s="159"/>
      <c r="OUF324" s="159"/>
      <c r="OUG324" s="159"/>
      <c r="OUH324" s="159"/>
      <c r="OUI324" s="159"/>
      <c r="OUJ324" s="159"/>
      <c r="OUK324" s="159"/>
      <c r="OUL324" s="159"/>
      <c r="OUM324" s="159"/>
      <c r="OUN324" s="159"/>
      <c r="OUO324" s="159"/>
      <c r="OUP324" s="159"/>
      <c r="OUQ324" s="159"/>
      <c r="OUR324" s="159"/>
      <c r="OUS324" s="159"/>
      <c r="OUT324" s="159"/>
      <c r="OUU324" s="159"/>
      <c r="OUV324" s="159"/>
      <c r="OUW324" s="159"/>
      <c r="OUX324" s="159"/>
      <c r="OUY324" s="159"/>
      <c r="OUZ324" s="159"/>
      <c r="OVA324" s="159"/>
      <c r="OVB324" s="159"/>
      <c r="OVC324" s="159"/>
      <c r="OVD324" s="159"/>
      <c r="OVE324" s="159"/>
      <c r="OVF324" s="159"/>
      <c r="OVG324" s="159"/>
      <c r="OVH324" s="159"/>
      <c r="OVI324" s="159"/>
      <c r="OVJ324" s="159"/>
      <c r="OVK324" s="159"/>
      <c r="OVL324" s="159"/>
      <c r="OVM324" s="159"/>
      <c r="OVN324" s="159"/>
      <c r="OVO324" s="159"/>
      <c r="OVP324" s="159"/>
      <c r="OVQ324" s="159"/>
      <c r="OVR324" s="159"/>
      <c r="OVS324" s="159"/>
      <c r="OVT324" s="159"/>
      <c r="OVU324" s="159"/>
      <c r="OVV324" s="159"/>
      <c r="OVW324" s="159"/>
      <c r="OVX324" s="159"/>
      <c r="OVY324" s="159"/>
      <c r="OVZ324" s="159"/>
      <c r="OWA324" s="159"/>
      <c r="OWB324" s="159"/>
      <c r="OWC324" s="159"/>
      <c r="OWD324" s="159"/>
      <c r="OWE324" s="159"/>
      <c r="OWF324" s="159"/>
      <c r="OWG324" s="159"/>
      <c r="OWH324" s="159"/>
      <c r="OWI324" s="159"/>
      <c r="OWJ324" s="159"/>
      <c r="OWK324" s="159"/>
      <c r="OWL324" s="159"/>
      <c r="OWM324" s="159"/>
      <c r="OWN324" s="159"/>
      <c r="OWO324" s="159"/>
      <c r="OWP324" s="159"/>
      <c r="OWQ324" s="159"/>
      <c r="OWR324" s="159"/>
      <c r="OWS324" s="159"/>
      <c r="OWT324" s="159"/>
      <c r="OWU324" s="159"/>
      <c r="OWV324" s="159"/>
      <c r="OWW324" s="159"/>
      <c r="OWX324" s="159"/>
      <c r="OWY324" s="159"/>
      <c r="OWZ324" s="159"/>
      <c r="OXA324" s="159"/>
      <c r="OXB324" s="159"/>
      <c r="OXC324" s="159"/>
      <c r="OXD324" s="159"/>
      <c r="OXE324" s="159"/>
      <c r="OXF324" s="159"/>
      <c r="OXG324" s="159"/>
      <c r="OXH324" s="159"/>
      <c r="OXI324" s="159"/>
      <c r="OXJ324" s="159"/>
      <c r="OXK324" s="159"/>
      <c r="OXL324" s="159"/>
      <c r="OXM324" s="159"/>
      <c r="OXN324" s="159"/>
      <c r="OXO324" s="159"/>
      <c r="OXP324" s="159"/>
      <c r="OXQ324" s="159"/>
      <c r="OXR324" s="159"/>
      <c r="OXS324" s="159"/>
      <c r="OXT324" s="159"/>
      <c r="OXU324" s="159"/>
      <c r="OXV324" s="159"/>
      <c r="OXW324" s="159"/>
      <c r="OXX324" s="159"/>
      <c r="OXY324" s="159"/>
      <c r="OXZ324" s="159"/>
      <c r="OYA324" s="159"/>
      <c r="OYB324" s="159"/>
      <c r="OYC324" s="159"/>
      <c r="OYD324" s="159"/>
      <c r="OYE324" s="159"/>
      <c r="OYF324" s="159"/>
      <c r="OYG324" s="159"/>
      <c r="OYH324" s="159"/>
      <c r="OYI324" s="159"/>
      <c r="OYJ324" s="159"/>
      <c r="OYK324" s="159"/>
      <c r="OYL324" s="159"/>
      <c r="OYM324" s="159"/>
      <c r="OYN324" s="159"/>
      <c r="OYO324" s="159"/>
      <c r="OYP324" s="159"/>
      <c r="OYQ324" s="159"/>
      <c r="OYR324" s="159"/>
      <c r="OYS324" s="159"/>
      <c r="OYT324" s="159"/>
      <c r="OYU324" s="159"/>
      <c r="OYV324" s="159"/>
      <c r="OYW324" s="159"/>
      <c r="OYX324" s="159"/>
      <c r="OYY324" s="159"/>
      <c r="OYZ324" s="159"/>
      <c r="OZA324" s="159"/>
      <c r="OZB324" s="159"/>
      <c r="OZC324" s="159"/>
      <c r="OZD324" s="159"/>
      <c r="OZE324" s="159"/>
      <c r="OZF324" s="159"/>
      <c r="OZG324" s="159"/>
      <c r="OZH324" s="159"/>
      <c r="OZI324" s="159"/>
      <c r="OZJ324" s="159"/>
      <c r="OZK324" s="159"/>
      <c r="OZL324" s="159"/>
      <c r="OZM324" s="159"/>
      <c r="OZN324" s="159"/>
      <c r="OZO324" s="159"/>
      <c r="OZP324" s="159"/>
      <c r="OZQ324" s="159"/>
      <c r="OZR324" s="159"/>
      <c r="OZS324" s="159"/>
      <c r="OZT324" s="159"/>
      <c r="OZU324" s="159"/>
      <c r="OZV324" s="159"/>
      <c r="OZW324" s="159"/>
      <c r="OZX324" s="159"/>
      <c r="OZY324" s="159"/>
      <c r="OZZ324" s="159"/>
      <c r="PAA324" s="159"/>
      <c r="PAB324" s="159"/>
      <c r="PAC324" s="159"/>
      <c r="PAD324" s="159"/>
      <c r="PAE324" s="159"/>
      <c r="PAF324" s="159"/>
      <c r="PAG324" s="159"/>
      <c r="PAH324" s="159"/>
      <c r="PAI324" s="159"/>
      <c r="PAJ324" s="159"/>
      <c r="PAK324" s="159"/>
      <c r="PAL324" s="159"/>
      <c r="PAM324" s="159"/>
      <c r="PAN324" s="159"/>
      <c r="PAO324" s="159"/>
      <c r="PAP324" s="159"/>
      <c r="PAQ324" s="159"/>
      <c r="PAR324" s="159"/>
      <c r="PAS324" s="159"/>
      <c r="PAT324" s="159"/>
      <c r="PAU324" s="159"/>
      <c r="PAV324" s="159"/>
      <c r="PAW324" s="159"/>
      <c r="PAX324" s="159"/>
      <c r="PAY324" s="159"/>
      <c r="PAZ324" s="159"/>
      <c r="PBA324" s="159"/>
      <c r="PBB324" s="159"/>
      <c r="PBC324" s="159"/>
      <c r="PBD324" s="159"/>
      <c r="PBE324" s="159"/>
      <c r="PBF324" s="159"/>
      <c r="PBG324" s="159"/>
      <c r="PBH324" s="159"/>
      <c r="PBI324" s="159"/>
      <c r="PBJ324" s="159"/>
      <c r="PBK324" s="159"/>
      <c r="PBL324" s="159"/>
      <c r="PBM324" s="159"/>
      <c r="PBN324" s="159"/>
      <c r="PBO324" s="159"/>
      <c r="PBP324" s="159"/>
      <c r="PBQ324" s="159"/>
      <c r="PBR324" s="159"/>
      <c r="PBS324" s="159"/>
      <c r="PBT324" s="159"/>
      <c r="PBU324" s="159"/>
      <c r="PBV324" s="159"/>
      <c r="PBW324" s="159"/>
      <c r="PBX324" s="159"/>
      <c r="PBY324" s="159"/>
      <c r="PBZ324" s="159"/>
      <c r="PCA324" s="159"/>
      <c r="PCB324" s="159"/>
      <c r="PCC324" s="159"/>
      <c r="PCD324" s="159"/>
      <c r="PCE324" s="159"/>
      <c r="PCF324" s="159"/>
      <c r="PCG324" s="159"/>
      <c r="PCH324" s="159"/>
      <c r="PCI324" s="159"/>
      <c r="PCJ324" s="159"/>
      <c r="PCK324" s="159"/>
      <c r="PCL324" s="159"/>
      <c r="PCM324" s="159"/>
      <c r="PCN324" s="159"/>
      <c r="PCO324" s="159"/>
      <c r="PCP324" s="159"/>
      <c r="PCQ324" s="159"/>
      <c r="PCR324" s="159"/>
      <c r="PCS324" s="159"/>
      <c r="PCT324" s="159"/>
      <c r="PCU324" s="159"/>
      <c r="PCV324" s="159"/>
      <c r="PCW324" s="159"/>
      <c r="PCX324" s="159"/>
      <c r="PCY324" s="159"/>
      <c r="PCZ324" s="159"/>
      <c r="PDA324" s="159"/>
      <c r="PDB324" s="159"/>
      <c r="PDC324" s="159"/>
      <c r="PDD324" s="159"/>
      <c r="PDE324" s="159"/>
      <c r="PDF324" s="159"/>
      <c r="PDG324" s="159"/>
      <c r="PDH324" s="159"/>
      <c r="PDI324" s="159"/>
      <c r="PDJ324" s="159"/>
      <c r="PDK324" s="159"/>
      <c r="PDL324" s="159"/>
      <c r="PDM324" s="159"/>
      <c r="PDN324" s="159"/>
      <c r="PDO324" s="159"/>
      <c r="PDP324" s="159"/>
      <c r="PDQ324" s="159"/>
      <c r="PDR324" s="159"/>
      <c r="PDS324" s="159"/>
      <c r="PDT324" s="159"/>
      <c r="PDU324" s="159"/>
      <c r="PDV324" s="159"/>
      <c r="PDW324" s="159"/>
      <c r="PDX324" s="159"/>
      <c r="PDY324" s="159"/>
      <c r="PDZ324" s="159"/>
      <c r="PEA324" s="159"/>
      <c r="PEB324" s="159"/>
      <c r="PEC324" s="159"/>
      <c r="PED324" s="159"/>
      <c r="PEE324" s="159"/>
      <c r="PEF324" s="159"/>
      <c r="PEG324" s="159"/>
      <c r="PEH324" s="159"/>
      <c r="PEI324" s="159"/>
      <c r="PEJ324" s="159"/>
      <c r="PEK324" s="159"/>
      <c r="PEL324" s="159"/>
      <c r="PEM324" s="159"/>
      <c r="PEN324" s="159"/>
      <c r="PEO324" s="159"/>
      <c r="PEP324" s="159"/>
      <c r="PEQ324" s="159"/>
      <c r="PER324" s="159"/>
      <c r="PES324" s="159"/>
      <c r="PET324" s="159"/>
      <c r="PEU324" s="159"/>
      <c r="PEV324" s="159"/>
      <c r="PEW324" s="159"/>
      <c r="PEX324" s="159"/>
      <c r="PEY324" s="159"/>
      <c r="PEZ324" s="159"/>
      <c r="PFA324" s="159"/>
      <c r="PFB324" s="159"/>
      <c r="PFC324" s="159"/>
      <c r="PFD324" s="159"/>
      <c r="PFE324" s="159"/>
      <c r="PFF324" s="159"/>
      <c r="PFG324" s="159"/>
      <c r="PFH324" s="159"/>
      <c r="PFI324" s="159"/>
      <c r="PFJ324" s="159"/>
      <c r="PFK324" s="159"/>
      <c r="PFL324" s="159"/>
      <c r="PFM324" s="159"/>
      <c r="PFN324" s="159"/>
      <c r="PFO324" s="159"/>
      <c r="PFP324" s="159"/>
      <c r="PFQ324" s="159"/>
      <c r="PFR324" s="159"/>
      <c r="PFS324" s="159"/>
      <c r="PFT324" s="159"/>
      <c r="PFU324" s="159"/>
      <c r="PFV324" s="159"/>
      <c r="PFW324" s="159"/>
      <c r="PFX324" s="159"/>
      <c r="PFY324" s="159"/>
      <c r="PFZ324" s="159"/>
      <c r="PGA324" s="159"/>
      <c r="PGB324" s="159"/>
      <c r="PGC324" s="159"/>
      <c r="PGD324" s="159"/>
      <c r="PGE324" s="159"/>
      <c r="PGF324" s="159"/>
      <c r="PGG324" s="159"/>
      <c r="PGH324" s="159"/>
      <c r="PGI324" s="159"/>
      <c r="PGJ324" s="159"/>
      <c r="PGK324" s="159"/>
      <c r="PGL324" s="159"/>
      <c r="PGM324" s="159"/>
      <c r="PGN324" s="159"/>
      <c r="PGO324" s="159"/>
      <c r="PGP324" s="159"/>
      <c r="PGQ324" s="159"/>
      <c r="PGR324" s="159"/>
      <c r="PGS324" s="159"/>
      <c r="PGT324" s="159"/>
      <c r="PGU324" s="159"/>
      <c r="PGV324" s="159"/>
      <c r="PGW324" s="159"/>
      <c r="PGX324" s="159"/>
      <c r="PGY324" s="159"/>
      <c r="PGZ324" s="159"/>
      <c r="PHA324" s="159"/>
      <c r="PHB324" s="159"/>
      <c r="PHC324" s="159"/>
      <c r="PHD324" s="159"/>
      <c r="PHE324" s="159"/>
      <c r="PHF324" s="159"/>
      <c r="PHG324" s="159"/>
      <c r="PHH324" s="159"/>
      <c r="PHI324" s="159"/>
      <c r="PHJ324" s="159"/>
      <c r="PHK324" s="159"/>
      <c r="PHL324" s="159"/>
      <c r="PHM324" s="159"/>
      <c r="PHN324" s="159"/>
      <c r="PHO324" s="159"/>
      <c r="PHP324" s="159"/>
      <c r="PHQ324" s="159"/>
      <c r="PHR324" s="159"/>
      <c r="PHS324" s="159"/>
      <c r="PHT324" s="159"/>
      <c r="PHU324" s="159"/>
      <c r="PHV324" s="159"/>
      <c r="PHW324" s="159"/>
      <c r="PHX324" s="159"/>
      <c r="PHY324" s="159"/>
      <c r="PHZ324" s="159"/>
      <c r="PIA324" s="159"/>
      <c r="PIB324" s="159"/>
      <c r="PIC324" s="159"/>
      <c r="PID324" s="159"/>
      <c r="PIE324" s="159"/>
      <c r="PIF324" s="159"/>
      <c r="PIG324" s="159"/>
      <c r="PIH324" s="159"/>
      <c r="PII324" s="159"/>
      <c r="PIJ324" s="159"/>
      <c r="PIK324" s="159"/>
      <c r="PIL324" s="159"/>
      <c r="PIM324" s="159"/>
      <c r="PIN324" s="159"/>
      <c r="PIO324" s="159"/>
      <c r="PIP324" s="159"/>
      <c r="PIQ324" s="159"/>
      <c r="PIR324" s="159"/>
      <c r="PIS324" s="159"/>
      <c r="PIT324" s="159"/>
      <c r="PIU324" s="159"/>
      <c r="PIV324" s="159"/>
      <c r="PIW324" s="159"/>
      <c r="PIX324" s="159"/>
      <c r="PIY324" s="159"/>
      <c r="PIZ324" s="159"/>
      <c r="PJA324" s="159"/>
      <c r="PJB324" s="159"/>
      <c r="PJC324" s="159"/>
      <c r="PJD324" s="159"/>
      <c r="PJE324" s="159"/>
      <c r="PJF324" s="159"/>
      <c r="PJG324" s="159"/>
      <c r="PJH324" s="159"/>
      <c r="PJI324" s="159"/>
      <c r="PJJ324" s="159"/>
      <c r="PJK324" s="159"/>
      <c r="PJL324" s="159"/>
      <c r="PJM324" s="159"/>
      <c r="PJN324" s="159"/>
      <c r="PJO324" s="159"/>
      <c r="PJP324" s="159"/>
      <c r="PJQ324" s="159"/>
      <c r="PJR324" s="159"/>
      <c r="PJS324" s="159"/>
      <c r="PJT324" s="159"/>
      <c r="PJU324" s="159"/>
      <c r="PJV324" s="159"/>
      <c r="PJW324" s="159"/>
      <c r="PJX324" s="159"/>
      <c r="PJY324" s="159"/>
      <c r="PJZ324" s="159"/>
      <c r="PKA324" s="159"/>
      <c r="PKB324" s="159"/>
      <c r="PKC324" s="159"/>
      <c r="PKD324" s="159"/>
      <c r="PKE324" s="159"/>
      <c r="PKF324" s="159"/>
      <c r="PKG324" s="159"/>
      <c r="PKH324" s="159"/>
      <c r="PKI324" s="159"/>
      <c r="PKJ324" s="159"/>
      <c r="PKK324" s="159"/>
      <c r="PKL324" s="159"/>
      <c r="PKM324" s="159"/>
      <c r="PKN324" s="159"/>
      <c r="PKO324" s="159"/>
      <c r="PKP324" s="159"/>
      <c r="PKQ324" s="159"/>
      <c r="PKR324" s="159"/>
      <c r="PKS324" s="159"/>
      <c r="PKT324" s="159"/>
      <c r="PKU324" s="159"/>
      <c r="PKV324" s="159"/>
      <c r="PKW324" s="159"/>
      <c r="PKX324" s="159"/>
      <c r="PKY324" s="159"/>
      <c r="PKZ324" s="159"/>
      <c r="PLA324" s="159"/>
      <c r="PLB324" s="159"/>
      <c r="PLC324" s="159"/>
      <c r="PLD324" s="159"/>
      <c r="PLE324" s="159"/>
      <c r="PLF324" s="159"/>
      <c r="PLG324" s="159"/>
      <c r="PLH324" s="159"/>
      <c r="PLI324" s="159"/>
      <c r="PLJ324" s="159"/>
      <c r="PLK324" s="159"/>
      <c r="PLL324" s="159"/>
      <c r="PLM324" s="159"/>
      <c r="PLN324" s="159"/>
      <c r="PLO324" s="159"/>
      <c r="PLP324" s="159"/>
      <c r="PLQ324" s="159"/>
      <c r="PLR324" s="159"/>
      <c r="PLS324" s="159"/>
      <c r="PLT324" s="159"/>
      <c r="PLU324" s="159"/>
      <c r="PLV324" s="159"/>
      <c r="PLW324" s="159"/>
      <c r="PLX324" s="159"/>
      <c r="PLY324" s="159"/>
      <c r="PLZ324" s="159"/>
      <c r="PMA324" s="159"/>
      <c r="PMB324" s="159"/>
      <c r="PMC324" s="159"/>
      <c r="PMD324" s="159"/>
      <c r="PME324" s="159"/>
      <c r="PMF324" s="159"/>
      <c r="PMG324" s="159"/>
      <c r="PMH324" s="159"/>
      <c r="PMI324" s="159"/>
      <c r="PMJ324" s="159"/>
      <c r="PMK324" s="159"/>
      <c r="PML324" s="159"/>
      <c r="PMM324" s="159"/>
      <c r="PMN324" s="159"/>
      <c r="PMO324" s="159"/>
      <c r="PMP324" s="159"/>
      <c r="PMQ324" s="159"/>
      <c r="PMR324" s="159"/>
      <c r="PMS324" s="159"/>
      <c r="PMT324" s="159"/>
      <c r="PMU324" s="159"/>
      <c r="PMV324" s="159"/>
      <c r="PMW324" s="159"/>
      <c r="PMX324" s="159"/>
      <c r="PMY324" s="159"/>
      <c r="PMZ324" s="159"/>
      <c r="PNA324" s="159"/>
      <c r="PNB324" s="159"/>
      <c r="PNC324" s="159"/>
      <c r="PND324" s="159"/>
      <c r="PNE324" s="159"/>
      <c r="PNF324" s="159"/>
      <c r="PNG324" s="159"/>
      <c r="PNH324" s="159"/>
      <c r="PNI324" s="159"/>
      <c r="PNJ324" s="159"/>
      <c r="PNK324" s="159"/>
      <c r="PNL324" s="159"/>
      <c r="PNM324" s="159"/>
      <c r="PNN324" s="159"/>
      <c r="PNO324" s="159"/>
      <c r="PNP324" s="159"/>
      <c r="PNQ324" s="159"/>
      <c r="PNR324" s="159"/>
      <c r="PNS324" s="159"/>
      <c r="PNT324" s="159"/>
      <c r="PNU324" s="159"/>
      <c r="PNV324" s="159"/>
      <c r="PNW324" s="159"/>
      <c r="PNX324" s="159"/>
      <c r="PNY324" s="159"/>
      <c r="PNZ324" s="159"/>
      <c r="POA324" s="159"/>
      <c r="POB324" s="159"/>
      <c r="POC324" s="159"/>
      <c r="POD324" s="159"/>
      <c r="POE324" s="159"/>
      <c r="POF324" s="159"/>
      <c r="POG324" s="159"/>
      <c r="POH324" s="159"/>
      <c r="POI324" s="159"/>
      <c r="POJ324" s="159"/>
      <c r="POK324" s="159"/>
      <c r="POL324" s="159"/>
      <c r="POM324" s="159"/>
      <c r="PON324" s="159"/>
      <c r="POO324" s="159"/>
      <c r="POP324" s="159"/>
      <c r="POQ324" s="159"/>
      <c r="POR324" s="159"/>
      <c r="POS324" s="159"/>
      <c r="POT324" s="159"/>
      <c r="POU324" s="159"/>
      <c r="POV324" s="159"/>
      <c r="POW324" s="159"/>
      <c r="POX324" s="159"/>
      <c r="POY324" s="159"/>
      <c r="POZ324" s="159"/>
      <c r="PPA324" s="159"/>
      <c r="PPB324" s="159"/>
      <c r="PPC324" s="159"/>
      <c r="PPD324" s="159"/>
      <c r="PPE324" s="159"/>
      <c r="PPF324" s="159"/>
      <c r="PPG324" s="159"/>
      <c r="PPH324" s="159"/>
      <c r="PPI324" s="159"/>
      <c r="PPJ324" s="159"/>
      <c r="PPK324" s="159"/>
      <c r="PPL324" s="159"/>
      <c r="PPM324" s="159"/>
      <c r="PPN324" s="159"/>
      <c r="PPO324" s="159"/>
      <c r="PPP324" s="159"/>
      <c r="PPQ324" s="159"/>
      <c r="PPR324" s="159"/>
      <c r="PPS324" s="159"/>
      <c r="PPT324" s="159"/>
      <c r="PPU324" s="159"/>
      <c r="PPV324" s="159"/>
      <c r="PPW324" s="159"/>
      <c r="PPX324" s="159"/>
      <c r="PPY324" s="159"/>
      <c r="PPZ324" s="159"/>
      <c r="PQA324" s="159"/>
      <c r="PQB324" s="159"/>
      <c r="PQC324" s="159"/>
      <c r="PQD324" s="159"/>
      <c r="PQE324" s="159"/>
      <c r="PQF324" s="159"/>
      <c r="PQG324" s="159"/>
      <c r="PQH324" s="159"/>
      <c r="PQI324" s="159"/>
      <c r="PQJ324" s="159"/>
      <c r="PQK324" s="159"/>
      <c r="PQL324" s="159"/>
      <c r="PQM324" s="159"/>
      <c r="PQN324" s="159"/>
      <c r="PQO324" s="159"/>
      <c r="PQP324" s="159"/>
      <c r="PQQ324" s="159"/>
      <c r="PQR324" s="159"/>
      <c r="PQS324" s="159"/>
      <c r="PQT324" s="159"/>
      <c r="PQU324" s="159"/>
      <c r="PQV324" s="159"/>
      <c r="PQW324" s="159"/>
      <c r="PQX324" s="159"/>
      <c r="PQY324" s="159"/>
      <c r="PQZ324" s="159"/>
      <c r="PRA324" s="159"/>
      <c r="PRB324" s="159"/>
      <c r="PRC324" s="159"/>
      <c r="PRD324" s="159"/>
      <c r="PRE324" s="159"/>
      <c r="PRF324" s="159"/>
      <c r="PRG324" s="159"/>
      <c r="PRH324" s="159"/>
      <c r="PRI324" s="159"/>
      <c r="PRJ324" s="159"/>
      <c r="PRK324" s="159"/>
      <c r="PRL324" s="159"/>
      <c r="PRM324" s="159"/>
      <c r="PRN324" s="159"/>
      <c r="PRO324" s="159"/>
      <c r="PRP324" s="159"/>
      <c r="PRQ324" s="159"/>
      <c r="PRR324" s="159"/>
      <c r="PRS324" s="159"/>
      <c r="PRT324" s="159"/>
      <c r="PRU324" s="159"/>
      <c r="PRV324" s="159"/>
      <c r="PRW324" s="159"/>
      <c r="PRX324" s="159"/>
      <c r="PRY324" s="159"/>
      <c r="PRZ324" s="159"/>
      <c r="PSA324" s="159"/>
      <c r="PSB324" s="159"/>
      <c r="PSC324" s="159"/>
      <c r="PSD324" s="159"/>
      <c r="PSE324" s="159"/>
      <c r="PSF324" s="159"/>
      <c r="PSG324" s="159"/>
      <c r="PSH324" s="159"/>
      <c r="PSI324" s="159"/>
      <c r="PSJ324" s="159"/>
      <c r="PSK324" s="159"/>
      <c r="PSL324" s="159"/>
      <c r="PSM324" s="159"/>
      <c r="PSN324" s="159"/>
      <c r="PSO324" s="159"/>
      <c r="PSP324" s="159"/>
      <c r="PSQ324" s="159"/>
      <c r="PSR324" s="159"/>
      <c r="PSS324" s="159"/>
      <c r="PST324" s="159"/>
      <c r="PSU324" s="159"/>
      <c r="PSV324" s="159"/>
      <c r="PSW324" s="159"/>
      <c r="PSX324" s="159"/>
      <c r="PSY324" s="159"/>
      <c r="PSZ324" s="159"/>
      <c r="PTA324" s="159"/>
      <c r="PTB324" s="159"/>
      <c r="PTC324" s="159"/>
      <c r="PTD324" s="159"/>
      <c r="PTE324" s="159"/>
      <c r="PTF324" s="159"/>
      <c r="PTG324" s="159"/>
      <c r="PTH324" s="159"/>
      <c r="PTI324" s="159"/>
      <c r="PTJ324" s="159"/>
      <c r="PTK324" s="159"/>
      <c r="PTL324" s="159"/>
      <c r="PTM324" s="159"/>
      <c r="PTN324" s="159"/>
      <c r="PTO324" s="159"/>
      <c r="PTP324" s="159"/>
      <c r="PTQ324" s="159"/>
      <c r="PTR324" s="159"/>
      <c r="PTS324" s="159"/>
      <c r="PTT324" s="159"/>
      <c r="PTU324" s="159"/>
      <c r="PTV324" s="159"/>
      <c r="PTW324" s="159"/>
      <c r="PTX324" s="159"/>
      <c r="PTY324" s="159"/>
      <c r="PTZ324" s="159"/>
      <c r="PUA324" s="159"/>
      <c r="PUB324" s="159"/>
      <c r="PUC324" s="159"/>
      <c r="PUD324" s="159"/>
      <c r="PUE324" s="159"/>
      <c r="PUF324" s="159"/>
      <c r="PUG324" s="159"/>
      <c r="PUH324" s="159"/>
      <c r="PUI324" s="159"/>
      <c r="PUJ324" s="159"/>
      <c r="PUK324" s="159"/>
      <c r="PUL324" s="159"/>
      <c r="PUM324" s="159"/>
      <c r="PUN324" s="159"/>
      <c r="PUO324" s="159"/>
      <c r="PUP324" s="159"/>
      <c r="PUQ324" s="159"/>
      <c r="PUR324" s="159"/>
      <c r="PUS324" s="159"/>
      <c r="PUT324" s="159"/>
      <c r="PUU324" s="159"/>
      <c r="PUV324" s="159"/>
      <c r="PUW324" s="159"/>
      <c r="PUX324" s="159"/>
      <c r="PUY324" s="159"/>
      <c r="PUZ324" s="159"/>
      <c r="PVA324" s="159"/>
      <c r="PVB324" s="159"/>
      <c r="PVC324" s="159"/>
      <c r="PVD324" s="159"/>
      <c r="PVE324" s="159"/>
      <c r="PVF324" s="159"/>
      <c r="PVG324" s="159"/>
      <c r="PVH324" s="159"/>
      <c r="PVI324" s="159"/>
      <c r="PVJ324" s="159"/>
      <c r="PVK324" s="159"/>
      <c r="PVL324" s="159"/>
      <c r="PVM324" s="159"/>
      <c r="PVN324" s="159"/>
      <c r="PVO324" s="159"/>
      <c r="PVP324" s="159"/>
      <c r="PVQ324" s="159"/>
      <c r="PVR324" s="159"/>
      <c r="PVS324" s="159"/>
      <c r="PVT324" s="159"/>
      <c r="PVU324" s="159"/>
      <c r="PVV324" s="159"/>
      <c r="PVW324" s="159"/>
      <c r="PVX324" s="159"/>
      <c r="PVY324" s="159"/>
      <c r="PVZ324" s="159"/>
      <c r="PWA324" s="159"/>
      <c r="PWB324" s="159"/>
      <c r="PWC324" s="159"/>
      <c r="PWD324" s="159"/>
      <c r="PWE324" s="159"/>
      <c r="PWF324" s="159"/>
      <c r="PWG324" s="159"/>
      <c r="PWH324" s="159"/>
      <c r="PWI324" s="159"/>
      <c r="PWJ324" s="159"/>
      <c r="PWK324" s="159"/>
      <c r="PWL324" s="159"/>
      <c r="PWM324" s="159"/>
      <c r="PWN324" s="159"/>
      <c r="PWO324" s="159"/>
      <c r="PWP324" s="159"/>
      <c r="PWQ324" s="159"/>
      <c r="PWR324" s="159"/>
      <c r="PWS324" s="159"/>
      <c r="PWT324" s="159"/>
      <c r="PWU324" s="159"/>
      <c r="PWV324" s="159"/>
      <c r="PWW324" s="159"/>
      <c r="PWX324" s="159"/>
      <c r="PWY324" s="159"/>
      <c r="PWZ324" s="159"/>
      <c r="PXA324" s="159"/>
      <c r="PXB324" s="159"/>
      <c r="PXC324" s="159"/>
      <c r="PXD324" s="159"/>
      <c r="PXE324" s="159"/>
      <c r="PXF324" s="159"/>
      <c r="PXG324" s="159"/>
      <c r="PXH324" s="159"/>
      <c r="PXI324" s="159"/>
      <c r="PXJ324" s="159"/>
      <c r="PXK324" s="159"/>
      <c r="PXL324" s="159"/>
      <c r="PXM324" s="159"/>
      <c r="PXN324" s="159"/>
      <c r="PXO324" s="159"/>
      <c r="PXP324" s="159"/>
      <c r="PXQ324" s="159"/>
      <c r="PXR324" s="159"/>
      <c r="PXS324" s="159"/>
      <c r="PXT324" s="159"/>
      <c r="PXU324" s="159"/>
      <c r="PXV324" s="159"/>
      <c r="PXW324" s="159"/>
      <c r="PXX324" s="159"/>
      <c r="PXY324" s="159"/>
      <c r="PXZ324" s="159"/>
      <c r="PYA324" s="159"/>
      <c r="PYB324" s="159"/>
      <c r="PYC324" s="159"/>
      <c r="PYD324" s="159"/>
      <c r="PYE324" s="159"/>
      <c r="PYF324" s="159"/>
      <c r="PYG324" s="159"/>
      <c r="PYH324" s="159"/>
      <c r="PYI324" s="159"/>
      <c r="PYJ324" s="159"/>
      <c r="PYK324" s="159"/>
      <c r="PYL324" s="159"/>
      <c r="PYM324" s="159"/>
      <c r="PYN324" s="159"/>
      <c r="PYO324" s="159"/>
      <c r="PYP324" s="159"/>
      <c r="PYQ324" s="159"/>
      <c r="PYR324" s="159"/>
      <c r="PYS324" s="159"/>
      <c r="PYT324" s="159"/>
      <c r="PYU324" s="159"/>
      <c r="PYV324" s="159"/>
      <c r="PYW324" s="159"/>
      <c r="PYX324" s="159"/>
      <c r="PYY324" s="159"/>
      <c r="PYZ324" s="159"/>
      <c r="PZA324" s="159"/>
      <c r="PZB324" s="159"/>
      <c r="PZC324" s="159"/>
      <c r="PZD324" s="159"/>
      <c r="PZE324" s="159"/>
      <c r="PZF324" s="159"/>
      <c r="PZG324" s="159"/>
      <c r="PZH324" s="159"/>
      <c r="PZI324" s="159"/>
      <c r="PZJ324" s="159"/>
      <c r="PZK324" s="159"/>
      <c r="PZL324" s="159"/>
      <c r="PZM324" s="159"/>
      <c r="PZN324" s="159"/>
      <c r="PZO324" s="159"/>
      <c r="PZP324" s="159"/>
      <c r="PZQ324" s="159"/>
      <c r="PZR324" s="159"/>
      <c r="PZS324" s="159"/>
      <c r="PZT324" s="159"/>
      <c r="PZU324" s="159"/>
      <c r="PZV324" s="159"/>
      <c r="PZW324" s="159"/>
      <c r="PZX324" s="159"/>
      <c r="PZY324" s="159"/>
      <c r="PZZ324" s="159"/>
      <c r="QAA324" s="159"/>
      <c r="QAB324" s="159"/>
      <c r="QAC324" s="159"/>
      <c r="QAD324" s="159"/>
      <c r="QAE324" s="159"/>
      <c r="QAF324" s="159"/>
      <c r="QAG324" s="159"/>
      <c r="QAH324" s="159"/>
      <c r="QAI324" s="159"/>
      <c r="QAJ324" s="159"/>
      <c r="QAK324" s="159"/>
      <c r="QAL324" s="159"/>
      <c r="QAM324" s="159"/>
      <c r="QAN324" s="159"/>
      <c r="QAO324" s="159"/>
      <c r="QAP324" s="159"/>
      <c r="QAQ324" s="159"/>
      <c r="QAR324" s="159"/>
      <c r="QAS324" s="159"/>
      <c r="QAT324" s="159"/>
      <c r="QAU324" s="159"/>
      <c r="QAV324" s="159"/>
      <c r="QAW324" s="159"/>
      <c r="QAX324" s="159"/>
      <c r="QAY324" s="159"/>
      <c r="QAZ324" s="159"/>
      <c r="QBA324" s="159"/>
      <c r="QBB324" s="159"/>
      <c r="QBC324" s="159"/>
      <c r="QBD324" s="159"/>
      <c r="QBE324" s="159"/>
      <c r="QBF324" s="159"/>
      <c r="QBG324" s="159"/>
      <c r="QBH324" s="159"/>
      <c r="QBI324" s="159"/>
      <c r="QBJ324" s="159"/>
      <c r="QBK324" s="159"/>
      <c r="QBL324" s="159"/>
      <c r="QBM324" s="159"/>
      <c r="QBN324" s="159"/>
      <c r="QBO324" s="159"/>
      <c r="QBP324" s="159"/>
      <c r="QBQ324" s="159"/>
      <c r="QBR324" s="159"/>
      <c r="QBS324" s="159"/>
      <c r="QBT324" s="159"/>
      <c r="QBU324" s="159"/>
      <c r="QBV324" s="159"/>
      <c r="QBW324" s="159"/>
      <c r="QBX324" s="159"/>
      <c r="QBY324" s="159"/>
      <c r="QBZ324" s="159"/>
      <c r="QCA324" s="159"/>
      <c r="QCB324" s="159"/>
      <c r="QCC324" s="159"/>
      <c r="QCD324" s="159"/>
      <c r="QCE324" s="159"/>
      <c r="QCF324" s="159"/>
      <c r="QCG324" s="159"/>
      <c r="QCH324" s="159"/>
      <c r="QCI324" s="159"/>
      <c r="QCJ324" s="159"/>
      <c r="QCK324" s="159"/>
      <c r="QCL324" s="159"/>
      <c r="QCM324" s="159"/>
      <c r="QCN324" s="159"/>
      <c r="QCO324" s="159"/>
      <c r="QCP324" s="159"/>
      <c r="QCQ324" s="159"/>
      <c r="QCR324" s="159"/>
      <c r="QCS324" s="159"/>
      <c r="QCT324" s="159"/>
      <c r="QCU324" s="159"/>
      <c r="QCV324" s="159"/>
      <c r="QCW324" s="159"/>
      <c r="QCX324" s="159"/>
      <c r="QCY324" s="159"/>
      <c r="QCZ324" s="159"/>
      <c r="QDA324" s="159"/>
      <c r="QDB324" s="159"/>
      <c r="QDC324" s="159"/>
      <c r="QDD324" s="159"/>
      <c r="QDE324" s="159"/>
      <c r="QDF324" s="159"/>
      <c r="QDG324" s="159"/>
      <c r="QDH324" s="159"/>
      <c r="QDI324" s="159"/>
      <c r="QDJ324" s="159"/>
      <c r="QDK324" s="159"/>
      <c r="QDL324" s="159"/>
      <c r="QDM324" s="159"/>
      <c r="QDN324" s="159"/>
      <c r="QDO324" s="159"/>
      <c r="QDP324" s="159"/>
      <c r="QDQ324" s="159"/>
      <c r="QDR324" s="159"/>
      <c r="QDS324" s="159"/>
      <c r="QDT324" s="159"/>
      <c r="QDU324" s="159"/>
      <c r="QDV324" s="159"/>
      <c r="QDW324" s="159"/>
      <c r="QDX324" s="159"/>
      <c r="QDY324" s="159"/>
      <c r="QDZ324" s="159"/>
      <c r="QEA324" s="159"/>
      <c r="QEB324" s="159"/>
      <c r="QEC324" s="159"/>
      <c r="QED324" s="159"/>
      <c r="QEE324" s="159"/>
      <c r="QEF324" s="159"/>
      <c r="QEG324" s="159"/>
      <c r="QEH324" s="159"/>
      <c r="QEI324" s="159"/>
      <c r="QEJ324" s="159"/>
      <c r="QEK324" s="159"/>
      <c r="QEL324" s="159"/>
      <c r="QEM324" s="159"/>
      <c r="QEN324" s="159"/>
      <c r="QEO324" s="159"/>
      <c r="QEP324" s="159"/>
      <c r="QEQ324" s="159"/>
      <c r="QER324" s="159"/>
      <c r="QES324" s="159"/>
      <c r="QET324" s="159"/>
      <c r="QEU324" s="159"/>
      <c r="QEV324" s="159"/>
      <c r="QEW324" s="159"/>
      <c r="QEX324" s="159"/>
      <c r="QEY324" s="159"/>
      <c r="QEZ324" s="159"/>
      <c r="QFA324" s="159"/>
      <c r="QFB324" s="159"/>
      <c r="QFC324" s="159"/>
      <c r="QFD324" s="159"/>
      <c r="QFE324" s="159"/>
      <c r="QFF324" s="159"/>
      <c r="QFG324" s="159"/>
      <c r="QFH324" s="159"/>
      <c r="QFI324" s="159"/>
      <c r="QFJ324" s="159"/>
      <c r="QFK324" s="159"/>
      <c r="QFL324" s="159"/>
      <c r="QFM324" s="159"/>
      <c r="QFN324" s="159"/>
      <c r="QFO324" s="159"/>
      <c r="QFP324" s="159"/>
      <c r="QFQ324" s="159"/>
      <c r="QFR324" s="159"/>
      <c r="QFS324" s="159"/>
      <c r="QFT324" s="159"/>
      <c r="QFU324" s="159"/>
      <c r="QFV324" s="159"/>
      <c r="QFW324" s="159"/>
      <c r="QFX324" s="159"/>
      <c r="QFY324" s="159"/>
      <c r="QFZ324" s="159"/>
      <c r="QGA324" s="159"/>
      <c r="QGB324" s="159"/>
      <c r="QGC324" s="159"/>
      <c r="QGD324" s="159"/>
      <c r="QGE324" s="159"/>
      <c r="QGF324" s="159"/>
      <c r="QGG324" s="159"/>
      <c r="QGH324" s="159"/>
      <c r="QGI324" s="159"/>
      <c r="QGJ324" s="159"/>
      <c r="QGK324" s="159"/>
      <c r="QGL324" s="159"/>
      <c r="QGM324" s="159"/>
      <c r="QGN324" s="159"/>
      <c r="QGO324" s="159"/>
      <c r="QGP324" s="159"/>
      <c r="QGQ324" s="159"/>
      <c r="QGR324" s="159"/>
      <c r="QGS324" s="159"/>
      <c r="QGT324" s="159"/>
      <c r="QGU324" s="159"/>
      <c r="QGV324" s="159"/>
      <c r="QGW324" s="159"/>
      <c r="QGX324" s="159"/>
      <c r="QGY324" s="159"/>
      <c r="QGZ324" s="159"/>
      <c r="QHA324" s="159"/>
      <c r="QHB324" s="159"/>
      <c r="QHC324" s="159"/>
      <c r="QHD324" s="159"/>
      <c r="QHE324" s="159"/>
      <c r="QHF324" s="159"/>
      <c r="QHG324" s="159"/>
      <c r="QHH324" s="159"/>
      <c r="QHI324" s="159"/>
      <c r="QHJ324" s="159"/>
      <c r="QHK324" s="159"/>
      <c r="QHL324" s="159"/>
      <c r="QHM324" s="159"/>
      <c r="QHN324" s="159"/>
      <c r="QHO324" s="159"/>
      <c r="QHP324" s="159"/>
      <c r="QHQ324" s="159"/>
      <c r="QHR324" s="159"/>
      <c r="QHS324" s="159"/>
      <c r="QHT324" s="159"/>
      <c r="QHU324" s="159"/>
      <c r="QHV324" s="159"/>
      <c r="QHW324" s="159"/>
      <c r="QHX324" s="159"/>
      <c r="QHY324" s="159"/>
      <c r="QHZ324" s="159"/>
      <c r="QIA324" s="159"/>
      <c r="QIB324" s="159"/>
      <c r="QIC324" s="159"/>
      <c r="QID324" s="159"/>
      <c r="QIE324" s="159"/>
      <c r="QIF324" s="159"/>
      <c r="QIG324" s="159"/>
      <c r="QIH324" s="159"/>
      <c r="QII324" s="159"/>
      <c r="QIJ324" s="159"/>
      <c r="QIK324" s="159"/>
      <c r="QIL324" s="159"/>
      <c r="QIM324" s="159"/>
      <c r="QIN324" s="159"/>
      <c r="QIO324" s="159"/>
      <c r="QIP324" s="159"/>
      <c r="QIQ324" s="159"/>
      <c r="QIR324" s="159"/>
      <c r="QIS324" s="159"/>
      <c r="QIT324" s="159"/>
      <c r="QIU324" s="159"/>
      <c r="QIV324" s="159"/>
      <c r="QIW324" s="159"/>
      <c r="QIX324" s="159"/>
      <c r="QIY324" s="159"/>
      <c r="QIZ324" s="159"/>
      <c r="QJA324" s="159"/>
      <c r="QJB324" s="159"/>
      <c r="QJC324" s="159"/>
      <c r="QJD324" s="159"/>
      <c r="QJE324" s="159"/>
      <c r="QJF324" s="159"/>
      <c r="QJG324" s="159"/>
      <c r="QJH324" s="159"/>
      <c r="QJI324" s="159"/>
      <c r="QJJ324" s="159"/>
      <c r="QJK324" s="159"/>
      <c r="QJL324" s="159"/>
      <c r="QJM324" s="159"/>
      <c r="QJN324" s="159"/>
      <c r="QJO324" s="159"/>
      <c r="QJP324" s="159"/>
      <c r="QJQ324" s="159"/>
      <c r="QJR324" s="159"/>
      <c r="QJS324" s="159"/>
      <c r="QJT324" s="159"/>
      <c r="QJU324" s="159"/>
      <c r="QJV324" s="159"/>
      <c r="QJW324" s="159"/>
      <c r="QJX324" s="159"/>
      <c r="QJY324" s="159"/>
      <c r="QJZ324" s="159"/>
      <c r="QKA324" s="159"/>
      <c r="QKB324" s="159"/>
      <c r="QKC324" s="159"/>
      <c r="QKD324" s="159"/>
      <c r="QKE324" s="159"/>
      <c r="QKF324" s="159"/>
      <c r="QKG324" s="159"/>
      <c r="QKH324" s="159"/>
      <c r="QKI324" s="159"/>
      <c r="QKJ324" s="159"/>
      <c r="QKK324" s="159"/>
      <c r="QKL324" s="159"/>
      <c r="QKM324" s="159"/>
      <c r="QKN324" s="159"/>
      <c r="QKO324" s="159"/>
      <c r="QKP324" s="159"/>
      <c r="QKQ324" s="159"/>
      <c r="QKR324" s="159"/>
      <c r="QKS324" s="159"/>
      <c r="QKT324" s="159"/>
      <c r="QKU324" s="159"/>
      <c r="QKV324" s="159"/>
      <c r="QKW324" s="159"/>
      <c r="QKX324" s="159"/>
      <c r="QKY324" s="159"/>
      <c r="QKZ324" s="159"/>
      <c r="QLA324" s="159"/>
      <c r="QLB324" s="159"/>
      <c r="QLC324" s="159"/>
      <c r="QLD324" s="159"/>
      <c r="QLE324" s="159"/>
      <c r="QLF324" s="159"/>
      <c r="QLG324" s="159"/>
      <c r="QLH324" s="159"/>
      <c r="QLI324" s="159"/>
      <c r="QLJ324" s="159"/>
      <c r="QLK324" s="159"/>
      <c r="QLL324" s="159"/>
      <c r="QLM324" s="159"/>
      <c r="QLN324" s="159"/>
      <c r="QLO324" s="159"/>
      <c r="QLP324" s="159"/>
      <c r="QLQ324" s="159"/>
      <c r="QLR324" s="159"/>
      <c r="QLS324" s="159"/>
      <c r="QLT324" s="159"/>
      <c r="QLU324" s="159"/>
      <c r="QLV324" s="159"/>
      <c r="QLW324" s="159"/>
      <c r="QLX324" s="159"/>
      <c r="QLY324" s="159"/>
      <c r="QLZ324" s="159"/>
      <c r="QMA324" s="159"/>
      <c r="QMB324" s="159"/>
      <c r="QMC324" s="159"/>
      <c r="QMD324" s="159"/>
      <c r="QME324" s="159"/>
      <c r="QMF324" s="159"/>
      <c r="QMG324" s="159"/>
      <c r="QMH324" s="159"/>
      <c r="QMI324" s="159"/>
      <c r="QMJ324" s="159"/>
      <c r="QMK324" s="159"/>
      <c r="QML324" s="159"/>
      <c r="QMM324" s="159"/>
      <c r="QMN324" s="159"/>
      <c r="QMO324" s="159"/>
      <c r="QMP324" s="159"/>
      <c r="QMQ324" s="159"/>
      <c r="QMR324" s="159"/>
      <c r="QMS324" s="159"/>
      <c r="QMT324" s="159"/>
      <c r="QMU324" s="159"/>
      <c r="QMV324" s="159"/>
      <c r="QMW324" s="159"/>
      <c r="QMX324" s="159"/>
      <c r="QMY324" s="159"/>
      <c r="QMZ324" s="159"/>
      <c r="QNA324" s="159"/>
      <c r="QNB324" s="159"/>
      <c r="QNC324" s="159"/>
      <c r="QND324" s="159"/>
      <c r="QNE324" s="159"/>
      <c r="QNF324" s="159"/>
      <c r="QNG324" s="159"/>
      <c r="QNH324" s="159"/>
      <c r="QNI324" s="159"/>
      <c r="QNJ324" s="159"/>
      <c r="QNK324" s="159"/>
      <c r="QNL324" s="159"/>
      <c r="QNM324" s="159"/>
      <c r="QNN324" s="159"/>
      <c r="QNO324" s="159"/>
      <c r="QNP324" s="159"/>
      <c r="QNQ324" s="159"/>
      <c r="QNR324" s="159"/>
      <c r="QNS324" s="159"/>
      <c r="QNT324" s="159"/>
      <c r="QNU324" s="159"/>
      <c r="QNV324" s="159"/>
      <c r="QNW324" s="159"/>
      <c r="QNX324" s="159"/>
      <c r="QNY324" s="159"/>
      <c r="QNZ324" s="159"/>
      <c r="QOA324" s="159"/>
      <c r="QOB324" s="159"/>
      <c r="QOC324" s="159"/>
      <c r="QOD324" s="159"/>
      <c r="QOE324" s="159"/>
      <c r="QOF324" s="159"/>
      <c r="QOG324" s="159"/>
      <c r="QOH324" s="159"/>
      <c r="QOI324" s="159"/>
      <c r="QOJ324" s="159"/>
      <c r="QOK324" s="159"/>
      <c r="QOL324" s="159"/>
      <c r="QOM324" s="159"/>
      <c r="QON324" s="159"/>
      <c r="QOO324" s="159"/>
      <c r="QOP324" s="159"/>
      <c r="QOQ324" s="159"/>
      <c r="QOR324" s="159"/>
      <c r="QOS324" s="159"/>
      <c r="QOT324" s="159"/>
      <c r="QOU324" s="159"/>
      <c r="QOV324" s="159"/>
      <c r="QOW324" s="159"/>
      <c r="QOX324" s="159"/>
      <c r="QOY324" s="159"/>
      <c r="QOZ324" s="159"/>
      <c r="QPA324" s="159"/>
      <c r="QPB324" s="159"/>
      <c r="QPC324" s="159"/>
      <c r="QPD324" s="159"/>
      <c r="QPE324" s="159"/>
      <c r="QPF324" s="159"/>
      <c r="QPG324" s="159"/>
      <c r="QPH324" s="159"/>
      <c r="QPI324" s="159"/>
      <c r="QPJ324" s="159"/>
      <c r="QPK324" s="159"/>
      <c r="QPL324" s="159"/>
      <c r="QPM324" s="159"/>
      <c r="QPN324" s="159"/>
      <c r="QPO324" s="159"/>
      <c r="QPP324" s="159"/>
      <c r="QPQ324" s="159"/>
      <c r="QPR324" s="159"/>
      <c r="QPS324" s="159"/>
      <c r="QPT324" s="159"/>
      <c r="QPU324" s="159"/>
      <c r="QPV324" s="159"/>
      <c r="QPW324" s="159"/>
      <c r="QPX324" s="159"/>
      <c r="QPY324" s="159"/>
      <c r="QPZ324" s="159"/>
      <c r="QQA324" s="159"/>
      <c r="QQB324" s="159"/>
      <c r="QQC324" s="159"/>
      <c r="QQD324" s="159"/>
      <c r="QQE324" s="159"/>
      <c r="QQF324" s="159"/>
      <c r="QQG324" s="159"/>
      <c r="QQH324" s="159"/>
      <c r="QQI324" s="159"/>
      <c r="QQJ324" s="159"/>
      <c r="QQK324" s="159"/>
      <c r="QQL324" s="159"/>
      <c r="QQM324" s="159"/>
      <c r="QQN324" s="159"/>
      <c r="QQO324" s="159"/>
      <c r="QQP324" s="159"/>
      <c r="QQQ324" s="159"/>
      <c r="QQR324" s="159"/>
      <c r="QQS324" s="159"/>
      <c r="QQT324" s="159"/>
      <c r="QQU324" s="159"/>
      <c r="QQV324" s="159"/>
      <c r="QQW324" s="159"/>
      <c r="QQX324" s="159"/>
      <c r="QQY324" s="159"/>
      <c r="QQZ324" s="159"/>
      <c r="QRA324" s="159"/>
      <c r="QRB324" s="159"/>
      <c r="QRC324" s="159"/>
      <c r="QRD324" s="159"/>
      <c r="QRE324" s="159"/>
      <c r="QRF324" s="159"/>
      <c r="QRG324" s="159"/>
      <c r="QRH324" s="159"/>
      <c r="QRI324" s="159"/>
      <c r="QRJ324" s="159"/>
      <c r="QRK324" s="159"/>
      <c r="QRL324" s="159"/>
      <c r="QRM324" s="159"/>
      <c r="QRN324" s="159"/>
      <c r="QRO324" s="159"/>
      <c r="QRP324" s="159"/>
      <c r="QRQ324" s="159"/>
      <c r="QRR324" s="159"/>
      <c r="QRS324" s="159"/>
      <c r="QRT324" s="159"/>
      <c r="QRU324" s="159"/>
      <c r="QRV324" s="159"/>
      <c r="QRW324" s="159"/>
      <c r="QRX324" s="159"/>
      <c r="QRY324" s="159"/>
      <c r="QRZ324" s="159"/>
      <c r="QSA324" s="159"/>
      <c r="QSB324" s="159"/>
      <c r="QSC324" s="159"/>
      <c r="QSD324" s="159"/>
      <c r="QSE324" s="159"/>
      <c r="QSF324" s="159"/>
      <c r="QSG324" s="159"/>
      <c r="QSH324" s="159"/>
      <c r="QSI324" s="159"/>
      <c r="QSJ324" s="159"/>
      <c r="QSK324" s="159"/>
      <c r="QSL324" s="159"/>
      <c r="QSM324" s="159"/>
      <c r="QSN324" s="159"/>
      <c r="QSO324" s="159"/>
      <c r="QSP324" s="159"/>
      <c r="QSQ324" s="159"/>
      <c r="QSR324" s="159"/>
      <c r="QSS324" s="159"/>
      <c r="QST324" s="159"/>
      <c r="QSU324" s="159"/>
      <c r="QSV324" s="159"/>
      <c r="QSW324" s="159"/>
      <c r="QSX324" s="159"/>
      <c r="QSY324" s="159"/>
      <c r="QSZ324" s="159"/>
      <c r="QTA324" s="159"/>
      <c r="QTB324" s="159"/>
      <c r="QTC324" s="159"/>
      <c r="QTD324" s="159"/>
      <c r="QTE324" s="159"/>
      <c r="QTF324" s="159"/>
      <c r="QTG324" s="159"/>
      <c r="QTH324" s="159"/>
      <c r="QTI324" s="159"/>
      <c r="QTJ324" s="159"/>
      <c r="QTK324" s="159"/>
      <c r="QTL324" s="159"/>
      <c r="QTM324" s="159"/>
      <c r="QTN324" s="159"/>
      <c r="QTO324" s="159"/>
      <c r="QTP324" s="159"/>
      <c r="QTQ324" s="159"/>
      <c r="QTR324" s="159"/>
      <c r="QTS324" s="159"/>
      <c r="QTT324" s="159"/>
      <c r="QTU324" s="159"/>
      <c r="QTV324" s="159"/>
      <c r="QTW324" s="159"/>
      <c r="QTX324" s="159"/>
      <c r="QTY324" s="159"/>
      <c r="QTZ324" s="159"/>
      <c r="QUA324" s="159"/>
      <c r="QUB324" s="159"/>
      <c r="QUC324" s="159"/>
      <c r="QUD324" s="159"/>
      <c r="QUE324" s="159"/>
      <c r="QUF324" s="159"/>
      <c r="QUG324" s="159"/>
      <c r="QUH324" s="159"/>
      <c r="QUI324" s="159"/>
      <c r="QUJ324" s="159"/>
      <c r="QUK324" s="159"/>
      <c r="QUL324" s="159"/>
      <c r="QUM324" s="159"/>
      <c r="QUN324" s="159"/>
      <c r="QUO324" s="159"/>
      <c r="QUP324" s="159"/>
      <c r="QUQ324" s="159"/>
      <c r="QUR324" s="159"/>
      <c r="QUS324" s="159"/>
      <c r="QUT324" s="159"/>
      <c r="QUU324" s="159"/>
      <c r="QUV324" s="159"/>
      <c r="QUW324" s="159"/>
      <c r="QUX324" s="159"/>
      <c r="QUY324" s="159"/>
      <c r="QUZ324" s="159"/>
      <c r="QVA324" s="159"/>
      <c r="QVB324" s="159"/>
      <c r="QVC324" s="159"/>
      <c r="QVD324" s="159"/>
      <c r="QVE324" s="159"/>
      <c r="QVF324" s="159"/>
      <c r="QVG324" s="159"/>
      <c r="QVH324" s="159"/>
      <c r="QVI324" s="159"/>
      <c r="QVJ324" s="159"/>
      <c r="QVK324" s="159"/>
      <c r="QVL324" s="159"/>
      <c r="QVM324" s="159"/>
      <c r="QVN324" s="159"/>
      <c r="QVO324" s="159"/>
      <c r="QVP324" s="159"/>
      <c r="QVQ324" s="159"/>
      <c r="QVR324" s="159"/>
      <c r="QVS324" s="159"/>
      <c r="QVT324" s="159"/>
      <c r="QVU324" s="159"/>
      <c r="QVV324" s="159"/>
      <c r="QVW324" s="159"/>
      <c r="QVX324" s="159"/>
      <c r="QVY324" s="159"/>
      <c r="QVZ324" s="159"/>
      <c r="QWA324" s="159"/>
      <c r="QWB324" s="159"/>
      <c r="QWC324" s="159"/>
      <c r="QWD324" s="159"/>
      <c r="QWE324" s="159"/>
      <c r="QWF324" s="159"/>
      <c r="QWG324" s="159"/>
      <c r="QWH324" s="159"/>
      <c r="QWI324" s="159"/>
      <c r="QWJ324" s="159"/>
      <c r="QWK324" s="159"/>
      <c r="QWL324" s="159"/>
      <c r="QWM324" s="159"/>
      <c r="QWN324" s="159"/>
      <c r="QWO324" s="159"/>
      <c r="QWP324" s="159"/>
      <c r="QWQ324" s="159"/>
      <c r="QWR324" s="159"/>
      <c r="QWS324" s="159"/>
      <c r="QWT324" s="159"/>
      <c r="QWU324" s="159"/>
      <c r="QWV324" s="159"/>
      <c r="QWW324" s="159"/>
      <c r="QWX324" s="159"/>
      <c r="QWY324" s="159"/>
      <c r="QWZ324" s="159"/>
      <c r="QXA324" s="159"/>
      <c r="QXB324" s="159"/>
      <c r="QXC324" s="159"/>
      <c r="QXD324" s="159"/>
      <c r="QXE324" s="159"/>
      <c r="QXF324" s="159"/>
      <c r="QXG324" s="159"/>
      <c r="QXH324" s="159"/>
      <c r="QXI324" s="159"/>
      <c r="QXJ324" s="159"/>
      <c r="QXK324" s="159"/>
      <c r="QXL324" s="159"/>
      <c r="QXM324" s="159"/>
      <c r="QXN324" s="159"/>
      <c r="QXO324" s="159"/>
      <c r="QXP324" s="159"/>
      <c r="QXQ324" s="159"/>
      <c r="QXR324" s="159"/>
      <c r="QXS324" s="159"/>
      <c r="QXT324" s="159"/>
      <c r="QXU324" s="159"/>
      <c r="QXV324" s="159"/>
      <c r="QXW324" s="159"/>
      <c r="QXX324" s="159"/>
      <c r="QXY324" s="159"/>
      <c r="QXZ324" s="159"/>
      <c r="QYA324" s="159"/>
      <c r="QYB324" s="159"/>
      <c r="QYC324" s="159"/>
      <c r="QYD324" s="159"/>
      <c r="QYE324" s="159"/>
      <c r="QYF324" s="159"/>
      <c r="QYG324" s="159"/>
      <c r="QYH324" s="159"/>
      <c r="QYI324" s="159"/>
      <c r="QYJ324" s="159"/>
      <c r="QYK324" s="159"/>
      <c r="QYL324" s="159"/>
      <c r="QYM324" s="159"/>
      <c r="QYN324" s="159"/>
      <c r="QYO324" s="159"/>
      <c r="QYP324" s="159"/>
      <c r="QYQ324" s="159"/>
      <c r="QYR324" s="159"/>
      <c r="QYS324" s="159"/>
      <c r="QYT324" s="159"/>
      <c r="QYU324" s="159"/>
      <c r="QYV324" s="159"/>
      <c r="QYW324" s="159"/>
      <c r="QYX324" s="159"/>
      <c r="QYY324" s="159"/>
      <c r="QYZ324" s="159"/>
      <c r="QZA324" s="159"/>
      <c r="QZB324" s="159"/>
      <c r="QZC324" s="159"/>
      <c r="QZD324" s="159"/>
      <c r="QZE324" s="159"/>
      <c r="QZF324" s="159"/>
      <c r="QZG324" s="159"/>
      <c r="QZH324" s="159"/>
      <c r="QZI324" s="159"/>
      <c r="QZJ324" s="159"/>
      <c r="QZK324" s="159"/>
      <c r="QZL324" s="159"/>
      <c r="QZM324" s="159"/>
      <c r="QZN324" s="159"/>
      <c r="QZO324" s="159"/>
      <c r="QZP324" s="159"/>
      <c r="QZQ324" s="159"/>
      <c r="QZR324" s="159"/>
      <c r="QZS324" s="159"/>
      <c r="QZT324" s="159"/>
      <c r="QZU324" s="159"/>
      <c r="QZV324" s="159"/>
      <c r="QZW324" s="159"/>
      <c r="QZX324" s="159"/>
      <c r="QZY324" s="159"/>
      <c r="QZZ324" s="159"/>
      <c r="RAA324" s="159"/>
      <c r="RAB324" s="159"/>
      <c r="RAC324" s="159"/>
      <c r="RAD324" s="159"/>
      <c r="RAE324" s="159"/>
      <c r="RAF324" s="159"/>
      <c r="RAG324" s="159"/>
      <c r="RAH324" s="159"/>
      <c r="RAI324" s="159"/>
      <c r="RAJ324" s="159"/>
      <c r="RAK324" s="159"/>
      <c r="RAL324" s="159"/>
      <c r="RAM324" s="159"/>
      <c r="RAN324" s="159"/>
      <c r="RAO324" s="159"/>
      <c r="RAP324" s="159"/>
      <c r="RAQ324" s="159"/>
      <c r="RAR324" s="159"/>
      <c r="RAS324" s="159"/>
      <c r="RAT324" s="159"/>
      <c r="RAU324" s="159"/>
      <c r="RAV324" s="159"/>
      <c r="RAW324" s="159"/>
      <c r="RAX324" s="159"/>
      <c r="RAY324" s="159"/>
      <c r="RAZ324" s="159"/>
      <c r="RBA324" s="159"/>
      <c r="RBB324" s="159"/>
      <c r="RBC324" s="159"/>
      <c r="RBD324" s="159"/>
      <c r="RBE324" s="159"/>
      <c r="RBF324" s="159"/>
      <c r="RBG324" s="159"/>
      <c r="RBH324" s="159"/>
      <c r="RBI324" s="159"/>
      <c r="RBJ324" s="159"/>
      <c r="RBK324" s="159"/>
      <c r="RBL324" s="159"/>
      <c r="RBM324" s="159"/>
      <c r="RBN324" s="159"/>
      <c r="RBO324" s="159"/>
      <c r="RBP324" s="159"/>
      <c r="RBQ324" s="159"/>
      <c r="RBR324" s="159"/>
      <c r="RBS324" s="159"/>
      <c r="RBT324" s="159"/>
      <c r="RBU324" s="159"/>
      <c r="RBV324" s="159"/>
      <c r="RBW324" s="159"/>
      <c r="RBX324" s="159"/>
      <c r="RBY324" s="159"/>
      <c r="RBZ324" s="159"/>
      <c r="RCA324" s="159"/>
      <c r="RCB324" s="159"/>
      <c r="RCC324" s="159"/>
      <c r="RCD324" s="159"/>
      <c r="RCE324" s="159"/>
      <c r="RCF324" s="159"/>
      <c r="RCG324" s="159"/>
      <c r="RCH324" s="159"/>
      <c r="RCI324" s="159"/>
      <c r="RCJ324" s="159"/>
      <c r="RCK324" s="159"/>
      <c r="RCL324" s="159"/>
      <c r="RCM324" s="159"/>
      <c r="RCN324" s="159"/>
      <c r="RCO324" s="159"/>
      <c r="RCP324" s="159"/>
      <c r="RCQ324" s="159"/>
      <c r="RCR324" s="159"/>
      <c r="RCS324" s="159"/>
      <c r="RCT324" s="159"/>
      <c r="RCU324" s="159"/>
      <c r="RCV324" s="159"/>
      <c r="RCW324" s="159"/>
      <c r="RCX324" s="159"/>
      <c r="RCY324" s="159"/>
      <c r="RCZ324" s="159"/>
      <c r="RDA324" s="159"/>
      <c r="RDB324" s="159"/>
      <c r="RDC324" s="159"/>
      <c r="RDD324" s="159"/>
      <c r="RDE324" s="159"/>
      <c r="RDF324" s="159"/>
      <c r="RDG324" s="159"/>
      <c r="RDH324" s="159"/>
      <c r="RDI324" s="159"/>
      <c r="RDJ324" s="159"/>
      <c r="RDK324" s="159"/>
      <c r="RDL324" s="159"/>
      <c r="RDM324" s="159"/>
      <c r="RDN324" s="159"/>
      <c r="RDO324" s="159"/>
      <c r="RDP324" s="159"/>
      <c r="RDQ324" s="159"/>
      <c r="RDR324" s="159"/>
      <c r="RDS324" s="159"/>
      <c r="RDT324" s="159"/>
      <c r="RDU324" s="159"/>
      <c r="RDV324" s="159"/>
      <c r="RDW324" s="159"/>
      <c r="RDX324" s="159"/>
      <c r="RDY324" s="159"/>
      <c r="RDZ324" s="159"/>
      <c r="REA324" s="159"/>
      <c r="REB324" s="159"/>
      <c r="REC324" s="159"/>
      <c r="RED324" s="159"/>
      <c r="REE324" s="159"/>
      <c r="REF324" s="159"/>
      <c r="REG324" s="159"/>
      <c r="REH324" s="159"/>
      <c r="REI324" s="159"/>
      <c r="REJ324" s="159"/>
      <c r="REK324" s="159"/>
      <c r="REL324" s="159"/>
      <c r="REM324" s="159"/>
      <c r="REN324" s="159"/>
      <c r="REO324" s="159"/>
      <c r="REP324" s="159"/>
      <c r="REQ324" s="159"/>
      <c r="RER324" s="159"/>
      <c r="RES324" s="159"/>
      <c r="RET324" s="159"/>
      <c r="REU324" s="159"/>
      <c r="REV324" s="159"/>
      <c r="REW324" s="159"/>
      <c r="REX324" s="159"/>
      <c r="REY324" s="159"/>
      <c r="REZ324" s="159"/>
      <c r="RFA324" s="159"/>
      <c r="RFB324" s="159"/>
      <c r="RFC324" s="159"/>
      <c r="RFD324" s="159"/>
      <c r="RFE324" s="159"/>
      <c r="RFF324" s="159"/>
      <c r="RFG324" s="159"/>
      <c r="RFH324" s="159"/>
      <c r="RFI324" s="159"/>
      <c r="RFJ324" s="159"/>
      <c r="RFK324" s="159"/>
      <c r="RFL324" s="159"/>
      <c r="RFM324" s="159"/>
      <c r="RFN324" s="159"/>
      <c r="RFO324" s="159"/>
      <c r="RFP324" s="159"/>
      <c r="RFQ324" s="159"/>
      <c r="RFR324" s="159"/>
      <c r="RFS324" s="159"/>
      <c r="RFT324" s="159"/>
      <c r="RFU324" s="159"/>
      <c r="RFV324" s="159"/>
      <c r="RFW324" s="159"/>
      <c r="RFX324" s="159"/>
      <c r="RFY324" s="159"/>
      <c r="RFZ324" s="159"/>
      <c r="RGA324" s="159"/>
      <c r="RGB324" s="159"/>
      <c r="RGC324" s="159"/>
      <c r="RGD324" s="159"/>
      <c r="RGE324" s="159"/>
      <c r="RGF324" s="159"/>
      <c r="RGG324" s="159"/>
      <c r="RGH324" s="159"/>
      <c r="RGI324" s="159"/>
      <c r="RGJ324" s="159"/>
      <c r="RGK324" s="159"/>
      <c r="RGL324" s="159"/>
      <c r="RGM324" s="159"/>
      <c r="RGN324" s="159"/>
      <c r="RGO324" s="159"/>
      <c r="RGP324" s="159"/>
      <c r="RGQ324" s="159"/>
      <c r="RGR324" s="159"/>
      <c r="RGS324" s="159"/>
      <c r="RGT324" s="159"/>
      <c r="RGU324" s="159"/>
      <c r="RGV324" s="159"/>
      <c r="RGW324" s="159"/>
      <c r="RGX324" s="159"/>
      <c r="RGY324" s="159"/>
      <c r="RGZ324" s="159"/>
      <c r="RHA324" s="159"/>
      <c r="RHB324" s="159"/>
      <c r="RHC324" s="159"/>
      <c r="RHD324" s="159"/>
      <c r="RHE324" s="159"/>
      <c r="RHF324" s="159"/>
      <c r="RHG324" s="159"/>
      <c r="RHH324" s="159"/>
      <c r="RHI324" s="159"/>
      <c r="RHJ324" s="159"/>
      <c r="RHK324" s="159"/>
      <c r="RHL324" s="159"/>
      <c r="RHM324" s="159"/>
      <c r="RHN324" s="159"/>
      <c r="RHO324" s="159"/>
      <c r="RHP324" s="159"/>
      <c r="RHQ324" s="159"/>
      <c r="RHR324" s="159"/>
      <c r="RHS324" s="159"/>
      <c r="RHT324" s="159"/>
      <c r="RHU324" s="159"/>
      <c r="RHV324" s="159"/>
      <c r="RHW324" s="159"/>
      <c r="RHX324" s="159"/>
      <c r="RHY324" s="159"/>
      <c r="RHZ324" s="159"/>
      <c r="RIA324" s="159"/>
      <c r="RIB324" s="159"/>
      <c r="RIC324" s="159"/>
      <c r="RID324" s="159"/>
      <c r="RIE324" s="159"/>
      <c r="RIF324" s="159"/>
      <c r="RIG324" s="159"/>
      <c r="RIH324" s="159"/>
      <c r="RII324" s="159"/>
      <c r="RIJ324" s="159"/>
      <c r="RIK324" s="159"/>
      <c r="RIL324" s="159"/>
      <c r="RIM324" s="159"/>
      <c r="RIN324" s="159"/>
      <c r="RIO324" s="159"/>
      <c r="RIP324" s="159"/>
      <c r="RIQ324" s="159"/>
      <c r="RIR324" s="159"/>
      <c r="RIS324" s="159"/>
      <c r="RIT324" s="159"/>
      <c r="RIU324" s="159"/>
      <c r="RIV324" s="159"/>
      <c r="RIW324" s="159"/>
      <c r="RIX324" s="159"/>
      <c r="RIY324" s="159"/>
      <c r="RIZ324" s="159"/>
      <c r="RJA324" s="159"/>
      <c r="RJB324" s="159"/>
      <c r="RJC324" s="159"/>
      <c r="RJD324" s="159"/>
      <c r="RJE324" s="159"/>
      <c r="RJF324" s="159"/>
      <c r="RJG324" s="159"/>
      <c r="RJH324" s="159"/>
      <c r="RJI324" s="159"/>
      <c r="RJJ324" s="159"/>
      <c r="RJK324" s="159"/>
      <c r="RJL324" s="159"/>
      <c r="RJM324" s="159"/>
      <c r="RJN324" s="159"/>
      <c r="RJO324" s="159"/>
      <c r="RJP324" s="159"/>
      <c r="RJQ324" s="159"/>
      <c r="RJR324" s="159"/>
      <c r="RJS324" s="159"/>
      <c r="RJT324" s="159"/>
      <c r="RJU324" s="159"/>
      <c r="RJV324" s="159"/>
      <c r="RJW324" s="159"/>
      <c r="RJX324" s="159"/>
      <c r="RJY324" s="159"/>
      <c r="RJZ324" s="159"/>
      <c r="RKA324" s="159"/>
      <c r="RKB324" s="159"/>
      <c r="RKC324" s="159"/>
      <c r="RKD324" s="159"/>
      <c r="RKE324" s="159"/>
      <c r="RKF324" s="159"/>
      <c r="RKG324" s="159"/>
      <c r="RKH324" s="159"/>
      <c r="RKI324" s="159"/>
      <c r="RKJ324" s="159"/>
      <c r="RKK324" s="159"/>
      <c r="RKL324" s="159"/>
      <c r="RKM324" s="159"/>
      <c r="RKN324" s="159"/>
      <c r="RKO324" s="159"/>
      <c r="RKP324" s="159"/>
      <c r="RKQ324" s="159"/>
      <c r="RKR324" s="159"/>
      <c r="RKS324" s="159"/>
      <c r="RKT324" s="159"/>
      <c r="RKU324" s="159"/>
      <c r="RKV324" s="159"/>
      <c r="RKW324" s="159"/>
      <c r="RKX324" s="159"/>
      <c r="RKY324" s="159"/>
      <c r="RKZ324" s="159"/>
      <c r="RLA324" s="159"/>
      <c r="RLB324" s="159"/>
      <c r="RLC324" s="159"/>
      <c r="RLD324" s="159"/>
      <c r="RLE324" s="159"/>
      <c r="RLF324" s="159"/>
      <c r="RLG324" s="159"/>
      <c r="RLH324" s="159"/>
      <c r="RLI324" s="159"/>
      <c r="RLJ324" s="159"/>
      <c r="RLK324" s="159"/>
      <c r="RLL324" s="159"/>
      <c r="RLM324" s="159"/>
      <c r="RLN324" s="159"/>
      <c r="RLO324" s="159"/>
      <c r="RLP324" s="159"/>
      <c r="RLQ324" s="159"/>
      <c r="RLR324" s="159"/>
      <c r="RLS324" s="159"/>
      <c r="RLT324" s="159"/>
      <c r="RLU324" s="159"/>
      <c r="RLV324" s="159"/>
      <c r="RLW324" s="159"/>
      <c r="RLX324" s="159"/>
      <c r="RLY324" s="159"/>
      <c r="RLZ324" s="159"/>
      <c r="RMA324" s="159"/>
      <c r="RMB324" s="159"/>
      <c r="RMC324" s="159"/>
      <c r="RMD324" s="159"/>
      <c r="RME324" s="159"/>
      <c r="RMF324" s="159"/>
      <c r="RMG324" s="159"/>
      <c r="RMH324" s="159"/>
      <c r="RMI324" s="159"/>
      <c r="RMJ324" s="159"/>
      <c r="RMK324" s="159"/>
      <c r="RML324" s="159"/>
      <c r="RMM324" s="159"/>
      <c r="RMN324" s="159"/>
      <c r="RMO324" s="159"/>
      <c r="RMP324" s="159"/>
      <c r="RMQ324" s="159"/>
      <c r="RMR324" s="159"/>
      <c r="RMS324" s="159"/>
      <c r="RMT324" s="159"/>
      <c r="RMU324" s="159"/>
      <c r="RMV324" s="159"/>
      <c r="RMW324" s="159"/>
      <c r="RMX324" s="159"/>
      <c r="RMY324" s="159"/>
      <c r="RMZ324" s="159"/>
      <c r="RNA324" s="159"/>
      <c r="RNB324" s="159"/>
      <c r="RNC324" s="159"/>
      <c r="RND324" s="159"/>
      <c r="RNE324" s="159"/>
      <c r="RNF324" s="159"/>
      <c r="RNG324" s="159"/>
      <c r="RNH324" s="159"/>
      <c r="RNI324" s="159"/>
      <c r="RNJ324" s="159"/>
      <c r="RNK324" s="159"/>
      <c r="RNL324" s="159"/>
      <c r="RNM324" s="159"/>
      <c r="RNN324" s="159"/>
      <c r="RNO324" s="159"/>
      <c r="RNP324" s="159"/>
      <c r="RNQ324" s="159"/>
      <c r="RNR324" s="159"/>
      <c r="RNS324" s="159"/>
      <c r="RNT324" s="159"/>
      <c r="RNU324" s="159"/>
      <c r="RNV324" s="159"/>
      <c r="RNW324" s="159"/>
      <c r="RNX324" s="159"/>
      <c r="RNY324" s="159"/>
      <c r="RNZ324" s="159"/>
      <c r="ROA324" s="159"/>
      <c r="ROB324" s="159"/>
      <c r="ROC324" s="159"/>
      <c r="ROD324" s="159"/>
      <c r="ROE324" s="159"/>
      <c r="ROF324" s="159"/>
      <c r="ROG324" s="159"/>
      <c r="ROH324" s="159"/>
      <c r="ROI324" s="159"/>
      <c r="ROJ324" s="159"/>
      <c r="ROK324" s="159"/>
      <c r="ROL324" s="159"/>
      <c r="ROM324" s="159"/>
      <c r="RON324" s="159"/>
      <c r="ROO324" s="159"/>
      <c r="ROP324" s="159"/>
      <c r="ROQ324" s="159"/>
      <c r="ROR324" s="159"/>
      <c r="ROS324" s="159"/>
      <c r="ROT324" s="159"/>
      <c r="ROU324" s="159"/>
      <c r="ROV324" s="159"/>
      <c r="ROW324" s="159"/>
      <c r="ROX324" s="159"/>
      <c r="ROY324" s="159"/>
      <c r="ROZ324" s="159"/>
      <c r="RPA324" s="159"/>
      <c r="RPB324" s="159"/>
      <c r="RPC324" s="159"/>
      <c r="RPD324" s="159"/>
      <c r="RPE324" s="159"/>
      <c r="RPF324" s="159"/>
      <c r="RPG324" s="159"/>
      <c r="RPH324" s="159"/>
      <c r="RPI324" s="159"/>
      <c r="RPJ324" s="159"/>
      <c r="RPK324" s="159"/>
      <c r="RPL324" s="159"/>
      <c r="RPM324" s="159"/>
      <c r="RPN324" s="159"/>
      <c r="RPO324" s="159"/>
      <c r="RPP324" s="159"/>
      <c r="RPQ324" s="159"/>
      <c r="RPR324" s="159"/>
      <c r="RPS324" s="159"/>
      <c r="RPT324" s="159"/>
      <c r="RPU324" s="159"/>
      <c r="RPV324" s="159"/>
      <c r="RPW324" s="159"/>
      <c r="RPX324" s="159"/>
      <c r="RPY324" s="159"/>
      <c r="RPZ324" s="159"/>
      <c r="RQA324" s="159"/>
      <c r="RQB324" s="159"/>
      <c r="RQC324" s="159"/>
      <c r="RQD324" s="159"/>
      <c r="RQE324" s="159"/>
      <c r="RQF324" s="159"/>
      <c r="RQG324" s="159"/>
      <c r="RQH324" s="159"/>
      <c r="RQI324" s="159"/>
      <c r="RQJ324" s="159"/>
      <c r="RQK324" s="159"/>
      <c r="RQL324" s="159"/>
      <c r="RQM324" s="159"/>
      <c r="RQN324" s="159"/>
      <c r="RQO324" s="159"/>
      <c r="RQP324" s="159"/>
      <c r="RQQ324" s="159"/>
      <c r="RQR324" s="159"/>
      <c r="RQS324" s="159"/>
      <c r="RQT324" s="159"/>
      <c r="RQU324" s="159"/>
      <c r="RQV324" s="159"/>
      <c r="RQW324" s="159"/>
      <c r="RQX324" s="159"/>
      <c r="RQY324" s="159"/>
      <c r="RQZ324" s="159"/>
      <c r="RRA324" s="159"/>
      <c r="RRB324" s="159"/>
      <c r="RRC324" s="159"/>
      <c r="RRD324" s="159"/>
      <c r="RRE324" s="159"/>
      <c r="RRF324" s="159"/>
      <c r="RRG324" s="159"/>
      <c r="RRH324" s="159"/>
      <c r="RRI324" s="159"/>
      <c r="RRJ324" s="159"/>
      <c r="RRK324" s="159"/>
      <c r="RRL324" s="159"/>
      <c r="RRM324" s="159"/>
      <c r="RRN324" s="159"/>
      <c r="RRO324" s="159"/>
      <c r="RRP324" s="159"/>
      <c r="RRQ324" s="159"/>
      <c r="RRR324" s="159"/>
      <c r="RRS324" s="159"/>
      <c r="RRT324" s="159"/>
      <c r="RRU324" s="159"/>
      <c r="RRV324" s="159"/>
      <c r="RRW324" s="159"/>
      <c r="RRX324" s="159"/>
      <c r="RRY324" s="159"/>
      <c r="RRZ324" s="159"/>
      <c r="RSA324" s="159"/>
      <c r="RSB324" s="159"/>
      <c r="RSC324" s="159"/>
      <c r="RSD324" s="159"/>
      <c r="RSE324" s="159"/>
      <c r="RSF324" s="159"/>
      <c r="RSG324" s="159"/>
      <c r="RSH324" s="159"/>
      <c r="RSI324" s="159"/>
      <c r="RSJ324" s="159"/>
      <c r="RSK324" s="159"/>
      <c r="RSL324" s="159"/>
      <c r="RSM324" s="159"/>
      <c r="RSN324" s="159"/>
      <c r="RSO324" s="159"/>
      <c r="RSP324" s="159"/>
      <c r="RSQ324" s="159"/>
      <c r="RSR324" s="159"/>
      <c r="RSS324" s="159"/>
      <c r="RST324" s="159"/>
      <c r="RSU324" s="159"/>
      <c r="RSV324" s="159"/>
      <c r="RSW324" s="159"/>
      <c r="RSX324" s="159"/>
      <c r="RSY324" s="159"/>
      <c r="RSZ324" s="159"/>
      <c r="RTA324" s="159"/>
      <c r="RTB324" s="159"/>
      <c r="RTC324" s="159"/>
      <c r="RTD324" s="159"/>
      <c r="RTE324" s="159"/>
      <c r="RTF324" s="159"/>
      <c r="RTG324" s="159"/>
      <c r="RTH324" s="159"/>
      <c r="RTI324" s="159"/>
      <c r="RTJ324" s="159"/>
      <c r="RTK324" s="159"/>
      <c r="RTL324" s="159"/>
      <c r="RTM324" s="159"/>
      <c r="RTN324" s="159"/>
      <c r="RTO324" s="159"/>
      <c r="RTP324" s="159"/>
      <c r="RTQ324" s="159"/>
      <c r="RTR324" s="159"/>
      <c r="RTS324" s="159"/>
      <c r="RTT324" s="159"/>
      <c r="RTU324" s="159"/>
      <c r="RTV324" s="159"/>
      <c r="RTW324" s="159"/>
      <c r="RTX324" s="159"/>
      <c r="RTY324" s="159"/>
      <c r="RTZ324" s="159"/>
      <c r="RUA324" s="159"/>
      <c r="RUB324" s="159"/>
      <c r="RUC324" s="159"/>
      <c r="RUD324" s="159"/>
      <c r="RUE324" s="159"/>
      <c r="RUF324" s="159"/>
      <c r="RUG324" s="159"/>
      <c r="RUH324" s="159"/>
      <c r="RUI324" s="159"/>
      <c r="RUJ324" s="159"/>
      <c r="RUK324" s="159"/>
      <c r="RUL324" s="159"/>
      <c r="RUM324" s="159"/>
      <c r="RUN324" s="159"/>
      <c r="RUO324" s="159"/>
      <c r="RUP324" s="159"/>
      <c r="RUQ324" s="159"/>
      <c r="RUR324" s="159"/>
      <c r="RUS324" s="159"/>
      <c r="RUT324" s="159"/>
      <c r="RUU324" s="159"/>
      <c r="RUV324" s="159"/>
      <c r="RUW324" s="159"/>
      <c r="RUX324" s="159"/>
      <c r="RUY324" s="159"/>
      <c r="RUZ324" s="159"/>
      <c r="RVA324" s="159"/>
      <c r="RVB324" s="159"/>
      <c r="RVC324" s="159"/>
      <c r="RVD324" s="159"/>
      <c r="RVE324" s="159"/>
      <c r="RVF324" s="159"/>
      <c r="RVG324" s="159"/>
      <c r="RVH324" s="159"/>
      <c r="RVI324" s="159"/>
      <c r="RVJ324" s="159"/>
      <c r="RVK324" s="159"/>
      <c r="RVL324" s="159"/>
      <c r="RVM324" s="159"/>
      <c r="RVN324" s="159"/>
      <c r="RVO324" s="159"/>
      <c r="RVP324" s="159"/>
      <c r="RVQ324" s="159"/>
      <c r="RVR324" s="159"/>
      <c r="RVS324" s="159"/>
      <c r="RVT324" s="159"/>
      <c r="RVU324" s="159"/>
      <c r="RVV324" s="159"/>
      <c r="RVW324" s="159"/>
      <c r="RVX324" s="159"/>
      <c r="RVY324" s="159"/>
      <c r="RVZ324" s="159"/>
      <c r="RWA324" s="159"/>
      <c r="RWB324" s="159"/>
      <c r="RWC324" s="159"/>
      <c r="RWD324" s="159"/>
      <c r="RWE324" s="159"/>
      <c r="RWF324" s="159"/>
      <c r="RWG324" s="159"/>
      <c r="RWH324" s="159"/>
      <c r="RWI324" s="159"/>
      <c r="RWJ324" s="159"/>
      <c r="RWK324" s="159"/>
      <c r="RWL324" s="159"/>
      <c r="RWM324" s="159"/>
      <c r="RWN324" s="159"/>
      <c r="RWO324" s="159"/>
      <c r="RWP324" s="159"/>
      <c r="RWQ324" s="159"/>
      <c r="RWR324" s="159"/>
      <c r="RWS324" s="159"/>
      <c r="RWT324" s="159"/>
      <c r="RWU324" s="159"/>
      <c r="RWV324" s="159"/>
      <c r="RWW324" s="159"/>
      <c r="RWX324" s="159"/>
      <c r="RWY324" s="159"/>
      <c r="RWZ324" s="159"/>
      <c r="RXA324" s="159"/>
      <c r="RXB324" s="159"/>
      <c r="RXC324" s="159"/>
      <c r="RXD324" s="159"/>
      <c r="RXE324" s="159"/>
      <c r="RXF324" s="159"/>
      <c r="RXG324" s="159"/>
      <c r="RXH324" s="159"/>
      <c r="RXI324" s="159"/>
      <c r="RXJ324" s="159"/>
      <c r="RXK324" s="159"/>
      <c r="RXL324" s="159"/>
      <c r="RXM324" s="159"/>
      <c r="RXN324" s="159"/>
      <c r="RXO324" s="159"/>
      <c r="RXP324" s="159"/>
      <c r="RXQ324" s="159"/>
      <c r="RXR324" s="159"/>
      <c r="RXS324" s="159"/>
      <c r="RXT324" s="159"/>
      <c r="RXU324" s="159"/>
      <c r="RXV324" s="159"/>
      <c r="RXW324" s="159"/>
      <c r="RXX324" s="159"/>
      <c r="RXY324" s="159"/>
      <c r="RXZ324" s="159"/>
      <c r="RYA324" s="159"/>
      <c r="RYB324" s="159"/>
      <c r="RYC324" s="159"/>
      <c r="RYD324" s="159"/>
      <c r="RYE324" s="159"/>
      <c r="RYF324" s="159"/>
      <c r="RYG324" s="159"/>
      <c r="RYH324" s="159"/>
      <c r="RYI324" s="159"/>
      <c r="RYJ324" s="159"/>
      <c r="RYK324" s="159"/>
      <c r="RYL324" s="159"/>
      <c r="RYM324" s="159"/>
      <c r="RYN324" s="159"/>
      <c r="RYO324" s="159"/>
      <c r="RYP324" s="159"/>
      <c r="RYQ324" s="159"/>
      <c r="RYR324" s="159"/>
      <c r="RYS324" s="159"/>
      <c r="RYT324" s="159"/>
      <c r="RYU324" s="159"/>
      <c r="RYV324" s="159"/>
      <c r="RYW324" s="159"/>
      <c r="RYX324" s="159"/>
      <c r="RYY324" s="159"/>
      <c r="RYZ324" s="159"/>
      <c r="RZA324" s="159"/>
      <c r="RZB324" s="159"/>
      <c r="RZC324" s="159"/>
      <c r="RZD324" s="159"/>
      <c r="RZE324" s="159"/>
      <c r="RZF324" s="159"/>
      <c r="RZG324" s="159"/>
      <c r="RZH324" s="159"/>
      <c r="RZI324" s="159"/>
      <c r="RZJ324" s="159"/>
      <c r="RZK324" s="159"/>
      <c r="RZL324" s="159"/>
      <c r="RZM324" s="159"/>
      <c r="RZN324" s="159"/>
      <c r="RZO324" s="159"/>
      <c r="RZP324" s="159"/>
      <c r="RZQ324" s="159"/>
      <c r="RZR324" s="159"/>
      <c r="RZS324" s="159"/>
      <c r="RZT324" s="159"/>
      <c r="RZU324" s="159"/>
      <c r="RZV324" s="159"/>
      <c r="RZW324" s="159"/>
      <c r="RZX324" s="159"/>
      <c r="RZY324" s="159"/>
      <c r="RZZ324" s="159"/>
      <c r="SAA324" s="159"/>
      <c r="SAB324" s="159"/>
      <c r="SAC324" s="159"/>
      <c r="SAD324" s="159"/>
      <c r="SAE324" s="159"/>
      <c r="SAF324" s="159"/>
      <c r="SAG324" s="159"/>
      <c r="SAH324" s="159"/>
      <c r="SAI324" s="159"/>
      <c r="SAJ324" s="159"/>
      <c r="SAK324" s="159"/>
      <c r="SAL324" s="159"/>
      <c r="SAM324" s="159"/>
      <c r="SAN324" s="159"/>
      <c r="SAO324" s="159"/>
      <c r="SAP324" s="159"/>
      <c r="SAQ324" s="159"/>
      <c r="SAR324" s="159"/>
      <c r="SAS324" s="159"/>
      <c r="SAT324" s="159"/>
      <c r="SAU324" s="159"/>
      <c r="SAV324" s="159"/>
      <c r="SAW324" s="159"/>
      <c r="SAX324" s="159"/>
      <c r="SAY324" s="159"/>
      <c r="SAZ324" s="159"/>
      <c r="SBA324" s="159"/>
      <c r="SBB324" s="159"/>
      <c r="SBC324" s="159"/>
      <c r="SBD324" s="159"/>
      <c r="SBE324" s="159"/>
      <c r="SBF324" s="159"/>
      <c r="SBG324" s="159"/>
      <c r="SBH324" s="159"/>
      <c r="SBI324" s="159"/>
      <c r="SBJ324" s="159"/>
      <c r="SBK324" s="159"/>
      <c r="SBL324" s="159"/>
      <c r="SBM324" s="159"/>
      <c r="SBN324" s="159"/>
      <c r="SBO324" s="159"/>
      <c r="SBP324" s="159"/>
      <c r="SBQ324" s="159"/>
      <c r="SBR324" s="159"/>
      <c r="SBS324" s="159"/>
      <c r="SBT324" s="159"/>
      <c r="SBU324" s="159"/>
      <c r="SBV324" s="159"/>
      <c r="SBW324" s="159"/>
      <c r="SBX324" s="159"/>
      <c r="SBY324" s="159"/>
      <c r="SBZ324" s="159"/>
      <c r="SCA324" s="159"/>
      <c r="SCB324" s="159"/>
      <c r="SCC324" s="159"/>
      <c r="SCD324" s="159"/>
      <c r="SCE324" s="159"/>
      <c r="SCF324" s="159"/>
      <c r="SCG324" s="159"/>
      <c r="SCH324" s="159"/>
      <c r="SCI324" s="159"/>
      <c r="SCJ324" s="159"/>
      <c r="SCK324" s="159"/>
      <c r="SCL324" s="159"/>
      <c r="SCM324" s="159"/>
      <c r="SCN324" s="159"/>
      <c r="SCO324" s="159"/>
      <c r="SCP324" s="159"/>
      <c r="SCQ324" s="159"/>
      <c r="SCR324" s="159"/>
      <c r="SCS324" s="159"/>
      <c r="SCT324" s="159"/>
      <c r="SCU324" s="159"/>
      <c r="SCV324" s="159"/>
      <c r="SCW324" s="159"/>
      <c r="SCX324" s="159"/>
      <c r="SCY324" s="159"/>
      <c r="SCZ324" s="159"/>
      <c r="SDA324" s="159"/>
      <c r="SDB324" s="159"/>
      <c r="SDC324" s="159"/>
      <c r="SDD324" s="159"/>
      <c r="SDE324" s="159"/>
      <c r="SDF324" s="159"/>
      <c r="SDG324" s="159"/>
      <c r="SDH324" s="159"/>
      <c r="SDI324" s="159"/>
      <c r="SDJ324" s="159"/>
      <c r="SDK324" s="159"/>
      <c r="SDL324" s="159"/>
      <c r="SDM324" s="159"/>
      <c r="SDN324" s="159"/>
      <c r="SDO324" s="159"/>
      <c r="SDP324" s="159"/>
      <c r="SDQ324" s="159"/>
      <c r="SDR324" s="159"/>
      <c r="SDS324" s="159"/>
      <c r="SDT324" s="159"/>
      <c r="SDU324" s="159"/>
      <c r="SDV324" s="159"/>
      <c r="SDW324" s="159"/>
      <c r="SDX324" s="159"/>
      <c r="SDY324" s="159"/>
      <c r="SDZ324" s="159"/>
      <c r="SEA324" s="159"/>
      <c r="SEB324" s="159"/>
      <c r="SEC324" s="159"/>
      <c r="SED324" s="159"/>
      <c r="SEE324" s="159"/>
      <c r="SEF324" s="159"/>
      <c r="SEG324" s="159"/>
      <c r="SEH324" s="159"/>
      <c r="SEI324" s="159"/>
      <c r="SEJ324" s="159"/>
      <c r="SEK324" s="159"/>
      <c r="SEL324" s="159"/>
      <c r="SEM324" s="159"/>
      <c r="SEN324" s="159"/>
      <c r="SEO324" s="159"/>
      <c r="SEP324" s="159"/>
      <c r="SEQ324" s="159"/>
      <c r="SER324" s="159"/>
      <c r="SES324" s="159"/>
      <c r="SET324" s="159"/>
      <c r="SEU324" s="159"/>
      <c r="SEV324" s="159"/>
      <c r="SEW324" s="159"/>
      <c r="SEX324" s="159"/>
      <c r="SEY324" s="159"/>
      <c r="SEZ324" s="159"/>
      <c r="SFA324" s="159"/>
      <c r="SFB324" s="159"/>
      <c r="SFC324" s="159"/>
      <c r="SFD324" s="159"/>
      <c r="SFE324" s="159"/>
      <c r="SFF324" s="159"/>
      <c r="SFG324" s="159"/>
      <c r="SFH324" s="159"/>
      <c r="SFI324" s="159"/>
      <c r="SFJ324" s="159"/>
      <c r="SFK324" s="159"/>
      <c r="SFL324" s="159"/>
      <c r="SFM324" s="159"/>
      <c r="SFN324" s="159"/>
      <c r="SFO324" s="159"/>
      <c r="SFP324" s="159"/>
      <c r="SFQ324" s="159"/>
      <c r="SFR324" s="159"/>
      <c r="SFS324" s="159"/>
      <c r="SFT324" s="159"/>
      <c r="SFU324" s="159"/>
      <c r="SFV324" s="159"/>
      <c r="SFW324" s="159"/>
      <c r="SFX324" s="159"/>
      <c r="SFY324" s="159"/>
      <c r="SFZ324" s="159"/>
      <c r="SGA324" s="159"/>
      <c r="SGB324" s="159"/>
      <c r="SGC324" s="159"/>
      <c r="SGD324" s="159"/>
      <c r="SGE324" s="159"/>
      <c r="SGF324" s="159"/>
      <c r="SGG324" s="159"/>
      <c r="SGH324" s="159"/>
      <c r="SGI324" s="159"/>
      <c r="SGJ324" s="159"/>
      <c r="SGK324" s="159"/>
      <c r="SGL324" s="159"/>
      <c r="SGM324" s="159"/>
      <c r="SGN324" s="159"/>
      <c r="SGO324" s="159"/>
      <c r="SGP324" s="159"/>
      <c r="SGQ324" s="159"/>
      <c r="SGR324" s="159"/>
      <c r="SGS324" s="159"/>
      <c r="SGT324" s="159"/>
      <c r="SGU324" s="159"/>
      <c r="SGV324" s="159"/>
      <c r="SGW324" s="159"/>
      <c r="SGX324" s="159"/>
      <c r="SGY324" s="159"/>
      <c r="SGZ324" s="159"/>
      <c r="SHA324" s="159"/>
      <c r="SHB324" s="159"/>
      <c r="SHC324" s="159"/>
      <c r="SHD324" s="159"/>
      <c r="SHE324" s="159"/>
      <c r="SHF324" s="159"/>
      <c r="SHG324" s="159"/>
      <c r="SHH324" s="159"/>
      <c r="SHI324" s="159"/>
      <c r="SHJ324" s="159"/>
      <c r="SHK324" s="159"/>
      <c r="SHL324" s="159"/>
      <c r="SHM324" s="159"/>
      <c r="SHN324" s="159"/>
      <c r="SHO324" s="159"/>
      <c r="SHP324" s="159"/>
      <c r="SHQ324" s="159"/>
      <c r="SHR324" s="159"/>
      <c r="SHS324" s="159"/>
      <c r="SHT324" s="159"/>
      <c r="SHU324" s="159"/>
      <c r="SHV324" s="159"/>
      <c r="SHW324" s="159"/>
      <c r="SHX324" s="159"/>
      <c r="SHY324" s="159"/>
      <c r="SHZ324" s="159"/>
      <c r="SIA324" s="159"/>
      <c r="SIB324" s="159"/>
      <c r="SIC324" s="159"/>
      <c r="SID324" s="159"/>
      <c r="SIE324" s="159"/>
      <c r="SIF324" s="159"/>
      <c r="SIG324" s="159"/>
      <c r="SIH324" s="159"/>
      <c r="SII324" s="159"/>
      <c r="SIJ324" s="159"/>
      <c r="SIK324" s="159"/>
      <c r="SIL324" s="159"/>
      <c r="SIM324" s="159"/>
      <c r="SIN324" s="159"/>
      <c r="SIO324" s="159"/>
      <c r="SIP324" s="159"/>
      <c r="SIQ324" s="159"/>
      <c r="SIR324" s="159"/>
      <c r="SIS324" s="159"/>
      <c r="SIT324" s="159"/>
      <c r="SIU324" s="159"/>
      <c r="SIV324" s="159"/>
      <c r="SIW324" s="159"/>
      <c r="SIX324" s="159"/>
      <c r="SIY324" s="159"/>
      <c r="SIZ324" s="159"/>
      <c r="SJA324" s="159"/>
      <c r="SJB324" s="159"/>
      <c r="SJC324" s="159"/>
      <c r="SJD324" s="159"/>
      <c r="SJE324" s="159"/>
      <c r="SJF324" s="159"/>
      <c r="SJG324" s="159"/>
      <c r="SJH324" s="159"/>
      <c r="SJI324" s="159"/>
      <c r="SJJ324" s="159"/>
      <c r="SJK324" s="159"/>
      <c r="SJL324" s="159"/>
      <c r="SJM324" s="159"/>
      <c r="SJN324" s="159"/>
      <c r="SJO324" s="159"/>
      <c r="SJP324" s="159"/>
      <c r="SJQ324" s="159"/>
      <c r="SJR324" s="159"/>
      <c r="SJS324" s="159"/>
      <c r="SJT324" s="159"/>
      <c r="SJU324" s="159"/>
      <c r="SJV324" s="159"/>
      <c r="SJW324" s="159"/>
      <c r="SJX324" s="159"/>
      <c r="SJY324" s="159"/>
      <c r="SJZ324" s="159"/>
      <c r="SKA324" s="159"/>
      <c r="SKB324" s="159"/>
      <c r="SKC324" s="159"/>
      <c r="SKD324" s="159"/>
      <c r="SKE324" s="159"/>
      <c r="SKF324" s="159"/>
      <c r="SKG324" s="159"/>
      <c r="SKH324" s="159"/>
      <c r="SKI324" s="159"/>
      <c r="SKJ324" s="159"/>
      <c r="SKK324" s="159"/>
      <c r="SKL324" s="159"/>
      <c r="SKM324" s="159"/>
      <c r="SKN324" s="159"/>
      <c r="SKO324" s="159"/>
      <c r="SKP324" s="159"/>
      <c r="SKQ324" s="159"/>
      <c r="SKR324" s="159"/>
      <c r="SKS324" s="159"/>
      <c r="SKT324" s="159"/>
      <c r="SKU324" s="159"/>
      <c r="SKV324" s="159"/>
      <c r="SKW324" s="159"/>
      <c r="SKX324" s="159"/>
      <c r="SKY324" s="159"/>
      <c r="SKZ324" s="159"/>
      <c r="SLA324" s="159"/>
      <c r="SLB324" s="159"/>
      <c r="SLC324" s="159"/>
      <c r="SLD324" s="159"/>
      <c r="SLE324" s="159"/>
      <c r="SLF324" s="159"/>
      <c r="SLG324" s="159"/>
      <c r="SLH324" s="159"/>
      <c r="SLI324" s="159"/>
      <c r="SLJ324" s="159"/>
      <c r="SLK324" s="159"/>
      <c r="SLL324" s="159"/>
      <c r="SLM324" s="159"/>
      <c r="SLN324" s="159"/>
      <c r="SLO324" s="159"/>
      <c r="SLP324" s="159"/>
      <c r="SLQ324" s="159"/>
      <c r="SLR324" s="159"/>
      <c r="SLS324" s="159"/>
      <c r="SLT324" s="159"/>
      <c r="SLU324" s="159"/>
      <c r="SLV324" s="159"/>
      <c r="SLW324" s="159"/>
      <c r="SLX324" s="159"/>
      <c r="SLY324" s="159"/>
      <c r="SLZ324" s="159"/>
      <c r="SMA324" s="159"/>
      <c r="SMB324" s="159"/>
      <c r="SMC324" s="159"/>
      <c r="SMD324" s="159"/>
      <c r="SME324" s="159"/>
      <c r="SMF324" s="159"/>
      <c r="SMG324" s="159"/>
      <c r="SMH324" s="159"/>
      <c r="SMI324" s="159"/>
      <c r="SMJ324" s="159"/>
      <c r="SMK324" s="159"/>
      <c r="SML324" s="159"/>
      <c r="SMM324" s="159"/>
      <c r="SMN324" s="159"/>
      <c r="SMO324" s="159"/>
      <c r="SMP324" s="159"/>
      <c r="SMQ324" s="159"/>
      <c r="SMR324" s="159"/>
      <c r="SMS324" s="159"/>
      <c r="SMT324" s="159"/>
      <c r="SMU324" s="159"/>
      <c r="SMV324" s="159"/>
      <c r="SMW324" s="159"/>
      <c r="SMX324" s="159"/>
      <c r="SMY324" s="159"/>
      <c r="SMZ324" s="159"/>
      <c r="SNA324" s="159"/>
      <c r="SNB324" s="159"/>
      <c r="SNC324" s="159"/>
      <c r="SND324" s="159"/>
      <c r="SNE324" s="159"/>
      <c r="SNF324" s="159"/>
      <c r="SNG324" s="159"/>
      <c r="SNH324" s="159"/>
      <c r="SNI324" s="159"/>
      <c r="SNJ324" s="159"/>
      <c r="SNK324" s="159"/>
      <c r="SNL324" s="159"/>
      <c r="SNM324" s="159"/>
      <c r="SNN324" s="159"/>
      <c r="SNO324" s="159"/>
      <c r="SNP324" s="159"/>
      <c r="SNQ324" s="159"/>
      <c r="SNR324" s="159"/>
      <c r="SNS324" s="159"/>
      <c r="SNT324" s="159"/>
      <c r="SNU324" s="159"/>
      <c r="SNV324" s="159"/>
      <c r="SNW324" s="159"/>
      <c r="SNX324" s="159"/>
      <c r="SNY324" s="159"/>
      <c r="SNZ324" s="159"/>
      <c r="SOA324" s="159"/>
      <c r="SOB324" s="159"/>
      <c r="SOC324" s="159"/>
      <c r="SOD324" s="159"/>
      <c r="SOE324" s="159"/>
      <c r="SOF324" s="159"/>
      <c r="SOG324" s="159"/>
      <c r="SOH324" s="159"/>
      <c r="SOI324" s="159"/>
      <c r="SOJ324" s="159"/>
      <c r="SOK324" s="159"/>
      <c r="SOL324" s="159"/>
      <c r="SOM324" s="159"/>
      <c r="SON324" s="159"/>
      <c r="SOO324" s="159"/>
      <c r="SOP324" s="159"/>
      <c r="SOQ324" s="159"/>
      <c r="SOR324" s="159"/>
      <c r="SOS324" s="159"/>
      <c r="SOT324" s="159"/>
      <c r="SOU324" s="159"/>
      <c r="SOV324" s="159"/>
      <c r="SOW324" s="159"/>
      <c r="SOX324" s="159"/>
      <c r="SOY324" s="159"/>
      <c r="SOZ324" s="159"/>
      <c r="SPA324" s="159"/>
      <c r="SPB324" s="159"/>
      <c r="SPC324" s="159"/>
      <c r="SPD324" s="159"/>
      <c r="SPE324" s="159"/>
      <c r="SPF324" s="159"/>
      <c r="SPG324" s="159"/>
      <c r="SPH324" s="159"/>
      <c r="SPI324" s="159"/>
      <c r="SPJ324" s="159"/>
      <c r="SPK324" s="159"/>
      <c r="SPL324" s="159"/>
      <c r="SPM324" s="159"/>
      <c r="SPN324" s="159"/>
      <c r="SPO324" s="159"/>
      <c r="SPP324" s="159"/>
      <c r="SPQ324" s="159"/>
      <c r="SPR324" s="159"/>
      <c r="SPS324" s="159"/>
      <c r="SPT324" s="159"/>
      <c r="SPU324" s="159"/>
      <c r="SPV324" s="159"/>
      <c r="SPW324" s="159"/>
      <c r="SPX324" s="159"/>
      <c r="SPY324" s="159"/>
      <c r="SPZ324" s="159"/>
      <c r="SQA324" s="159"/>
      <c r="SQB324" s="159"/>
      <c r="SQC324" s="159"/>
      <c r="SQD324" s="159"/>
      <c r="SQE324" s="159"/>
      <c r="SQF324" s="159"/>
      <c r="SQG324" s="159"/>
      <c r="SQH324" s="159"/>
      <c r="SQI324" s="159"/>
      <c r="SQJ324" s="159"/>
      <c r="SQK324" s="159"/>
      <c r="SQL324" s="159"/>
      <c r="SQM324" s="159"/>
      <c r="SQN324" s="159"/>
      <c r="SQO324" s="159"/>
      <c r="SQP324" s="159"/>
      <c r="SQQ324" s="159"/>
      <c r="SQR324" s="159"/>
      <c r="SQS324" s="159"/>
      <c r="SQT324" s="159"/>
      <c r="SQU324" s="159"/>
      <c r="SQV324" s="159"/>
      <c r="SQW324" s="159"/>
      <c r="SQX324" s="159"/>
      <c r="SQY324" s="159"/>
      <c r="SQZ324" s="159"/>
      <c r="SRA324" s="159"/>
      <c r="SRB324" s="159"/>
      <c r="SRC324" s="159"/>
      <c r="SRD324" s="159"/>
      <c r="SRE324" s="159"/>
      <c r="SRF324" s="159"/>
      <c r="SRG324" s="159"/>
      <c r="SRH324" s="159"/>
      <c r="SRI324" s="159"/>
      <c r="SRJ324" s="159"/>
      <c r="SRK324" s="159"/>
      <c r="SRL324" s="159"/>
      <c r="SRM324" s="159"/>
      <c r="SRN324" s="159"/>
      <c r="SRO324" s="159"/>
      <c r="SRP324" s="159"/>
      <c r="SRQ324" s="159"/>
      <c r="SRR324" s="159"/>
      <c r="SRS324" s="159"/>
      <c r="SRT324" s="159"/>
      <c r="SRU324" s="159"/>
      <c r="SRV324" s="159"/>
      <c r="SRW324" s="159"/>
      <c r="SRX324" s="159"/>
      <c r="SRY324" s="159"/>
      <c r="SRZ324" s="159"/>
      <c r="SSA324" s="159"/>
      <c r="SSB324" s="159"/>
      <c r="SSC324" s="159"/>
      <c r="SSD324" s="159"/>
      <c r="SSE324" s="159"/>
      <c r="SSF324" s="159"/>
      <c r="SSG324" s="159"/>
      <c r="SSH324" s="159"/>
      <c r="SSI324" s="159"/>
      <c r="SSJ324" s="159"/>
      <c r="SSK324" s="159"/>
      <c r="SSL324" s="159"/>
      <c r="SSM324" s="159"/>
      <c r="SSN324" s="159"/>
      <c r="SSO324" s="159"/>
      <c r="SSP324" s="159"/>
      <c r="SSQ324" s="159"/>
      <c r="SSR324" s="159"/>
      <c r="SSS324" s="159"/>
      <c r="SST324" s="159"/>
      <c r="SSU324" s="159"/>
      <c r="SSV324" s="159"/>
      <c r="SSW324" s="159"/>
      <c r="SSX324" s="159"/>
      <c r="SSY324" s="159"/>
      <c r="SSZ324" s="159"/>
      <c r="STA324" s="159"/>
      <c r="STB324" s="159"/>
      <c r="STC324" s="159"/>
      <c r="STD324" s="159"/>
      <c r="STE324" s="159"/>
      <c r="STF324" s="159"/>
      <c r="STG324" s="159"/>
      <c r="STH324" s="159"/>
      <c r="STI324" s="159"/>
      <c r="STJ324" s="159"/>
      <c r="STK324" s="159"/>
      <c r="STL324" s="159"/>
      <c r="STM324" s="159"/>
      <c r="STN324" s="159"/>
      <c r="STO324" s="159"/>
      <c r="STP324" s="159"/>
      <c r="STQ324" s="159"/>
      <c r="STR324" s="159"/>
      <c r="STS324" s="159"/>
      <c r="STT324" s="159"/>
      <c r="STU324" s="159"/>
      <c r="STV324" s="159"/>
      <c r="STW324" s="159"/>
      <c r="STX324" s="159"/>
      <c r="STY324" s="159"/>
      <c r="STZ324" s="159"/>
      <c r="SUA324" s="159"/>
      <c r="SUB324" s="159"/>
      <c r="SUC324" s="159"/>
      <c r="SUD324" s="159"/>
      <c r="SUE324" s="159"/>
      <c r="SUF324" s="159"/>
      <c r="SUG324" s="159"/>
      <c r="SUH324" s="159"/>
      <c r="SUI324" s="159"/>
      <c r="SUJ324" s="159"/>
      <c r="SUK324" s="159"/>
      <c r="SUL324" s="159"/>
      <c r="SUM324" s="159"/>
      <c r="SUN324" s="159"/>
      <c r="SUO324" s="159"/>
      <c r="SUP324" s="159"/>
      <c r="SUQ324" s="159"/>
      <c r="SUR324" s="159"/>
      <c r="SUS324" s="159"/>
      <c r="SUT324" s="159"/>
      <c r="SUU324" s="159"/>
      <c r="SUV324" s="159"/>
      <c r="SUW324" s="159"/>
      <c r="SUX324" s="159"/>
      <c r="SUY324" s="159"/>
      <c r="SUZ324" s="159"/>
      <c r="SVA324" s="159"/>
      <c r="SVB324" s="159"/>
      <c r="SVC324" s="159"/>
      <c r="SVD324" s="159"/>
      <c r="SVE324" s="159"/>
      <c r="SVF324" s="159"/>
      <c r="SVG324" s="159"/>
      <c r="SVH324" s="159"/>
      <c r="SVI324" s="159"/>
      <c r="SVJ324" s="159"/>
      <c r="SVK324" s="159"/>
      <c r="SVL324" s="159"/>
      <c r="SVM324" s="159"/>
      <c r="SVN324" s="159"/>
      <c r="SVO324" s="159"/>
      <c r="SVP324" s="159"/>
      <c r="SVQ324" s="159"/>
      <c r="SVR324" s="159"/>
      <c r="SVS324" s="159"/>
      <c r="SVT324" s="159"/>
      <c r="SVU324" s="159"/>
      <c r="SVV324" s="159"/>
      <c r="SVW324" s="159"/>
      <c r="SVX324" s="159"/>
      <c r="SVY324" s="159"/>
      <c r="SVZ324" s="159"/>
      <c r="SWA324" s="159"/>
      <c r="SWB324" s="159"/>
      <c r="SWC324" s="159"/>
      <c r="SWD324" s="159"/>
      <c r="SWE324" s="159"/>
      <c r="SWF324" s="159"/>
      <c r="SWG324" s="159"/>
      <c r="SWH324" s="159"/>
      <c r="SWI324" s="159"/>
      <c r="SWJ324" s="159"/>
      <c r="SWK324" s="159"/>
      <c r="SWL324" s="159"/>
      <c r="SWM324" s="159"/>
      <c r="SWN324" s="159"/>
      <c r="SWO324" s="159"/>
      <c r="SWP324" s="159"/>
      <c r="SWQ324" s="159"/>
      <c r="SWR324" s="159"/>
      <c r="SWS324" s="159"/>
      <c r="SWT324" s="159"/>
      <c r="SWU324" s="159"/>
      <c r="SWV324" s="159"/>
      <c r="SWW324" s="159"/>
      <c r="SWX324" s="159"/>
      <c r="SWY324" s="159"/>
      <c r="SWZ324" s="159"/>
      <c r="SXA324" s="159"/>
      <c r="SXB324" s="159"/>
      <c r="SXC324" s="159"/>
      <c r="SXD324" s="159"/>
      <c r="SXE324" s="159"/>
      <c r="SXF324" s="159"/>
      <c r="SXG324" s="159"/>
      <c r="SXH324" s="159"/>
      <c r="SXI324" s="159"/>
      <c r="SXJ324" s="159"/>
      <c r="SXK324" s="159"/>
      <c r="SXL324" s="159"/>
      <c r="SXM324" s="159"/>
      <c r="SXN324" s="159"/>
      <c r="SXO324" s="159"/>
      <c r="SXP324" s="159"/>
      <c r="SXQ324" s="159"/>
      <c r="SXR324" s="159"/>
      <c r="SXS324" s="159"/>
      <c r="SXT324" s="159"/>
      <c r="SXU324" s="159"/>
      <c r="SXV324" s="159"/>
      <c r="SXW324" s="159"/>
      <c r="SXX324" s="159"/>
      <c r="SXY324" s="159"/>
      <c r="SXZ324" s="159"/>
      <c r="SYA324" s="159"/>
      <c r="SYB324" s="159"/>
      <c r="SYC324" s="159"/>
      <c r="SYD324" s="159"/>
      <c r="SYE324" s="159"/>
      <c r="SYF324" s="159"/>
      <c r="SYG324" s="159"/>
      <c r="SYH324" s="159"/>
      <c r="SYI324" s="159"/>
      <c r="SYJ324" s="159"/>
      <c r="SYK324" s="159"/>
      <c r="SYL324" s="159"/>
      <c r="SYM324" s="159"/>
      <c r="SYN324" s="159"/>
      <c r="SYO324" s="159"/>
      <c r="SYP324" s="159"/>
      <c r="SYQ324" s="159"/>
      <c r="SYR324" s="159"/>
      <c r="SYS324" s="159"/>
      <c r="SYT324" s="159"/>
      <c r="SYU324" s="159"/>
      <c r="SYV324" s="159"/>
      <c r="SYW324" s="159"/>
      <c r="SYX324" s="159"/>
      <c r="SYY324" s="159"/>
      <c r="SYZ324" s="159"/>
      <c r="SZA324" s="159"/>
      <c r="SZB324" s="159"/>
      <c r="SZC324" s="159"/>
      <c r="SZD324" s="159"/>
      <c r="SZE324" s="159"/>
      <c r="SZF324" s="159"/>
      <c r="SZG324" s="159"/>
      <c r="SZH324" s="159"/>
      <c r="SZI324" s="159"/>
      <c r="SZJ324" s="159"/>
      <c r="SZK324" s="159"/>
      <c r="SZL324" s="159"/>
      <c r="SZM324" s="159"/>
      <c r="SZN324" s="159"/>
      <c r="SZO324" s="159"/>
      <c r="SZP324" s="159"/>
      <c r="SZQ324" s="159"/>
      <c r="SZR324" s="159"/>
      <c r="SZS324" s="159"/>
      <c r="SZT324" s="159"/>
      <c r="SZU324" s="159"/>
      <c r="SZV324" s="159"/>
      <c r="SZW324" s="159"/>
      <c r="SZX324" s="159"/>
      <c r="SZY324" s="159"/>
      <c r="SZZ324" s="159"/>
      <c r="TAA324" s="159"/>
      <c r="TAB324" s="159"/>
      <c r="TAC324" s="159"/>
      <c r="TAD324" s="159"/>
      <c r="TAE324" s="159"/>
      <c r="TAF324" s="159"/>
      <c r="TAG324" s="159"/>
      <c r="TAH324" s="159"/>
      <c r="TAI324" s="159"/>
      <c r="TAJ324" s="159"/>
      <c r="TAK324" s="159"/>
      <c r="TAL324" s="159"/>
      <c r="TAM324" s="159"/>
      <c r="TAN324" s="159"/>
      <c r="TAO324" s="159"/>
      <c r="TAP324" s="159"/>
      <c r="TAQ324" s="159"/>
      <c r="TAR324" s="159"/>
      <c r="TAS324" s="159"/>
      <c r="TAT324" s="159"/>
      <c r="TAU324" s="159"/>
      <c r="TAV324" s="159"/>
      <c r="TAW324" s="159"/>
      <c r="TAX324" s="159"/>
      <c r="TAY324" s="159"/>
      <c r="TAZ324" s="159"/>
      <c r="TBA324" s="159"/>
      <c r="TBB324" s="159"/>
      <c r="TBC324" s="159"/>
      <c r="TBD324" s="159"/>
      <c r="TBE324" s="159"/>
      <c r="TBF324" s="159"/>
      <c r="TBG324" s="159"/>
      <c r="TBH324" s="159"/>
      <c r="TBI324" s="159"/>
      <c r="TBJ324" s="159"/>
      <c r="TBK324" s="159"/>
      <c r="TBL324" s="159"/>
      <c r="TBM324" s="159"/>
      <c r="TBN324" s="159"/>
      <c r="TBO324" s="159"/>
      <c r="TBP324" s="159"/>
      <c r="TBQ324" s="159"/>
      <c r="TBR324" s="159"/>
      <c r="TBS324" s="159"/>
      <c r="TBT324" s="159"/>
      <c r="TBU324" s="159"/>
      <c r="TBV324" s="159"/>
      <c r="TBW324" s="159"/>
      <c r="TBX324" s="159"/>
      <c r="TBY324" s="159"/>
      <c r="TBZ324" s="159"/>
      <c r="TCA324" s="159"/>
      <c r="TCB324" s="159"/>
      <c r="TCC324" s="159"/>
      <c r="TCD324" s="159"/>
      <c r="TCE324" s="159"/>
      <c r="TCF324" s="159"/>
      <c r="TCG324" s="159"/>
      <c r="TCH324" s="159"/>
      <c r="TCI324" s="159"/>
      <c r="TCJ324" s="159"/>
      <c r="TCK324" s="159"/>
      <c r="TCL324" s="159"/>
      <c r="TCM324" s="159"/>
      <c r="TCN324" s="159"/>
      <c r="TCO324" s="159"/>
      <c r="TCP324" s="159"/>
      <c r="TCQ324" s="159"/>
      <c r="TCR324" s="159"/>
      <c r="TCS324" s="159"/>
      <c r="TCT324" s="159"/>
      <c r="TCU324" s="159"/>
      <c r="TCV324" s="159"/>
      <c r="TCW324" s="159"/>
      <c r="TCX324" s="159"/>
      <c r="TCY324" s="159"/>
      <c r="TCZ324" s="159"/>
      <c r="TDA324" s="159"/>
      <c r="TDB324" s="159"/>
      <c r="TDC324" s="159"/>
      <c r="TDD324" s="159"/>
      <c r="TDE324" s="159"/>
      <c r="TDF324" s="159"/>
      <c r="TDG324" s="159"/>
      <c r="TDH324" s="159"/>
      <c r="TDI324" s="159"/>
      <c r="TDJ324" s="159"/>
      <c r="TDK324" s="159"/>
      <c r="TDL324" s="159"/>
      <c r="TDM324" s="159"/>
      <c r="TDN324" s="159"/>
      <c r="TDO324" s="159"/>
      <c r="TDP324" s="159"/>
      <c r="TDQ324" s="159"/>
      <c r="TDR324" s="159"/>
      <c r="TDS324" s="159"/>
      <c r="TDT324" s="159"/>
      <c r="TDU324" s="159"/>
      <c r="TDV324" s="159"/>
      <c r="TDW324" s="159"/>
      <c r="TDX324" s="159"/>
      <c r="TDY324" s="159"/>
      <c r="TDZ324" s="159"/>
      <c r="TEA324" s="159"/>
      <c r="TEB324" s="159"/>
      <c r="TEC324" s="159"/>
      <c r="TED324" s="159"/>
      <c r="TEE324" s="159"/>
      <c r="TEF324" s="159"/>
      <c r="TEG324" s="159"/>
      <c r="TEH324" s="159"/>
      <c r="TEI324" s="159"/>
      <c r="TEJ324" s="159"/>
      <c r="TEK324" s="159"/>
      <c r="TEL324" s="159"/>
      <c r="TEM324" s="159"/>
      <c r="TEN324" s="159"/>
      <c r="TEO324" s="159"/>
      <c r="TEP324" s="159"/>
      <c r="TEQ324" s="159"/>
      <c r="TER324" s="159"/>
      <c r="TES324" s="159"/>
      <c r="TET324" s="159"/>
      <c r="TEU324" s="159"/>
      <c r="TEV324" s="159"/>
      <c r="TEW324" s="159"/>
      <c r="TEX324" s="159"/>
      <c r="TEY324" s="159"/>
      <c r="TEZ324" s="159"/>
      <c r="TFA324" s="159"/>
      <c r="TFB324" s="159"/>
      <c r="TFC324" s="159"/>
      <c r="TFD324" s="159"/>
      <c r="TFE324" s="159"/>
      <c r="TFF324" s="159"/>
      <c r="TFG324" s="159"/>
      <c r="TFH324" s="159"/>
      <c r="TFI324" s="159"/>
      <c r="TFJ324" s="159"/>
      <c r="TFK324" s="159"/>
      <c r="TFL324" s="159"/>
      <c r="TFM324" s="159"/>
      <c r="TFN324" s="159"/>
      <c r="TFO324" s="159"/>
      <c r="TFP324" s="159"/>
      <c r="TFQ324" s="159"/>
      <c r="TFR324" s="159"/>
      <c r="TFS324" s="159"/>
      <c r="TFT324" s="159"/>
      <c r="TFU324" s="159"/>
      <c r="TFV324" s="159"/>
      <c r="TFW324" s="159"/>
      <c r="TFX324" s="159"/>
      <c r="TFY324" s="159"/>
      <c r="TFZ324" s="159"/>
      <c r="TGA324" s="159"/>
      <c r="TGB324" s="159"/>
      <c r="TGC324" s="159"/>
      <c r="TGD324" s="159"/>
      <c r="TGE324" s="159"/>
      <c r="TGF324" s="159"/>
      <c r="TGG324" s="159"/>
      <c r="TGH324" s="159"/>
      <c r="TGI324" s="159"/>
      <c r="TGJ324" s="159"/>
      <c r="TGK324" s="159"/>
      <c r="TGL324" s="159"/>
      <c r="TGM324" s="159"/>
      <c r="TGN324" s="159"/>
      <c r="TGO324" s="159"/>
      <c r="TGP324" s="159"/>
      <c r="TGQ324" s="159"/>
      <c r="TGR324" s="159"/>
      <c r="TGS324" s="159"/>
      <c r="TGT324" s="159"/>
      <c r="TGU324" s="159"/>
      <c r="TGV324" s="159"/>
      <c r="TGW324" s="159"/>
      <c r="TGX324" s="159"/>
      <c r="TGY324" s="159"/>
      <c r="TGZ324" s="159"/>
      <c r="THA324" s="159"/>
      <c r="THB324" s="159"/>
      <c r="THC324" s="159"/>
      <c r="THD324" s="159"/>
      <c r="THE324" s="159"/>
      <c r="THF324" s="159"/>
      <c r="THG324" s="159"/>
      <c r="THH324" s="159"/>
      <c r="THI324" s="159"/>
      <c r="THJ324" s="159"/>
      <c r="THK324" s="159"/>
      <c r="THL324" s="159"/>
      <c r="THM324" s="159"/>
      <c r="THN324" s="159"/>
      <c r="THO324" s="159"/>
      <c r="THP324" s="159"/>
      <c r="THQ324" s="159"/>
      <c r="THR324" s="159"/>
      <c r="THS324" s="159"/>
      <c r="THT324" s="159"/>
      <c r="THU324" s="159"/>
      <c r="THV324" s="159"/>
      <c r="THW324" s="159"/>
      <c r="THX324" s="159"/>
      <c r="THY324" s="159"/>
      <c r="THZ324" s="159"/>
      <c r="TIA324" s="159"/>
      <c r="TIB324" s="159"/>
      <c r="TIC324" s="159"/>
      <c r="TID324" s="159"/>
      <c r="TIE324" s="159"/>
      <c r="TIF324" s="159"/>
      <c r="TIG324" s="159"/>
      <c r="TIH324" s="159"/>
      <c r="TII324" s="159"/>
      <c r="TIJ324" s="159"/>
      <c r="TIK324" s="159"/>
      <c r="TIL324" s="159"/>
      <c r="TIM324" s="159"/>
      <c r="TIN324" s="159"/>
      <c r="TIO324" s="159"/>
      <c r="TIP324" s="159"/>
      <c r="TIQ324" s="159"/>
      <c r="TIR324" s="159"/>
      <c r="TIS324" s="159"/>
      <c r="TIT324" s="159"/>
      <c r="TIU324" s="159"/>
      <c r="TIV324" s="159"/>
      <c r="TIW324" s="159"/>
      <c r="TIX324" s="159"/>
      <c r="TIY324" s="159"/>
      <c r="TIZ324" s="159"/>
      <c r="TJA324" s="159"/>
      <c r="TJB324" s="159"/>
      <c r="TJC324" s="159"/>
      <c r="TJD324" s="159"/>
      <c r="TJE324" s="159"/>
      <c r="TJF324" s="159"/>
      <c r="TJG324" s="159"/>
      <c r="TJH324" s="159"/>
      <c r="TJI324" s="159"/>
      <c r="TJJ324" s="159"/>
      <c r="TJK324" s="159"/>
      <c r="TJL324" s="159"/>
      <c r="TJM324" s="159"/>
      <c r="TJN324" s="159"/>
      <c r="TJO324" s="159"/>
      <c r="TJP324" s="159"/>
      <c r="TJQ324" s="159"/>
      <c r="TJR324" s="159"/>
      <c r="TJS324" s="159"/>
      <c r="TJT324" s="159"/>
      <c r="TJU324" s="159"/>
      <c r="TJV324" s="159"/>
      <c r="TJW324" s="159"/>
      <c r="TJX324" s="159"/>
      <c r="TJY324" s="159"/>
      <c r="TJZ324" s="159"/>
      <c r="TKA324" s="159"/>
      <c r="TKB324" s="159"/>
      <c r="TKC324" s="159"/>
      <c r="TKD324" s="159"/>
      <c r="TKE324" s="159"/>
      <c r="TKF324" s="159"/>
      <c r="TKG324" s="159"/>
      <c r="TKH324" s="159"/>
      <c r="TKI324" s="159"/>
      <c r="TKJ324" s="159"/>
      <c r="TKK324" s="159"/>
      <c r="TKL324" s="159"/>
      <c r="TKM324" s="159"/>
      <c r="TKN324" s="159"/>
      <c r="TKO324" s="159"/>
      <c r="TKP324" s="159"/>
      <c r="TKQ324" s="159"/>
      <c r="TKR324" s="159"/>
      <c r="TKS324" s="159"/>
      <c r="TKT324" s="159"/>
      <c r="TKU324" s="159"/>
      <c r="TKV324" s="159"/>
      <c r="TKW324" s="159"/>
      <c r="TKX324" s="159"/>
      <c r="TKY324" s="159"/>
      <c r="TKZ324" s="159"/>
      <c r="TLA324" s="159"/>
      <c r="TLB324" s="159"/>
      <c r="TLC324" s="159"/>
      <c r="TLD324" s="159"/>
      <c r="TLE324" s="159"/>
      <c r="TLF324" s="159"/>
      <c r="TLG324" s="159"/>
      <c r="TLH324" s="159"/>
      <c r="TLI324" s="159"/>
      <c r="TLJ324" s="159"/>
      <c r="TLK324" s="159"/>
      <c r="TLL324" s="159"/>
      <c r="TLM324" s="159"/>
      <c r="TLN324" s="159"/>
      <c r="TLO324" s="159"/>
      <c r="TLP324" s="159"/>
      <c r="TLQ324" s="159"/>
      <c r="TLR324" s="159"/>
      <c r="TLS324" s="159"/>
      <c r="TLT324" s="159"/>
      <c r="TLU324" s="159"/>
      <c r="TLV324" s="159"/>
      <c r="TLW324" s="159"/>
      <c r="TLX324" s="159"/>
      <c r="TLY324" s="159"/>
      <c r="TLZ324" s="159"/>
      <c r="TMA324" s="159"/>
      <c r="TMB324" s="159"/>
      <c r="TMC324" s="159"/>
      <c r="TMD324" s="159"/>
      <c r="TME324" s="159"/>
      <c r="TMF324" s="159"/>
      <c r="TMG324" s="159"/>
      <c r="TMH324" s="159"/>
      <c r="TMI324" s="159"/>
      <c r="TMJ324" s="159"/>
      <c r="TMK324" s="159"/>
      <c r="TML324" s="159"/>
      <c r="TMM324" s="159"/>
      <c r="TMN324" s="159"/>
      <c r="TMO324" s="159"/>
      <c r="TMP324" s="159"/>
      <c r="TMQ324" s="159"/>
      <c r="TMR324" s="159"/>
      <c r="TMS324" s="159"/>
      <c r="TMT324" s="159"/>
      <c r="TMU324" s="159"/>
      <c r="TMV324" s="159"/>
      <c r="TMW324" s="159"/>
      <c r="TMX324" s="159"/>
      <c r="TMY324" s="159"/>
      <c r="TMZ324" s="159"/>
      <c r="TNA324" s="159"/>
      <c r="TNB324" s="159"/>
      <c r="TNC324" s="159"/>
      <c r="TND324" s="159"/>
      <c r="TNE324" s="159"/>
      <c r="TNF324" s="159"/>
      <c r="TNG324" s="159"/>
      <c r="TNH324" s="159"/>
      <c r="TNI324" s="159"/>
      <c r="TNJ324" s="159"/>
      <c r="TNK324" s="159"/>
      <c r="TNL324" s="159"/>
      <c r="TNM324" s="159"/>
      <c r="TNN324" s="159"/>
      <c r="TNO324" s="159"/>
      <c r="TNP324" s="159"/>
      <c r="TNQ324" s="159"/>
      <c r="TNR324" s="159"/>
      <c r="TNS324" s="159"/>
      <c r="TNT324" s="159"/>
      <c r="TNU324" s="159"/>
      <c r="TNV324" s="159"/>
      <c r="TNW324" s="159"/>
      <c r="TNX324" s="159"/>
      <c r="TNY324" s="159"/>
      <c r="TNZ324" s="159"/>
      <c r="TOA324" s="159"/>
      <c r="TOB324" s="159"/>
      <c r="TOC324" s="159"/>
      <c r="TOD324" s="159"/>
      <c r="TOE324" s="159"/>
      <c r="TOF324" s="159"/>
      <c r="TOG324" s="159"/>
      <c r="TOH324" s="159"/>
      <c r="TOI324" s="159"/>
      <c r="TOJ324" s="159"/>
      <c r="TOK324" s="159"/>
      <c r="TOL324" s="159"/>
      <c r="TOM324" s="159"/>
      <c r="TON324" s="159"/>
      <c r="TOO324" s="159"/>
      <c r="TOP324" s="159"/>
      <c r="TOQ324" s="159"/>
      <c r="TOR324" s="159"/>
      <c r="TOS324" s="159"/>
      <c r="TOT324" s="159"/>
      <c r="TOU324" s="159"/>
      <c r="TOV324" s="159"/>
      <c r="TOW324" s="159"/>
      <c r="TOX324" s="159"/>
      <c r="TOY324" s="159"/>
      <c r="TOZ324" s="159"/>
      <c r="TPA324" s="159"/>
      <c r="TPB324" s="159"/>
      <c r="TPC324" s="159"/>
      <c r="TPD324" s="159"/>
      <c r="TPE324" s="159"/>
      <c r="TPF324" s="159"/>
      <c r="TPG324" s="159"/>
      <c r="TPH324" s="159"/>
      <c r="TPI324" s="159"/>
      <c r="TPJ324" s="159"/>
      <c r="TPK324" s="159"/>
      <c r="TPL324" s="159"/>
      <c r="TPM324" s="159"/>
      <c r="TPN324" s="159"/>
      <c r="TPO324" s="159"/>
      <c r="TPP324" s="159"/>
      <c r="TPQ324" s="159"/>
      <c r="TPR324" s="159"/>
      <c r="TPS324" s="159"/>
      <c r="TPT324" s="159"/>
      <c r="TPU324" s="159"/>
      <c r="TPV324" s="159"/>
      <c r="TPW324" s="159"/>
      <c r="TPX324" s="159"/>
      <c r="TPY324" s="159"/>
      <c r="TPZ324" s="159"/>
      <c r="TQA324" s="159"/>
      <c r="TQB324" s="159"/>
      <c r="TQC324" s="159"/>
      <c r="TQD324" s="159"/>
      <c r="TQE324" s="159"/>
      <c r="TQF324" s="159"/>
      <c r="TQG324" s="159"/>
      <c r="TQH324" s="159"/>
      <c r="TQI324" s="159"/>
      <c r="TQJ324" s="159"/>
      <c r="TQK324" s="159"/>
      <c r="TQL324" s="159"/>
      <c r="TQM324" s="159"/>
      <c r="TQN324" s="159"/>
      <c r="TQO324" s="159"/>
      <c r="TQP324" s="159"/>
      <c r="TQQ324" s="159"/>
      <c r="TQR324" s="159"/>
      <c r="TQS324" s="159"/>
      <c r="TQT324" s="159"/>
      <c r="TQU324" s="159"/>
      <c r="TQV324" s="159"/>
      <c r="TQW324" s="159"/>
      <c r="TQX324" s="159"/>
      <c r="TQY324" s="159"/>
      <c r="TQZ324" s="159"/>
      <c r="TRA324" s="159"/>
      <c r="TRB324" s="159"/>
      <c r="TRC324" s="159"/>
      <c r="TRD324" s="159"/>
      <c r="TRE324" s="159"/>
      <c r="TRF324" s="159"/>
      <c r="TRG324" s="159"/>
      <c r="TRH324" s="159"/>
      <c r="TRI324" s="159"/>
      <c r="TRJ324" s="159"/>
      <c r="TRK324" s="159"/>
      <c r="TRL324" s="159"/>
      <c r="TRM324" s="159"/>
      <c r="TRN324" s="159"/>
      <c r="TRO324" s="159"/>
      <c r="TRP324" s="159"/>
      <c r="TRQ324" s="159"/>
      <c r="TRR324" s="159"/>
      <c r="TRS324" s="159"/>
      <c r="TRT324" s="159"/>
      <c r="TRU324" s="159"/>
      <c r="TRV324" s="159"/>
      <c r="TRW324" s="159"/>
      <c r="TRX324" s="159"/>
      <c r="TRY324" s="159"/>
      <c r="TRZ324" s="159"/>
      <c r="TSA324" s="159"/>
      <c r="TSB324" s="159"/>
      <c r="TSC324" s="159"/>
      <c r="TSD324" s="159"/>
      <c r="TSE324" s="159"/>
      <c r="TSF324" s="159"/>
      <c r="TSG324" s="159"/>
      <c r="TSH324" s="159"/>
      <c r="TSI324" s="159"/>
      <c r="TSJ324" s="159"/>
      <c r="TSK324" s="159"/>
      <c r="TSL324" s="159"/>
      <c r="TSM324" s="159"/>
      <c r="TSN324" s="159"/>
      <c r="TSO324" s="159"/>
      <c r="TSP324" s="159"/>
      <c r="TSQ324" s="159"/>
      <c r="TSR324" s="159"/>
      <c r="TSS324" s="159"/>
      <c r="TST324" s="159"/>
      <c r="TSU324" s="159"/>
      <c r="TSV324" s="159"/>
      <c r="TSW324" s="159"/>
      <c r="TSX324" s="159"/>
      <c r="TSY324" s="159"/>
      <c r="TSZ324" s="159"/>
      <c r="TTA324" s="159"/>
      <c r="TTB324" s="159"/>
      <c r="TTC324" s="159"/>
      <c r="TTD324" s="159"/>
      <c r="TTE324" s="159"/>
      <c r="TTF324" s="159"/>
      <c r="TTG324" s="159"/>
      <c r="TTH324" s="159"/>
      <c r="TTI324" s="159"/>
      <c r="TTJ324" s="159"/>
      <c r="TTK324" s="159"/>
      <c r="TTL324" s="159"/>
      <c r="TTM324" s="159"/>
      <c r="TTN324" s="159"/>
      <c r="TTO324" s="159"/>
      <c r="TTP324" s="159"/>
      <c r="TTQ324" s="159"/>
      <c r="TTR324" s="159"/>
      <c r="TTS324" s="159"/>
      <c r="TTT324" s="159"/>
      <c r="TTU324" s="159"/>
      <c r="TTV324" s="159"/>
      <c r="TTW324" s="159"/>
      <c r="TTX324" s="159"/>
      <c r="TTY324" s="159"/>
      <c r="TTZ324" s="159"/>
      <c r="TUA324" s="159"/>
      <c r="TUB324" s="159"/>
      <c r="TUC324" s="159"/>
      <c r="TUD324" s="159"/>
      <c r="TUE324" s="159"/>
      <c r="TUF324" s="159"/>
      <c r="TUG324" s="159"/>
      <c r="TUH324" s="159"/>
      <c r="TUI324" s="159"/>
      <c r="TUJ324" s="159"/>
      <c r="TUK324" s="159"/>
      <c r="TUL324" s="159"/>
      <c r="TUM324" s="159"/>
      <c r="TUN324" s="159"/>
      <c r="TUO324" s="159"/>
      <c r="TUP324" s="159"/>
      <c r="TUQ324" s="159"/>
      <c r="TUR324" s="159"/>
      <c r="TUS324" s="159"/>
      <c r="TUT324" s="159"/>
      <c r="TUU324" s="159"/>
      <c r="TUV324" s="159"/>
      <c r="TUW324" s="159"/>
      <c r="TUX324" s="159"/>
      <c r="TUY324" s="159"/>
      <c r="TUZ324" s="159"/>
      <c r="TVA324" s="159"/>
      <c r="TVB324" s="159"/>
      <c r="TVC324" s="159"/>
      <c r="TVD324" s="159"/>
      <c r="TVE324" s="159"/>
      <c r="TVF324" s="159"/>
      <c r="TVG324" s="159"/>
      <c r="TVH324" s="159"/>
      <c r="TVI324" s="159"/>
      <c r="TVJ324" s="159"/>
      <c r="TVK324" s="159"/>
      <c r="TVL324" s="159"/>
      <c r="TVM324" s="159"/>
      <c r="TVN324" s="159"/>
      <c r="TVO324" s="159"/>
      <c r="TVP324" s="159"/>
      <c r="TVQ324" s="159"/>
      <c r="TVR324" s="159"/>
      <c r="TVS324" s="159"/>
      <c r="TVT324" s="159"/>
      <c r="TVU324" s="159"/>
      <c r="TVV324" s="159"/>
      <c r="TVW324" s="159"/>
      <c r="TVX324" s="159"/>
      <c r="TVY324" s="159"/>
      <c r="TVZ324" s="159"/>
      <c r="TWA324" s="159"/>
      <c r="TWB324" s="159"/>
      <c r="TWC324" s="159"/>
      <c r="TWD324" s="159"/>
      <c r="TWE324" s="159"/>
      <c r="TWF324" s="159"/>
      <c r="TWG324" s="159"/>
      <c r="TWH324" s="159"/>
      <c r="TWI324" s="159"/>
      <c r="TWJ324" s="159"/>
      <c r="TWK324" s="159"/>
      <c r="TWL324" s="159"/>
      <c r="TWM324" s="159"/>
      <c r="TWN324" s="159"/>
      <c r="TWO324" s="159"/>
      <c r="TWP324" s="159"/>
      <c r="TWQ324" s="159"/>
      <c r="TWR324" s="159"/>
      <c r="TWS324" s="159"/>
      <c r="TWT324" s="159"/>
      <c r="TWU324" s="159"/>
      <c r="TWV324" s="159"/>
      <c r="TWW324" s="159"/>
      <c r="TWX324" s="159"/>
      <c r="TWY324" s="159"/>
      <c r="TWZ324" s="159"/>
      <c r="TXA324" s="159"/>
      <c r="TXB324" s="159"/>
      <c r="TXC324" s="159"/>
      <c r="TXD324" s="159"/>
      <c r="TXE324" s="159"/>
      <c r="TXF324" s="159"/>
      <c r="TXG324" s="159"/>
      <c r="TXH324" s="159"/>
      <c r="TXI324" s="159"/>
      <c r="TXJ324" s="159"/>
      <c r="TXK324" s="159"/>
      <c r="TXL324" s="159"/>
      <c r="TXM324" s="159"/>
      <c r="TXN324" s="159"/>
      <c r="TXO324" s="159"/>
      <c r="TXP324" s="159"/>
      <c r="TXQ324" s="159"/>
      <c r="TXR324" s="159"/>
      <c r="TXS324" s="159"/>
      <c r="TXT324" s="159"/>
      <c r="TXU324" s="159"/>
      <c r="TXV324" s="159"/>
      <c r="TXW324" s="159"/>
      <c r="TXX324" s="159"/>
      <c r="TXY324" s="159"/>
      <c r="TXZ324" s="159"/>
      <c r="TYA324" s="159"/>
      <c r="TYB324" s="159"/>
      <c r="TYC324" s="159"/>
      <c r="TYD324" s="159"/>
      <c r="TYE324" s="159"/>
      <c r="TYF324" s="159"/>
      <c r="TYG324" s="159"/>
      <c r="TYH324" s="159"/>
      <c r="TYI324" s="159"/>
      <c r="TYJ324" s="159"/>
      <c r="TYK324" s="159"/>
      <c r="TYL324" s="159"/>
      <c r="TYM324" s="159"/>
      <c r="TYN324" s="159"/>
      <c r="TYO324" s="159"/>
      <c r="TYP324" s="159"/>
      <c r="TYQ324" s="159"/>
      <c r="TYR324" s="159"/>
      <c r="TYS324" s="159"/>
      <c r="TYT324" s="159"/>
      <c r="TYU324" s="159"/>
      <c r="TYV324" s="159"/>
      <c r="TYW324" s="159"/>
      <c r="TYX324" s="159"/>
      <c r="TYY324" s="159"/>
      <c r="TYZ324" s="159"/>
      <c r="TZA324" s="159"/>
      <c r="TZB324" s="159"/>
      <c r="TZC324" s="159"/>
      <c r="TZD324" s="159"/>
      <c r="TZE324" s="159"/>
      <c r="TZF324" s="159"/>
      <c r="TZG324" s="159"/>
      <c r="TZH324" s="159"/>
      <c r="TZI324" s="159"/>
      <c r="TZJ324" s="159"/>
      <c r="TZK324" s="159"/>
      <c r="TZL324" s="159"/>
      <c r="TZM324" s="159"/>
      <c r="TZN324" s="159"/>
      <c r="TZO324" s="159"/>
      <c r="TZP324" s="159"/>
      <c r="TZQ324" s="159"/>
      <c r="TZR324" s="159"/>
      <c r="TZS324" s="159"/>
      <c r="TZT324" s="159"/>
      <c r="TZU324" s="159"/>
      <c r="TZV324" s="159"/>
      <c r="TZW324" s="159"/>
      <c r="TZX324" s="159"/>
      <c r="TZY324" s="159"/>
      <c r="TZZ324" s="159"/>
      <c r="UAA324" s="159"/>
      <c r="UAB324" s="159"/>
      <c r="UAC324" s="159"/>
      <c r="UAD324" s="159"/>
      <c r="UAE324" s="159"/>
      <c r="UAF324" s="159"/>
      <c r="UAG324" s="159"/>
      <c r="UAH324" s="159"/>
      <c r="UAI324" s="159"/>
      <c r="UAJ324" s="159"/>
      <c r="UAK324" s="159"/>
      <c r="UAL324" s="159"/>
      <c r="UAM324" s="159"/>
      <c r="UAN324" s="159"/>
      <c r="UAO324" s="159"/>
      <c r="UAP324" s="159"/>
      <c r="UAQ324" s="159"/>
      <c r="UAR324" s="159"/>
      <c r="UAS324" s="159"/>
      <c r="UAT324" s="159"/>
      <c r="UAU324" s="159"/>
      <c r="UAV324" s="159"/>
      <c r="UAW324" s="159"/>
      <c r="UAX324" s="159"/>
      <c r="UAY324" s="159"/>
      <c r="UAZ324" s="159"/>
      <c r="UBA324" s="159"/>
      <c r="UBB324" s="159"/>
      <c r="UBC324" s="159"/>
      <c r="UBD324" s="159"/>
      <c r="UBE324" s="159"/>
      <c r="UBF324" s="159"/>
      <c r="UBG324" s="159"/>
      <c r="UBH324" s="159"/>
      <c r="UBI324" s="159"/>
      <c r="UBJ324" s="159"/>
      <c r="UBK324" s="159"/>
      <c r="UBL324" s="159"/>
      <c r="UBM324" s="159"/>
      <c r="UBN324" s="159"/>
      <c r="UBO324" s="159"/>
      <c r="UBP324" s="159"/>
      <c r="UBQ324" s="159"/>
      <c r="UBR324" s="159"/>
      <c r="UBS324" s="159"/>
      <c r="UBT324" s="159"/>
      <c r="UBU324" s="159"/>
      <c r="UBV324" s="159"/>
      <c r="UBW324" s="159"/>
      <c r="UBX324" s="159"/>
      <c r="UBY324" s="159"/>
      <c r="UBZ324" s="159"/>
      <c r="UCA324" s="159"/>
      <c r="UCB324" s="159"/>
      <c r="UCC324" s="159"/>
      <c r="UCD324" s="159"/>
      <c r="UCE324" s="159"/>
      <c r="UCF324" s="159"/>
      <c r="UCG324" s="159"/>
      <c r="UCH324" s="159"/>
      <c r="UCI324" s="159"/>
      <c r="UCJ324" s="159"/>
      <c r="UCK324" s="159"/>
      <c r="UCL324" s="159"/>
      <c r="UCM324" s="159"/>
      <c r="UCN324" s="159"/>
      <c r="UCO324" s="159"/>
      <c r="UCP324" s="159"/>
      <c r="UCQ324" s="159"/>
      <c r="UCR324" s="159"/>
      <c r="UCS324" s="159"/>
      <c r="UCT324" s="159"/>
      <c r="UCU324" s="159"/>
      <c r="UCV324" s="159"/>
      <c r="UCW324" s="159"/>
      <c r="UCX324" s="159"/>
      <c r="UCY324" s="159"/>
      <c r="UCZ324" s="159"/>
      <c r="UDA324" s="159"/>
      <c r="UDB324" s="159"/>
      <c r="UDC324" s="159"/>
      <c r="UDD324" s="159"/>
      <c r="UDE324" s="159"/>
      <c r="UDF324" s="159"/>
      <c r="UDG324" s="159"/>
      <c r="UDH324" s="159"/>
      <c r="UDI324" s="159"/>
      <c r="UDJ324" s="159"/>
      <c r="UDK324" s="159"/>
      <c r="UDL324" s="159"/>
      <c r="UDM324" s="159"/>
      <c r="UDN324" s="159"/>
      <c r="UDO324" s="159"/>
      <c r="UDP324" s="159"/>
      <c r="UDQ324" s="159"/>
      <c r="UDR324" s="159"/>
      <c r="UDS324" s="159"/>
      <c r="UDT324" s="159"/>
      <c r="UDU324" s="159"/>
      <c r="UDV324" s="159"/>
      <c r="UDW324" s="159"/>
      <c r="UDX324" s="159"/>
      <c r="UDY324" s="159"/>
      <c r="UDZ324" s="159"/>
      <c r="UEA324" s="159"/>
      <c r="UEB324" s="159"/>
      <c r="UEC324" s="159"/>
      <c r="UED324" s="159"/>
      <c r="UEE324" s="159"/>
      <c r="UEF324" s="159"/>
      <c r="UEG324" s="159"/>
      <c r="UEH324" s="159"/>
      <c r="UEI324" s="159"/>
      <c r="UEJ324" s="159"/>
      <c r="UEK324" s="159"/>
      <c r="UEL324" s="159"/>
      <c r="UEM324" s="159"/>
      <c r="UEN324" s="159"/>
      <c r="UEO324" s="159"/>
      <c r="UEP324" s="159"/>
      <c r="UEQ324" s="159"/>
      <c r="UER324" s="159"/>
      <c r="UES324" s="159"/>
      <c r="UET324" s="159"/>
      <c r="UEU324" s="159"/>
      <c r="UEV324" s="159"/>
      <c r="UEW324" s="159"/>
      <c r="UEX324" s="159"/>
      <c r="UEY324" s="159"/>
      <c r="UEZ324" s="159"/>
      <c r="UFA324" s="159"/>
      <c r="UFB324" s="159"/>
      <c r="UFC324" s="159"/>
      <c r="UFD324" s="159"/>
      <c r="UFE324" s="159"/>
      <c r="UFF324" s="159"/>
      <c r="UFG324" s="159"/>
      <c r="UFH324" s="159"/>
      <c r="UFI324" s="159"/>
      <c r="UFJ324" s="159"/>
      <c r="UFK324" s="159"/>
      <c r="UFL324" s="159"/>
      <c r="UFM324" s="159"/>
      <c r="UFN324" s="159"/>
      <c r="UFO324" s="159"/>
      <c r="UFP324" s="159"/>
      <c r="UFQ324" s="159"/>
      <c r="UFR324" s="159"/>
      <c r="UFS324" s="159"/>
      <c r="UFT324" s="159"/>
      <c r="UFU324" s="159"/>
      <c r="UFV324" s="159"/>
      <c r="UFW324" s="159"/>
      <c r="UFX324" s="159"/>
      <c r="UFY324" s="159"/>
      <c r="UFZ324" s="159"/>
      <c r="UGA324" s="159"/>
      <c r="UGB324" s="159"/>
      <c r="UGC324" s="159"/>
      <c r="UGD324" s="159"/>
      <c r="UGE324" s="159"/>
      <c r="UGF324" s="159"/>
      <c r="UGG324" s="159"/>
      <c r="UGH324" s="159"/>
      <c r="UGI324" s="159"/>
      <c r="UGJ324" s="159"/>
      <c r="UGK324" s="159"/>
      <c r="UGL324" s="159"/>
      <c r="UGM324" s="159"/>
      <c r="UGN324" s="159"/>
      <c r="UGO324" s="159"/>
      <c r="UGP324" s="159"/>
      <c r="UGQ324" s="159"/>
      <c r="UGR324" s="159"/>
      <c r="UGS324" s="159"/>
      <c r="UGT324" s="159"/>
      <c r="UGU324" s="159"/>
      <c r="UGV324" s="159"/>
      <c r="UGW324" s="159"/>
      <c r="UGX324" s="159"/>
      <c r="UGY324" s="159"/>
      <c r="UGZ324" s="159"/>
      <c r="UHA324" s="159"/>
      <c r="UHB324" s="159"/>
      <c r="UHC324" s="159"/>
      <c r="UHD324" s="159"/>
      <c r="UHE324" s="159"/>
      <c r="UHF324" s="159"/>
      <c r="UHG324" s="159"/>
      <c r="UHH324" s="159"/>
      <c r="UHI324" s="159"/>
      <c r="UHJ324" s="159"/>
      <c r="UHK324" s="159"/>
      <c r="UHL324" s="159"/>
      <c r="UHM324" s="159"/>
      <c r="UHN324" s="159"/>
      <c r="UHO324" s="159"/>
      <c r="UHP324" s="159"/>
      <c r="UHQ324" s="159"/>
      <c r="UHR324" s="159"/>
      <c r="UHS324" s="159"/>
      <c r="UHT324" s="159"/>
      <c r="UHU324" s="159"/>
      <c r="UHV324" s="159"/>
      <c r="UHW324" s="159"/>
      <c r="UHX324" s="159"/>
      <c r="UHY324" s="159"/>
      <c r="UHZ324" s="159"/>
      <c r="UIA324" s="159"/>
      <c r="UIB324" s="159"/>
      <c r="UIC324" s="159"/>
      <c r="UID324" s="159"/>
      <c r="UIE324" s="159"/>
      <c r="UIF324" s="159"/>
      <c r="UIG324" s="159"/>
      <c r="UIH324" s="159"/>
      <c r="UII324" s="159"/>
      <c r="UIJ324" s="159"/>
      <c r="UIK324" s="159"/>
      <c r="UIL324" s="159"/>
      <c r="UIM324" s="159"/>
      <c r="UIN324" s="159"/>
      <c r="UIO324" s="159"/>
      <c r="UIP324" s="159"/>
      <c r="UIQ324" s="159"/>
      <c r="UIR324" s="159"/>
      <c r="UIS324" s="159"/>
      <c r="UIT324" s="159"/>
      <c r="UIU324" s="159"/>
      <c r="UIV324" s="159"/>
      <c r="UIW324" s="159"/>
      <c r="UIX324" s="159"/>
      <c r="UIY324" s="159"/>
      <c r="UIZ324" s="159"/>
      <c r="UJA324" s="159"/>
      <c r="UJB324" s="159"/>
      <c r="UJC324" s="159"/>
      <c r="UJD324" s="159"/>
      <c r="UJE324" s="159"/>
      <c r="UJF324" s="159"/>
      <c r="UJG324" s="159"/>
      <c r="UJH324" s="159"/>
      <c r="UJI324" s="159"/>
      <c r="UJJ324" s="159"/>
      <c r="UJK324" s="159"/>
      <c r="UJL324" s="159"/>
      <c r="UJM324" s="159"/>
      <c r="UJN324" s="159"/>
      <c r="UJO324" s="159"/>
      <c r="UJP324" s="159"/>
      <c r="UJQ324" s="159"/>
      <c r="UJR324" s="159"/>
      <c r="UJS324" s="159"/>
      <c r="UJT324" s="159"/>
      <c r="UJU324" s="159"/>
      <c r="UJV324" s="159"/>
      <c r="UJW324" s="159"/>
      <c r="UJX324" s="159"/>
      <c r="UJY324" s="159"/>
      <c r="UJZ324" s="159"/>
      <c r="UKA324" s="159"/>
      <c r="UKB324" s="159"/>
      <c r="UKC324" s="159"/>
      <c r="UKD324" s="159"/>
      <c r="UKE324" s="159"/>
      <c r="UKF324" s="159"/>
      <c r="UKG324" s="159"/>
      <c r="UKH324" s="159"/>
      <c r="UKI324" s="159"/>
      <c r="UKJ324" s="159"/>
      <c r="UKK324" s="159"/>
      <c r="UKL324" s="159"/>
      <c r="UKM324" s="159"/>
      <c r="UKN324" s="159"/>
      <c r="UKO324" s="159"/>
      <c r="UKP324" s="159"/>
      <c r="UKQ324" s="159"/>
      <c r="UKR324" s="159"/>
      <c r="UKS324" s="159"/>
      <c r="UKT324" s="159"/>
      <c r="UKU324" s="159"/>
      <c r="UKV324" s="159"/>
      <c r="UKW324" s="159"/>
      <c r="UKX324" s="159"/>
      <c r="UKY324" s="159"/>
      <c r="UKZ324" s="159"/>
      <c r="ULA324" s="159"/>
      <c r="ULB324" s="159"/>
      <c r="ULC324" s="159"/>
      <c r="ULD324" s="159"/>
      <c r="ULE324" s="159"/>
      <c r="ULF324" s="159"/>
      <c r="ULG324" s="159"/>
      <c r="ULH324" s="159"/>
      <c r="ULI324" s="159"/>
      <c r="ULJ324" s="159"/>
      <c r="ULK324" s="159"/>
      <c r="ULL324" s="159"/>
      <c r="ULM324" s="159"/>
      <c r="ULN324" s="159"/>
      <c r="ULO324" s="159"/>
      <c r="ULP324" s="159"/>
      <c r="ULQ324" s="159"/>
      <c r="ULR324" s="159"/>
      <c r="ULS324" s="159"/>
      <c r="ULT324" s="159"/>
      <c r="ULU324" s="159"/>
      <c r="ULV324" s="159"/>
      <c r="ULW324" s="159"/>
      <c r="ULX324" s="159"/>
      <c r="ULY324" s="159"/>
      <c r="ULZ324" s="159"/>
      <c r="UMA324" s="159"/>
      <c r="UMB324" s="159"/>
      <c r="UMC324" s="159"/>
      <c r="UMD324" s="159"/>
      <c r="UME324" s="159"/>
      <c r="UMF324" s="159"/>
      <c r="UMG324" s="159"/>
      <c r="UMH324" s="159"/>
      <c r="UMI324" s="159"/>
      <c r="UMJ324" s="159"/>
      <c r="UMK324" s="159"/>
      <c r="UML324" s="159"/>
      <c r="UMM324" s="159"/>
      <c r="UMN324" s="159"/>
      <c r="UMO324" s="159"/>
      <c r="UMP324" s="159"/>
      <c r="UMQ324" s="159"/>
      <c r="UMR324" s="159"/>
      <c r="UMS324" s="159"/>
      <c r="UMT324" s="159"/>
      <c r="UMU324" s="159"/>
      <c r="UMV324" s="159"/>
      <c r="UMW324" s="159"/>
      <c r="UMX324" s="159"/>
      <c r="UMY324" s="159"/>
      <c r="UMZ324" s="159"/>
      <c r="UNA324" s="159"/>
      <c r="UNB324" s="159"/>
      <c r="UNC324" s="159"/>
      <c r="UND324" s="159"/>
      <c r="UNE324" s="159"/>
      <c r="UNF324" s="159"/>
      <c r="UNG324" s="159"/>
      <c r="UNH324" s="159"/>
      <c r="UNI324" s="159"/>
      <c r="UNJ324" s="159"/>
      <c r="UNK324" s="159"/>
      <c r="UNL324" s="159"/>
      <c r="UNM324" s="159"/>
      <c r="UNN324" s="159"/>
      <c r="UNO324" s="159"/>
      <c r="UNP324" s="159"/>
      <c r="UNQ324" s="159"/>
      <c r="UNR324" s="159"/>
      <c r="UNS324" s="159"/>
      <c r="UNT324" s="159"/>
      <c r="UNU324" s="159"/>
      <c r="UNV324" s="159"/>
      <c r="UNW324" s="159"/>
      <c r="UNX324" s="159"/>
      <c r="UNY324" s="159"/>
      <c r="UNZ324" s="159"/>
      <c r="UOA324" s="159"/>
      <c r="UOB324" s="159"/>
      <c r="UOC324" s="159"/>
      <c r="UOD324" s="159"/>
      <c r="UOE324" s="159"/>
      <c r="UOF324" s="159"/>
      <c r="UOG324" s="159"/>
      <c r="UOH324" s="159"/>
      <c r="UOI324" s="159"/>
      <c r="UOJ324" s="159"/>
      <c r="UOK324" s="159"/>
      <c r="UOL324" s="159"/>
      <c r="UOM324" s="159"/>
      <c r="UON324" s="159"/>
      <c r="UOO324" s="159"/>
      <c r="UOP324" s="159"/>
      <c r="UOQ324" s="159"/>
      <c r="UOR324" s="159"/>
      <c r="UOS324" s="159"/>
      <c r="UOT324" s="159"/>
      <c r="UOU324" s="159"/>
      <c r="UOV324" s="159"/>
      <c r="UOW324" s="159"/>
      <c r="UOX324" s="159"/>
      <c r="UOY324" s="159"/>
      <c r="UOZ324" s="159"/>
      <c r="UPA324" s="159"/>
      <c r="UPB324" s="159"/>
      <c r="UPC324" s="159"/>
      <c r="UPD324" s="159"/>
      <c r="UPE324" s="159"/>
      <c r="UPF324" s="159"/>
      <c r="UPG324" s="159"/>
      <c r="UPH324" s="159"/>
      <c r="UPI324" s="159"/>
      <c r="UPJ324" s="159"/>
      <c r="UPK324" s="159"/>
      <c r="UPL324" s="159"/>
      <c r="UPM324" s="159"/>
      <c r="UPN324" s="159"/>
      <c r="UPO324" s="159"/>
      <c r="UPP324" s="159"/>
      <c r="UPQ324" s="159"/>
      <c r="UPR324" s="159"/>
      <c r="UPS324" s="159"/>
      <c r="UPT324" s="159"/>
      <c r="UPU324" s="159"/>
      <c r="UPV324" s="159"/>
      <c r="UPW324" s="159"/>
      <c r="UPX324" s="159"/>
      <c r="UPY324" s="159"/>
      <c r="UPZ324" s="159"/>
      <c r="UQA324" s="159"/>
      <c r="UQB324" s="159"/>
      <c r="UQC324" s="159"/>
      <c r="UQD324" s="159"/>
      <c r="UQE324" s="159"/>
      <c r="UQF324" s="159"/>
      <c r="UQG324" s="159"/>
      <c r="UQH324" s="159"/>
      <c r="UQI324" s="159"/>
      <c r="UQJ324" s="159"/>
      <c r="UQK324" s="159"/>
      <c r="UQL324" s="159"/>
      <c r="UQM324" s="159"/>
      <c r="UQN324" s="159"/>
      <c r="UQO324" s="159"/>
      <c r="UQP324" s="159"/>
      <c r="UQQ324" s="159"/>
      <c r="UQR324" s="159"/>
      <c r="UQS324" s="159"/>
      <c r="UQT324" s="159"/>
      <c r="UQU324" s="159"/>
      <c r="UQV324" s="159"/>
      <c r="UQW324" s="159"/>
      <c r="UQX324" s="159"/>
      <c r="UQY324" s="159"/>
      <c r="UQZ324" s="159"/>
      <c r="URA324" s="159"/>
      <c r="URB324" s="159"/>
      <c r="URC324" s="159"/>
      <c r="URD324" s="159"/>
      <c r="URE324" s="159"/>
      <c r="URF324" s="159"/>
      <c r="URG324" s="159"/>
      <c r="URH324" s="159"/>
      <c r="URI324" s="159"/>
      <c r="URJ324" s="159"/>
      <c r="URK324" s="159"/>
      <c r="URL324" s="159"/>
      <c r="URM324" s="159"/>
      <c r="URN324" s="159"/>
      <c r="URO324" s="159"/>
      <c r="URP324" s="159"/>
      <c r="URQ324" s="159"/>
      <c r="URR324" s="159"/>
      <c r="URS324" s="159"/>
      <c r="URT324" s="159"/>
      <c r="URU324" s="159"/>
      <c r="URV324" s="159"/>
      <c r="URW324" s="159"/>
      <c r="URX324" s="159"/>
      <c r="URY324" s="159"/>
      <c r="URZ324" s="159"/>
      <c r="USA324" s="159"/>
      <c r="USB324" s="159"/>
      <c r="USC324" s="159"/>
      <c r="USD324" s="159"/>
      <c r="USE324" s="159"/>
      <c r="USF324" s="159"/>
      <c r="USG324" s="159"/>
      <c r="USH324" s="159"/>
      <c r="USI324" s="159"/>
      <c r="USJ324" s="159"/>
      <c r="USK324" s="159"/>
      <c r="USL324" s="159"/>
      <c r="USM324" s="159"/>
      <c r="USN324" s="159"/>
      <c r="USO324" s="159"/>
      <c r="USP324" s="159"/>
      <c r="USQ324" s="159"/>
      <c r="USR324" s="159"/>
      <c r="USS324" s="159"/>
      <c r="UST324" s="159"/>
      <c r="USU324" s="159"/>
      <c r="USV324" s="159"/>
      <c r="USW324" s="159"/>
      <c r="USX324" s="159"/>
      <c r="USY324" s="159"/>
      <c r="USZ324" s="159"/>
      <c r="UTA324" s="159"/>
      <c r="UTB324" s="159"/>
      <c r="UTC324" s="159"/>
      <c r="UTD324" s="159"/>
      <c r="UTE324" s="159"/>
      <c r="UTF324" s="159"/>
      <c r="UTG324" s="159"/>
      <c r="UTH324" s="159"/>
      <c r="UTI324" s="159"/>
      <c r="UTJ324" s="159"/>
      <c r="UTK324" s="159"/>
      <c r="UTL324" s="159"/>
      <c r="UTM324" s="159"/>
      <c r="UTN324" s="159"/>
      <c r="UTO324" s="159"/>
      <c r="UTP324" s="159"/>
      <c r="UTQ324" s="159"/>
      <c r="UTR324" s="159"/>
      <c r="UTS324" s="159"/>
      <c r="UTT324" s="159"/>
      <c r="UTU324" s="159"/>
      <c r="UTV324" s="159"/>
      <c r="UTW324" s="159"/>
      <c r="UTX324" s="159"/>
      <c r="UTY324" s="159"/>
      <c r="UTZ324" s="159"/>
      <c r="UUA324" s="159"/>
      <c r="UUB324" s="159"/>
      <c r="UUC324" s="159"/>
      <c r="UUD324" s="159"/>
      <c r="UUE324" s="159"/>
      <c r="UUF324" s="159"/>
      <c r="UUG324" s="159"/>
      <c r="UUH324" s="159"/>
      <c r="UUI324" s="159"/>
      <c r="UUJ324" s="159"/>
      <c r="UUK324" s="159"/>
      <c r="UUL324" s="159"/>
      <c r="UUM324" s="159"/>
      <c r="UUN324" s="159"/>
      <c r="UUO324" s="159"/>
      <c r="UUP324" s="159"/>
      <c r="UUQ324" s="159"/>
      <c r="UUR324" s="159"/>
      <c r="UUS324" s="159"/>
      <c r="UUT324" s="159"/>
      <c r="UUU324" s="159"/>
      <c r="UUV324" s="159"/>
      <c r="UUW324" s="159"/>
      <c r="UUX324" s="159"/>
      <c r="UUY324" s="159"/>
      <c r="UUZ324" s="159"/>
      <c r="UVA324" s="159"/>
      <c r="UVB324" s="159"/>
      <c r="UVC324" s="159"/>
      <c r="UVD324" s="159"/>
      <c r="UVE324" s="159"/>
      <c r="UVF324" s="159"/>
      <c r="UVG324" s="159"/>
      <c r="UVH324" s="159"/>
      <c r="UVI324" s="159"/>
      <c r="UVJ324" s="159"/>
      <c r="UVK324" s="159"/>
      <c r="UVL324" s="159"/>
      <c r="UVM324" s="159"/>
      <c r="UVN324" s="159"/>
      <c r="UVO324" s="159"/>
      <c r="UVP324" s="159"/>
      <c r="UVQ324" s="159"/>
      <c r="UVR324" s="159"/>
      <c r="UVS324" s="159"/>
      <c r="UVT324" s="159"/>
      <c r="UVU324" s="159"/>
      <c r="UVV324" s="159"/>
      <c r="UVW324" s="159"/>
      <c r="UVX324" s="159"/>
      <c r="UVY324" s="159"/>
      <c r="UVZ324" s="159"/>
      <c r="UWA324" s="159"/>
      <c r="UWB324" s="159"/>
      <c r="UWC324" s="159"/>
      <c r="UWD324" s="159"/>
      <c r="UWE324" s="159"/>
      <c r="UWF324" s="159"/>
      <c r="UWG324" s="159"/>
      <c r="UWH324" s="159"/>
      <c r="UWI324" s="159"/>
      <c r="UWJ324" s="159"/>
      <c r="UWK324" s="159"/>
      <c r="UWL324" s="159"/>
      <c r="UWM324" s="159"/>
      <c r="UWN324" s="159"/>
      <c r="UWO324" s="159"/>
      <c r="UWP324" s="159"/>
      <c r="UWQ324" s="159"/>
      <c r="UWR324" s="159"/>
      <c r="UWS324" s="159"/>
      <c r="UWT324" s="159"/>
      <c r="UWU324" s="159"/>
      <c r="UWV324" s="159"/>
      <c r="UWW324" s="159"/>
      <c r="UWX324" s="159"/>
      <c r="UWY324" s="159"/>
      <c r="UWZ324" s="159"/>
      <c r="UXA324" s="159"/>
      <c r="UXB324" s="159"/>
      <c r="UXC324" s="159"/>
      <c r="UXD324" s="159"/>
      <c r="UXE324" s="159"/>
      <c r="UXF324" s="159"/>
      <c r="UXG324" s="159"/>
      <c r="UXH324" s="159"/>
      <c r="UXI324" s="159"/>
      <c r="UXJ324" s="159"/>
      <c r="UXK324" s="159"/>
      <c r="UXL324" s="159"/>
      <c r="UXM324" s="159"/>
      <c r="UXN324" s="159"/>
      <c r="UXO324" s="159"/>
      <c r="UXP324" s="159"/>
      <c r="UXQ324" s="159"/>
      <c r="UXR324" s="159"/>
      <c r="UXS324" s="159"/>
      <c r="UXT324" s="159"/>
      <c r="UXU324" s="159"/>
      <c r="UXV324" s="159"/>
      <c r="UXW324" s="159"/>
      <c r="UXX324" s="159"/>
      <c r="UXY324" s="159"/>
      <c r="UXZ324" s="159"/>
      <c r="UYA324" s="159"/>
      <c r="UYB324" s="159"/>
      <c r="UYC324" s="159"/>
      <c r="UYD324" s="159"/>
      <c r="UYE324" s="159"/>
      <c r="UYF324" s="159"/>
      <c r="UYG324" s="159"/>
      <c r="UYH324" s="159"/>
      <c r="UYI324" s="159"/>
      <c r="UYJ324" s="159"/>
      <c r="UYK324" s="159"/>
      <c r="UYL324" s="159"/>
      <c r="UYM324" s="159"/>
      <c r="UYN324" s="159"/>
      <c r="UYO324" s="159"/>
      <c r="UYP324" s="159"/>
      <c r="UYQ324" s="159"/>
      <c r="UYR324" s="159"/>
      <c r="UYS324" s="159"/>
      <c r="UYT324" s="159"/>
      <c r="UYU324" s="159"/>
      <c r="UYV324" s="159"/>
      <c r="UYW324" s="159"/>
      <c r="UYX324" s="159"/>
      <c r="UYY324" s="159"/>
      <c r="UYZ324" s="159"/>
      <c r="UZA324" s="159"/>
      <c r="UZB324" s="159"/>
      <c r="UZC324" s="159"/>
      <c r="UZD324" s="159"/>
      <c r="UZE324" s="159"/>
      <c r="UZF324" s="159"/>
      <c r="UZG324" s="159"/>
      <c r="UZH324" s="159"/>
      <c r="UZI324" s="159"/>
      <c r="UZJ324" s="159"/>
      <c r="UZK324" s="159"/>
      <c r="UZL324" s="159"/>
      <c r="UZM324" s="159"/>
      <c r="UZN324" s="159"/>
      <c r="UZO324" s="159"/>
      <c r="UZP324" s="159"/>
      <c r="UZQ324" s="159"/>
      <c r="UZR324" s="159"/>
      <c r="UZS324" s="159"/>
      <c r="UZT324" s="159"/>
      <c r="UZU324" s="159"/>
      <c r="UZV324" s="159"/>
      <c r="UZW324" s="159"/>
      <c r="UZX324" s="159"/>
      <c r="UZY324" s="159"/>
      <c r="UZZ324" s="159"/>
      <c r="VAA324" s="159"/>
      <c r="VAB324" s="159"/>
      <c r="VAC324" s="159"/>
      <c r="VAD324" s="159"/>
      <c r="VAE324" s="159"/>
      <c r="VAF324" s="159"/>
      <c r="VAG324" s="159"/>
      <c r="VAH324" s="159"/>
      <c r="VAI324" s="159"/>
      <c r="VAJ324" s="159"/>
      <c r="VAK324" s="159"/>
      <c r="VAL324" s="159"/>
      <c r="VAM324" s="159"/>
      <c r="VAN324" s="159"/>
      <c r="VAO324" s="159"/>
      <c r="VAP324" s="159"/>
      <c r="VAQ324" s="159"/>
      <c r="VAR324" s="159"/>
      <c r="VAS324" s="159"/>
      <c r="VAT324" s="159"/>
      <c r="VAU324" s="159"/>
      <c r="VAV324" s="159"/>
      <c r="VAW324" s="159"/>
      <c r="VAX324" s="159"/>
      <c r="VAY324" s="159"/>
      <c r="VAZ324" s="159"/>
      <c r="VBA324" s="159"/>
      <c r="VBB324" s="159"/>
      <c r="VBC324" s="159"/>
      <c r="VBD324" s="159"/>
      <c r="VBE324" s="159"/>
      <c r="VBF324" s="159"/>
      <c r="VBG324" s="159"/>
      <c r="VBH324" s="159"/>
      <c r="VBI324" s="159"/>
      <c r="VBJ324" s="159"/>
      <c r="VBK324" s="159"/>
      <c r="VBL324" s="159"/>
      <c r="VBM324" s="159"/>
      <c r="VBN324" s="159"/>
      <c r="VBO324" s="159"/>
      <c r="VBP324" s="159"/>
      <c r="VBQ324" s="159"/>
      <c r="VBR324" s="159"/>
      <c r="VBS324" s="159"/>
      <c r="VBT324" s="159"/>
      <c r="VBU324" s="159"/>
      <c r="VBV324" s="159"/>
      <c r="VBW324" s="159"/>
      <c r="VBX324" s="159"/>
      <c r="VBY324" s="159"/>
      <c r="VBZ324" s="159"/>
      <c r="VCA324" s="159"/>
      <c r="VCB324" s="159"/>
      <c r="VCC324" s="159"/>
      <c r="VCD324" s="159"/>
      <c r="VCE324" s="159"/>
      <c r="VCF324" s="159"/>
      <c r="VCG324" s="159"/>
      <c r="VCH324" s="159"/>
      <c r="VCI324" s="159"/>
      <c r="VCJ324" s="159"/>
      <c r="VCK324" s="159"/>
      <c r="VCL324" s="159"/>
      <c r="VCM324" s="159"/>
      <c r="VCN324" s="159"/>
      <c r="VCO324" s="159"/>
      <c r="VCP324" s="159"/>
      <c r="VCQ324" s="159"/>
      <c r="VCR324" s="159"/>
      <c r="VCS324" s="159"/>
      <c r="VCT324" s="159"/>
      <c r="VCU324" s="159"/>
      <c r="VCV324" s="159"/>
      <c r="VCW324" s="159"/>
      <c r="VCX324" s="159"/>
      <c r="VCY324" s="159"/>
      <c r="VCZ324" s="159"/>
      <c r="VDA324" s="159"/>
      <c r="VDB324" s="159"/>
      <c r="VDC324" s="159"/>
      <c r="VDD324" s="159"/>
      <c r="VDE324" s="159"/>
      <c r="VDF324" s="159"/>
      <c r="VDG324" s="159"/>
      <c r="VDH324" s="159"/>
      <c r="VDI324" s="159"/>
      <c r="VDJ324" s="159"/>
      <c r="VDK324" s="159"/>
      <c r="VDL324" s="159"/>
      <c r="VDM324" s="159"/>
      <c r="VDN324" s="159"/>
      <c r="VDO324" s="159"/>
      <c r="VDP324" s="159"/>
      <c r="VDQ324" s="159"/>
      <c r="VDR324" s="159"/>
      <c r="VDS324" s="159"/>
      <c r="VDT324" s="159"/>
      <c r="VDU324" s="159"/>
      <c r="VDV324" s="159"/>
      <c r="VDW324" s="159"/>
      <c r="VDX324" s="159"/>
      <c r="VDY324" s="159"/>
      <c r="VDZ324" s="159"/>
      <c r="VEA324" s="159"/>
      <c r="VEB324" s="159"/>
      <c r="VEC324" s="159"/>
      <c r="VED324" s="159"/>
      <c r="VEE324" s="159"/>
      <c r="VEF324" s="159"/>
      <c r="VEG324" s="159"/>
      <c r="VEH324" s="159"/>
      <c r="VEI324" s="159"/>
      <c r="VEJ324" s="159"/>
      <c r="VEK324" s="159"/>
      <c r="VEL324" s="159"/>
      <c r="VEM324" s="159"/>
      <c r="VEN324" s="159"/>
      <c r="VEO324" s="159"/>
      <c r="VEP324" s="159"/>
      <c r="VEQ324" s="159"/>
      <c r="VER324" s="159"/>
      <c r="VES324" s="159"/>
      <c r="VET324" s="159"/>
      <c r="VEU324" s="159"/>
      <c r="VEV324" s="159"/>
      <c r="VEW324" s="159"/>
      <c r="VEX324" s="159"/>
      <c r="VEY324" s="159"/>
      <c r="VEZ324" s="159"/>
      <c r="VFA324" s="159"/>
      <c r="VFB324" s="159"/>
      <c r="VFC324" s="159"/>
      <c r="VFD324" s="159"/>
      <c r="VFE324" s="159"/>
      <c r="VFF324" s="159"/>
      <c r="VFG324" s="159"/>
      <c r="VFH324" s="159"/>
      <c r="VFI324" s="159"/>
      <c r="VFJ324" s="159"/>
      <c r="VFK324" s="159"/>
      <c r="VFL324" s="159"/>
      <c r="VFM324" s="159"/>
      <c r="VFN324" s="159"/>
      <c r="VFO324" s="159"/>
      <c r="VFP324" s="159"/>
      <c r="VFQ324" s="159"/>
      <c r="VFR324" s="159"/>
      <c r="VFS324" s="159"/>
      <c r="VFT324" s="159"/>
      <c r="VFU324" s="159"/>
      <c r="VFV324" s="159"/>
      <c r="VFW324" s="159"/>
      <c r="VFX324" s="159"/>
      <c r="VFY324" s="159"/>
      <c r="VFZ324" s="159"/>
      <c r="VGA324" s="159"/>
      <c r="VGB324" s="159"/>
      <c r="VGC324" s="159"/>
      <c r="VGD324" s="159"/>
      <c r="VGE324" s="159"/>
      <c r="VGF324" s="159"/>
      <c r="VGG324" s="159"/>
      <c r="VGH324" s="159"/>
      <c r="VGI324" s="159"/>
      <c r="VGJ324" s="159"/>
      <c r="VGK324" s="159"/>
      <c r="VGL324" s="159"/>
      <c r="VGM324" s="159"/>
      <c r="VGN324" s="159"/>
      <c r="VGO324" s="159"/>
      <c r="VGP324" s="159"/>
      <c r="VGQ324" s="159"/>
      <c r="VGR324" s="159"/>
      <c r="VGS324" s="159"/>
      <c r="VGT324" s="159"/>
      <c r="VGU324" s="159"/>
      <c r="VGV324" s="159"/>
      <c r="VGW324" s="159"/>
      <c r="VGX324" s="159"/>
      <c r="VGY324" s="159"/>
      <c r="VGZ324" s="159"/>
      <c r="VHA324" s="159"/>
      <c r="VHB324" s="159"/>
      <c r="VHC324" s="159"/>
      <c r="VHD324" s="159"/>
      <c r="VHE324" s="159"/>
      <c r="VHF324" s="159"/>
      <c r="VHG324" s="159"/>
      <c r="VHH324" s="159"/>
      <c r="VHI324" s="159"/>
      <c r="VHJ324" s="159"/>
      <c r="VHK324" s="159"/>
      <c r="VHL324" s="159"/>
      <c r="VHM324" s="159"/>
      <c r="VHN324" s="159"/>
      <c r="VHO324" s="159"/>
      <c r="VHP324" s="159"/>
      <c r="VHQ324" s="159"/>
      <c r="VHR324" s="159"/>
      <c r="VHS324" s="159"/>
      <c r="VHT324" s="159"/>
      <c r="VHU324" s="159"/>
      <c r="VHV324" s="159"/>
      <c r="VHW324" s="159"/>
      <c r="VHX324" s="159"/>
      <c r="VHY324" s="159"/>
      <c r="VHZ324" s="159"/>
      <c r="VIA324" s="159"/>
      <c r="VIB324" s="159"/>
      <c r="VIC324" s="159"/>
      <c r="VID324" s="159"/>
      <c r="VIE324" s="159"/>
      <c r="VIF324" s="159"/>
      <c r="VIG324" s="159"/>
      <c r="VIH324" s="159"/>
      <c r="VII324" s="159"/>
      <c r="VIJ324" s="159"/>
      <c r="VIK324" s="159"/>
      <c r="VIL324" s="159"/>
      <c r="VIM324" s="159"/>
      <c r="VIN324" s="159"/>
      <c r="VIO324" s="159"/>
      <c r="VIP324" s="159"/>
      <c r="VIQ324" s="159"/>
      <c r="VIR324" s="159"/>
      <c r="VIS324" s="159"/>
      <c r="VIT324" s="159"/>
      <c r="VIU324" s="159"/>
      <c r="VIV324" s="159"/>
      <c r="VIW324" s="159"/>
      <c r="VIX324" s="159"/>
      <c r="VIY324" s="159"/>
      <c r="VIZ324" s="159"/>
      <c r="VJA324" s="159"/>
      <c r="VJB324" s="159"/>
      <c r="VJC324" s="159"/>
      <c r="VJD324" s="159"/>
      <c r="VJE324" s="159"/>
      <c r="VJF324" s="159"/>
      <c r="VJG324" s="159"/>
      <c r="VJH324" s="159"/>
      <c r="VJI324" s="159"/>
      <c r="VJJ324" s="159"/>
      <c r="VJK324" s="159"/>
      <c r="VJL324" s="159"/>
      <c r="VJM324" s="159"/>
      <c r="VJN324" s="159"/>
      <c r="VJO324" s="159"/>
      <c r="VJP324" s="159"/>
      <c r="VJQ324" s="159"/>
      <c r="VJR324" s="159"/>
      <c r="VJS324" s="159"/>
      <c r="VJT324" s="159"/>
      <c r="VJU324" s="159"/>
      <c r="VJV324" s="159"/>
      <c r="VJW324" s="159"/>
      <c r="VJX324" s="159"/>
      <c r="VJY324" s="159"/>
      <c r="VJZ324" s="159"/>
      <c r="VKA324" s="159"/>
      <c r="VKB324" s="159"/>
      <c r="VKC324" s="159"/>
      <c r="VKD324" s="159"/>
      <c r="VKE324" s="159"/>
      <c r="VKF324" s="159"/>
      <c r="VKG324" s="159"/>
      <c r="VKH324" s="159"/>
      <c r="VKI324" s="159"/>
      <c r="VKJ324" s="159"/>
      <c r="VKK324" s="159"/>
      <c r="VKL324" s="159"/>
      <c r="VKM324" s="159"/>
      <c r="VKN324" s="159"/>
      <c r="VKO324" s="159"/>
      <c r="VKP324" s="159"/>
      <c r="VKQ324" s="159"/>
      <c r="VKR324" s="159"/>
      <c r="VKS324" s="159"/>
      <c r="VKT324" s="159"/>
      <c r="VKU324" s="159"/>
      <c r="VKV324" s="159"/>
      <c r="VKW324" s="159"/>
      <c r="VKX324" s="159"/>
      <c r="VKY324" s="159"/>
      <c r="VKZ324" s="159"/>
      <c r="VLA324" s="159"/>
      <c r="VLB324" s="159"/>
      <c r="VLC324" s="159"/>
      <c r="VLD324" s="159"/>
      <c r="VLE324" s="159"/>
      <c r="VLF324" s="159"/>
      <c r="VLG324" s="159"/>
      <c r="VLH324" s="159"/>
      <c r="VLI324" s="159"/>
      <c r="VLJ324" s="159"/>
      <c r="VLK324" s="159"/>
      <c r="VLL324" s="159"/>
      <c r="VLM324" s="159"/>
      <c r="VLN324" s="159"/>
      <c r="VLO324" s="159"/>
      <c r="VLP324" s="159"/>
      <c r="VLQ324" s="159"/>
      <c r="VLR324" s="159"/>
      <c r="VLS324" s="159"/>
      <c r="VLT324" s="159"/>
      <c r="VLU324" s="159"/>
      <c r="VLV324" s="159"/>
      <c r="VLW324" s="159"/>
      <c r="VLX324" s="159"/>
      <c r="VLY324" s="159"/>
      <c r="VLZ324" s="159"/>
      <c r="VMA324" s="159"/>
      <c r="VMB324" s="159"/>
      <c r="VMC324" s="159"/>
      <c r="VMD324" s="159"/>
      <c r="VME324" s="159"/>
      <c r="VMF324" s="159"/>
      <c r="VMG324" s="159"/>
      <c r="VMH324" s="159"/>
      <c r="VMI324" s="159"/>
      <c r="VMJ324" s="159"/>
      <c r="VMK324" s="159"/>
      <c r="VML324" s="159"/>
      <c r="VMM324" s="159"/>
      <c r="VMN324" s="159"/>
      <c r="VMO324" s="159"/>
      <c r="VMP324" s="159"/>
      <c r="VMQ324" s="159"/>
      <c r="VMR324" s="159"/>
      <c r="VMS324" s="159"/>
      <c r="VMT324" s="159"/>
      <c r="VMU324" s="159"/>
      <c r="VMV324" s="159"/>
      <c r="VMW324" s="159"/>
      <c r="VMX324" s="159"/>
      <c r="VMY324" s="159"/>
      <c r="VMZ324" s="159"/>
      <c r="VNA324" s="159"/>
      <c r="VNB324" s="159"/>
      <c r="VNC324" s="159"/>
      <c r="VND324" s="159"/>
      <c r="VNE324" s="159"/>
      <c r="VNF324" s="159"/>
      <c r="VNG324" s="159"/>
      <c r="VNH324" s="159"/>
      <c r="VNI324" s="159"/>
      <c r="VNJ324" s="159"/>
      <c r="VNK324" s="159"/>
      <c r="VNL324" s="159"/>
      <c r="VNM324" s="159"/>
      <c r="VNN324" s="159"/>
      <c r="VNO324" s="159"/>
      <c r="VNP324" s="159"/>
      <c r="VNQ324" s="159"/>
      <c r="VNR324" s="159"/>
      <c r="VNS324" s="159"/>
      <c r="VNT324" s="159"/>
      <c r="VNU324" s="159"/>
      <c r="VNV324" s="159"/>
      <c r="VNW324" s="159"/>
      <c r="VNX324" s="159"/>
      <c r="VNY324" s="159"/>
      <c r="VNZ324" s="159"/>
      <c r="VOA324" s="159"/>
      <c r="VOB324" s="159"/>
      <c r="VOC324" s="159"/>
      <c r="VOD324" s="159"/>
      <c r="VOE324" s="159"/>
      <c r="VOF324" s="159"/>
      <c r="VOG324" s="159"/>
      <c r="VOH324" s="159"/>
      <c r="VOI324" s="159"/>
      <c r="VOJ324" s="159"/>
      <c r="VOK324" s="159"/>
      <c r="VOL324" s="159"/>
      <c r="VOM324" s="159"/>
      <c r="VON324" s="159"/>
      <c r="VOO324" s="159"/>
      <c r="VOP324" s="159"/>
      <c r="VOQ324" s="159"/>
      <c r="VOR324" s="159"/>
      <c r="VOS324" s="159"/>
      <c r="VOT324" s="159"/>
      <c r="VOU324" s="159"/>
      <c r="VOV324" s="159"/>
      <c r="VOW324" s="159"/>
      <c r="VOX324" s="159"/>
      <c r="VOY324" s="159"/>
      <c r="VOZ324" s="159"/>
      <c r="VPA324" s="159"/>
      <c r="VPB324" s="159"/>
      <c r="VPC324" s="159"/>
      <c r="VPD324" s="159"/>
      <c r="VPE324" s="159"/>
      <c r="VPF324" s="159"/>
      <c r="VPG324" s="159"/>
      <c r="VPH324" s="159"/>
      <c r="VPI324" s="159"/>
      <c r="VPJ324" s="159"/>
      <c r="VPK324" s="159"/>
      <c r="VPL324" s="159"/>
      <c r="VPM324" s="159"/>
      <c r="VPN324" s="159"/>
      <c r="VPO324" s="159"/>
      <c r="VPP324" s="159"/>
      <c r="VPQ324" s="159"/>
      <c r="VPR324" s="159"/>
      <c r="VPS324" s="159"/>
      <c r="VPT324" s="159"/>
      <c r="VPU324" s="159"/>
      <c r="VPV324" s="159"/>
      <c r="VPW324" s="159"/>
      <c r="VPX324" s="159"/>
      <c r="VPY324" s="159"/>
      <c r="VPZ324" s="159"/>
      <c r="VQA324" s="159"/>
      <c r="VQB324" s="159"/>
      <c r="VQC324" s="159"/>
      <c r="VQD324" s="159"/>
      <c r="VQE324" s="159"/>
      <c r="VQF324" s="159"/>
      <c r="VQG324" s="159"/>
      <c r="VQH324" s="159"/>
      <c r="VQI324" s="159"/>
      <c r="VQJ324" s="159"/>
      <c r="VQK324" s="159"/>
      <c r="VQL324" s="159"/>
      <c r="VQM324" s="159"/>
      <c r="VQN324" s="159"/>
      <c r="VQO324" s="159"/>
      <c r="VQP324" s="159"/>
      <c r="VQQ324" s="159"/>
      <c r="VQR324" s="159"/>
      <c r="VQS324" s="159"/>
      <c r="VQT324" s="159"/>
      <c r="VQU324" s="159"/>
      <c r="VQV324" s="159"/>
      <c r="VQW324" s="159"/>
      <c r="VQX324" s="159"/>
      <c r="VQY324" s="159"/>
      <c r="VQZ324" s="159"/>
      <c r="VRA324" s="159"/>
      <c r="VRB324" s="159"/>
      <c r="VRC324" s="159"/>
      <c r="VRD324" s="159"/>
      <c r="VRE324" s="159"/>
      <c r="VRF324" s="159"/>
      <c r="VRG324" s="159"/>
      <c r="VRH324" s="159"/>
      <c r="VRI324" s="159"/>
      <c r="VRJ324" s="159"/>
      <c r="VRK324" s="159"/>
      <c r="VRL324" s="159"/>
      <c r="VRM324" s="159"/>
      <c r="VRN324" s="159"/>
      <c r="VRO324" s="159"/>
      <c r="VRP324" s="159"/>
      <c r="VRQ324" s="159"/>
      <c r="VRR324" s="159"/>
      <c r="VRS324" s="159"/>
      <c r="VRT324" s="159"/>
      <c r="VRU324" s="159"/>
      <c r="VRV324" s="159"/>
      <c r="VRW324" s="159"/>
      <c r="VRX324" s="159"/>
      <c r="VRY324" s="159"/>
      <c r="VRZ324" s="159"/>
      <c r="VSA324" s="159"/>
      <c r="VSB324" s="159"/>
      <c r="VSC324" s="159"/>
      <c r="VSD324" s="159"/>
      <c r="VSE324" s="159"/>
      <c r="VSF324" s="159"/>
      <c r="VSG324" s="159"/>
      <c r="VSH324" s="159"/>
      <c r="VSI324" s="159"/>
      <c r="VSJ324" s="159"/>
      <c r="VSK324" s="159"/>
      <c r="VSL324" s="159"/>
      <c r="VSM324" s="159"/>
      <c r="VSN324" s="159"/>
      <c r="VSO324" s="159"/>
      <c r="VSP324" s="159"/>
      <c r="VSQ324" s="159"/>
      <c r="VSR324" s="159"/>
      <c r="VSS324" s="159"/>
      <c r="VST324" s="159"/>
      <c r="VSU324" s="159"/>
      <c r="VSV324" s="159"/>
      <c r="VSW324" s="159"/>
      <c r="VSX324" s="159"/>
      <c r="VSY324" s="159"/>
      <c r="VSZ324" s="159"/>
      <c r="VTA324" s="159"/>
      <c r="VTB324" s="159"/>
      <c r="VTC324" s="159"/>
      <c r="VTD324" s="159"/>
      <c r="VTE324" s="159"/>
      <c r="VTF324" s="159"/>
      <c r="VTG324" s="159"/>
      <c r="VTH324" s="159"/>
      <c r="VTI324" s="159"/>
      <c r="VTJ324" s="159"/>
      <c r="VTK324" s="159"/>
      <c r="VTL324" s="159"/>
      <c r="VTM324" s="159"/>
      <c r="VTN324" s="159"/>
      <c r="VTO324" s="159"/>
      <c r="VTP324" s="159"/>
      <c r="VTQ324" s="159"/>
      <c r="VTR324" s="159"/>
      <c r="VTS324" s="159"/>
      <c r="VTT324" s="159"/>
      <c r="VTU324" s="159"/>
      <c r="VTV324" s="159"/>
      <c r="VTW324" s="159"/>
      <c r="VTX324" s="159"/>
      <c r="VTY324" s="159"/>
      <c r="VTZ324" s="159"/>
      <c r="VUA324" s="159"/>
      <c r="VUB324" s="159"/>
      <c r="VUC324" s="159"/>
      <c r="VUD324" s="159"/>
      <c r="VUE324" s="159"/>
      <c r="VUF324" s="159"/>
      <c r="VUG324" s="159"/>
      <c r="VUH324" s="159"/>
      <c r="VUI324" s="159"/>
      <c r="VUJ324" s="159"/>
      <c r="VUK324" s="159"/>
      <c r="VUL324" s="159"/>
      <c r="VUM324" s="159"/>
      <c r="VUN324" s="159"/>
      <c r="VUO324" s="159"/>
      <c r="VUP324" s="159"/>
      <c r="VUQ324" s="159"/>
      <c r="VUR324" s="159"/>
      <c r="VUS324" s="159"/>
      <c r="VUT324" s="159"/>
      <c r="VUU324" s="159"/>
      <c r="VUV324" s="159"/>
      <c r="VUW324" s="159"/>
      <c r="VUX324" s="159"/>
      <c r="VUY324" s="159"/>
      <c r="VUZ324" s="159"/>
      <c r="VVA324" s="159"/>
      <c r="VVB324" s="159"/>
      <c r="VVC324" s="159"/>
      <c r="VVD324" s="159"/>
      <c r="VVE324" s="159"/>
      <c r="VVF324" s="159"/>
      <c r="VVG324" s="159"/>
      <c r="VVH324" s="159"/>
      <c r="VVI324" s="159"/>
      <c r="VVJ324" s="159"/>
      <c r="VVK324" s="159"/>
      <c r="VVL324" s="159"/>
      <c r="VVM324" s="159"/>
      <c r="VVN324" s="159"/>
      <c r="VVO324" s="159"/>
      <c r="VVP324" s="159"/>
      <c r="VVQ324" s="159"/>
      <c r="VVR324" s="159"/>
      <c r="VVS324" s="159"/>
      <c r="VVT324" s="159"/>
      <c r="VVU324" s="159"/>
      <c r="VVV324" s="159"/>
      <c r="VVW324" s="159"/>
      <c r="VVX324" s="159"/>
      <c r="VVY324" s="159"/>
      <c r="VVZ324" s="159"/>
      <c r="VWA324" s="159"/>
      <c r="VWB324" s="159"/>
      <c r="VWC324" s="159"/>
      <c r="VWD324" s="159"/>
      <c r="VWE324" s="159"/>
      <c r="VWF324" s="159"/>
      <c r="VWG324" s="159"/>
      <c r="VWH324" s="159"/>
      <c r="VWI324" s="159"/>
      <c r="VWJ324" s="159"/>
      <c r="VWK324" s="159"/>
      <c r="VWL324" s="159"/>
      <c r="VWM324" s="159"/>
      <c r="VWN324" s="159"/>
      <c r="VWO324" s="159"/>
      <c r="VWP324" s="159"/>
      <c r="VWQ324" s="159"/>
      <c r="VWR324" s="159"/>
      <c r="VWS324" s="159"/>
      <c r="VWT324" s="159"/>
      <c r="VWU324" s="159"/>
      <c r="VWV324" s="159"/>
      <c r="VWW324" s="159"/>
      <c r="VWX324" s="159"/>
      <c r="VWY324" s="159"/>
      <c r="VWZ324" s="159"/>
      <c r="VXA324" s="159"/>
      <c r="VXB324" s="159"/>
      <c r="VXC324" s="159"/>
      <c r="VXD324" s="159"/>
      <c r="VXE324" s="159"/>
      <c r="VXF324" s="159"/>
      <c r="VXG324" s="159"/>
      <c r="VXH324" s="159"/>
      <c r="VXI324" s="159"/>
      <c r="VXJ324" s="159"/>
      <c r="VXK324" s="159"/>
      <c r="VXL324" s="159"/>
      <c r="VXM324" s="159"/>
      <c r="VXN324" s="159"/>
      <c r="VXO324" s="159"/>
      <c r="VXP324" s="159"/>
      <c r="VXQ324" s="159"/>
      <c r="VXR324" s="159"/>
      <c r="VXS324" s="159"/>
      <c r="VXT324" s="159"/>
      <c r="VXU324" s="159"/>
      <c r="VXV324" s="159"/>
      <c r="VXW324" s="159"/>
      <c r="VXX324" s="159"/>
      <c r="VXY324" s="159"/>
      <c r="VXZ324" s="159"/>
      <c r="VYA324" s="159"/>
      <c r="VYB324" s="159"/>
      <c r="VYC324" s="159"/>
      <c r="VYD324" s="159"/>
      <c r="VYE324" s="159"/>
      <c r="VYF324" s="159"/>
      <c r="VYG324" s="159"/>
      <c r="VYH324" s="159"/>
      <c r="VYI324" s="159"/>
      <c r="VYJ324" s="159"/>
      <c r="VYK324" s="159"/>
      <c r="VYL324" s="159"/>
      <c r="VYM324" s="159"/>
      <c r="VYN324" s="159"/>
      <c r="VYO324" s="159"/>
      <c r="VYP324" s="159"/>
      <c r="VYQ324" s="159"/>
      <c r="VYR324" s="159"/>
      <c r="VYS324" s="159"/>
      <c r="VYT324" s="159"/>
      <c r="VYU324" s="159"/>
      <c r="VYV324" s="159"/>
      <c r="VYW324" s="159"/>
      <c r="VYX324" s="159"/>
      <c r="VYY324" s="159"/>
      <c r="VYZ324" s="159"/>
      <c r="VZA324" s="159"/>
      <c r="VZB324" s="159"/>
      <c r="VZC324" s="159"/>
      <c r="VZD324" s="159"/>
      <c r="VZE324" s="159"/>
      <c r="VZF324" s="159"/>
      <c r="VZG324" s="159"/>
      <c r="VZH324" s="159"/>
      <c r="VZI324" s="159"/>
      <c r="VZJ324" s="159"/>
      <c r="VZK324" s="159"/>
      <c r="VZL324" s="159"/>
      <c r="VZM324" s="159"/>
      <c r="VZN324" s="159"/>
      <c r="VZO324" s="159"/>
      <c r="VZP324" s="159"/>
      <c r="VZQ324" s="159"/>
      <c r="VZR324" s="159"/>
      <c r="VZS324" s="159"/>
      <c r="VZT324" s="159"/>
      <c r="VZU324" s="159"/>
      <c r="VZV324" s="159"/>
      <c r="VZW324" s="159"/>
      <c r="VZX324" s="159"/>
      <c r="VZY324" s="159"/>
      <c r="VZZ324" s="159"/>
      <c r="WAA324" s="159"/>
      <c r="WAB324" s="159"/>
      <c r="WAC324" s="159"/>
      <c r="WAD324" s="159"/>
      <c r="WAE324" s="159"/>
      <c r="WAF324" s="159"/>
      <c r="WAG324" s="159"/>
      <c r="WAH324" s="159"/>
      <c r="WAI324" s="159"/>
      <c r="WAJ324" s="159"/>
      <c r="WAK324" s="159"/>
      <c r="WAL324" s="159"/>
      <c r="WAM324" s="159"/>
      <c r="WAN324" s="159"/>
      <c r="WAO324" s="159"/>
      <c r="WAP324" s="159"/>
      <c r="WAQ324" s="159"/>
      <c r="WAR324" s="159"/>
      <c r="WAS324" s="159"/>
      <c r="WAT324" s="159"/>
      <c r="WAU324" s="159"/>
      <c r="WAV324" s="159"/>
      <c r="WAW324" s="159"/>
      <c r="WAX324" s="159"/>
      <c r="WAY324" s="159"/>
      <c r="WAZ324" s="159"/>
      <c r="WBA324" s="159"/>
      <c r="WBB324" s="159"/>
      <c r="WBC324" s="159"/>
      <c r="WBD324" s="159"/>
      <c r="WBE324" s="159"/>
      <c r="WBF324" s="159"/>
      <c r="WBG324" s="159"/>
      <c r="WBH324" s="159"/>
      <c r="WBI324" s="159"/>
      <c r="WBJ324" s="159"/>
      <c r="WBK324" s="159"/>
      <c r="WBL324" s="159"/>
      <c r="WBM324" s="159"/>
      <c r="WBN324" s="159"/>
      <c r="WBO324" s="159"/>
      <c r="WBP324" s="159"/>
      <c r="WBQ324" s="159"/>
      <c r="WBR324" s="159"/>
      <c r="WBS324" s="159"/>
      <c r="WBT324" s="159"/>
      <c r="WBU324" s="159"/>
      <c r="WBV324" s="159"/>
      <c r="WBW324" s="159"/>
      <c r="WBX324" s="159"/>
      <c r="WBY324" s="159"/>
      <c r="WBZ324" s="159"/>
      <c r="WCA324" s="159"/>
      <c r="WCB324" s="159"/>
      <c r="WCC324" s="159"/>
      <c r="WCD324" s="159"/>
      <c r="WCE324" s="159"/>
      <c r="WCF324" s="159"/>
      <c r="WCG324" s="159"/>
      <c r="WCH324" s="159"/>
      <c r="WCI324" s="159"/>
      <c r="WCJ324" s="159"/>
      <c r="WCK324" s="159"/>
      <c r="WCL324" s="159"/>
      <c r="WCM324" s="159"/>
      <c r="WCN324" s="159"/>
      <c r="WCO324" s="159"/>
      <c r="WCP324" s="159"/>
      <c r="WCQ324" s="159"/>
      <c r="WCR324" s="159"/>
      <c r="WCS324" s="159"/>
      <c r="WCT324" s="159"/>
      <c r="WCU324" s="159"/>
      <c r="WCV324" s="159"/>
      <c r="WCW324" s="159"/>
      <c r="WCX324" s="159"/>
      <c r="WCY324" s="159"/>
      <c r="WCZ324" s="159"/>
      <c r="WDA324" s="159"/>
      <c r="WDB324" s="159"/>
      <c r="WDC324" s="159"/>
      <c r="WDD324" s="159"/>
      <c r="WDE324" s="159"/>
      <c r="WDF324" s="159"/>
      <c r="WDG324" s="159"/>
      <c r="WDH324" s="159"/>
      <c r="WDI324" s="159"/>
      <c r="WDJ324" s="159"/>
      <c r="WDK324" s="159"/>
      <c r="WDL324" s="159"/>
      <c r="WDM324" s="159"/>
      <c r="WDN324" s="159"/>
      <c r="WDO324" s="159"/>
      <c r="WDP324" s="159"/>
      <c r="WDQ324" s="159"/>
      <c r="WDR324" s="159"/>
      <c r="WDS324" s="159"/>
      <c r="WDT324" s="159"/>
      <c r="WDU324" s="159"/>
      <c r="WDV324" s="159"/>
      <c r="WDW324" s="159"/>
      <c r="WDX324" s="159"/>
      <c r="WDY324" s="159"/>
      <c r="WDZ324" s="159"/>
      <c r="WEA324" s="159"/>
      <c r="WEB324" s="159"/>
      <c r="WEC324" s="159"/>
      <c r="WED324" s="159"/>
      <c r="WEE324" s="159"/>
      <c r="WEF324" s="159"/>
      <c r="WEG324" s="159"/>
      <c r="WEH324" s="159"/>
      <c r="WEI324" s="159"/>
      <c r="WEJ324" s="159"/>
      <c r="WEK324" s="159"/>
      <c r="WEL324" s="159"/>
      <c r="WEM324" s="159"/>
      <c r="WEN324" s="159"/>
      <c r="WEO324" s="159"/>
      <c r="WEP324" s="159"/>
      <c r="WEQ324" s="159"/>
      <c r="WER324" s="159"/>
      <c r="WES324" s="159"/>
      <c r="WET324" s="159"/>
      <c r="WEU324" s="159"/>
      <c r="WEV324" s="159"/>
      <c r="WEW324" s="159"/>
      <c r="WEX324" s="159"/>
      <c r="WEY324" s="159"/>
      <c r="WEZ324" s="159"/>
      <c r="WFA324" s="159"/>
      <c r="WFB324" s="159"/>
      <c r="WFC324" s="159"/>
      <c r="WFD324" s="159"/>
      <c r="WFE324" s="159"/>
      <c r="WFF324" s="159"/>
      <c r="WFG324" s="159"/>
      <c r="WFH324" s="159"/>
      <c r="WFI324" s="159"/>
      <c r="WFJ324" s="159"/>
      <c r="WFK324" s="159"/>
      <c r="WFL324" s="159"/>
      <c r="WFM324" s="159"/>
      <c r="WFN324" s="159"/>
      <c r="WFO324" s="159"/>
      <c r="WFP324" s="159"/>
      <c r="WFQ324" s="159"/>
      <c r="WFR324" s="159"/>
      <c r="WFS324" s="159"/>
      <c r="WFT324" s="159"/>
      <c r="WFU324" s="159"/>
      <c r="WFV324" s="159"/>
      <c r="WFW324" s="159"/>
      <c r="WFX324" s="159"/>
      <c r="WFY324" s="159"/>
      <c r="WFZ324" s="159"/>
      <c r="WGA324" s="159"/>
      <c r="WGB324" s="159"/>
      <c r="WGC324" s="159"/>
      <c r="WGD324" s="159"/>
      <c r="WGE324" s="159"/>
      <c r="WGF324" s="159"/>
      <c r="WGG324" s="159"/>
      <c r="WGH324" s="159"/>
      <c r="WGI324" s="159"/>
      <c r="WGJ324" s="159"/>
      <c r="WGK324" s="159"/>
      <c r="WGL324" s="159"/>
      <c r="WGM324" s="159"/>
      <c r="WGN324" s="159"/>
      <c r="WGO324" s="159"/>
      <c r="WGP324" s="159"/>
      <c r="WGQ324" s="159"/>
      <c r="WGR324" s="159"/>
      <c r="WGS324" s="159"/>
      <c r="WGT324" s="159"/>
      <c r="WGU324" s="159"/>
      <c r="WGV324" s="159"/>
      <c r="WGW324" s="159"/>
      <c r="WGX324" s="159"/>
      <c r="WGY324" s="159"/>
      <c r="WGZ324" s="159"/>
      <c r="WHA324" s="159"/>
      <c r="WHB324" s="159"/>
      <c r="WHC324" s="159"/>
      <c r="WHD324" s="159"/>
      <c r="WHE324" s="159"/>
      <c r="WHF324" s="159"/>
      <c r="WHG324" s="159"/>
      <c r="WHH324" s="159"/>
      <c r="WHI324" s="159"/>
      <c r="WHJ324" s="159"/>
      <c r="WHK324" s="159"/>
      <c r="WHL324" s="159"/>
      <c r="WHM324" s="159"/>
      <c r="WHN324" s="159"/>
      <c r="WHO324" s="159"/>
      <c r="WHP324" s="159"/>
      <c r="WHQ324" s="159"/>
      <c r="WHR324" s="159"/>
      <c r="WHS324" s="159"/>
      <c r="WHT324" s="159"/>
      <c r="WHU324" s="159"/>
      <c r="WHV324" s="159"/>
      <c r="WHW324" s="159"/>
      <c r="WHX324" s="159"/>
      <c r="WHY324" s="159"/>
      <c r="WHZ324" s="159"/>
      <c r="WIA324" s="159"/>
      <c r="WIB324" s="159"/>
      <c r="WIC324" s="159"/>
      <c r="WID324" s="159"/>
      <c r="WIE324" s="159"/>
      <c r="WIF324" s="159"/>
      <c r="WIG324" s="159"/>
      <c r="WIH324" s="159"/>
      <c r="WII324" s="159"/>
      <c r="WIJ324" s="159"/>
      <c r="WIK324" s="159"/>
      <c r="WIL324" s="159"/>
      <c r="WIM324" s="159"/>
      <c r="WIN324" s="159"/>
      <c r="WIO324" s="159"/>
      <c r="WIP324" s="159"/>
      <c r="WIQ324" s="159"/>
      <c r="WIR324" s="159"/>
      <c r="WIS324" s="159"/>
      <c r="WIT324" s="159"/>
      <c r="WIU324" s="159"/>
      <c r="WIV324" s="159"/>
      <c r="WIW324" s="159"/>
      <c r="WIX324" s="159"/>
      <c r="WIY324" s="159"/>
      <c r="WIZ324" s="159"/>
      <c r="WJA324" s="159"/>
      <c r="WJB324" s="159"/>
      <c r="WJC324" s="159"/>
      <c r="WJD324" s="159"/>
      <c r="WJE324" s="159"/>
      <c r="WJF324" s="159"/>
      <c r="WJG324" s="159"/>
      <c r="WJH324" s="159"/>
      <c r="WJI324" s="159"/>
      <c r="WJJ324" s="159"/>
      <c r="WJK324" s="159"/>
      <c r="WJL324" s="159"/>
      <c r="WJM324" s="159"/>
      <c r="WJN324" s="159"/>
      <c r="WJO324" s="159"/>
      <c r="WJP324" s="159"/>
      <c r="WJQ324" s="159"/>
      <c r="WJR324" s="159"/>
      <c r="WJS324" s="159"/>
      <c r="WJT324" s="159"/>
      <c r="WJU324" s="159"/>
      <c r="WJV324" s="159"/>
      <c r="WJW324" s="159"/>
      <c r="WJX324" s="159"/>
      <c r="WJY324" s="159"/>
      <c r="WJZ324" s="159"/>
      <c r="WKA324" s="159"/>
      <c r="WKB324" s="159"/>
      <c r="WKC324" s="159"/>
      <c r="WKD324" s="159"/>
      <c r="WKE324" s="159"/>
      <c r="WKF324" s="159"/>
      <c r="WKG324" s="159"/>
      <c r="WKH324" s="159"/>
      <c r="WKI324" s="159"/>
      <c r="WKJ324" s="159"/>
      <c r="WKK324" s="159"/>
      <c r="WKL324" s="159"/>
      <c r="WKM324" s="159"/>
      <c r="WKN324" s="159"/>
      <c r="WKO324" s="159"/>
      <c r="WKP324" s="159"/>
      <c r="WKQ324" s="159"/>
      <c r="WKR324" s="159"/>
      <c r="WKS324" s="159"/>
      <c r="WKT324" s="159"/>
      <c r="WKU324" s="159"/>
      <c r="WKV324" s="159"/>
      <c r="WKW324" s="159"/>
      <c r="WKX324" s="159"/>
      <c r="WKY324" s="159"/>
      <c r="WKZ324" s="159"/>
      <c r="WLA324" s="159"/>
      <c r="WLB324" s="159"/>
      <c r="WLC324" s="159"/>
      <c r="WLD324" s="159"/>
      <c r="WLE324" s="159"/>
      <c r="WLF324" s="159"/>
      <c r="WLG324" s="159"/>
      <c r="WLH324" s="159"/>
      <c r="WLI324" s="159"/>
      <c r="WLJ324" s="159"/>
      <c r="WLK324" s="159"/>
      <c r="WLL324" s="159"/>
      <c r="WLM324" s="159"/>
      <c r="WLN324" s="159"/>
      <c r="WLO324" s="159"/>
      <c r="WLP324" s="159"/>
      <c r="WLQ324" s="159"/>
      <c r="WLR324" s="159"/>
      <c r="WLS324" s="159"/>
      <c r="WLT324" s="159"/>
      <c r="WLU324" s="159"/>
      <c r="WLV324" s="159"/>
      <c r="WLW324" s="159"/>
      <c r="WLX324" s="159"/>
      <c r="WLY324" s="159"/>
      <c r="WLZ324" s="159"/>
      <c r="WMA324" s="159"/>
      <c r="WMB324" s="159"/>
      <c r="WMC324" s="159"/>
      <c r="WMD324" s="159"/>
      <c r="WME324" s="159"/>
      <c r="WMF324" s="159"/>
      <c r="WMG324" s="159"/>
      <c r="WMH324" s="159"/>
      <c r="WMI324" s="159"/>
      <c r="WMJ324" s="159"/>
      <c r="WMK324" s="159"/>
      <c r="WML324" s="159"/>
      <c r="WMM324" s="159"/>
      <c r="WMN324" s="159"/>
      <c r="WMO324" s="159"/>
      <c r="WMP324" s="159"/>
      <c r="WMQ324" s="159"/>
      <c r="WMR324" s="159"/>
      <c r="WMS324" s="159"/>
      <c r="WMT324" s="159"/>
      <c r="WMU324" s="159"/>
      <c r="WMV324" s="159"/>
      <c r="WMW324" s="159"/>
      <c r="WMX324" s="159"/>
      <c r="WMY324" s="159"/>
      <c r="WMZ324" s="159"/>
      <c r="WNA324" s="159"/>
      <c r="WNB324" s="159"/>
      <c r="WNC324" s="159"/>
      <c r="WND324" s="159"/>
      <c r="WNE324" s="159"/>
      <c r="WNF324" s="159"/>
      <c r="WNG324" s="159"/>
      <c r="WNH324" s="159"/>
      <c r="WNI324" s="159"/>
      <c r="WNJ324" s="159"/>
      <c r="WNK324" s="159"/>
      <c r="WNL324" s="159"/>
      <c r="WNM324" s="159"/>
      <c r="WNN324" s="159"/>
      <c r="WNO324" s="159"/>
      <c r="WNP324" s="159"/>
      <c r="WNQ324" s="159"/>
      <c r="WNR324" s="159"/>
      <c r="WNS324" s="159"/>
      <c r="WNT324" s="159"/>
      <c r="WNU324" s="159"/>
      <c r="WNV324" s="159"/>
      <c r="WNW324" s="159"/>
      <c r="WNX324" s="159"/>
      <c r="WNY324" s="159"/>
      <c r="WNZ324" s="159"/>
      <c r="WOA324" s="159"/>
      <c r="WOB324" s="159"/>
      <c r="WOC324" s="159"/>
      <c r="WOD324" s="159"/>
      <c r="WOE324" s="159"/>
      <c r="WOF324" s="159"/>
      <c r="WOG324" s="159"/>
      <c r="WOH324" s="159"/>
      <c r="WOI324" s="159"/>
      <c r="WOJ324" s="159"/>
      <c r="WOK324" s="159"/>
      <c r="WOL324" s="159"/>
      <c r="WOM324" s="159"/>
      <c r="WON324" s="159"/>
      <c r="WOO324" s="159"/>
      <c r="WOP324" s="159"/>
      <c r="WOQ324" s="159"/>
      <c r="WOR324" s="159"/>
      <c r="WOS324" s="159"/>
      <c r="WOT324" s="159"/>
      <c r="WOU324" s="159"/>
      <c r="WOV324" s="159"/>
      <c r="WOW324" s="159"/>
      <c r="WOX324" s="159"/>
      <c r="WOY324" s="159"/>
      <c r="WOZ324" s="159"/>
      <c r="WPA324" s="159"/>
      <c r="WPB324" s="159"/>
      <c r="WPC324" s="159"/>
      <c r="WPD324" s="159"/>
      <c r="WPE324" s="159"/>
      <c r="WPF324" s="159"/>
      <c r="WPG324" s="159"/>
      <c r="WPH324" s="159"/>
      <c r="WPI324" s="159"/>
      <c r="WPJ324" s="159"/>
      <c r="WPK324" s="159"/>
      <c r="WPL324" s="159"/>
      <c r="WPM324" s="159"/>
      <c r="WPN324" s="159"/>
      <c r="WPO324" s="159"/>
      <c r="WPP324" s="159"/>
      <c r="WPQ324" s="159"/>
      <c r="WPR324" s="159"/>
      <c r="WPS324" s="159"/>
      <c r="WPT324" s="159"/>
      <c r="WPU324" s="159"/>
      <c r="WPV324" s="159"/>
      <c r="WPW324" s="159"/>
      <c r="WPX324" s="159"/>
      <c r="WPY324" s="159"/>
      <c r="WPZ324" s="159"/>
      <c r="WQA324" s="159"/>
      <c r="WQB324" s="159"/>
      <c r="WQC324" s="159"/>
      <c r="WQD324" s="159"/>
      <c r="WQE324" s="159"/>
      <c r="WQF324" s="159"/>
      <c r="WQG324" s="159"/>
      <c r="WQH324" s="159"/>
      <c r="WQI324" s="159"/>
      <c r="WQJ324" s="159"/>
      <c r="WQK324" s="159"/>
      <c r="WQL324" s="159"/>
      <c r="WQM324" s="159"/>
      <c r="WQN324" s="159"/>
      <c r="WQO324" s="159"/>
      <c r="WQP324" s="159"/>
      <c r="WQQ324" s="159"/>
      <c r="WQR324" s="159"/>
      <c r="WQS324" s="159"/>
      <c r="WQT324" s="159"/>
      <c r="WQU324" s="159"/>
      <c r="WQV324" s="159"/>
      <c r="WQW324" s="159"/>
      <c r="WQX324" s="159"/>
      <c r="WQY324" s="159"/>
      <c r="WQZ324" s="159"/>
      <c r="WRA324" s="159"/>
      <c r="WRB324" s="159"/>
      <c r="WRC324" s="159"/>
      <c r="WRD324" s="159"/>
      <c r="WRE324" s="159"/>
      <c r="WRF324" s="159"/>
      <c r="WRG324" s="159"/>
      <c r="WRH324" s="159"/>
      <c r="WRI324" s="159"/>
      <c r="WRJ324" s="159"/>
      <c r="WRK324" s="159"/>
      <c r="WRL324" s="159"/>
      <c r="WRM324" s="159"/>
      <c r="WRN324" s="159"/>
      <c r="WRO324" s="159"/>
      <c r="WRP324" s="159"/>
      <c r="WRQ324" s="159"/>
      <c r="WRR324" s="159"/>
      <c r="WRS324" s="159"/>
      <c r="WRT324" s="159"/>
      <c r="WRU324" s="159"/>
      <c r="WRV324" s="159"/>
      <c r="WRW324" s="159"/>
      <c r="WRX324" s="159"/>
      <c r="WRY324" s="159"/>
      <c r="WRZ324" s="159"/>
      <c r="WSA324" s="159"/>
      <c r="WSB324" s="159"/>
      <c r="WSC324" s="159"/>
      <c r="WSD324" s="159"/>
      <c r="WSE324" s="159"/>
      <c r="WSF324" s="159"/>
      <c r="WSG324" s="159"/>
      <c r="WSH324" s="159"/>
      <c r="WSI324" s="159"/>
      <c r="WSJ324" s="159"/>
      <c r="WSK324" s="159"/>
      <c r="WSL324" s="159"/>
      <c r="WSM324" s="159"/>
      <c r="WSN324" s="159"/>
      <c r="WSO324" s="159"/>
      <c r="WSP324" s="159"/>
      <c r="WSQ324" s="159"/>
      <c r="WSR324" s="159"/>
      <c r="WSS324" s="159"/>
      <c r="WST324" s="159"/>
      <c r="WSU324" s="159"/>
      <c r="WSV324" s="159"/>
      <c r="WSW324" s="159"/>
      <c r="WSX324" s="159"/>
      <c r="WSY324" s="159"/>
      <c r="WSZ324" s="159"/>
      <c r="WTA324" s="159"/>
      <c r="WTB324" s="159"/>
      <c r="WTC324" s="159"/>
      <c r="WTD324" s="159"/>
      <c r="WTE324" s="159"/>
      <c r="WTF324" s="159"/>
      <c r="WTG324" s="159"/>
      <c r="WTH324" s="159"/>
      <c r="WTI324" s="159"/>
      <c r="WTJ324" s="159"/>
      <c r="WTK324" s="159"/>
      <c r="WTL324" s="159"/>
      <c r="WTM324" s="159"/>
      <c r="WTN324" s="159"/>
      <c r="WTO324" s="159"/>
      <c r="WTP324" s="159"/>
      <c r="WTQ324" s="159"/>
      <c r="WTR324" s="159"/>
      <c r="WTS324" s="159"/>
      <c r="WTT324" s="159"/>
      <c r="WTU324" s="159"/>
      <c r="WTV324" s="159"/>
      <c r="WTW324" s="159"/>
      <c r="WTX324" s="159"/>
      <c r="WTY324" s="159"/>
      <c r="WTZ324" s="159"/>
      <c r="WUA324" s="159"/>
      <c r="WUB324" s="159"/>
      <c r="WUC324" s="159"/>
      <c r="WUD324" s="159"/>
      <c r="WUE324" s="159"/>
      <c r="WUF324" s="159"/>
      <c r="WUG324" s="159"/>
      <c r="WUH324" s="159"/>
      <c r="WUI324" s="159"/>
      <c r="WUJ324" s="159"/>
      <c r="WUK324" s="159"/>
      <c r="WUL324" s="159"/>
      <c r="WUM324" s="159"/>
      <c r="WUN324" s="159"/>
      <c r="WUO324" s="159"/>
      <c r="WUP324" s="159"/>
      <c r="WUQ324" s="159"/>
      <c r="WUR324" s="159"/>
      <c r="WUS324" s="159"/>
      <c r="WUT324" s="159"/>
      <c r="WUU324" s="159"/>
      <c r="WUV324" s="159"/>
      <c r="WUW324" s="159"/>
      <c r="WUX324" s="159"/>
      <c r="WUY324" s="159"/>
      <c r="WUZ324" s="159"/>
      <c r="WVA324" s="159"/>
      <c r="WVB324" s="159"/>
      <c r="WVC324" s="159"/>
      <c r="WVD324" s="159"/>
      <c r="WVE324" s="159"/>
      <c r="WVF324" s="159"/>
      <c r="WVG324" s="159"/>
      <c r="WVH324" s="159"/>
      <c r="WVI324" s="159"/>
      <c r="WVJ324" s="159"/>
      <c r="WVK324" s="159"/>
      <c r="WVL324" s="159"/>
      <c r="WVM324" s="159"/>
      <c r="WVN324" s="159"/>
      <c r="WVO324" s="159"/>
      <c r="WVP324" s="159"/>
      <c r="WVQ324" s="159"/>
      <c r="WVR324" s="159"/>
      <c r="WVS324" s="159"/>
      <c r="WVT324" s="159"/>
      <c r="WVU324" s="159"/>
      <c r="WVV324" s="159"/>
      <c r="WVW324" s="159"/>
      <c r="WVX324" s="159"/>
      <c r="WVY324" s="159"/>
      <c r="WVZ324" s="159"/>
      <c r="WWA324" s="159"/>
      <c r="WWB324" s="159"/>
      <c r="WWC324" s="159"/>
      <c r="WWD324" s="159"/>
      <c r="WWE324" s="159"/>
      <c r="WWF324" s="159"/>
      <c r="WWG324" s="159"/>
      <c r="WWH324" s="159"/>
      <c r="WWI324" s="159"/>
      <c r="WWJ324" s="159"/>
      <c r="WWK324" s="159"/>
      <c r="WWL324" s="159"/>
      <c r="WWM324" s="159"/>
      <c r="WWN324" s="159"/>
      <c r="WWO324" s="159"/>
      <c r="WWP324" s="159"/>
      <c r="WWQ324" s="159"/>
      <c r="WWR324" s="159"/>
      <c r="WWS324" s="159"/>
      <c r="WWT324" s="159"/>
      <c r="WWU324" s="159"/>
      <c r="WWV324" s="159"/>
      <c r="WWW324" s="159"/>
      <c r="WWX324" s="159"/>
      <c r="WWY324" s="159"/>
      <c r="WWZ324" s="159"/>
      <c r="WXA324" s="159"/>
      <c r="WXB324" s="159"/>
      <c r="WXC324" s="159"/>
      <c r="WXD324" s="159"/>
      <c r="WXE324" s="159"/>
      <c r="WXF324" s="159"/>
      <c r="WXG324" s="159"/>
      <c r="WXH324" s="159"/>
      <c r="WXI324" s="159"/>
      <c r="WXJ324" s="159"/>
      <c r="WXK324" s="159"/>
      <c r="WXL324" s="159"/>
      <c r="WXM324" s="159"/>
      <c r="WXN324" s="159"/>
      <c r="WXO324" s="159"/>
      <c r="WXP324" s="159"/>
      <c r="WXQ324" s="159"/>
      <c r="WXR324" s="159"/>
      <c r="WXS324" s="159"/>
      <c r="WXT324" s="159"/>
      <c r="WXU324" s="159"/>
      <c r="WXV324" s="159"/>
      <c r="WXW324" s="159"/>
      <c r="WXX324" s="159"/>
      <c r="WXY324" s="159"/>
      <c r="WXZ324" s="159"/>
      <c r="WYA324" s="159"/>
      <c r="WYB324" s="159"/>
      <c r="WYC324" s="159"/>
      <c r="WYD324" s="159"/>
      <c r="WYE324" s="159"/>
      <c r="WYF324" s="159"/>
      <c r="WYG324" s="159"/>
      <c r="WYH324" s="159"/>
      <c r="WYI324" s="159"/>
      <c r="WYJ324" s="159"/>
      <c r="WYK324" s="159"/>
      <c r="WYL324" s="159"/>
      <c r="WYM324" s="159"/>
      <c r="WYN324" s="159"/>
      <c r="WYO324" s="159"/>
      <c r="WYP324" s="159"/>
      <c r="WYQ324" s="159"/>
      <c r="WYR324" s="159"/>
      <c r="WYS324" s="159"/>
      <c r="WYT324" s="159"/>
      <c r="WYU324" s="159"/>
      <c r="WYV324" s="159"/>
      <c r="WYW324" s="159"/>
      <c r="WYX324" s="159"/>
      <c r="WYY324" s="159"/>
      <c r="WYZ324" s="159"/>
      <c r="WZA324" s="159"/>
      <c r="WZB324" s="159"/>
      <c r="WZC324" s="159"/>
      <c r="WZD324" s="159"/>
      <c r="WZE324" s="159"/>
      <c r="WZF324" s="159"/>
      <c r="WZG324" s="159"/>
      <c r="WZH324" s="159"/>
      <c r="WZI324" s="159"/>
      <c r="WZJ324" s="159"/>
      <c r="WZK324" s="159"/>
      <c r="WZL324" s="159"/>
      <c r="WZM324" s="159"/>
      <c r="WZN324" s="159"/>
      <c r="WZO324" s="159"/>
      <c r="WZP324" s="159"/>
      <c r="WZQ324" s="159"/>
      <c r="WZR324" s="159"/>
      <c r="WZS324" s="159"/>
      <c r="WZT324" s="159"/>
      <c r="WZU324" s="159"/>
      <c r="WZV324" s="159"/>
      <c r="WZW324" s="159"/>
      <c r="WZX324" s="159"/>
    </row>
    <row r="325" spans="1:16248" ht="14.25" x14ac:dyDescent="0.15">
      <c r="A325" s="150" t="s">
        <v>2314</v>
      </c>
      <c r="B325" s="150"/>
      <c r="C325" s="150"/>
      <c r="D325" s="150"/>
      <c r="E325" s="150"/>
      <c r="F325" s="151" t="str">
        <f>RIGHT(D325,1)</f>
        <v/>
      </c>
      <c r="G325" s="150"/>
      <c r="H325" s="152"/>
      <c r="I325" s="153"/>
      <c r="J325" s="154"/>
      <c r="K325" s="162"/>
      <c r="L325" s="155">
        <f t="shared" ref="L325:M325" si="63">SUM(L4:L324)</f>
        <v>20222.890000000072</v>
      </c>
      <c r="M325" s="155">
        <f t="shared" si="63"/>
        <v>16769.050000000054</v>
      </c>
      <c r="N325" s="156">
        <f>AVERAGE(N4:N324)</f>
        <v>18000</v>
      </c>
      <c r="O325" s="157">
        <f t="shared" si="56"/>
        <v>364012020</v>
      </c>
      <c r="P325" s="156"/>
      <c r="Q325" s="143">
        <f>SUM(Q4:Q324)</f>
        <v>364012000.08439946</v>
      </c>
      <c r="S325" s="143">
        <f>ROUND(P325*M325,0)</f>
        <v>0</v>
      </c>
      <c r="T325" s="143">
        <f>S325-O325</f>
        <v>-364012020</v>
      </c>
      <c r="U325" s="143">
        <f>N325-R325</f>
        <v>18000</v>
      </c>
    </row>
    <row r="327" spans="1:16248" x14ac:dyDescent="0.15">
      <c r="L327" s="165"/>
    </row>
  </sheetData>
  <autoFilter ref="A3:WZX3"/>
  <mergeCells count="1">
    <mergeCell ref="A1:P1"/>
  </mergeCells>
  <phoneticPr fontId="1" type="noConversion"/>
  <printOptions horizontalCentered="1"/>
  <pageMargins left="0.15748031496062992" right="0.15748031496062992" top="0.62992125984251968" bottom="0.55118110236220474"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workbookViewId="0">
      <selection activeCell="L15" sqref="L15"/>
    </sheetView>
  </sheetViews>
  <sheetFormatPr defaultRowHeight="12" x14ac:dyDescent="0.15"/>
  <cols>
    <col min="1" max="1" width="5" style="189" bestFit="1" customWidth="1"/>
    <col min="2" max="2" width="19" style="189" bestFit="1" customWidth="1"/>
    <col min="3" max="3" width="18" style="189" bestFit="1" customWidth="1"/>
    <col min="4" max="4" width="5" style="189" bestFit="1" customWidth="1"/>
    <col min="5" max="5" width="16.125" style="198" bestFit="1" customWidth="1"/>
    <col min="6" max="6" width="6.75" style="189" bestFit="1" customWidth="1"/>
    <col min="7" max="7" width="8.5" style="188" bestFit="1" customWidth="1"/>
    <col min="8" max="8" width="11.375" style="189" bestFit="1" customWidth="1"/>
    <col min="9" max="9" width="9.125" style="189" customWidth="1"/>
    <col min="10" max="16384" width="9" style="189"/>
  </cols>
  <sheetData>
    <row r="1" spans="1:12" s="206" customFormat="1" ht="21" customHeight="1" x14ac:dyDescent="0.15">
      <c r="A1" s="203" t="s">
        <v>2165</v>
      </c>
      <c r="B1" s="203" t="s">
        <v>180</v>
      </c>
      <c r="C1" s="203" t="s">
        <v>2229</v>
      </c>
      <c r="D1" s="203" t="s">
        <v>2230</v>
      </c>
      <c r="E1" s="204" t="s">
        <v>2231</v>
      </c>
      <c r="F1" s="203" t="s">
        <v>2232</v>
      </c>
      <c r="G1" s="205" t="s">
        <v>2233</v>
      </c>
      <c r="H1" s="203" t="s">
        <v>181</v>
      </c>
    </row>
    <row r="2" spans="1:12" s="198" customFormat="1" ht="21" customHeight="1" x14ac:dyDescent="0.15">
      <c r="A2" s="200">
        <v>1</v>
      </c>
      <c r="B2" s="200" t="s">
        <v>2289</v>
      </c>
      <c r="C2" s="200" t="s">
        <v>2305</v>
      </c>
      <c r="D2" s="200">
        <v>91</v>
      </c>
      <c r="E2" s="200">
        <v>5645.57</v>
      </c>
      <c r="F2" s="353">
        <v>10</v>
      </c>
      <c r="G2" s="228" t="s">
        <v>2286</v>
      </c>
      <c r="H2" s="200" t="s">
        <v>1959</v>
      </c>
      <c r="I2" s="202"/>
    </row>
    <row r="3" spans="1:12" ht="21" customHeight="1" x14ac:dyDescent="0.15">
      <c r="A3" s="199"/>
      <c r="B3" s="199" t="s">
        <v>2246</v>
      </c>
      <c r="C3" s="199">
        <v>76.27</v>
      </c>
      <c r="D3" s="199">
        <v>2</v>
      </c>
      <c r="E3" s="200">
        <v>152.54</v>
      </c>
      <c r="F3" s="354"/>
      <c r="G3" s="201" t="s">
        <v>2286</v>
      </c>
      <c r="H3" s="199" t="s">
        <v>2247</v>
      </c>
    </row>
    <row r="4" spans="1:12" s="206" customFormat="1" ht="21" customHeight="1" x14ac:dyDescent="0.15">
      <c r="A4" s="203" t="s">
        <v>2283</v>
      </c>
      <c r="B4" s="203"/>
      <c r="C4" s="203"/>
      <c r="D4" s="203">
        <f>SUM(D2:D3)</f>
        <v>93</v>
      </c>
      <c r="E4" s="204">
        <f>SUM(E2:E3)</f>
        <v>5798.11</v>
      </c>
      <c r="F4" s="203"/>
      <c r="G4" s="205"/>
      <c r="H4" s="203"/>
      <c r="K4" s="207" t="s">
        <v>42</v>
      </c>
      <c r="L4" s="207" t="s">
        <v>2292</v>
      </c>
    </row>
    <row r="5" spans="1:12" ht="21" customHeight="1" x14ac:dyDescent="0.15">
      <c r="A5" s="199">
        <v>2</v>
      </c>
      <c r="B5" s="199" t="s">
        <v>2285</v>
      </c>
      <c r="C5" s="199" t="s">
        <v>2306</v>
      </c>
      <c r="D5" s="199">
        <v>6</v>
      </c>
      <c r="E5" s="200">
        <v>458.25</v>
      </c>
      <c r="F5" s="353">
        <v>10</v>
      </c>
      <c r="G5" s="201" t="s">
        <v>2286</v>
      </c>
      <c r="H5" s="199" t="s">
        <v>2247</v>
      </c>
      <c r="K5" s="208" t="s">
        <v>2293</v>
      </c>
      <c r="L5" s="208" t="s">
        <v>2294</v>
      </c>
    </row>
    <row r="6" spans="1:12" ht="21" customHeight="1" x14ac:dyDescent="0.15">
      <c r="A6" s="199"/>
      <c r="B6" s="199" t="s">
        <v>2284</v>
      </c>
      <c r="C6" s="199" t="s">
        <v>2307</v>
      </c>
      <c r="D6" s="199">
        <v>64</v>
      </c>
      <c r="E6" s="200">
        <v>3980.99</v>
      </c>
      <c r="F6" s="354"/>
      <c r="G6" s="201" t="s">
        <v>2286</v>
      </c>
      <c r="H6" s="199" t="s">
        <v>2287</v>
      </c>
      <c r="K6" s="209" t="s">
        <v>180</v>
      </c>
      <c r="L6" s="209" t="s">
        <v>2295</v>
      </c>
    </row>
    <row r="7" spans="1:12" s="206" customFormat="1" ht="21" customHeight="1" x14ac:dyDescent="0.15">
      <c r="A7" s="203" t="s">
        <v>2283</v>
      </c>
      <c r="B7" s="203"/>
      <c r="C7" s="203"/>
      <c r="D7" s="203">
        <f>SUM(D5:D6)</f>
        <v>70</v>
      </c>
      <c r="E7" s="204">
        <f>SUM(E5:E6)</f>
        <v>4439.24</v>
      </c>
      <c r="F7" s="203"/>
      <c r="G7" s="205"/>
      <c r="H7" s="203"/>
      <c r="K7" s="209" t="s">
        <v>2296</v>
      </c>
      <c r="L7" s="210">
        <v>62.31</v>
      </c>
    </row>
    <row r="8" spans="1:12" ht="21" customHeight="1" x14ac:dyDescent="0.15">
      <c r="A8" s="199">
        <v>3</v>
      </c>
      <c r="B8" s="199" t="s">
        <v>2284</v>
      </c>
      <c r="C8" s="199" t="s">
        <v>2308</v>
      </c>
      <c r="D8" s="199">
        <v>62</v>
      </c>
      <c r="E8" s="200">
        <v>3852.55</v>
      </c>
      <c r="F8" s="353">
        <v>10</v>
      </c>
      <c r="G8" s="201" t="s">
        <v>2286</v>
      </c>
      <c r="H8" s="199" t="s">
        <v>2287</v>
      </c>
      <c r="K8" s="209" t="s">
        <v>181</v>
      </c>
      <c r="L8" s="209" t="s">
        <v>185</v>
      </c>
    </row>
    <row r="9" spans="1:12" ht="21" customHeight="1" x14ac:dyDescent="0.15">
      <c r="A9" s="199"/>
      <c r="B9" s="199" t="s">
        <v>2285</v>
      </c>
      <c r="C9" s="199" t="s">
        <v>2309</v>
      </c>
      <c r="D9" s="199">
        <v>6</v>
      </c>
      <c r="E9" s="200">
        <v>457.02</v>
      </c>
      <c r="F9" s="354"/>
      <c r="G9" s="201" t="s">
        <v>2286</v>
      </c>
      <c r="H9" s="199" t="s">
        <v>2288</v>
      </c>
      <c r="K9" s="209" t="s">
        <v>2297</v>
      </c>
      <c r="L9" s="209" t="s">
        <v>2299</v>
      </c>
    </row>
    <row r="10" spans="1:12" s="206" customFormat="1" ht="21" customHeight="1" x14ac:dyDescent="0.15">
      <c r="A10" s="203" t="s">
        <v>2283</v>
      </c>
      <c r="B10" s="203"/>
      <c r="C10" s="203"/>
      <c r="D10" s="203">
        <f>SUM(D8:D9)</f>
        <v>68</v>
      </c>
      <c r="E10" s="204">
        <f>SUM(E8:E9)</f>
        <v>4309.57</v>
      </c>
      <c r="F10" s="203"/>
      <c r="G10" s="205"/>
      <c r="H10" s="203"/>
      <c r="K10" s="209" t="s">
        <v>2298</v>
      </c>
      <c r="L10" s="209" t="s">
        <v>2300</v>
      </c>
    </row>
    <row r="11" spans="1:12" ht="21" customHeight="1" x14ac:dyDescent="0.15">
      <c r="A11" s="199">
        <v>4</v>
      </c>
      <c r="B11" s="199" t="s">
        <v>2289</v>
      </c>
      <c r="C11" s="199" t="s">
        <v>2310</v>
      </c>
      <c r="D11" s="199">
        <v>83</v>
      </c>
      <c r="E11" s="200">
        <v>5140.09</v>
      </c>
      <c r="F11" s="353">
        <v>10</v>
      </c>
      <c r="G11" s="201" t="s">
        <v>2286</v>
      </c>
      <c r="H11" s="199" t="s">
        <v>1959</v>
      </c>
    </row>
    <row r="12" spans="1:12" ht="21" customHeight="1" x14ac:dyDescent="0.15">
      <c r="A12" s="199"/>
      <c r="B12" s="199" t="s">
        <v>2285</v>
      </c>
      <c r="C12" s="199" t="s">
        <v>2311</v>
      </c>
      <c r="D12" s="199">
        <v>2</v>
      </c>
      <c r="E12" s="200">
        <v>152.93</v>
      </c>
      <c r="F12" s="354"/>
      <c r="G12" s="201" t="s">
        <v>2286</v>
      </c>
      <c r="H12" s="199" t="s">
        <v>2288</v>
      </c>
    </row>
    <row r="13" spans="1:12" s="206" customFormat="1" ht="21" customHeight="1" x14ac:dyDescent="0.15">
      <c r="A13" s="203" t="s">
        <v>2283</v>
      </c>
      <c r="B13" s="203"/>
      <c r="C13" s="203"/>
      <c r="D13" s="203">
        <f>SUM(D11:D12)</f>
        <v>85</v>
      </c>
      <c r="E13" s="204">
        <f>SUM(E11:E12)</f>
        <v>5293.02</v>
      </c>
      <c r="F13" s="203"/>
      <c r="G13" s="205"/>
      <c r="H13" s="203"/>
    </row>
    <row r="14" spans="1:12" ht="21" customHeight="1" x14ac:dyDescent="0.15">
      <c r="A14" s="199">
        <v>5</v>
      </c>
      <c r="B14" s="199" t="s">
        <v>2290</v>
      </c>
      <c r="C14" s="199" t="s">
        <v>2312</v>
      </c>
      <c r="D14" s="199">
        <v>5</v>
      </c>
      <c r="E14" s="200">
        <v>382.95</v>
      </c>
      <c r="F14" s="199">
        <v>10</v>
      </c>
      <c r="G14" s="201" t="s">
        <v>2286</v>
      </c>
      <c r="H14" s="199" t="s">
        <v>2287</v>
      </c>
    </row>
    <row r="15" spans="1:12" s="206" customFormat="1" ht="21" customHeight="1" x14ac:dyDescent="0.15">
      <c r="A15" s="203" t="s">
        <v>2283</v>
      </c>
      <c r="B15" s="203"/>
      <c r="C15" s="203"/>
      <c r="D15" s="203">
        <f>SUM(D14)</f>
        <v>5</v>
      </c>
      <c r="E15" s="204">
        <f>SUM(E14)</f>
        <v>382.95</v>
      </c>
      <c r="F15" s="203"/>
      <c r="G15" s="205"/>
      <c r="H15" s="203"/>
    </row>
    <row r="16" spans="1:12" s="206" customFormat="1" ht="21" customHeight="1" x14ac:dyDescent="0.15">
      <c r="A16" s="203" t="s">
        <v>2291</v>
      </c>
      <c r="B16" s="203"/>
      <c r="C16" s="203"/>
      <c r="D16" s="203">
        <f>D4+D7+D10+D13+D15</f>
        <v>321</v>
      </c>
      <c r="E16" s="204">
        <f>E4+E7+E10+E13+E15</f>
        <v>20222.89</v>
      </c>
      <c r="F16" s="203"/>
      <c r="G16" s="205"/>
      <c r="H16" s="203"/>
    </row>
    <row r="17" spans="1:8" x14ac:dyDescent="0.15">
      <c r="A17" s="187"/>
      <c r="B17" s="187"/>
      <c r="C17" s="187"/>
      <c r="D17" s="187"/>
      <c r="E17" s="197"/>
      <c r="F17" s="187"/>
      <c r="H17" s="187"/>
    </row>
    <row r="18" spans="1:8" x14ac:dyDescent="0.15">
      <c r="A18" s="187"/>
      <c r="B18" s="187"/>
      <c r="C18" s="187"/>
      <c r="D18" s="187"/>
      <c r="E18" s="197"/>
      <c r="F18" s="187"/>
      <c r="H18" s="187"/>
    </row>
    <row r="19" spans="1:8" x14ac:dyDescent="0.15">
      <c r="A19" s="187"/>
      <c r="B19" s="187"/>
      <c r="C19" s="187"/>
      <c r="D19" s="187"/>
      <c r="E19" s="197"/>
      <c r="F19" s="187"/>
      <c r="H19" s="187"/>
    </row>
    <row r="20" spans="1:8" x14ac:dyDescent="0.15">
      <c r="A20" s="187"/>
      <c r="B20" s="187"/>
      <c r="C20" s="187"/>
      <c r="D20" s="187"/>
      <c r="E20" s="197"/>
      <c r="F20" s="187"/>
      <c r="H20" s="187"/>
    </row>
    <row r="21" spans="1:8" x14ac:dyDescent="0.15">
      <c r="A21" s="187"/>
      <c r="B21" s="187"/>
      <c r="C21" s="187"/>
      <c r="D21" s="187"/>
      <c r="E21" s="197"/>
      <c r="F21" s="187"/>
      <c r="H21" s="187"/>
    </row>
    <row r="22" spans="1:8" x14ac:dyDescent="0.15">
      <c r="A22" s="187"/>
      <c r="B22" s="187"/>
      <c r="C22" s="187"/>
      <c r="D22" s="187"/>
      <c r="E22" s="197"/>
      <c r="F22" s="187"/>
      <c r="H22" s="187"/>
    </row>
    <row r="23" spans="1:8" x14ac:dyDescent="0.15">
      <c r="A23" s="187"/>
      <c r="B23" s="187"/>
      <c r="C23" s="187"/>
      <c r="D23" s="187"/>
      <c r="E23" s="197"/>
      <c r="F23" s="187"/>
      <c r="H23" s="187"/>
    </row>
    <row r="24" spans="1:8" x14ac:dyDescent="0.15">
      <c r="A24" s="187"/>
      <c r="B24" s="187"/>
      <c r="C24" s="187"/>
      <c r="D24" s="187"/>
      <c r="E24" s="197"/>
      <c r="F24" s="187"/>
      <c r="H24" s="187"/>
    </row>
    <row r="25" spans="1:8" x14ac:dyDescent="0.15">
      <c r="A25" s="187"/>
      <c r="B25" s="187"/>
      <c r="C25" s="187"/>
      <c r="D25" s="187"/>
      <c r="E25" s="197"/>
      <c r="F25" s="187"/>
      <c r="H25" s="187"/>
    </row>
    <row r="26" spans="1:8" x14ac:dyDescent="0.15">
      <c r="A26" s="187"/>
      <c r="B26" s="187"/>
      <c r="C26" s="187"/>
      <c r="D26" s="187"/>
      <c r="E26" s="197"/>
      <c r="F26" s="187"/>
      <c r="H26" s="187"/>
    </row>
    <row r="27" spans="1:8" x14ac:dyDescent="0.15">
      <c r="A27" s="187"/>
      <c r="B27" s="187"/>
      <c r="C27" s="187"/>
      <c r="D27" s="187"/>
      <c r="E27" s="197"/>
      <c r="F27" s="187"/>
      <c r="H27" s="187"/>
    </row>
    <row r="28" spans="1:8" x14ac:dyDescent="0.15">
      <c r="A28" s="187"/>
      <c r="B28" s="187"/>
      <c r="C28" s="187"/>
      <c r="D28" s="187"/>
      <c r="E28" s="197"/>
      <c r="F28" s="187"/>
      <c r="H28" s="187"/>
    </row>
    <row r="29" spans="1:8" x14ac:dyDescent="0.15">
      <c r="A29" s="187"/>
      <c r="B29" s="187"/>
      <c r="C29" s="187"/>
      <c r="D29" s="187"/>
      <c r="E29" s="197"/>
      <c r="F29" s="187"/>
      <c r="H29" s="187"/>
    </row>
    <row r="30" spans="1:8" x14ac:dyDescent="0.15">
      <c r="A30" s="187"/>
      <c r="B30" s="187"/>
      <c r="C30" s="187"/>
      <c r="D30" s="187"/>
      <c r="E30" s="197"/>
      <c r="F30" s="187"/>
      <c r="H30" s="187"/>
    </row>
    <row r="31" spans="1:8" x14ac:dyDescent="0.15">
      <c r="A31" s="187"/>
      <c r="B31" s="187"/>
      <c r="C31" s="187"/>
      <c r="D31" s="187"/>
      <c r="E31" s="197"/>
      <c r="F31" s="187"/>
      <c r="H31" s="187"/>
    </row>
    <row r="32" spans="1:8" x14ac:dyDescent="0.15">
      <c r="A32" s="187" t="s">
        <v>2236</v>
      </c>
      <c r="B32" s="187"/>
      <c r="C32" s="187"/>
      <c r="D32" s="187">
        <v>723</v>
      </c>
      <c r="E32" s="197">
        <v>33504.57</v>
      </c>
      <c r="F32" s="187" t="s">
        <v>155</v>
      </c>
      <c r="H32" s="187" t="s">
        <v>155</v>
      </c>
    </row>
    <row r="33" spans="1:8" x14ac:dyDescent="0.15">
      <c r="A33" s="187">
        <v>14</v>
      </c>
      <c r="B33" s="187" t="s">
        <v>2244</v>
      </c>
      <c r="C33" s="187" t="s">
        <v>2237</v>
      </c>
      <c r="D33" s="187">
        <v>261</v>
      </c>
      <c r="E33" s="197">
        <v>10894.26</v>
      </c>
      <c r="F33" s="187">
        <v>29</v>
      </c>
      <c r="H33" s="187" t="s">
        <v>187</v>
      </c>
    </row>
    <row r="34" spans="1:8" x14ac:dyDescent="0.15">
      <c r="A34" s="187"/>
      <c r="B34" s="187" t="s">
        <v>2245</v>
      </c>
      <c r="C34" s="187" t="s">
        <v>2238</v>
      </c>
      <c r="D34" s="187">
        <v>319</v>
      </c>
      <c r="E34" s="197">
        <v>13294.18</v>
      </c>
      <c r="F34" s="187"/>
      <c r="H34" s="187" t="s">
        <v>185</v>
      </c>
    </row>
    <row r="35" spans="1:8" x14ac:dyDescent="0.15">
      <c r="A35" s="187"/>
      <c r="B35" s="187" t="s">
        <v>2234</v>
      </c>
      <c r="C35" s="187" t="s">
        <v>2239</v>
      </c>
      <c r="D35" s="187">
        <v>145</v>
      </c>
      <c r="E35" s="197">
        <v>8496.01</v>
      </c>
      <c r="F35" s="187"/>
      <c r="H35" s="187" t="s">
        <v>2235</v>
      </c>
    </row>
    <row r="36" spans="1:8" x14ac:dyDescent="0.15">
      <c r="A36" s="187"/>
      <c r="B36" s="187" t="s">
        <v>2240</v>
      </c>
      <c r="C36" s="187" t="s">
        <v>2241</v>
      </c>
      <c r="D36" s="187">
        <v>29</v>
      </c>
      <c r="E36" s="197">
        <v>1733.51</v>
      </c>
      <c r="F36" s="187"/>
      <c r="H36" s="187" t="s">
        <v>2145</v>
      </c>
    </row>
    <row r="37" spans="1:8" x14ac:dyDescent="0.15">
      <c r="A37" s="187" t="s">
        <v>2236</v>
      </c>
      <c r="B37" s="187"/>
      <c r="C37" s="187"/>
      <c r="D37" s="187">
        <v>754</v>
      </c>
      <c r="E37" s="197" t="s">
        <v>2242</v>
      </c>
      <c r="F37" s="187" t="s">
        <v>155</v>
      </c>
      <c r="G37" s="188" t="s">
        <v>155</v>
      </c>
      <c r="H37" s="187" t="s">
        <v>155</v>
      </c>
    </row>
    <row r="38" spans="1:8" x14ac:dyDescent="0.15">
      <c r="A38" s="187" t="s">
        <v>2243</v>
      </c>
      <c r="B38" s="187"/>
      <c r="C38" s="187"/>
      <c r="D38" s="187">
        <v>1328</v>
      </c>
      <c r="E38" s="197">
        <v>67922.53</v>
      </c>
      <c r="F38" s="187" t="s">
        <v>155</v>
      </c>
      <c r="G38" s="188" t="s">
        <v>155</v>
      </c>
      <c r="H38" s="187" t="s">
        <v>155</v>
      </c>
    </row>
  </sheetData>
  <mergeCells count="4">
    <mergeCell ref="F2:F3"/>
    <mergeCell ref="F5:F6"/>
    <mergeCell ref="F8:F9"/>
    <mergeCell ref="F11:F12"/>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7"/>
  <sheetViews>
    <sheetView zoomScaleNormal="100" workbookViewId="0">
      <selection activeCell="H10" sqref="H10"/>
    </sheetView>
  </sheetViews>
  <sheetFormatPr defaultColWidth="22.875" defaultRowHeight="13.5" x14ac:dyDescent="0.15"/>
  <cols>
    <col min="1" max="1" width="8" style="5" customWidth="1"/>
    <col min="2" max="2" width="14.625" style="5" customWidth="1"/>
    <col min="3" max="3" width="15.5" style="5" customWidth="1"/>
    <col min="4" max="4" width="38.375" style="5" customWidth="1"/>
    <col min="5" max="6" width="10.25" style="5" customWidth="1"/>
    <col min="7" max="7" width="12.75" style="5" bestFit="1" customWidth="1"/>
    <col min="8" max="16384" width="22.875" style="5"/>
  </cols>
  <sheetData>
    <row r="1" spans="1:7" x14ac:dyDescent="0.15">
      <c r="A1" s="43" t="s">
        <v>41</v>
      </c>
      <c r="B1" s="43" t="s">
        <v>42</v>
      </c>
      <c r="C1" s="43" t="s">
        <v>43</v>
      </c>
      <c r="D1" s="43" t="s">
        <v>44</v>
      </c>
    </row>
    <row r="2" spans="1:7" ht="63" x14ac:dyDescent="0.15">
      <c r="A2" s="44">
        <v>1</v>
      </c>
      <c r="B2" s="43" t="s">
        <v>45</v>
      </c>
      <c r="C2" s="94">
        <f>G2</f>
        <v>1179669</v>
      </c>
      <c r="D2" s="46" t="s">
        <v>2383</v>
      </c>
      <c r="E2" s="5">
        <v>3500</v>
      </c>
      <c r="F2" s="5">
        <f>E2*E4</f>
        <v>70780115.000000253</v>
      </c>
      <c r="G2" s="5">
        <f>ROUND(F2/60,0)</f>
        <v>1179669</v>
      </c>
    </row>
    <row r="3" spans="1:7" x14ac:dyDescent="0.15">
      <c r="A3" s="44">
        <v>2</v>
      </c>
      <c r="B3" s="43" t="s">
        <v>46</v>
      </c>
      <c r="C3" s="44">
        <f>C4+C5+C6</f>
        <v>988798</v>
      </c>
      <c r="D3" s="46" t="s">
        <v>2377</v>
      </c>
    </row>
    <row r="4" spans="1:7" ht="51" x14ac:dyDescent="0.15">
      <c r="A4" s="44">
        <v>2.1</v>
      </c>
      <c r="B4" s="43" t="s">
        <v>47</v>
      </c>
      <c r="C4" s="103">
        <f>ROUND(F4,0)</f>
        <v>364012</v>
      </c>
      <c r="D4" s="46" t="s">
        <v>2379</v>
      </c>
      <c r="E4" s="95">
        <f>系统读取表!B1</f>
        <v>20222.890000000072</v>
      </c>
      <c r="F4" s="5">
        <f>ROUND(E4*1.5*12,0)</f>
        <v>364012</v>
      </c>
    </row>
    <row r="5" spans="1:7" ht="50.25" x14ac:dyDescent="0.15">
      <c r="A5" s="44">
        <v>2.2000000000000002</v>
      </c>
      <c r="B5" s="43" t="s">
        <v>48</v>
      </c>
      <c r="C5" s="44">
        <f>F5</f>
        <v>3539</v>
      </c>
      <c r="D5" s="46" t="s">
        <v>2384</v>
      </c>
      <c r="E5" s="258">
        <v>3.0000000000000001E-3</v>
      </c>
      <c r="F5" s="5">
        <f>ROUND(E5*G2,0)</f>
        <v>3539</v>
      </c>
    </row>
    <row r="6" spans="1:7" ht="36" x14ac:dyDescent="0.15">
      <c r="A6" s="44">
        <v>2.2999999999999998</v>
      </c>
      <c r="B6" s="43" t="s">
        <v>49</v>
      </c>
      <c r="C6" s="44">
        <f>ROUND(E6,0)</f>
        <v>621247</v>
      </c>
      <c r="D6" s="45" t="s">
        <v>2380</v>
      </c>
      <c r="E6" s="5">
        <f>ROUND(F6*E4*12,0)</f>
        <v>621247</v>
      </c>
      <c r="F6" s="5">
        <v>2.56</v>
      </c>
    </row>
    <row r="7" spans="1:7" x14ac:dyDescent="0.15">
      <c r="A7" s="44">
        <v>3</v>
      </c>
      <c r="B7" s="43" t="s">
        <v>50</v>
      </c>
      <c r="C7" s="44">
        <f>C8+C9+C10</f>
        <v>275016</v>
      </c>
      <c r="D7" s="46" t="s">
        <v>51</v>
      </c>
    </row>
    <row r="8" spans="1:7" ht="37.5" x14ac:dyDescent="0.15">
      <c r="A8" s="44">
        <v>3.1</v>
      </c>
      <c r="B8" s="43" t="s">
        <v>52</v>
      </c>
      <c r="C8" s="44">
        <f>F8</f>
        <v>203847</v>
      </c>
      <c r="D8" s="45" t="s">
        <v>2381</v>
      </c>
      <c r="E8" s="5">
        <f>ROUND(比较法!C29*E4*12,0)</f>
        <v>10192337</v>
      </c>
      <c r="F8" s="5">
        <f>ROUND(E8*0.02,0)</f>
        <v>203847</v>
      </c>
    </row>
    <row r="9" spans="1:7" x14ac:dyDescent="0.15">
      <c r="A9" s="44">
        <v>3.2</v>
      </c>
      <c r="B9" s="43" t="s">
        <v>53</v>
      </c>
      <c r="C9" s="102">
        <v>0</v>
      </c>
      <c r="D9" s="259" t="s">
        <v>2378</v>
      </c>
      <c r="E9" s="5">
        <f>C2*0.7</f>
        <v>825768.29999999993</v>
      </c>
      <c r="F9" s="5">
        <f>4.75%*0.9</f>
        <v>4.2750000000000003E-2</v>
      </c>
      <c r="G9" s="5">
        <f>E9*F9</f>
        <v>35301.594825</v>
      </c>
    </row>
    <row r="10" spans="1:7" ht="60" x14ac:dyDescent="0.15">
      <c r="A10" s="44">
        <v>3.3</v>
      </c>
      <c r="B10" s="43" t="s">
        <v>54</v>
      </c>
      <c r="C10" s="102">
        <f>ROUND((C2+C3+C8+C9)*3%,0)</f>
        <v>71169</v>
      </c>
      <c r="D10" s="45" t="s">
        <v>2385</v>
      </c>
      <c r="E10" s="93">
        <f>C2+C3+C8+C9</f>
        <v>2372314</v>
      </c>
      <c r="F10" s="260">
        <v>0.03</v>
      </c>
      <c r="G10" s="5">
        <f>ROUND(E10*F10,0)</f>
        <v>71169</v>
      </c>
    </row>
    <row r="11" spans="1:7" x14ac:dyDescent="0.15">
      <c r="A11" s="44">
        <v>4</v>
      </c>
      <c r="B11" s="43" t="s">
        <v>55</v>
      </c>
      <c r="C11" s="94">
        <f>C2+C3+C7</f>
        <v>2443483</v>
      </c>
      <c r="D11" s="46" t="s">
        <v>56</v>
      </c>
    </row>
    <row r="12" spans="1:7" ht="25.5" x14ac:dyDescent="0.15">
      <c r="A12" s="44">
        <v>5</v>
      </c>
      <c r="B12" s="43" t="s">
        <v>57</v>
      </c>
      <c r="C12" s="44">
        <f>ROUND(C11/E4/12,0)</f>
        <v>10</v>
      </c>
      <c r="D12" s="46" t="s">
        <v>2382</v>
      </c>
    </row>
    <row r="14" spans="1:7" x14ac:dyDescent="0.15">
      <c r="E14" s="98"/>
    </row>
    <row r="15" spans="1:7" x14ac:dyDescent="0.15">
      <c r="E15" s="99"/>
    </row>
    <row r="16" spans="1:7" x14ac:dyDescent="0.15">
      <c r="E16" s="99"/>
    </row>
    <row r="17" spans="5:5" x14ac:dyDescent="0.15">
      <c r="E17" s="98"/>
    </row>
  </sheetData>
  <phoneticPr fontId="1" type="noConversion"/>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A22" workbookViewId="0">
      <selection activeCell="D16" sqref="D16"/>
    </sheetView>
  </sheetViews>
  <sheetFormatPr defaultRowHeight="12" x14ac:dyDescent="0.15"/>
  <cols>
    <col min="1" max="1" width="17.25" style="248" customWidth="1"/>
    <col min="2" max="2" width="15.5" style="248" customWidth="1"/>
    <col min="3" max="4" width="26.75" style="248" bestFit="1" customWidth="1"/>
    <col min="5" max="5" width="9" style="248"/>
    <col min="6" max="6" width="11.625" style="248" bestFit="1" customWidth="1"/>
    <col min="7" max="7" width="8" style="248" bestFit="1" customWidth="1"/>
    <col min="8" max="9" width="26.75" style="248" bestFit="1" customWidth="1"/>
    <col min="10" max="10" width="9" style="248"/>
    <col min="11" max="11" width="11.625" style="248" bestFit="1" customWidth="1"/>
    <col min="12" max="12" width="8" style="248" bestFit="1" customWidth="1"/>
    <col min="13" max="14" width="26.75" style="248" bestFit="1" customWidth="1"/>
    <col min="15" max="16384" width="9" style="248"/>
  </cols>
  <sheetData>
    <row r="1" spans="1:14" ht="21.75" customHeight="1" x14ac:dyDescent="0.15">
      <c r="A1" s="248" t="s">
        <v>2363</v>
      </c>
    </row>
    <row r="2" spans="1:14" ht="25.5" customHeight="1" x14ac:dyDescent="0.15">
      <c r="A2" s="248" t="s">
        <v>2302</v>
      </c>
      <c r="F2" s="248" t="s">
        <v>2250</v>
      </c>
      <c r="K2" s="248" t="s">
        <v>2262</v>
      </c>
    </row>
    <row r="3" spans="1:14" s="250" customFormat="1" ht="24.75" customHeight="1" x14ac:dyDescent="0.15">
      <c r="A3" s="249" t="s">
        <v>2356</v>
      </c>
      <c r="B3" s="249" t="s">
        <v>2357</v>
      </c>
      <c r="C3" s="249" t="s">
        <v>2358</v>
      </c>
      <c r="D3" s="249" t="s">
        <v>2364</v>
      </c>
      <c r="F3" s="249" t="s">
        <v>2356</v>
      </c>
      <c r="G3" s="249" t="s">
        <v>2357</v>
      </c>
      <c r="H3" s="249" t="s">
        <v>2358</v>
      </c>
      <c r="I3" s="249" t="s">
        <v>2364</v>
      </c>
      <c r="K3" s="249" t="s">
        <v>2356</v>
      </c>
      <c r="L3" s="249" t="s">
        <v>2357</v>
      </c>
      <c r="M3" s="249" t="s">
        <v>2358</v>
      </c>
      <c r="N3" s="249" t="s">
        <v>2364</v>
      </c>
    </row>
    <row r="4" spans="1:14" ht="24.75" customHeight="1" x14ac:dyDescent="0.15">
      <c r="A4" s="251" t="s">
        <v>2365</v>
      </c>
      <c r="B4" s="252">
        <v>5</v>
      </c>
      <c r="C4" s="251">
        <v>57.03</v>
      </c>
      <c r="D4" s="251">
        <v>57.03</v>
      </c>
      <c r="F4" s="251" t="s">
        <v>2365</v>
      </c>
      <c r="G4" s="252" t="s">
        <v>1990</v>
      </c>
      <c r="H4" s="251" t="s">
        <v>1990</v>
      </c>
      <c r="I4" s="251" t="s">
        <v>1990</v>
      </c>
      <c r="K4" s="251" t="s">
        <v>2365</v>
      </c>
      <c r="L4" s="252">
        <v>1</v>
      </c>
      <c r="M4" s="251">
        <v>49.06</v>
      </c>
      <c r="N4" s="251">
        <v>49.06</v>
      </c>
    </row>
    <row r="5" spans="1:14" ht="24.75" customHeight="1" x14ac:dyDescent="0.15">
      <c r="A5" s="251" t="s">
        <v>2366</v>
      </c>
      <c r="B5" s="252">
        <v>3</v>
      </c>
      <c r="C5" s="251">
        <v>50.49</v>
      </c>
      <c r="D5" s="251">
        <v>50.49</v>
      </c>
      <c r="F5" s="251" t="s">
        <v>2366</v>
      </c>
      <c r="G5" s="252">
        <v>2</v>
      </c>
      <c r="H5" s="251">
        <v>46.19</v>
      </c>
      <c r="I5" s="251">
        <v>46.19</v>
      </c>
      <c r="K5" s="251" t="s">
        <v>2366</v>
      </c>
      <c r="L5" s="252">
        <v>4</v>
      </c>
      <c r="M5" s="251">
        <v>46.62</v>
      </c>
      <c r="N5" s="251">
        <v>46.62</v>
      </c>
    </row>
    <row r="6" spans="1:14" ht="24.75" customHeight="1" x14ac:dyDescent="0.15">
      <c r="A6" s="251" t="s">
        <v>2360</v>
      </c>
      <c r="B6" s="252">
        <v>1</v>
      </c>
      <c r="C6" s="251">
        <v>48.71</v>
      </c>
      <c r="D6" s="251">
        <v>48.71</v>
      </c>
      <c r="F6" s="251" t="s">
        <v>2360</v>
      </c>
      <c r="G6" s="252">
        <v>3</v>
      </c>
      <c r="H6" s="251">
        <v>46.6</v>
      </c>
      <c r="I6" s="251">
        <v>46.6</v>
      </c>
      <c r="K6" s="251" t="s">
        <v>2360</v>
      </c>
      <c r="L6" s="252">
        <v>3</v>
      </c>
      <c r="M6" s="251">
        <v>46.25</v>
      </c>
      <c r="N6" s="251">
        <v>46.25</v>
      </c>
    </row>
    <row r="7" spans="1:14" ht="24.75" customHeight="1" x14ac:dyDescent="0.15">
      <c r="A7" s="251" t="s">
        <v>2359</v>
      </c>
      <c r="B7" s="252">
        <v>2</v>
      </c>
      <c r="C7" s="251">
        <v>49.64</v>
      </c>
      <c r="D7" s="251">
        <v>49.64</v>
      </c>
      <c r="F7" s="251" t="s">
        <v>2359</v>
      </c>
      <c r="G7" s="252">
        <v>2</v>
      </c>
      <c r="H7" s="251">
        <v>46.99</v>
      </c>
      <c r="I7" s="251">
        <v>46.99</v>
      </c>
      <c r="K7" s="251" t="s">
        <v>2359</v>
      </c>
      <c r="L7" s="252">
        <v>4</v>
      </c>
      <c r="M7" s="251">
        <v>46.72</v>
      </c>
      <c r="N7" s="251">
        <v>46.72</v>
      </c>
    </row>
    <row r="8" spans="1:14" ht="24.75" customHeight="1" x14ac:dyDescent="0.15">
      <c r="A8" s="251" t="s">
        <v>2367</v>
      </c>
      <c r="B8" s="252">
        <v>2</v>
      </c>
      <c r="C8" s="251">
        <v>52.29</v>
      </c>
      <c r="D8" s="251">
        <v>52.29</v>
      </c>
      <c r="F8" s="251" t="s">
        <v>2367</v>
      </c>
      <c r="G8" s="252">
        <v>1</v>
      </c>
      <c r="H8" s="251">
        <v>51.46</v>
      </c>
      <c r="I8" s="251">
        <v>51.46</v>
      </c>
      <c r="K8" s="251" t="s">
        <v>2367</v>
      </c>
      <c r="L8" s="252">
        <v>3</v>
      </c>
      <c r="M8" s="251">
        <v>50.21</v>
      </c>
      <c r="N8" s="251">
        <v>50.21</v>
      </c>
    </row>
    <row r="9" spans="1:14" ht="24.75" customHeight="1" x14ac:dyDescent="0.15">
      <c r="A9" s="355" t="s">
        <v>2368</v>
      </c>
      <c r="B9" s="356"/>
      <c r="C9" s="357"/>
      <c r="D9" s="253">
        <f>AVERAGE(D4:D8)</f>
        <v>51.632000000000005</v>
      </c>
      <c r="F9" s="355" t="s">
        <v>2368</v>
      </c>
      <c r="G9" s="356"/>
      <c r="H9" s="357"/>
      <c r="I9" s="253">
        <f>AVERAGE(I4:I8)</f>
        <v>47.81</v>
      </c>
      <c r="K9" s="355" t="s">
        <v>2368</v>
      </c>
      <c r="L9" s="356"/>
      <c r="M9" s="357"/>
      <c r="N9" s="253">
        <f>AVERAGE(N4:N8)</f>
        <v>47.772000000000006</v>
      </c>
    </row>
    <row r="13" spans="1:14" ht="23.25" customHeight="1" x14ac:dyDescent="0.15">
      <c r="A13" s="248" t="s">
        <v>2369</v>
      </c>
    </row>
    <row r="14" spans="1:14" ht="25.5" customHeight="1" x14ac:dyDescent="0.15">
      <c r="A14" s="248" t="s">
        <v>2302</v>
      </c>
      <c r="F14" s="248" t="s">
        <v>2250</v>
      </c>
      <c r="K14" s="248" t="s">
        <v>2262</v>
      </c>
    </row>
    <row r="15" spans="1:14" s="250" customFormat="1" ht="24.75" customHeight="1" x14ac:dyDescent="0.15">
      <c r="A15" s="249" t="s">
        <v>2356</v>
      </c>
      <c r="B15" s="249" t="s">
        <v>2357</v>
      </c>
      <c r="C15" s="249" t="s">
        <v>2358</v>
      </c>
      <c r="D15" s="249" t="s">
        <v>2364</v>
      </c>
      <c r="F15" s="249" t="s">
        <v>2356</v>
      </c>
      <c r="G15" s="249" t="s">
        <v>2357</v>
      </c>
      <c r="H15" s="249" t="s">
        <v>2358</v>
      </c>
      <c r="I15" s="249" t="s">
        <v>2364</v>
      </c>
      <c r="K15" s="249" t="s">
        <v>2356</v>
      </c>
      <c r="L15" s="249" t="s">
        <v>2357</v>
      </c>
      <c r="M15" s="249" t="s">
        <v>2358</v>
      </c>
      <c r="N15" s="249" t="s">
        <v>2364</v>
      </c>
    </row>
    <row r="16" spans="1:14" ht="24.75" customHeight="1" x14ac:dyDescent="0.15">
      <c r="A16" s="251" t="s">
        <v>2365</v>
      </c>
      <c r="B16" s="252" t="s">
        <v>1990</v>
      </c>
      <c r="C16" s="251">
        <v>57.67</v>
      </c>
      <c r="D16" s="251">
        <v>57.67</v>
      </c>
      <c r="F16" s="251" t="s">
        <v>2365</v>
      </c>
      <c r="G16" s="252" t="s">
        <v>1990</v>
      </c>
      <c r="H16" s="251" t="s">
        <v>1990</v>
      </c>
      <c r="I16" s="251" t="s">
        <v>1990</v>
      </c>
      <c r="K16" s="251" t="s">
        <v>2365</v>
      </c>
      <c r="L16" s="252" t="s">
        <v>1990</v>
      </c>
      <c r="M16" s="251">
        <v>55.53</v>
      </c>
      <c r="N16" s="251">
        <v>55.53</v>
      </c>
    </row>
    <row r="17" spans="1:14" ht="24.75" customHeight="1" x14ac:dyDescent="0.15">
      <c r="A17" s="251" t="s">
        <v>2366</v>
      </c>
      <c r="B17" s="252" t="s">
        <v>1990</v>
      </c>
      <c r="C17" s="251">
        <v>56.06</v>
      </c>
      <c r="D17" s="251">
        <v>56.06</v>
      </c>
      <c r="F17" s="251" t="s">
        <v>2366</v>
      </c>
      <c r="G17" s="252" t="s">
        <v>1990</v>
      </c>
      <c r="H17" s="251">
        <v>47.39</v>
      </c>
      <c r="I17" s="251">
        <v>47.39</v>
      </c>
      <c r="K17" s="251" t="s">
        <v>2366</v>
      </c>
      <c r="L17" s="252" t="s">
        <v>1990</v>
      </c>
      <c r="M17" s="251">
        <v>55.13</v>
      </c>
      <c r="N17" s="251">
        <v>55.13</v>
      </c>
    </row>
    <row r="18" spans="1:14" ht="24.75" customHeight="1" x14ac:dyDescent="0.15">
      <c r="A18" s="251" t="s">
        <v>2360</v>
      </c>
      <c r="B18" s="252" t="s">
        <v>1990</v>
      </c>
      <c r="C18" s="251">
        <v>52.24</v>
      </c>
      <c r="D18" s="251">
        <v>52.24</v>
      </c>
      <c r="F18" s="251" t="s">
        <v>2360</v>
      </c>
      <c r="G18" s="252" t="s">
        <v>1990</v>
      </c>
      <c r="H18" s="251">
        <v>41.85</v>
      </c>
      <c r="I18" s="251">
        <v>41.85</v>
      </c>
      <c r="K18" s="251" t="s">
        <v>2360</v>
      </c>
      <c r="L18" s="252" t="s">
        <v>1990</v>
      </c>
      <c r="M18" s="251">
        <v>50.1</v>
      </c>
      <c r="N18" s="251">
        <v>50.1</v>
      </c>
    </row>
    <row r="19" spans="1:14" ht="24.75" customHeight="1" x14ac:dyDescent="0.15">
      <c r="A19" s="251" t="s">
        <v>2359</v>
      </c>
      <c r="B19" s="252" t="s">
        <v>1990</v>
      </c>
      <c r="C19" s="251">
        <v>52.15</v>
      </c>
      <c r="D19" s="251">
        <v>52.15</v>
      </c>
      <c r="F19" s="251" t="s">
        <v>2359</v>
      </c>
      <c r="G19" s="252" t="s">
        <v>1990</v>
      </c>
      <c r="H19" s="251">
        <v>58.7</v>
      </c>
      <c r="I19" s="251">
        <v>58.7</v>
      </c>
      <c r="K19" s="251" t="s">
        <v>2359</v>
      </c>
      <c r="L19" s="252" t="s">
        <v>1990</v>
      </c>
      <c r="M19" s="251">
        <v>54.19</v>
      </c>
      <c r="N19" s="251">
        <v>54.19</v>
      </c>
    </row>
    <row r="20" spans="1:14" ht="24.75" customHeight="1" x14ac:dyDescent="0.15">
      <c r="A20" s="251" t="s">
        <v>2367</v>
      </c>
      <c r="B20" s="252" t="s">
        <v>1990</v>
      </c>
      <c r="C20" s="251">
        <v>51.17</v>
      </c>
      <c r="D20" s="251">
        <v>51.17</v>
      </c>
      <c r="F20" s="251" t="s">
        <v>2367</v>
      </c>
      <c r="G20" s="252" t="s">
        <v>1990</v>
      </c>
      <c r="H20" s="251">
        <v>45.54</v>
      </c>
      <c r="I20" s="251">
        <v>45.54</v>
      </c>
      <c r="K20" s="251" t="s">
        <v>2367</v>
      </c>
      <c r="L20" s="252" t="s">
        <v>1990</v>
      </c>
      <c r="M20" s="251">
        <v>53.88</v>
      </c>
      <c r="N20" s="251">
        <v>53.88</v>
      </c>
    </row>
    <row r="21" spans="1:14" ht="24.75" customHeight="1" x14ac:dyDescent="0.15">
      <c r="A21" s="355" t="s">
        <v>2368</v>
      </c>
      <c r="B21" s="356"/>
      <c r="C21" s="357"/>
      <c r="D21" s="253">
        <f>AVERAGE(D16:D20)</f>
        <v>53.858000000000004</v>
      </c>
      <c r="F21" s="355" t="s">
        <v>2368</v>
      </c>
      <c r="G21" s="356"/>
      <c r="H21" s="357"/>
      <c r="I21" s="253">
        <f>AVERAGE(I16:I20)</f>
        <v>48.37</v>
      </c>
      <c r="K21" s="355" t="s">
        <v>2368</v>
      </c>
      <c r="L21" s="356"/>
      <c r="M21" s="357"/>
      <c r="N21" s="253">
        <f>AVERAGE(N16:N20)</f>
        <v>53.765999999999998</v>
      </c>
    </row>
    <row r="25" spans="1:14" ht="23.25" customHeight="1" x14ac:dyDescent="0.15">
      <c r="A25" s="248" t="s">
        <v>2370</v>
      </c>
    </row>
    <row r="26" spans="1:14" ht="25.5" customHeight="1" x14ac:dyDescent="0.15">
      <c r="A26" s="248" t="s">
        <v>2087</v>
      </c>
      <c r="C26" s="248">
        <v>2.2000000000000002</v>
      </c>
      <c r="D26" s="248">
        <v>2.5</v>
      </c>
      <c r="F26" s="248" t="s">
        <v>2250</v>
      </c>
      <c r="H26" s="248">
        <v>2.4</v>
      </c>
      <c r="I26" s="248">
        <v>2.5</v>
      </c>
      <c r="K26" s="248" t="s">
        <v>2262</v>
      </c>
      <c r="M26" s="248">
        <v>1</v>
      </c>
      <c r="N26" s="248">
        <v>2.5</v>
      </c>
    </row>
    <row r="27" spans="1:14" s="250" customFormat="1" ht="24.75" customHeight="1" x14ac:dyDescent="0.15">
      <c r="A27" s="249" t="s">
        <v>2356</v>
      </c>
      <c r="B27" s="249" t="s">
        <v>2357</v>
      </c>
      <c r="C27" s="249" t="s">
        <v>2371</v>
      </c>
      <c r="D27" s="249" t="s">
        <v>2364</v>
      </c>
      <c r="F27" s="249" t="s">
        <v>2356</v>
      </c>
      <c r="G27" s="249" t="s">
        <v>2357</v>
      </c>
      <c r="H27" s="249" t="s">
        <v>2371</v>
      </c>
      <c r="I27" s="249" t="s">
        <v>2364</v>
      </c>
      <c r="K27" s="249" t="s">
        <v>2356</v>
      </c>
      <c r="L27" s="249" t="s">
        <v>2357</v>
      </c>
      <c r="M27" s="249" t="s">
        <v>2371</v>
      </c>
      <c r="N27" s="249" t="s">
        <v>2364</v>
      </c>
    </row>
    <row r="28" spans="1:14" ht="24.75" customHeight="1" x14ac:dyDescent="0.15">
      <c r="A28" s="251" t="s">
        <v>2365</v>
      </c>
      <c r="B28" s="252">
        <v>10</v>
      </c>
      <c r="C28" s="251">
        <v>52.16</v>
      </c>
      <c r="D28" s="251">
        <f>C28-$C$26-$D$26</f>
        <v>47.459999999999994</v>
      </c>
      <c r="F28" s="251" t="s">
        <v>2365</v>
      </c>
      <c r="G28" s="252">
        <v>1</v>
      </c>
      <c r="H28" s="251">
        <v>44.35</v>
      </c>
      <c r="I28" s="251">
        <f>H28-$H$26-$I$26</f>
        <v>39.450000000000003</v>
      </c>
      <c r="K28" s="251" t="s">
        <v>2365</v>
      </c>
      <c r="L28" s="252">
        <v>5</v>
      </c>
      <c r="M28" s="252" t="s">
        <v>1990</v>
      </c>
      <c r="N28" s="252" t="s">
        <v>1990</v>
      </c>
    </row>
    <row r="29" spans="1:14" ht="24.75" customHeight="1" x14ac:dyDescent="0.15">
      <c r="A29" s="251" t="s">
        <v>2366</v>
      </c>
      <c r="B29" s="252">
        <v>12</v>
      </c>
      <c r="C29" s="251">
        <v>53.75</v>
      </c>
      <c r="D29" s="251">
        <f t="shared" ref="D29:D32" si="0">C29-$C$26-$D$26</f>
        <v>49.05</v>
      </c>
      <c r="F29" s="251" t="s">
        <v>2366</v>
      </c>
      <c r="G29" s="252">
        <v>2</v>
      </c>
      <c r="H29" s="251">
        <v>52.01</v>
      </c>
      <c r="I29" s="251">
        <f t="shared" ref="I29:I32" si="1">H29-$H$26-$I$26</f>
        <v>47.11</v>
      </c>
      <c r="K29" s="251" t="s">
        <v>2366</v>
      </c>
      <c r="L29" s="252">
        <v>10</v>
      </c>
      <c r="M29" s="251">
        <f>46.94+2.5</f>
        <v>49.44</v>
      </c>
      <c r="N29" s="251">
        <f>M29-$M$26-$N$26</f>
        <v>45.94</v>
      </c>
    </row>
    <row r="30" spans="1:14" ht="24.75" customHeight="1" x14ac:dyDescent="0.15">
      <c r="A30" s="251" t="s">
        <v>2360</v>
      </c>
      <c r="B30" s="252">
        <v>13</v>
      </c>
      <c r="C30" s="251">
        <v>50.2</v>
      </c>
      <c r="D30" s="251">
        <f t="shared" si="0"/>
        <v>45.5</v>
      </c>
      <c r="F30" s="251" t="s">
        <v>2360</v>
      </c>
      <c r="G30" s="252">
        <v>3</v>
      </c>
      <c r="H30" s="251">
        <v>46.41</v>
      </c>
      <c r="I30" s="251">
        <f t="shared" si="1"/>
        <v>41.51</v>
      </c>
      <c r="K30" s="251" t="s">
        <v>2360</v>
      </c>
      <c r="L30" s="252">
        <v>7</v>
      </c>
      <c r="M30" s="251">
        <f>48.63+2.5</f>
        <v>51.13</v>
      </c>
      <c r="N30" s="251">
        <f t="shared" ref="N30:N32" si="2">M30-$M$26-$N$26</f>
        <v>47.63</v>
      </c>
    </row>
    <row r="31" spans="1:14" ht="24.75" customHeight="1" x14ac:dyDescent="0.15">
      <c r="A31" s="251" t="s">
        <v>2359</v>
      </c>
      <c r="B31" s="252">
        <v>15</v>
      </c>
      <c r="C31" s="251">
        <v>50.52</v>
      </c>
      <c r="D31" s="251">
        <f t="shared" si="0"/>
        <v>45.82</v>
      </c>
      <c r="F31" s="251" t="s">
        <v>2359</v>
      </c>
      <c r="G31" s="252">
        <v>1</v>
      </c>
      <c r="H31" s="251">
        <v>53.59</v>
      </c>
      <c r="I31" s="251">
        <f t="shared" si="1"/>
        <v>48.690000000000005</v>
      </c>
      <c r="K31" s="251" t="s">
        <v>2359</v>
      </c>
      <c r="L31" s="252">
        <v>14</v>
      </c>
      <c r="M31" s="251">
        <f>44.21+2.5</f>
        <v>46.71</v>
      </c>
      <c r="N31" s="251">
        <f t="shared" si="2"/>
        <v>43.21</v>
      </c>
    </row>
    <row r="32" spans="1:14" ht="24.75" customHeight="1" x14ac:dyDescent="0.15">
      <c r="A32" s="251" t="s">
        <v>2367</v>
      </c>
      <c r="B32" s="252">
        <v>10</v>
      </c>
      <c r="C32" s="251">
        <v>49.58</v>
      </c>
      <c r="D32" s="251">
        <f t="shared" si="0"/>
        <v>44.879999999999995</v>
      </c>
      <c r="F32" s="251" t="s">
        <v>2367</v>
      </c>
      <c r="G32" s="252">
        <v>6</v>
      </c>
      <c r="H32" s="251">
        <v>45.88</v>
      </c>
      <c r="I32" s="251">
        <f t="shared" si="1"/>
        <v>40.980000000000004</v>
      </c>
      <c r="K32" s="251" t="s">
        <v>2367</v>
      </c>
      <c r="L32" s="252">
        <v>13</v>
      </c>
      <c r="M32" s="251">
        <f>46.97+2.5</f>
        <v>49.47</v>
      </c>
      <c r="N32" s="251">
        <f t="shared" si="2"/>
        <v>45.97</v>
      </c>
    </row>
    <row r="33" spans="1:14" ht="24.75" customHeight="1" x14ac:dyDescent="0.15">
      <c r="A33" s="355" t="s">
        <v>2368</v>
      </c>
      <c r="B33" s="356"/>
      <c r="C33" s="357"/>
      <c r="D33" s="253">
        <f>AVERAGE(D28:D32)</f>
        <v>46.541999999999994</v>
      </c>
      <c r="F33" s="355" t="s">
        <v>2368</v>
      </c>
      <c r="G33" s="356"/>
      <c r="H33" s="357"/>
      <c r="I33" s="253">
        <f>AVERAGE(I28:I32)</f>
        <v>43.548000000000002</v>
      </c>
      <c r="K33" s="355" t="s">
        <v>2368</v>
      </c>
      <c r="L33" s="356"/>
      <c r="M33" s="357"/>
      <c r="N33" s="253">
        <f>AVERAGE(N28:N32)</f>
        <v>45.6875</v>
      </c>
    </row>
    <row r="37" spans="1:14" ht="23.25" customHeight="1" x14ac:dyDescent="0.15">
      <c r="A37" s="254" t="s">
        <v>2372</v>
      </c>
      <c r="B37" s="254" t="s">
        <v>2302</v>
      </c>
      <c r="C37" s="255" t="s">
        <v>2249</v>
      </c>
      <c r="D37" s="254" t="s">
        <v>2261</v>
      </c>
    </row>
    <row r="38" spans="1:14" ht="23.25" customHeight="1" x14ac:dyDescent="0.15">
      <c r="A38" s="254" t="s">
        <v>2373</v>
      </c>
      <c r="B38" s="254">
        <v>51.63</v>
      </c>
      <c r="C38" s="254">
        <v>47.81</v>
      </c>
      <c r="D38" s="254">
        <v>47.77</v>
      </c>
    </row>
    <row r="39" spans="1:14" ht="23.25" customHeight="1" x14ac:dyDescent="0.15">
      <c r="A39" s="254" t="s">
        <v>2374</v>
      </c>
      <c r="B39" s="254">
        <v>46.54</v>
      </c>
      <c r="C39" s="254">
        <v>43.55</v>
      </c>
      <c r="D39" s="254">
        <v>45.69</v>
      </c>
    </row>
    <row r="40" spans="1:14" ht="23.25" customHeight="1" x14ac:dyDescent="0.15">
      <c r="A40" s="237" t="s">
        <v>2375</v>
      </c>
      <c r="B40" s="237">
        <v>53.86</v>
      </c>
      <c r="C40" s="237">
        <v>48.37</v>
      </c>
      <c r="D40" s="237">
        <v>53.77</v>
      </c>
    </row>
    <row r="41" spans="1:14" ht="23.25" customHeight="1" x14ac:dyDescent="0.15">
      <c r="A41" s="237" t="s">
        <v>2376</v>
      </c>
      <c r="B41" s="256">
        <f>AVERAGE(B38:B40)</f>
        <v>50.676666666666669</v>
      </c>
      <c r="C41" s="256">
        <f t="shared" ref="C41" si="3">AVERAGE(C38:C40)</f>
        <v>46.576666666666661</v>
      </c>
      <c r="D41" s="256">
        <f>AVERAGE(D38:D40)-0.01</f>
        <v>49.066666666666677</v>
      </c>
    </row>
  </sheetData>
  <mergeCells count="9">
    <mergeCell ref="A33:C33"/>
    <mergeCell ref="F33:H33"/>
    <mergeCell ref="K33:M33"/>
    <mergeCell ref="A9:C9"/>
    <mergeCell ref="F9:H9"/>
    <mergeCell ref="K9:M9"/>
    <mergeCell ref="A21:C21"/>
    <mergeCell ref="F21:H21"/>
    <mergeCell ref="K21:M21"/>
  </mergeCells>
  <phoneticPr fontId="1"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workbookViewId="0">
      <selection activeCell="E29" sqref="E29"/>
    </sheetView>
  </sheetViews>
  <sheetFormatPr defaultRowHeight="12" x14ac:dyDescent="0.15"/>
  <cols>
    <col min="1" max="1" width="18" style="189" bestFit="1" customWidth="1"/>
    <col min="2" max="2" width="15" style="189" bestFit="1" customWidth="1"/>
    <col min="3" max="3" width="10.25" style="189" bestFit="1" customWidth="1"/>
    <col min="4" max="4" width="40.25" style="189" bestFit="1" customWidth="1"/>
    <col min="5" max="5" width="8" style="189" bestFit="1" customWidth="1"/>
    <col min="6" max="7" width="8.5" style="189" bestFit="1" customWidth="1"/>
    <col min="8" max="8" width="9" style="189"/>
    <col min="9" max="9" width="4.75" style="189" bestFit="1" customWidth="1"/>
    <col min="10" max="10" width="11.375" style="189" bestFit="1" customWidth="1"/>
    <col min="11" max="11" width="6.375" style="189" bestFit="1" customWidth="1"/>
    <col min="12" max="12" width="8" style="189" bestFit="1" customWidth="1"/>
    <col min="13" max="16384" width="9" style="189"/>
  </cols>
  <sheetData>
    <row r="1" spans="1:12" ht="24" x14ac:dyDescent="0.15">
      <c r="A1" s="235" t="s">
        <v>41</v>
      </c>
      <c r="B1" s="235" t="s">
        <v>2319</v>
      </c>
      <c r="C1" s="235" t="s">
        <v>2320</v>
      </c>
      <c r="D1" s="236" t="s">
        <v>2321</v>
      </c>
      <c r="E1" s="236" t="s">
        <v>2322</v>
      </c>
      <c r="F1" s="235" t="s">
        <v>2323</v>
      </c>
      <c r="G1" s="235" t="s">
        <v>2324</v>
      </c>
    </row>
    <row r="2" spans="1:12" x14ac:dyDescent="0.15">
      <c r="A2" s="237">
        <v>1</v>
      </c>
      <c r="B2" s="237" t="s">
        <v>2337</v>
      </c>
      <c r="C2" s="237" t="s">
        <v>2336</v>
      </c>
      <c r="D2" s="238" t="s">
        <v>2338</v>
      </c>
      <c r="E2" s="238" t="s">
        <v>2325</v>
      </c>
      <c r="F2" s="239" t="s">
        <v>2340</v>
      </c>
      <c r="G2" s="238">
        <v>2010</v>
      </c>
      <c r="I2" s="246" t="s">
        <v>42</v>
      </c>
      <c r="J2" s="246" t="str">
        <f>B3</f>
        <v>北街家园五区</v>
      </c>
      <c r="K2" s="246" t="str">
        <f>链家数据!AO1</f>
        <v>花雨汀</v>
      </c>
      <c r="L2" s="246" t="str">
        <f>比较法!I4</f>
        <v>新悦家园</v>
      </c>
    </row>
    <row r="3" spans="1:12" x14ac:dyDescent="0.15">
      <c r="A3" s="237">
        <v>2</v>
      </c>
      <c r="B3" s="237" t="s">
        <v>2087</v>
      </c>
      <c r="C3" s="237" t="s">
        <v>2336</v>
      </c>
      <c r="D3" s="238" t="s">
        <v>2339</v>
      </c>
      <c r="E3" s="238" t="s">
        <v>2325</v>
      </c>
      <c r="F3" s="240" t="s">
        <v>2341</v>
      </c>
      <c r="G3" s="238">
        <v>2008</v>
      </c>
      <c r="I3" s="246" t="s">
        <v>2293</v>
      </c>
      <c r="J3" s="246" t="s">
        <v>2294</v>
      </c>
      <c r="K3" s="246" t="s">
        <v>2294</v>
      </c>
      <c r="L3" s="246" t="s">
        <v>2294</v>
      </c>
    </row>
    <row r="4" spans="1:12" s="234" customFormat="1" x14ac:dyDescent="0.15">
      <c r="A4" s="241">
        <v>3</v>
      </c>
      <c r="B4" s="241" t="s">
        <v>2342</v>
      </c>
      <c r="C4" s="241" t="s">
        <v>2336</v>
      </c>
      <c r="D4" s="238" t="s">
        <v>2343</v>
      </c>
      <c r="E4" s="238" t="s">
        <v>2325</v>
      </c>
      <c r="F4" s="240" t="s">
        <v>2344</v>
      </c>
      <c r="G4" s="238">
        <v>2008</v>
      </c>
      <c r="I4" s="209" t="s">
        <v>180</v>
      </c>
      <c r="J4" s="209" t="s">
        <v>2353</v>
      </c>
      <c r="K4" s="209" t="s">
        <v>2353</v>
      </c>
      <c r="L4" s="209" t="s">
        <v>2353</v>
      </c>
    </row>
    <row r="5" spans="1:12" s="234" customFormat="1" x14ac:dyDescent="0.15">
      <c r="A5" s="241">
        <v>4</v>
      </c>
      <c r="B5" s="241" t="s">
        <v>2345</v>
      </c>
      <c r="C5" s="241" t="s">
        <v>2336</v>
      </c>
      <c r="D5" s="238" t="s">
        <v>2346</v>
      </c>
      <c r="E5" s="238" t="s">
        <v>2325</v>
      </c>
      <c r="F5" s="240" t="s">
        <v>2348</v>
      </c>
      <c r="G5" s="238">
        <v>2008</v>
      </c>
      <c r="I5" s="209" t="s">
        <v>2296</v>
      </c>
      <c r="J5" s="209">
        <v>89</v>
      </c>
      <c r="K5" s="209">
        <v>90</v>
      </c>
      <c r="L5" s="209">
        <v>60</v>
      </c>
    </row>
    <row r="6" spans="1:12" s="198" customFormat="1" x14ac:dyDescent="0.15">
      <c r="A6" s="242">
        <v>5</v>
      </c>
      <c r="B6" s="242" t="s">
        <v>2349</v>
      </c>
      <c r="C6" s="242" t="s">
        <v>2336</v>
      </c>
      <c r="D6" s="243" t="s">
        <v>2350</v>
      </c>
      <c r="E6" s="243" t="s">
        <v>2325</v>
      </c>
      <c r="F6" s="243" t="s">
        <v>2347</v>
      </c>
      <c r="G6" s="243">
        <v>2016</v>
      </c>
      <c r="I6" s="247" t="s">
        <v>181</v>
      </c>
      <c r="J6" s="247" t="s">
        <v>553</v>
      </c>
      <c r="K6" s="247" t="s">
        <v>553</v>
      </c>
      <c r="L6" s="247" t="s">
        <v>553</v>
      </c>
    </row>
    <row r="7" spans="1:12" x14ac:dyDescent="0.15">
      <c r="A7" s="237">
        <v>6</v>
      </c>
      <c r="B7" s="237" t="s">
        <v>2332</v>
      </c>
      <c r="C7" s="237" t="s">
        <v>2336</v>
      </c>
      <c r="D7" s="244" t="s">
        <v>2326</v>
      </c>
      <c r="E7" s="244" t="s">
        <v>2325</v>
      </c>
      <c r="F7" s="245" t="s">
        <v>2327</v>
      </c>
      <c r="G7" s="244">
        <v>2005</v>
      </c>
      <c r="I7" s="246" t="s">
        <v>2297</v>
      </c>
      <c r="J7" s="246" t="s">
        <v>2354</v>
      </c>
      <c r="K7" s="246" t="s">
        <v>2354</v>
      </c>
      <c r="L7" s="246" t="s">
        <v>2354</v>
      </c>
    </row>
    <row r="8" spans="1:12" x14ac:dyDescent="0.15">
      <c r="A8" s="237">
        <v>7</v>
      </c>
      <c r="B8" s="237" t="s">
        <v>2333</v>
      </c>
      <c r="C8" s="237" t="s">
        <v>2336</v>
      </c>
      <c r="D8" s="244" t="s">
        <v>2328</v>
      </c>
      <c r="E8" s="244" t="s">
        <v>2325</v>
      </c>
      <c r="F8" s="245" t="s">
        <v>2329</v>
      </c>
      <c r="G8" s="244">
        <v>2011</v>
      </c>
      <c r="I8" s="246" t="s">
        <v>2298</v>
      </c>
      <c r="J8" s="246" t="s">
        <v>2355</v>
      </c>
      <c r="K8" s="246" t="s">
        <v>2355</v>
      </c>
      <c r="L8" s="246" t="s">
        <v>2355</v>
      </c>
    </row>
    <row r="9" spans="1:12" x14ac:dyDescent="0.15">
      <c r="A9" s="237">
        <v>8</v>
      </c>
      <c r="B9" s="237" t="s">
        <v>2334</v>
      </c>
      <c r="C9" s="237" t="s">
        <v>2336</v>
      </c>
      <c r="D9" s="244" t="s">
        <v>2351</v>
      </c>
      <c r="E9" s="244" t="s">
        <v>2325</v>
      </c>
      <c r="F9" s="245" t="s">
        <v>2330</v>
      </c>
      <c r="G9" s="244">
        <v>2014</v>
      </c>
    </row>
    <row r="10" spans="1:12" x14ac:dyDescent="0.15">
      <c r="A10" s="237">
        <v>9</v>
      </c>
      <c r="B10" s="237" t="s">
        <v>2335</v>
      </c>
      <c r="C10" s="237" t="s">
        <v>2336</v>
      </c>
      <c r="D10" s="244" t="s">
        <v>2352</v>
      </c>
      <c r="E10" s="244" t="s">
        <v>2325</v>
      </c>
      <c r="F10" s="245" t="s">
        <v>2331</v>
      </c>
      <c r="G10" s="244">
        <v>2012</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 sqref="I3"/>
    </sheetView>
  </sheetViews>
  <sheetFormatPr defaultColWidth="14.625" defaultRowHeight="13.5" x14ac:dyDescent="0.15"/>
  <cols>
    <col min="1" max="1" width="24.375" style="5" customWidth="1"/>
    <col min="2" max="16384" width="14.625" style="5"/>
  </cols>
  <sheetData>
    <row r="1" spans="1:9" ht="16.5" x14ac:dyDescent="0.15">
      <c r="A1" s="1" t="s">
        <v>0</v>
      </c>
      <c r="B1" s="2">
        <f>'中骏四季家园房源表（已更新为实测）'!L325</f>
        <v>20222.890000000072</v>
      </c>
      <c r="C1" s="3"/>
      <c r="D1" s="3"/>
      <c r="E1" s="3"/>
      <c r="F1" s="3"/>
      <c r="G1" s="4"/>
    </row>
    <row r="2" spans="1:9" ht="16.5" x14ac:dyDescent="0.15">
      <c r="A2" s="1" t="s">
        <v>1</v>
      </c>
      <c r="B2" s="1">
        <f>SUM(C14:C23)</f>
        <v>0</v>
      </c>
      <c r="C2" s="3"/>
      <c r="D2" s="3"/>
      <c r="E2" s="3"/>
      <c r="F2" s="3"/>
      <c r="G2" s="4"/>
    </row>
    <row r="3" spans="1:9" ht="16.5" x14ac:dyDescent="0.15">
      <c r="A3" s="1" t="s">
        <v>2</v>
      </c>
      <c r="B3" s="6">
        <v>44317</v>
      </c>
      <c r="C3" s="3"/>
      <c r="D3" s="3"/>
      <c r="E3" s="3"/>
      <c r="F3" s="3"/>
      <c r="G3" s="4"/>
    </row>
    <row r="4" spans="1:9" ht="33" x14ac:dyDescent="0.15">
      <c r="A4" s="1" t="s">
        <v>3</v>
      </c>
      <c r="B4" s="1" t="s">
        <v>4</v>
      </c>
      <c r="C4" s="1" t="s">
        <v>5</v>
      </c>
      <c r="D4" s="1" t="s">
        <v>6</v>
      </c>
      <c r="E4" s="3"/>
      <c r="F4" s="4"/>
      <c r="G4" s="4"/>
    </row>
    <row r="5" spans="1:9" ht="16.5" x14ac:dyDescent="0.15">
      <c r="A5" s="1" t="s">
        <v>7</v>
      </c>
      <c r="B5" s="1">
        <f>SUM(D14:D23)</f>
        <v>84.936138000000298</v>
      </c>
      <c r="C5" s="1">
        <f>ROUND(B5*10000/$B$1,0)</f>
        <v>42</v>
      </c>
      <c r="D5" s="1" t="e">
        <f>ROUND(B5*10000/$B$2,0)</f>
        <v>#DIV/0!</v>
      </c>
      <c r="E5" s="3"/>
      <c r="F5" s="4"/>
      <c r="G5" s="4"/>
    </row>
    <row r="6" spans="1:9" ht="16.5" x14ac:dyDescent="0.15">
      <c r="A6" s="1" t="s">
        <v>8</v>
      </c>
      <c r="B6" s="1">
        <f>SUM(D14:D23)</f>
        <v>84.936138000000298</v>
      </c>
      <c r="C6" s="1">
        <f>ROUND(B6*10000/$B$1,0)</f>
        <v>42</v>
      </c>
      <c r="D6" s="1" t="e">
        <f>ROUND(B6*10000/$B$2,0)</f>
        <v>#DIV/0!</v>
      </c>
      <c r="E6" s="3"/>
      <c r="F6" s="4"/>
      <c r="G6" s="4"/>
    </row>
    <row r="7" spans="1:9" ht="16.5" x14ac:dyDescent="0.15">
      <c r="A7" s="1" t="s">
        <v>9</v>
      </c>
      <c r="B7" s="1">
        <f>B5</f>
        <v>84.936138000000298</v>
      </c>
      <c r="C7" s="1">
        <f>ROUND(B7*10000/$B$1,0)</f>
        <v>42</v>
      </c>
      <c r="D7" s="1" t="e">
        <f>ROUND(B7*10000/$B$2,0)</f>
        <v>#DIV/0!</v>
      </c>
      <c r="E7" s="3"/>
      <c r="F7" s="4"/>
      <c r="G7" s="4"/>
    </row>
    <row r="8" spans="1:9" ht="16.5" x14ac:dyDescent="0.15">
      <c r="A8" s="1" t="s">
        <v>10</v>
      </c>
      <c r="B8" s="1">
        <f>B5</f>
        <v>84.936138000000298</v>
      </c>
      <c r="C8" s="1">
        <f>ROUND(B8*10000/$B$1,0)</f>
        <v>42</v>
      </c>
      <c r="D8" s="1" t="e">
        <f>ROUND(B8*10000/$B$2,0)</f>
        <v>#DIV/0!</v>
      </c>
      <c r="E8" s="3"/>
      <c r="F8" s="4"/>
      <c r="G8" s="4"/>
    </row>
    <row r="9" spans="1:9" ht="16.5" x14ac:dyDescent="0.15">
      <c r="A9" s="1" t="s">
        <v>11</v>
      </c>
      <c r="B9" s="7">
        <f>B5</f>
        <v>84.936138000000298</v>
      </c>
      <c r="C9" s="3"/>
      <c r="D9" s="3"/>
      <c r="E9" s="3"/>
      <c r="F9" s="4"/>
      <c r="G9" s="4"/>
    </row>
    <row r="10" spans="1:9" ht="16.5" x14ac:dyDescent="0.15">
      <c r="A10" s="1" t="s">
        <v>12</v>
      </c>
      <c r="B10" s="7">
        <f>B5</f>
        <v>84.936138000000298</v>
      </c>
      <c r="C10" s="3"/>
      <c r="D10" s="3"/>
      <c r="E10" s="3"/>
      <c r="F10" s="4"/>
      <c r="G10" s="4"/>
    </row>
    <row r="11" spans="1:9" ht="16.5" x14ac:dyDescent="0.15">
      <c r="A11" s="1" t="s">
        <v>13</v>
      </c>
      <c r="B11" s="7">
        <f>B5</f>
        <v>84.936138000000298</v>
      </c>
      <c r="C11" s="3"/>
      <c r="D11" s="3"/>
      <c r="E11" s="3"/>
      <c r="F11" s="4"/>
      <c r="G11" s="4"/>
    </row>
    <row r="12" spans="1:9" ht="16.5" x14ac:dyDescent="0.15">
      <c r="A12" s="3"/>
      <c r="B12" s="3"/>
      <c r="C12" s="3"/>
      <c r="D12" s="3"/>
      <c r="E12" s="3"/>
      <c r="F12" s="4"/>
      <c r="G12" s="4"/>
    </row>
    <row r="13" spans="1:9" ht="33" x14ac:dyDescent="0.15">
      <c r="A13" s="8" t="s">
        <v>14</v>
      </c>
      <c r="B13" s="9" t="s">
        <v>0</v>
      </c>
      <c r="C13" s="9" t="s">
        <v>1</v>
      </c>
      <c r="D13" s="9" t="s">
        <v>15</v>
      </c>
      <c r="E13" s="1" t="s">
        <v>5</v>
      </c>
      <c r="F13" s="1" t="s">
        <v>6</v>
      </c>
      <c r="G13" s="9" t="s">
        <v>16</v>
      </c>
      <c r="H13" s="9" t="s">
        <v>17</v>
      </c>
      <c r="I13" s="9" t="s">
        <v>18</v>
      </c>
    </row>
    <row r="14" spans="1:9" ht="16.5" x14ac:dyDescent="0.15">
      <c r="A14" s="10" t="s">
        <v>19</v>
      </c>
      <c r="B14" s="9">
        <f>B1</f>
        <v>20222.890000000072</v>
      </c>
      <c r="C14" s="9">
        <v>0</v>
      </c>
      <c r="D14" s="9">
        <f>B14*E14/10000</f>
        <v>84.936138000000298</v>
      </c>
      <c r="E14" s="9">
        <f>比较法!C29</f>
        <v>42</v>
      </c>
      <c r="F14" s="9" t="e">
        <f>ROUND(D14*10000/C14,0)</f>
        <v>#DIV/0!</v>
      </c>
      <c r="G14" s="9">
        <v>0</v>
      </c>
      <c r="H14" s="9">
        <v>0</v>
      </c>
      <c r="I14" s="9">
        <v>0</v>
      </c>
    </row>
    <row r="15" spans="1:9" ht="16.5" x14ac:dyDescent="0.15">
      <c r="A15" s="11" t="s">
        <v>20</v>
      </c>
      <c r="B15" s="12"/>
      <c r="C15" s="12"/>
      <c r="D15" s="12"/>
      <c r="E15" s="9" t="e">
        <f t="shared" ref="E15:E23" si="0">ROUND(D15*10000/B15,0)</f>
        <v>#DIV/0!</v>
      </c>
      <c r="F15" s="9" t="e">
        <f t="shared" ref="F15:F23" si="1">ROUND(D15*10000/C15,0)</f>
        <v>#DIV/0!</v>
      </c>
      <c r="G15" s="13"/>
      <c r="H15" s="13"/>
      <c r="I15" s="12"/>
    </row>
    <row r="16" spans="1:9" ht="16.5" x14ac:dyDescent="0.15">
      <c r="A16" s="11" t="s">
        <v>21</v>
      </c>
      <c r="B16" s="12"/>
      <c r="C16" s="12"/>
      <c r="D16" s="12"/>
      <c r="E16" s="9" t="e">
        <f t="shared" si="0"/>
        <v>#DIV/0!</v>
      </c>
      <c r="F16" s="9" t="e">
        <f t="shared" si="1"/>
        <v>#DIV/0!</v>
      </c>
      <c r="G16" s="13"/>
      <c r="H16" s="13"/>
      <c r="I16" s="12"/>
    </row>
    <row r="17" spans="1:9" ht="16.5" x14ac:dyDescent="0.15">
      <c r="A17" s="11" t="s">
        <v>22</v>
      </c>
      <c r="B17" s="12"/>
      <c r="C17" s="12"/>
      <c r="D17" s="12"/>
      <c r="E17" s="9" t="e">
        <f t="shared" si="0"/>
        <v>#DIV/0!</v>
      </c>
      <c r="F17" s="9" t="e">
        <f t="shared" si="1"/>
        <v>#DIV/0!</v>
      </c>
      <c r="G17" s="13"/>
      <c r="H17" s="13"/>
      <c r="I17" s="12"/>
    </row>
    <row r="18" spans="1:9" ht="16.5" x14ac:dyDescent="0.15">
      <c r="A18" s="11" t="s">
        <v>23</v>
      </c>
      <c r="B18" s="12"/>
      <c r="C18" s="12"/>
      <c r="D18" s="12"/>
      <c r="E18" s="9" t="e">
        <f t="shared" si="0"/>
        <v>#DIV/0!</v>
      </c>
      <c r="F18" s="9" t="e">
        <f t="shared" si="1"/>
        <v>#DIV/0!</v>
      </c>
      <c r="G18" s="12"/>
      <c r="H18" s="12"/>
      <c r="I18" s="12"/>
    </row>
    <row r="19" spans="1:9" ht="16.5" x14ac:dyDescent="0.15">
      <c r="A19" s="11" t="s">
        <v>24</v>
      </c>
      <c r="B19" s="12"/>
      <c r="C19" s="12"/>
      <c r="D19" s="12"/>
      <c r="E19" s="9" t="e">
        <f t="shared" si="0"/>
        <v>#DIV/0!</v>
      </c>
      <c r="F19" s="9" t="e">
        <f t="shared" si="1"/>
        <v>#DIV/0!</v>
      </c>
      <c r="G19" s="12"/>
      <c r="H19" s="12"/>
      <c r="I19" s="12"/>
    </row>
    <row r="20" spans="1:9" ht="16.5" x14ac:dyDescent="0.15">
      <c r="A20" s="11" t="s">
        <v>25</v>
      </c>
      <c r="B20" s="12"/>
      <c r="C20" s="12"/>
      <c r="D20" s="12"/>
      <c r="E20" s="9" t="e">
        <f t="shared" si="0"/>
        <v>#DIV/0!</v>
      </c>
      <c r="F20" s="9" t="e">
        <f t="shared" si="1"/>
        <v>#DIV/0!</v>
      </c>
      <c r="G20" s="12"/>
      <c r="H20" s="12"/>
      <c r="I20" s="12"/>
    </row>
    <row r="21" spans="1:9" ht="16.5" x14ac:dyDescent="0.15">
      <c r="A21" s="11" t="s">
        <v>26</v>
      </c>
      <c r="B21" s="12"/>
      <c r="C21" s="12"/>
      <c r="D21" s="12"/>
      <c r="E21" s="9" t="e">
        <f t="shared" si="0"/>
        <v>#DIV/0!</v>
      </c>
      <c r="F21" s="9" t="e">
        <f t="shared" si="1"/>
        <v>#DIV/0!</v>
      </c>
      <c r="G21" s="12"/>
      <c r="H21" s="12"/>
      <c r="I21" s="12"/>
    </row>
    <row r="22" spans="1:9" ht="16.5" x14ac:dyDescent="0.15">
      <c r="A22" s="11" t="s">
        <v>27</v>
      </c>
      <c r="B22" s="12"/>
      <c r="C22" s="12"/>
      <c r="D22" s="12"/>
      <c r="E22" s="9" t="e">
        <f t="shared" si="0"/>
        <v>#DIV/0!</v>
      </c>
      <c r="F22" s="9" t="e">
        <f t="shared" si="1"/>
        <v>#DIV/0!</v>
      </c>
      <c r="G22" s="12"/>
      <c r="H22" s="12"/>
      <c r="I22" s="12"/>
    </row>
    <row r="23" spans="1:9" ht="16.5" x14ac:dyDescent="0.1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4"/>
  <sheetViews>
    <sheetView zoomScale="90" zoomScaleNormal="90" workbookViewId="0">
      <selection activeCell="G24" sqref="G24:G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6" width="30.75" style="15" bestFit="1" customWidth="1"/>
    <col min="7" max="7" width="23.5" style="15" bestFit="1" customWidth="1"/>
    <col min="8" max="9" width="11.375" style="16" customWidth="1"/>
    <col min="10" max="10" width="7" style="16" customWidth="1"/>
    <col min="11" max="12" width="9" style="16"/>
    <col min="13" max="13" width="9" style="48"/>
    <col min="14" max="16384" width="9" style="16"/>
  </cols>
  <sheetData>
    <row r="1" spans="1:13" x14ac:dyDescent="0.15">
      <c r="B1" s="15" t="s">
        <v>58</v>
      </c>
      <c r="F1" s="15">
        <v>12</v>
      </c>
    </row>
    <row r="2" spans="1:13" x14ac:dyDescent="0.15">
      <c r="B2" s="17" t="s">
        <v>59</v>
      </c>
      <c r="C2" s="290" t="str">
        <f>中指数据!C39</f>
        <v>贵园东里</v>
      </c>
      <c r="D2" s="291"/>
      <c r="E2" s="18"/>
    </row>
    <row r="3" spans="1:13" x14ac:dyDescent="0.15">
      <c r="A3" s="19" t="str">
        <f>[2]富润家园数据!A4</f>
        <v>时间</v>
      </c>
      <c r="B3" s="20" t="s">
        <v>60</v>
      </c>
      <c r="C3" s="20" t="s">
        <v>61</v>
      </c>
      <c r="D3" s="20" t="str">
        <f>[2]富润家园数据!D4</f>
        <v>估价机构样本小区数据</v>
      </c>
      <c r="E3" s="20" t="str">
        <f>[2]富润家园数据!E4</f>
        <v>样本数量</v>
      </c>
      <c r="F3" s="33" t="s">
        <v>2059</v>
      </c>
      <c r="G3" s="101" t="s">
        <v>2003</v>
      </c>
    </row>
    <row r="4" spans="1:13" x14ac:dyDescent="0.15">
      <c r="A4" s="295" t="s">
        <v>1986</v>
      </c>
      <c r="B4" s="86">
        <v>43922</v>
      </c>
      <c r="C4" s="20" t="s">
        <v>1992</v>
      </c>
      <c r="D4" s="23" t="str">
        <f>中指数据!AX37</f>
        <v>--</v>
      </c>
      <c r="E4" s="286">
        <v>2</v>
      </c>
      <c r="F4" s="289">
        <f>ROUND(AVERAGE(D4:D6),2)+M8</f>
        <v>59.85</v>
      </c>
      <c r="G4" s="289">
        <f>ROUND(AVERAGE(D4:D6),2)</f>
        <v>59.15</v>
      </c>
    </row>
    <row r="5" spans="1:13" x14ac:dyDescent="0.15">
      <c r="A5" s="296"/>
      <c r="B5" s="86">
        <v>43952</v>
      </c>
      <c r="C5" s="20">
        <v>2</v>
      </c>
      <c r="D5" s="23" t="str">
        <f>中指数据!AT37</f>
        <v>--</v>
      </c>
      <c r="E5" s="286"/>
      <c r="F5" s="289"/>
      <c r="G5" s="289"/>
    </row>
    <row r="6" spans="1:13" x14ac:dyDescent="0.15">
      <c r="A6" s="296"/>
      <c r="B6" s="86">
        <v>43983</v>
      </c>
      <c r="C6" s="20">
        <v>3</v>
      </c>
      <c r="D6" s="23">
        <f>中指数据!AP37</f>
        <v>59.15</v>
      </c>
      <c r="E6" s="286"/>
      <c r="F6" s="289"/>
      <c r="G6" s="289"/>
      <c r="H6" s="24"/>
      <c r="I6" s="25" t="s">
        <v>62</v>
      </c>
      <c r="J6" s="25" t="s">
        <v>63</v>
      </c>
      <c r="K6" s="26" t="s">
        <v>64</v>
      </c>
    </row>
    <row r="7" spans="1:13" x14ac:dyDescent="0.15">
      <c r="A7" s="295" t="s">
        <v>1987</v>
      </c>
      <c r="B7" s="86">
        <v>44013</v>
      </c>
      <c r="C7" s="20">
        <v>1</v>
      </c>
      <c r="D7" s="23" t="str">
        <f>中指数据!AL37</f>
        <v>--</v>
      </c>
      <c r="E7" s="286">
        <v>4</v>
      </c>
      <c r="F7" s="287">
        <f>AVERAGE(D7:D9)+M8</f>
        <v>58.52</v>
      </c>
      <c r="G7" s="289">
        <f t="shared" ref="G7" si="0">ROUND(AVERAGE(D7:D9),2)</f>
        <v>57.82</v>
      </c>
      <c r="H7" s="24" t="s">
        <v>65</v>
      </c>
      <c r="I7" s="27">
        <f>F17</f>
        <v>60.15</v>
      </c>
      <c r="J7" s="28"/>
      <c r="K7" s="299">
        <f>SUM(I7:I9)/3</f>
        <v>54.109999999999992</v>
      </c>
    </row>
    <row r="8" spans="1:13" x14ac:dyDescent="0.15">
      <c r="A8" s="296"/>
      <c r="B8" s="86">
        <v>44044</v>
      </c>
      <c r="C8" s="20">
        <v>1</v>
      </c>
      <c r="D8" s="23" t="str">
        <f>中指数据!AH37</f>
        <v>--</v>
      </c>
      <c r="E8" s="286"/>
      <c r="F8" s="287"/>
      <c r="G8" s="289"/>
      <c r="H8" s="24" t="s">
        <v>66</v>
      </c>
      <c r="I8" s="27">
        <f>F34</f>
        <v>52.42</v>
      </c>
      <c r="J8" s="28"/>
      <c r="K8" s="299"/>
      <c r="L8" s="47" t="s">
        <v>149</v>
      </c>
      <c r="M8" s="48">
        <v>0.7</v>
      </c>
    </row>
    <row r="9" spans="1:13" x14ac:dyDescent="0.15">
      <c r="A9" s="296"/>
      <c r="B9" s="86">
        <v>44075</v>
      </c>
      <c r="C9" s="20">
        <v>1</v>
      </c>
      <c r="D9" s="23">
        <f>中指数据!AD37</f>
        <v>57.82</v>
      </c>
      <c r="E9" s="286"/>
      <c r="F9" s="287"/>
      <c r="G9" s="289"/>
      <c r="H9" s="29" t="s">
        <v>67</v>
      </c>
      <c r="I9" s="30">
        <f>F51</f>
        <v>49.76</v>
      </c>
      <c r="J9" s="28"/>
      <c r="K9" s="299"/>
    </row>
    <row r="10" spans="1:13" x14ac:dyDescent="0.15">
      <c r="A10" s="295" t="s">
        <v>1988</v>
      </c>
      <c r="B10" s="86">
        <v>44105</v>
      </c>
      <c r="C10" s="20">
        <v>2</v>
      </c>
      <c r="D10" s="23">
        <f>中指数据!Z37</f>
        <v>59.98</v>
      </c>
      <c r="E10" s="286">
        <v>3</v>
      </c>
      <c r="F10" s="287">
        <f>AVERAGE(D10:D12)+M8</f>
        <v>61.363333333333337</v>
      </c>
      <c r="G10" s="289">
        <f t="shared" ref="G10" si="1">ROUND(AVERAGE(D10:D12),2)</f>
        <v>60.66</v>
      </c>
    </row>
    <row r="11" spans="1:13" x14ac:dyDescent="0.15">
      <c r="A11" s="296"/>
      <c r="B11" s="86">
        <v>44136</v>
      </c>
      <c r="C11" s="20">
        <v>3</v>
      </c>
      <c r="D11" s="23">
        <f>中指数据!V37</f>
        <v>60.93</v>
      </c>
      <c r="E11" s="286"/>
      <c r="F11" s="287"/>
      <c r="G11" s="289"/>
    </row>
    <row r="12" spans="1:13" x14ac:dyDescent="0.15">
      <c r="A12" s="296"/>
      <c r="B12" s="86">
        <v>44166</v>
      </c>
      <c r="C12" s="20">
        <v>2</v>
      </c>
      <c r="D12" s="23">
        <f>中指数据!R37</f>
        <v>61.08</v>
      </c>
      <c r="E12" s="286"/>
      <c r="F12" s="287"/>
      <c r="G12" s="289"/>
    </row>
    <row r="13" spans="1:13" x14ac:dyDescent="0.15">
      <c r="A13" s="296" t="s">
        <v>150</v>
      </c>
      <c r="B13" s="86">
        <v>44197</v>
      </c>
      <c r="C13" s="20">
        <v>2</v>
      </c>
      <c r="D13" s="23">
        <f>中指数据!N37</f>
        <v>61.39</v>
      </c>
      <c r="E13" s="286">
        <v>3</v>
      </c>
      <c r="F13" s="287">
        <f>AVERAGE(D13:D15)+M8</f>
        <v>60.853333333333332</v>
      </c>
      <c r="G13" s="289">
        <f t="shared" ref="G13" si="2">ROUND(AVERAGE(D13:D15),2)</f>
        <v>60.15</v>
      </c>
    </row>
    <row r="14" spans="1:13" x14ac:dyDescent="0.15">
      <c r="A14" s="296"/>
      <c r="B14" s="86">
        <v>44228</v>
      </c>
      <c r="C14" s="20">
        <v>3</v>
      </c>
      <c r="D14" s="23">
        <f>中指数据!J37</f>
        <v>60.77</v>
      </c>
      <c r="E14" s="286"/>
      <c r="F14" s="287"/>
      <c r="G14" s="289"/>
    </row>
    <row r="15" spans="1:13" x14ac:dyDescent="0.15">
      <c r="A15" s="296"/>
      <c r="B15" s="86">
        <v>44256</v>
      </c>
      <c r="C15" s="69"/>
      <c r="D15" s="70">
        <f>中指数据!F37</f>
        <v>58.3</v>
      </c>
      <c r="E15" s="286"/>
      <c r="F15" s="287"/>
      <c r="G15" s="289"/>
    </row>
    <row r="16" spans="1:13" x14ac:dyDescent="0.15">
      <c r="A16" s="87" t="s">
        <v>1989</v>
      </c>
      <c r="B16" s="86">
        <v>44287</v>
      </c>
      <c r="C16" s="69"/>
      <c r="D16" s="71">
        <v>0</v>
      </c>
      <c r="E16" s="92">
        <v>0</v>
      </c>
      <c r="F16" s="89">
        <v>0</v>
      </c>
      <c r="G16" s="97">
        <v>0</v>
      </c>
    </row>
    <row r="17" spans="1:11" x14ac:dyDescent="0.15">
      <c r="A17" s="300" t="s">
        <v>68</v>
      </c>
      <c r="B17" s="301"/>
      <c r="C17" s="301"/>
      <c r="D17" s="301"/>
      <c r="E17" s="302"/>
      <c r="F17" s="78">
        <f>ROUND(AVERAGE(F4:F14),2)</f>
        <v>60.15</v>
      </c>
      <c r="G17" s="78">
        <f>ROUND(AVERAGE(G4:G14),2)</f>
        <v>59.45</v>
      </c>
    </row>
    <row r="18" spans="1:11" x14ac:dyDescent="0.15">
      <c r="K18" s="16">
        <f>47.98*1.2</f>
        <v>57.575999999999993</v>
      </c>
    </row>
    <row r="19" spans="1:11" x14ac:dyDescent="0.15">
      <c r="B19" s="288" t="s">
        <v>69</v>
      </c>
      <c r="C19" s="288"/>
      <c r="D19" s="19"/>
      <c r="E19" s="32"/>
    </row>
    <row r="20" spans="1:11" x14ac:dyDescent="0.15">
      <c r="A20" s="19" t="str">
        <f>A3</f>
        <v>时间</v>
      </c>
      <c r="B20" s="19" t="s">
        <v>70</v>
      </c>
      <c r="C20" s="19" t="s">
        <v>71</v>
      </c>
      <c r="D20" s="19" t="s">
        <v>72</v>
      </c>
      <c r="E20" s="19" t="str">
        <f>E3</f>
        <v>样本数量</v>
      </c>
      <c r="F20" s="74" t="str">
        <f>F3</f>
        <v>含物业费，不含取暖费</v>
      </c>
      <c r="G20" s="101" t="s">
        <v>2058</v>
      </c>
    </row>
    <row r="21" spans="1:11" x14ac:dyDescent="0.15">
      <c r="A21" s="295" t="s">
        <v>1986</v>
      </c>
      <c r="B21" s="86">
        <v>43922</v>
      </c>
      <c r="C21" s="19"/>
      <c r="D21" s="23" t="s">
        <v>1991</v>
      </c>
      <c r="E21" s="297">
        <f>SUM(C21:C22)</f>
        <v>0</v>
      </c>
      <c r="F21" s="303">
        <f>ROUND(AVERAGE(D21:D23)+M8,2)</f>
        <v>53.35</v>
      </c>
      <c r="G21" s="289">
        <f>ROUND(AVERAGE(D21:D23),2)</f>
        <v>52.65</v>
      </c>
    </row>
    <row r="22" spans="1:11" x14ac:dyDescent="0.15">
      <c r="A22" s="296"/>
      <c r="B22" s="86">
        <v>43952</v>
      </c>
      <c r="C22" s="19"/>
      <c r="D22" s="23" t="s">
        <v>1991</v>
      </c>
      <c r="E22" s="298"/>
      <c r="F22" s="304"/>
      <c r="G22" s="289"/>
    </row>
    <row r="23" spans="1:11" x14ac:dyDescent="0.15">
      <c r="A23" s="296"/>
      <c r="B23" s="86">
        <v>43983</v>
      </c>
      <c r="C23" s="19"/>
      <c r="D23" s="23">
        <f>城研数据!E23</f>
        <v>52.645766931481198</v>
      </c>
      <c r="E23" s="298"/>
      <c r="F23" s="304"/>
      <c r="G23" s="289"/>
    </row>
    <row r="24" spans="1:11" x14ac:dyDescent="0.15">
      <c r="A24" s="295" t="s">
        <v>1987</v>
      </c>
      <c r="B24" s="86">
        <v>44013</v>
      </c>
      <c r="C24" s="19"/>
      <c r="D24" s="23">
        <f>城研数据!E24</f>
        <v>43.653825166430202</v>
      </c>
      <c r="E24" s="298">
        <f>SUM(C26:C28)</f>
        <v>0</v>
      </c>
      <c r="F24" s="303">
        <f>ROUND(AVERAGE(D24:D26)+M8,2)</f>
        <v>53.45</v>
      </c>
      <c r="G24" s="289">
        <f t="shared" ref="G24" si="3">ROUND(AVERAGE(D24:D26),2)</f>
        <v>52.75</v>
      </c>
    </row>
    <row r="25" spans="1:11" x14ac:dyDescent="0.15">
      <c r="A25" s="296"/>
      <c r="B25" s="86">
        <v>44044</v>
      </c>
      <c r="C25" s="19"/>
      <c r="D25" s="23">
        <f>城研数据!E25</f>
        <v>58.257282160270002</v>
      </c>
      <c r="E25" s="298"/>
      <c r="F25" s="304"/>
      <c r="G25" s="289"/>
    </row>
    <row r="26" spans="1:11" x14ac:dyDescent="0.15">
      <c r="A26" s="296"/>
      <c r="B26" s="86">
        <v>44075</v>
      </c>
      <c r="C26" s="19"/>
      <c r="D26" s="23">
        <f>城研数据!E26</f>
        <v>56.353322224926501</v>
      </c>
      <c r="E26" s="298"/>
      <c r="F26" s="304"/>
      <c r="G26" s="289"/>
    </row>
    <row r="27" spans="1:11" x14ac:dyDescent="0.15">
      <c r="A27" s="289" t="s">
        <v>1988</v>
      </c>
      <c r="B27" s="86">
        <v>44105</v>
      </c>
      <c r="C27" s="19"/>
      <c r="D27" s="23">
        <f>城研数据!E27</f>
        <v>45.197244284523201</v>
      </c>
      <c r="E27" s="298">
        <f>SUM(C29:C31)</f>
        <v>0</v>
      </c>
      <c r="F27" s="304">
        <f>ROUND(AVERAGE(D27:D29)+M8,2)</f>
        <v>52.24</v>
      </c>
      <c r="G27" s="289">
        <f t="shared" ref="G27" si="4">ROUND(AVERAGE(D27:D29),2)</f>
        <v>51.54</v>
      </c>
    </row>
    <row r="28" spans="1:11" x14ac:dyDescent="0.15">
      <c r="A28" s="289"/>
      <c r="B28" s="86">
        <v>44136</v>
      </c>
      <c r="C28" s="19"/>
      <c r="D28" s="23">
        <f>城研数据!E28</f>
        <v>57.8823182421471</v>
      </c>
      <c r="E28" s="298"/>
      <c r="F28" s="304"/>
      <c r="G28" s="289"/>
    </row>
    <row r="29" spans="1:11" x14ac:dyDescent="0.15">
      <c r="A29" s="289"/>
      <c r="B29" s="86">
        <v>44166</v>
      </c>
      <c r="C29" s="19"/>
      <c r="D29" s="23" t="s">
        <v>1991</v>
      </c>
      <c r="E29" s="298"/>
      <c r="F29" s="304"/>
      <c r="G29" s="289"/>
    </row>
    <row r="30" spans="1:11" x14ac:dyDescent="0.15">
      <c r="A30" s="289" t="s">
        <v>150</v>
      </c>
      <c r="B30" s="86">
        <v>44197</v>
      </c>
      <c r="C30" s="19"/>
      <c r="D30" s="23">
        <f>城研数据!E29</f>
        <v>45.723900797424797</v>
      </c>
      <c r="E30" s="298"/>
      <c r="F30" s="304">
        <f>ROUND(AVERAGE(D30:D32)+M8,2)</f>
        <v>54.81</v>
      </c>
      <c r="G30" s="289">
        <f t="shared" ref="G30" si="5">ROUND(AVERAGE(D30:D32),2)</f>
        <v>54.11</v>
      </c>
    </row>
    <row r="31" spans="1:11" x14ac:dyDescent="0.15">
      <c r="A31" s="289"/>
      <c r="B31" s="86">
        <v>44228</v>
      </c>
      <c r="C31" s="19"/>
      <c r="D31" s="23">
        <f>城研数据!E30</f>
        <v>57.300275482093603</v>
      </c>
      <c r="E31" s="298"/>
      <c r="F31" s="304"/>
      <c r="G31" s="289"/>
    </row>
    <row r="32" spans="1:11" x14ac:dyDescent="0.15">
      <c r="A32" s="289"/>
      <c r="B32" s="86">
        <v>44256</v>
      </c>
      <c r="C32" s="49"/>
      <c r="D32" s="23">
        <f>城研数据!E31</f>
        <v>59.294396679513703</v>
      </c>
      <c r="E32" s="306"/>
      <c r="F32" s="305"/>
      <c r="G32" s="289"/>
      <c r="K32" s="16">
        <v>33</v>
      </c>
    </row>
    <row r="33" spans="1:11" x14ac:dyDescent="0.15">
      <c r="A33" s="87" t="s">
        <v>1989</v>
      </c>
      <c r="B33" s="86">
        <v>44287</v>
      </c>
      <c r="C33" s="19"/>
      <c r="D33" s="23">
        <f>城研数据!E32</f>
        <v>47.574060493152899</v>
      </c>
      <c r="E33" s="75">
        <f>SUM(C33:C33)</f>
        <v>0</v>
      </c>
      <c r="F33" s="78">
        <f>ROUND(D33+M8,2)</f>
        <v>48.27</v>
      </c>
      <c r="G33" s="97">
        <f>F33-M8</f>
        <v>47.57</v>
      </c>
      <c r="K33" s="16">
        <f>K32*1.1/0.8</f>
        <v>45.375</v>
      </c>
    </row>
    <row r="34" spans="1:11" x14ac:dyDescent="0.15">
      <c r="A34" s="292" t="s">
        <v>62</v>
      </c>
      <c r="B34" s="293"/>
      <c r="C34" s="293"/>
      <c r="D34" s="293"/>
      <c r="E34" s="294"/>
      <c r="F34" s="78">
        <f>ROUND(AVERAGE(F21:F33),2)</f>
        <v>52.42</v>
      </c>
      <c r="G34" s="78">
        <f>ROUND(AVERAGE(G21:G33),2)</f>
        <v>51.72</v>
      </c>
    </row>
    <row r="36" spans="1:11" x14ac:dyDescent="0.15">
      <c r="B36" s="288" t="s">
        <v>73</v>
      </c>
      <c r="C36" s="288"/>
      <c r="D36" s="19"/>
      <c r="E36" s="32"/>
    </row>
    <row r="37" spans="1:11" x14ac:dyDescent="0.15">
      <c r="A37" s="19" t="str">
        <f>A3</f>
        <v>时间</v>
      </c>
      <c r="B37" s="19" t="s">
        <v>70</v>
      </c>
      <c r="C37" s="19" t="s">
        <v>71</v>
      </c>
      <c r="D37" s="19" t="s">
        <v>72</v>
      </c>
      <c r="E37" s="19" t="str">
        <f>E3</f>
        <v>样本数量</v>
      </c>
      <c r="F37" s="74" t="str">
        <f>F3</f>
        <v>含物业费，不含取暖费</v>
      </c>
      <c r="G37" s="101" t="s">
        <v>2005</v>
      </c>
    </row>
    <row r="38" spans="1:11" x14ac:dyDescent="0.15">
      <c r="A38" s="295" t="s">
        <v>1986</v>
      </c>
      <c r="B38" s="86">
        <v>43922</v>
      </c>
      <c r="C38" s="19" t="s">
        <v>1993</v>
      </c>
      <c r="D38" s="31" t="s">
        <v>1992</v>
      </c>
      <c r="E38" s="286">
        <f>SUM(C38:C39)</f>
        <v>3</v>
      </c>
      <c r="F38" s="287">
        <f>ROUND(AVERAGE(D38:D40),2)</f>
        <v>48.09</v>
      </c>
      <c r="G38" s="287">
        <f>F38+I49</f>
        <v>50.59</v>
      </c>
    </row>
    <row r="39" spans="1:11" x14ac:dyDescent="0.15">
      <c r="A39" s="296"/>
      <c r="B39" s="86">
        <v>43952</v>
      </c>
      <c r="C39" s="19">
        <v>3</v>
      </c>
      <c r="D39" s="31">
        <f>E103-I49</f>
        <v>50.9</v>
      </c>
      <c r="E39" s="286"/>
      <c r="F39" s="287"/>
      <c r="G39" s="287"/>
    </row>
    <row r="40" spans="1:11" x14ac:dyDescent="0.15">
      <c r="A40" s="296"/>
      <c r="B40" s="86">
        <v>43983</v>
      </c>
      <c r="C40" s="19">
        <v>1</v>
      </c>
      <c r="D40" s="31">
        <f>E102-I49</f>
        <v>45.28</v>
      </c>
      <c r="E40" s="286"/>
      <c r="F40" s="287"/>
      <c r="G40" s="287"/>
    </row>
    <row r="41" spans="1:11" x14ac:dyDescent="0.15">
      <c r="A41" s="295" t="s">
        <v>1987</v>
      </c>
      <c r="B41" s="86">
        <v>44013</v>
      </c>
      <c r="C41" s="19">
        <v>2</v>
      </c>
      <c r="D41" s="31">
        <f>E100-I49</f>
        <v>48.87</v>
      </c>
      <c r="E41" s="286">
        <f>SUM(C43:C45)</f>
        <v>7</v>
      </c>
      <c r="F41" s="287">
        <f>AVERAGE(D41:D43)</f>
        <v>49.806666666666665</v>
      </c>
      <c r="G41" s="287">
        <f>F41+I49</f>
        <v>52.306666666666665</v>
      </c>
    </row>
    <row r="42" spans="1:11" x14ac:dyDescent="0.15">
      <c r="A42" s="296"/>
      <c r="B42" s="86">
        <v>44044</v>
      </c>
      <c r="C42" s="19">
        <v>4</v>
      </c>
      <c r="D42" s="31">
        <f>E96-I49</f>
        <v>50.7</v>
      </c>
      <c r="E42" s="286"/>
      <c r="F42" s="287"/>
      <c r="G42" s="287"/>
    </row>
    <row r="43" spans="1:11" x14ac:dyDescent="0.15">
      <c r="A43" s="296"/>
      <c r="B43" s="86">
        <v>44075</v>
      </c>
      <c r="C43" s="19">
        <v>2</v>
      </c>
      <c r="D43" s="31">
        <f>E94-I49</f>
        <v>49.85</v>
      </c>
      <c r="E43" s="286"/>
      <c r="F43" s="287"/>
      <c r="G43" s="287"/>
    </row>
    <row r="44" spans="1:11" x14ac:dyDescent="0.15">
      <c r="A44" s="295" t="s">
        <v>1988</v>
      </c>
      <c r="B44" s="86">
        <v>44105</v>
      </c>
      <c r="C44" s="19">
        <v>5</v>
      </c>
      <c r="D44" s="31">
        <f>E89-I49</f>
        <v>45.32</v>
      </c>
      <c r="E44" s="286">
        <f>SUM(C46:C48)</f>
        <v>4</v>
      </c>
      <c r="F44" s="287">
        <f>ROUND((D44+D46)/2,2)</f>
        <v>46.41</v>
      </c>
      <c r="G44" s="287">
        <f>F44+I49</f>
        <v>48.91</v>
      </c>
    </row>
    <row r="45" spans="1:11" x14ac:dyDescent="0.15">
      <c r="A45" s="296"/>
      <c r="B45" s="86">
        <v>44136</v>
      </c>
      <c r="C45" s="19">
        <v>0</v>
      </c>
      <c r="D45" s="31">
        <f>0</f>
        <v>0</v>
      </c>
      <c r="E45" s="286"/>
      <c r="F45" s="287"/>
      <c r="G45" s="287"/>
    </row>
    <row r="46" spans="1:11" x14ac:dyDescent="0.15">
      <c r="A46" s="296"/>
      <c r="B46" s="86">
        <v>44166</v>
      </c>
      <c r="C46" s="19">
        <v>1</v>
      </c>
      <c r="D46" s="31">
        <f>E88-I49</f>
        <v>47.5</v>
      </c>
      <c r="E46" s="286"/>
      <c r="F46" s="287"/>
      <c r="G46" s="287"/>
    </row>
    <row r="47" spans="1:11" x14ac:dyDescent="0.15">
      <c r="A47" s="296" t="s">
        <v>150</v>
      </c>
      <c r="B47" s="86">
        <v>44197</v>
      </c>
      <c r="C47" s="19">
        <v>2</v>
      </c>
      <c r="D47" s="31">
        <f>E86-I49</f>
        <v>49.94</v>
      </c>
      <c r="E47" s="286">
        <f>SUM(C49:C50)</f>
        <v>5</v>
      </c>
      <c r="F47" s="287">
        <f>AVERAGE(D47:D49)</f>
        <v>53.78</v>
      </c>
      <c r="G47" s="287">
        <f>F47+I49</f>
        <v>56.28</v>
      </c>
    </row>
    <row r="48" spans="1:11" x14ac:dyDescent="0.15">
      <c r="A48" s="296"/>
      <c r="B48" s="86">
        <v>44228</v>
      </c>
      <c r="C48" s="19">
        <v>1</v>
      </c>
      <c r="D48" s="31">
        <f>E85-I49</f>
        <v>54.64</v>
      </c>
      <c r="E48" s="286"/>
      <c r="F48" s="287"/>
      <c r="G48" s="287"/>
      <c r="I48" s="16">
        <v>30</v>
      </c>
    </row>
    <row r="49" spans="1:9" x14ac:dyDescent="0.15">
      <c r="A49" s="296"/>
      <c r="B49" s="86">
        <v>44256</v>
      </c>
      <c r="C49" s="49">
        <v>1</v>
      </c>
      <c r="D49" s="50">
        <f>E84-I49</f>
        <v>56.76</v>
      </c>
      <c r="E49" s="286"/>
      <c r="F49" s="287"/>
      <c r="G49" s="287"/>
      <c r="I49" s="16">
        <f>I48/12</f>
        <v>2.5</v>
      </c>
    </row>
    <row r="50" spans="1:9" x14ac:dyDescent="0.15">
      <c r="A50" s="87" t="s">
        <v>1989</v>
      </c>
      <c r="B50" s="86">
        <v>44287</v>
      </c>
      <c r="C50" s="19">
        <v>4</v>
      </c>
      <c r="D50" s="31">
        <f>E80-I49</f>
        <v>50.71</v>
      </c>
      <c r="E50" s="92">
        <v>4</v>
      </c>
      <c r="F50" s="89">
        <f>D50</f>
        <v>50.71</v>
      </c>
      <c r="G50" s="97">
        <f>F50+I49</f>
        <v>53.21</v>
      </c>
    </row>
    <row r="51" spans="1:9" x14ac:dyDescent="0.15">
      <c r="A51" s="292" t="s">
        <v>62</v>
      </c>
      <c r="B51" s="293"/>
      <c r="C51" s="293"/>
      <c r="D51" s="293"/>
      <c r="E51" s="294"/>
      <c r="F51" s="78">
        <f>ROUND(AVERAGE(F38:F50),2)</f>
        <v>49.76</v>
      </c>
      <c r="G51" s="78">
        <f>ROUND(AVERAGE(G38:G50),2)</f>
        <v>52.26</v>
      </c>
    </row>
    <row r="54" spans="1:9" hidden="1" x14ac:dyDescent="0.15">
      <c r="A54" s="33" t="s">
        <v>74</v>
      </c>
      <c r="B54" s="19" t="s">
        <v>70</v>
      </c>
      <c r="C54" s="19" t="s">
        <v>71</v>
      </c>
      <c r="D54" s="19" t="s">
        <v>75</v>
      </c>
      <c r="E54" s="33" t="s">
        <v>76</v>
      </c>
      <c r="F54" s="33" t="s">
        <v>77</v>
      </c>
      <c r="G54" s="101"/>
    </row>
    <row r="55" spans="1:9" hidden="1" x14ac:dyDescent="0.2">
      <c r="A55" s="19" t="str">
        <f>A38</f>
        <v>2020年二季度</v>
      </c>
      <c r="B55" s="21">
        <v>43617</v>
      </c>
      <c r="C55" s="19">
        <v>3</v>
      </c>
      <c r="D55" s="22">
        <v>91.57</v>
      </c>
      <c r="E55" s="23">
        <f>E4</f>
        <v>2</v>
      </c>
      <c r="F55" s="74">
        <f>F4</f>
        <v>59.85</v>
      </c>
      <c r="G55" s="32"/>
    </row>
    <row r="56" spans="1:9" hidden="1" x14ac:dyDescent="0.2">
      <c r="A56" s="19">
        <f>A40</f>
        <v>0</v>
      </c>
      <c r="B56" s="21"/>
      <c r="C56" s="19"/>
      <c r="D56" s="22"/>
      <c r="E56" s="23">
        <f>E6</f>
        <v>0</v>
      </c>
      <c r="F56" s="78">
        <f>F6</f>
        <v>0</v>
      </c>
      <c r="G56" s="100"/>
    </row>
    <row r="57" spans="1:9" hidden="1" x14ac:dyDescent="0.2">
      <c r="A57" s="19">
        <f>A43</f>
        <v>0</v>
      </c>
      <c r="B57" s="21"/>
      <c r="C57" s="19"/>
      <c r="D57" s="22"/>
      <c r="E57" s="23">
        <f>E7</f>
        <v>4</v>
      </c>
      <c r="F57" s="78">
        <f>F7</f>
        <v>58.52</v>
      </c>
      <c r="G57" s="100"/>
    </row>
    <row r="58" spans="1:9" hidden="1" x14ac:dyDescent="0.2">
      <c r="A58" s="19">
        <f>A46</f>
        <v>0</v>
      </c>
      <c r="B58" s="21">
        <v>43891</v>
      </c>
      <c r="C58" s="19">
        <v>2</v>
      </c>
      <c r="D58" s="22">
        <v>92.31</v>
      </c>
      <c r="E58" s="23">
        <f>E10</f>
        <v>3</v>
      </c>
      <c r="F58" s="78">
        <f>F10</f>
        <v>61.363333333333337</v>
      </c>
      <c r="G58" s="100"/>
    </row>
    <row r="59" spans="1:9" hidden="1" x14ac:dyDescent="0.2">
      <c r="A59" s="19">
        <f>A49</f>
        <v>0</v>
      </c>
      <c r="B59" s="21"/>
      <c r="C59" s="19"/>
      <c r="D59" s="22"/>
      <c r="E59" s="23">
        <f>E13</f>
        <v>3</v>
      </c>
      <c r="F59" s="78">
        <f>F13</f>
        <v>60.853333333333332</v>
      </c>
      <c r="G59" s="100"/>
    </row>
    <row r="60" spans="1:9" hidden="1" x14ac:dyDescent="0.15">
      <c r="A60" s="288" t="s">
        <v>62</v>
      </c>
      <c r="B60" s="288"/>
      <c r="C60" s="288"/>
      <c r="D60" s="288"/>
      <c r="E60" s="288"/>
      <c r="F60" s="78">
        <f>ROUND(AVERAGE(F55:F59),2)</f>
        <v>48.12</v>
      </c>
      <c r="G60" s="100"/>
    </row>
    <row r="61" spans="1:9" hidden="1" x14ac:dyDescent="0.15"/>
    <row r="62" spans="1:9" hidden="1" x14ac:dyDescent="0.15">
      <c r="A62" s="33" t="s">
        <v>74</v>
      </c>
      <c r="B62" s="19" t="s">
        <v>70</v>
      </c>
      <c r="C62" s="19" t="s">
        <v>71</v>
      </c>
      <c r="D62" s="19" t="s">
        <v>75</v>
      </c>
      <c r="E62" s="33" t="s">
        <v>76</v>
      </c>
      <c r="F62" s="33" t="s">
        <v>77</v>
      </c>
      <c r="G62" s="101"/>
    </row>
    <row r="63" spans="1:9" hidden="1" x14ac:dyDescent="0.2">
      <c r="A63" s="19" t="s">
        <v>78</v>
      </c>
      <c r="B63" s="21">
        <v>43617</v>
      </c>
      <c r="C63" s="19">
        <v>3</v>
      </c>
      <c r="D63" s="22">
        <v>91.57</v>
      </c>
      <c r="E63" s="23">
        <f>E21</f>
        <v>0</v>
      </c>
      <c r="F63" s="78">
        <f>F21</f>
        <v>53.35</v>
      </c>
      <c r="G63" s="100"/>
    </row>
    <row r="64" spans="1:9" hidden="1" x14ac:dyDescent="0.2">
      <c r="A64" s="19" t="s">
        <v>79</v>
      </c>
      <c r="B64" s="21"/>
      <c r="C64" s="19"/>
      <c r="D64" s="22"/>
      <c r="E64" s="23">
        <f>E22</f>
        <v>0</v>
      </c>
      <c r="F64" s="78">
        <f>F22</f>
        <v>0</v>
      </c>
      <c r="G64" s="100"/>
    </row>
    <row r="65" spans="1:9" hidden="1" x14ac:dyDescent="0.2">
      <c r="A65" s="19" t="s">
        <v>80</v>
      </c>
      <c r="B65" s="21"/>
      <c r="C65" s="19"/>
      <c r="D65" s="22"/>
      <c r="E65" s="23">
        <f>E25</f>
        <v>0</v>
      </c>
      <c r="F65" s="78">
        <f>F23</f>
        <v>0</v>
      </c>
      <c r="G65" s="100"/>
    </row>
    <row r="66" spans="1:9" hidden="1" x14ac:dyDescent="0.2">
      <c r="A66" s="19" t="s">
        <v>81</v>
      </c>
      <c r="B66" s="21">
        <v>43891</v>
      </c>
      <c r="C66" s="19">
        <v>2</v>
      </c>
      <c r="D66" s="22">
        <v>92.31</v>
      </c>
      <c r="E66" s="23">
        <f>E28</f>
        <v>0</v>
      </c>
      <c r="F66" s="78">
        <f>F24</f>
        <v>53.45</v>
      </c>
      <c r="G66" s="100"/>
    </row>
    <row r="67" spans="1:9" hidden="1" x14ac:dyDescent="0.2">
      <c r="A67" s="19" t="s">
        <v>83</v>
      </c>
      <c r="B67" s="21"/>
      <c r="C67" s="19"/>
      <c r="D67" s="22"/>
      <c r="E67" s="23">
        <f>E31</f>
        <v>0</v>
      </c>
      <c r="F67" s="78">
        <f>F27</f>
        <v>52.24</v>
      </c>
      <c r="G67" s="100"/>
    </row>
    <row r="68" spans="1:9" hidden="1" x14ac:dyDescent="0.15">
      <c r="A68" s="288" t="s">
        <v>62</v>
      </c>
      <c r="B68" s="288"/>
      <c r="C68" s="288"/>
      <c r="D68" s="288"/>
      <c r="E68" s="288"/>
      <c r="F68" s="78">
        <f>ROUND(AVERAGE(F63:F66),2)</f>
        <v>26.7</v>
      </c>
      <c r="G68" s="100"/>
    </row>
    <row r="69" spans="1:9" hidden="1" x14ac:dyDescent="0.15"/>
    <row r="70" spans="1:9" hidden="1" x14ac:dyDescent="0.15">
      <c r="A70" s="33" t="s">
        <v>74</v>
      </c>
      <c r="B70" s="19" t="s">
        <v>70</v>
      </c>
      <c r="C70" s="19" t="s">
        <v>71</v>
      </c>
      <c r="D70" s="19" t="s">
        <v>75</v>
      </c>
      <c r="E70" s="33" t="s">
        <v>76</v>
      </c>
      <c r="F70" s="33" t="s">
        <v>77</v>
      </c>
      <c r="G70" s="101"/>
    </row>
    <row r="71" spans="1:9" hidden="1" x14ac:dyDescent="0.2">
      <c r="A71" s="19" t="s">
        <v>78</v>
      </c>
      <c r="B71" s="21">
        <v>43617</v>
      </c>
      <c r="C71" s="19">
        <v>3</v>
      </c>
      <c r="D71" s="22">
        <v>91.57</v>
      </c>
      <c r="E71" s="23">
        <f>E38</f>
        <v>3</v>
      </c>
      <c r="F71" s="78">
        <f>F38</f>
        <v>48.09</v>
      </c>
      <c r="G71" s="100"/>
    </row>
    <row r="72" spans="1:9" hidden="1" x14ac:dyDescent="0.2">
      <c r="A72" s="19" t="s">
        <v>79</v>
      </c>
      <c r="B72" s="21"/>
      <c r="C72" s="19"/>
      <c r="D72" s="22"/>
      <c r="E72" s="23">
        <f>E39</f>
        <v>0</v>
      </c>
      <c r="F72" s="78">
        <f>F39</f>
        <v>0</v>
      </c>
      <c r="G72" s="100"/>
    </row>
    <row r="73" spans="1:9" hidden="1" x14ac:dyDescent="0.2">
      <c r="A73" s="19" t="s">
        <v>80</v>
      </c>
      <c r="B73" s="21"/>
      <c r="C73" s="19"/>
      <c r="D73" s="22"/>
      <c r="E73" s="23">
        <f>E42</f>
        <v>0</v>
      </c>
      <c r="F73" s="78">
        <f>F42</f>
        <v>0</v>
      </c>
      <c r="G73" s="100"/>
    </row>
    <row r="74" spans="1:9" hidden="1" x14ac:dyDescent="0.2">
      <c r="A74" s="19" t="s">
        <v>81</v>
      </c>
      <c r="B74" s="21">
        <v>43891</v>
      </c>
      <c r="C74" s="19">
        <v>2</v>
      </c>
      <c r="D74" s="22">
        <v>92.31</v>
      </c>
      <c r="E74" s="23">
        <f>E45</f>
        <v>0</v>
      </c>
      <c r="F74" s="78">
        <f>F45</f>
        <v>0</v>
      </c>
      <c r="G74" s="100"/>
    </row>
    <row r="75" spans="1:9" hidden="1" x14ac:dyDescent="0.2">
      <c r="A75" s="19" t="s">
        <v>82</v>
      </c>
      <c r="B75" s="21"/>
      <c r="C75" s="19"/>
      <c r="D75" s="22"/>
      <c r="E75" s="23">
        <f>E48</f>
        <v>0</v>
      </c>
      <c r="F75" s="78">
        <f>F48</f>
        <v>0</v>
      </c>
      <c r="G75" s="100"/>
    </row>
    <row r="76" spans="1:9" hidden="1" x14ac:dyDescent="0.15">
      <c r="A76" s="288" t="s">
        <v>62</v>
      </c>
      <c r="B76" s="288"/>
      <c r="C76" s="288"/>
      <c r="D76" s="288"/>
      <c r="E76" s="288"/>
      <c r="F76" s="78">
        <f>ROUND(AVERAGE(F71:F75),2)</f>
        <v>9.6199999999999992</v>
      </c>
      <c r="G76" s="100"/>
    </row>
    <row r="78" spans="1:9" x14ac:dyDescent="0.15">
      <c r="A78" s="33" t="s">
        <v>101</v>
      </c>
      <c r="B78" s="33" t="s">
        <v>102</v>
      </c>
      <c r="C78" s="33" t="s">
        <v>103</v>
      </c>
      <c r="D78" s="33" t="s">
        <v>104</v>
      </c>
      <c r="E78" s="34" t="s">
        <v>147</v>
      </c>
      <c r="F78" s="34" t="s">
        <v>2008</v>
      </c>
      <c r="G78" s="34" t="s">
        <v>2009</v>
      </c>
      <c r="H78" s="47" t="s">
        <v>2010</v>
      </c>
      <c r="I78" s="47" t="s">
        <v>2011</v>
      </c>
    </row>
    <row r="79" spans="1:9" x14ac:dyDescent="0.15">
      <c r="A79" s="40">
        <v>44321</v>
      </c>
      <c r="B79" s="35">
        <v>92</v>
      </c>
      <c r="C79" s="35">
        <v>4300</v>
      </c>
      <c r="D79" s="35">
        <f t="shared" ref="D79:D107" si="6">C79/B79</f>
        <v>46.739130434782609</v>
      </c>
      <c r="E79" s="51">
        <f>ROUND(AVERAGE(D79),2)</f>
        <v>46.74</v>
      </c>
      <c r="F79" s="34" t="s">
        <v>2018</v>
      </c>
      <c r="G79" s="34" t="s">
        <v>2017</v>
      </c>
      <c r="H79" s="47" t="s">
        <v>2014</v>
      </c>
      <c r="I79" s="16" t="s">
        <v>2045</v>
      </c>
    </row>
    <row r="80" spans="1:9" x14ac:dyDescent="0.15">
      <c r="A80" s="40">
        <v>44305</v>
      </c>
      <c r="B80" s="35">
        <v>139</v>
      </c>
      <c r="C80" s="35">
        <v>8000</v>
      </c>
      <c r="D80" s="35">
        <f t="shared" si="6"/>
        <v>57.553956834532372</v>
      </c>
      <c r="E80" s="285">
        <f>ROUND(AVERAGE(D80:D83),2)</f>
        <v>53.21</v>
      </c>
      <c r="F80" s="34" t="s">
        <v>2021</v>
      </c>
      <c r="G80" s="34" t="s">
        <v>2017</v>
      </c>
      <c r="H80" s="47" t="s">
        <v>2014</v>
      </c>
      <c r="I80" s="16" t="s">
        <v>2019</v>
      </c>
    </row>
    <row r="81" spans="1:9" x14ac:dyDescent="0.15">
      <c r="A81" s="40">
        <v>44297</v>
      </c>
      <c r="B81" s="35">
        <v>139</v>
      </c>
      <c r="C81" s="35">
        <v>8300</v>
      </c>
      <c r="D81" s="35">
        <f t="shared" si="6"/>
        <v>59.71223021582734</v>
      </c>
      <c r="E81" s="285"/>
      <c r="F81" s="34" t="s">
        <v>2021</v>
      </c>
      <c r="G81" s="34" t="s">
        <v>2017</v>
      </c>
      <c r="H81" s="47" t="s">
        <v>2014</v>
      </c>
      <c r="I81" s="16" t="s">
        <v>2023</v>
      </c>
    </row>
    <row r="82" spans="1:9" x14ac:dyDescent="0.15">
      <c r="A82" s="40">
        <v>44296</v>
      </c>
      <c r="B82" s="49">
        <v>90</v>
      </c>
      <c r="C82" s="35">
        <v>4300</v>
      </c>
      <c r="D82" s="35">
        <f t="shared" si="6"/>
        <v>47.777777777777779</v>
      </c>
      <c r="E82" s="285"/>
      <c r="F82" s="34" t="s">
        <v>2018</v>
      </c>
      <c r="G82" s="34" t="s">
        <v>2017</v>
      </c>
      <c r="H82" s="47" t="s">
        <v>2014</v>
      </c>
      <c r="I82" s="16" t="s">
        <v>2019</v>
      </c>
    </row>
    <row r="83" spans="1:9" x14ac:dyDescent="0.15">
      <c r="A83" s="40">
        <v>44296</v>
      </c>
      <c r="B83" s="49">
        <v>90</v>
      </c>
      <c r="C83" s="35">
        <v>4300</v>
      </c>
      <c r="D83" s="35">
        <f t="shared" si="6"/>
        <v>47.777777777777779</v>
      </c>
      <c r="E83" s="285"/>
      <c r="F83" s="34" t="s">
        <v>2018</v>
      </c>
      <c r="G83" s="34" t="s">
        <v>2017</v>
      </c>
      <c r="H83" s="47" t="s">
        <v>2014</v>
      </c>
      <c r="I83" s="16" t="s">
        <v>2024</v>
      </c>
    </row>
    <row r="84" spans="1:9" x14ac:dyDescent="0.15">
      <c r="A84" s="40">
        <v>44260</v>
      </c>
      <c r="B84" s="49">
        <v>135</v>
      </c>
      <c r="C84" s="35">
        <v>8000</v>
      </c>
      <c r="D84" s="35">
        <f t="shared" si="6"/>
        <v>59.25925925925926</v>
      </c>
      <c r="E84" s="77">
        <f>ROUND(AVERAGE(D84),2)</f>
        <v>59.26</v>
      </c>
      <c r="F84" s="34" t="s">
        <v>2021</v>
      </c>
      <c r="G84" s="34" t="s">
        <v>2017</v>
      </c>
      <c r="H84" s="47" t="s">
        <v>2014</v>
      </c>
      <c r="I84" s="16" t="s">
        <v>2022</v>
      </c>
    </row>
    <row r="85" spans="1:9" x14ac:dyDescent="0.15">
      <c r="A85" s="40">
        <v>44244</v>
      </c>
      <c r="B85" s="49">
        <v>91</v>
      </c>
      <c r="C85" s="49">
        <v>5200</v>
      </c>
      <c r="D85" s="49">
        <f t="shared" si="6"/>
        <v>57.142857142857146</v>
      </c>
      <c r="E85" s="51">
        <f>ROUND(AVERAGE(D85),2)</f>
        <v>57.14</v>
      </c>
      <c r="F85" s="34" t="s">
        <v>2018</v>
      </c>
      <c r="G85" s="34" t="s">
        <v>2017</v>
      </c>
      <c r="H85" s="47" t="s">
        <v>2014</v>
      </c>
      <c r="I85" s="16" t="s">
        <v>2022</v>
      </c>
    </row>
    <row r="86" spans="1:9" x14ac:dyDescent="0.15">
      <c r="A86" s="40">
        <v>44217</v>
      </c>
      <c r="B86" s="49">
        <v>92</v>
      </c>
      <c r="C86" s="49">
        <v>4000</v>
      </c>
      <c r="D86" s="49">
        <f t="shared" si="6"/>
        <v>43.478260869565219</v>
      </c>
      <c r="E86" s="285">
        <f>ROUND(AVERAGE(D86:D87),2)</f>
        <v>52.44</v>
      </c>
      <c r="F86" s="34" t="s">
        <v>2018</v>
      </c>
      <c r="G86" s="34" t="s">
        <v>2017</v>
      </c>
      <c r="H86" s="47" t="s">
        <v>2014</v>
      </c>
      <c r="I86" s="16" t="s">
        <v>2019</v>
      </c>
    </row>
    <row r="87" spans="1:9" x14ac:dyDescent="0.15">
      <c r="A87" s="40">
        <v>44204</v>
      </c>
      <c r="B87" s="49">
        <v>57</v>
      </c>
      <c r="C87" s="49">
        <v>3500</v>
      </c>
      <c r="D87" s="49">
        <f t="shared" si="6"/>
        <v>61.403508771929822</v>
      </c>
      <c r="E87" s="285"/>
      <c r="F87" s="34" t="s">
        <v>2018</v>
      </c>
      <c r="G87" s="34" t="s">
        <v>2017</v>
      </c>
      <c r="H87" s="47" t="s">
        <v>2027</v>
      </c>
      <c r="I87" s="16" t="s">
        <v>2028</v>
      </c>
    </row>
    <row r="88" spans="1:9" x14ac:dyDescent="0.15">
      <c r="A88" s="40">
        <v>44185</v>
      </c>
      <c r="B88" s="49">
        <v>90</v>
      </c>
      <c r="C88" s="49">
        <v>4500</v>
      </c>
      <c r="D88" s="49">
        <f t="shared" si="6"/>
        <v>50</v>
      </c>
      <c r="E88" s="53">
        <f>ROUND(AVERAGE(D88),2)</f>
        <v>50</v>
      </c>
      <c r="F88" s="34" t="s">
        <v>2018</v>
      </c>
      <c r="G88" s="34" t="s">
        <v>2017</v>
      </c>
      <c r="H88" s="47" t="s">
        <v>2014</v>
      </c>
      <c r="I88" s="16" t="s">
        <v>2022</v>
      </c>
    </row>
    <row r="89" spans="1:9" x14ac:dyDescent="0.15">
      <c r="A89" s="40">
        <v>44498</v>
      </c>
      <c r="B89" s="49">
        <v>136</v>
      </c>
      <c r="C89" s="49">
        <v>8100</v>
      </c>
      <c r="D89" s="74">
        <f t="shared" si="6"/>
        <v>59.558823529411768</v>
      </c>
      <c r="E89" s="285">
        <f>ROUND(AVERAGE(D89:D93),2)</f>
        <v>47.82</v>
      </c>
      <c r="F89" s="34" t="s">
        <v>2021</v>
      </c>
      <c r="G89" s="34" t="s">
        <v>2017</v>
      </c>
      <c r="H89" s="47" t="s">
        <v>2014</v>
      </c>
      <c r="I89" s="16" t="s">
        <v>2025</v>
      </c>
    </row>
    <row r="90" spans="1:9" x14ac:dyDescent="0.15">
      <c r="A90" s="40">
        <v>44111</v>
      </c>
      <c r="B90" s="49">
        <v>135</v>
      </c>
      <c r="C90" s="49">
        <v>7600</v>
      </c>
      <c r="D90" s="74">
        <f t="shared" si="6"/>
        <v>56.296296296296298</v>
      </c>
      <c r="E90" s="285"/>
      <c r="F90" s="34" t="s">
        <v>2021</v>
      </c>
      <c r="G90" s="34" t="s">
        <v>2017</v>
      </c>
      <c r="H90" s="47" t="s">
        <v>2014</v>
      </c>
      <c r="I90" s="16" t="s">
        <v>2019</v>
      </c>
    </row>
    <row r="91" spans="1:9" x14ac:dyDescent="0.15">
      <c r="A91" s="40">
        <v>44119</v>
      </c>
      <c r="B91" s="49">
        <v>135</v>
      </c>
      <c r="C91" s="49">
        <v>5000</v>
      </c>
      <c r="D91" s="74">
        <f t="shared" si="6"/>
        <v>37.037037037037038</v>
      </c>
      <c r="E91" s="285"/>
      <c r="F91" s="34" t="s">
        <v>2021</v>
      </c>
      <c r="G91" s="34" t="s">
        <v>2017</v>
      </c>
      <c r="H91" s="47" t="s">
        <v>2014</v>
      </c>
      <c r="I91" s="16" t="s">
        <v>2026</v>
      </c>
    </row>
    <row r="92" spans="1:9" x14ac:dyDescent="0.15">
      <c r="A92" s="40">
        <v>44115</v>
      </c>
      <c r="B92" s="49">
        <v>93</v>
      </c>
      <c r="C92" s="49">
        <v>5300</v>
      </c>
      <c r="D92" s="74">
        <f t="shared" si="6"/>
        <v>56.98924731182796</v>
      </c>
      <c r="E92" s="285"/>
      <c r="F92" s="34" t="s">
        <v>2018</v>
      </c>
      <c r="G92" s="34" t="s">
        <v>2017</v>
      </c>
      <c r="H92" s="47" t="s">
        <v>2014</v>
      </c>
      <c r="I92" s="16" t="s">
        <v>2023</v>
      </c>
    </row>
    <row r="93" spans="1:9" x14ac:dyDescent="0.15">
      <c r="A93" s="40">
        <v>44112</v>
      </c>
      <c r="B93" s="49">
        <v>89</v>
      </c>
      <c r="C93" s="49">
        <v>2600</v>
      </c>
      <c r="D93" s="74">
        <f t="shared" si="6"/>
        <v>29.213483146067414</v>
      </c>
      <c r="E93" s="285"/>
      <c r="F93" s="34" t="s">
        <v>2018</v>
      </c>
      <c r="G93" s="34" t="s">
        <v>2017</v>
      </c>
      <c r="H93" s="47" t="s">
        <v>2014</v>
      </c>
      <c r="I93" s="16" t="s">
        <v>2022</v>
      </c>
    </row>
    <row r="94" spans="1:9" x14ac:dyDescent="0.15">
      <c r="A94" s="40">
        <v>44092</v>
      </c>
      <c r="B94" s="49">
        <v>135</v>
      </c>
      <c r="C94" s="49">
        <v>8200</v>
      </c>
      <c r="D94" s="74">
        <f t="shared" si="6"/>
        <v>60.74074074074074</v>
      </c>
      <c r="E94" s="285">
        <f>ROUND(AVERAGE(D94:D95),2)</f>
        <v>52.35</v>
      </c>
      <c r="F94" s="34" t="s">
        <v>2021</v>
      </c>
      <c r="G94" s="34" t="s">
        <v>2017</v>
      </c>
      <c r="H94" s="47" t="s">
        <v>2014</v>
      </c>
      <c r="I94" s="16" t="s">
        <v>2022</v>
      </c>
    </row>
    <row r="95" spans="1:9" x14ac:dyDescent="0.15">
      <c r="A95" s="40">
        <v>44086</v>
      </c>
      <c r="B95" s="49">
        <v>91</v>
      </c>
      <c r="C95" s="49">
        <v>4000</v>
      </c>
      <c r="D95" s="74">
        <f t="shared" si="6"/>
        <v>43.956043956043956</v>
      </c>
      <c r="E95" s="285"/>
      <c r="F95" s="34" t="s">
        <v>2018</v>
      </c>
      <c r="G95" s="34" t="s">
        <v>2017</v>
      </c>
      <c r="H95" s="47" t="s">
        <v>2014</v>
      </c>
      <c r="I95" s="16" t="s">
        <v>2024</v>
      </c>
    </row>
    <row r="96" spans="1:9" x14ac:dyDescent="0.15">
      <c r="A96" s="40">
        <v>44067</v>
      </c>
      <c r="B96" s="49">
        <v>134</v>
      </c>
      <c r="C96" s="49">
        <v>7500</v>
      </c>
      <c r="D96" s="74">
        <f t="shared" si="6"/>
        <v>55.970149253731343</v>
      </c>
      <c r="E96" s="285">
        <f>ROUND(AVERAGE(D96:D99),2)</f>
        <v>53.2</v>
      </c>
      <c r="F96" s="34" t="s">
        <v>2021</v>
      </c>
      <c r="G96" s="34" t="s">
        <v>2017</v>
      </c>
      <c r="H96" s="47" t="s">
        <v>2014</v>
      </c>
      <c r="I96" s="16" t="s">
        <v>2025</v>
      </c>
    </row>
    <row r="97" spans="1:9" x14ac:dyDescent="0.15">
      <c r="A97" s="40">
        <v>44061</v>
      </c>
      <c r="B97" s="49">
        <v>132</v>
      </c>
      <c r="C97" s="49">
        <v>7600</v>
      </c>
      <c r="D97" s="49">
        <f t="shared" si="6"/>
        <v>57.575757575757578</v>
      </c>
      <c r="E97" s="285"/>
      <c r="F97" s="34" t="s">
        <v>2021</v>
      </c>
      <c r="G97" s="34" t="s">
        <v>2017</v>
      </c>
      <c r="H97" s="47" t="s">
        <v>2014</v>
      </c>
      <c r="I97" s="16" t="s">
        <v>2019</v>
      </c>
    </row>
    <row r="98" spans="1:9" x14ac:dyDescent="0.15">
      <c r="A98" s="40">
        <v>44052</v>
      </c>
      <c r="B98" s="49">
        <v>91</v>
      </c>
      <c r="C98" s="49">
        <v>4000</v>
      </c>
      <c r="D98" s="49">
        <f t="shared" si="6"/>
        <v>43.956043956043956</v>
      </c>
      <c r="E98" s="285"/>
      <c r="F98" s="34" t="s">
        <v>2018</v>
      </c>
      <c r="G98" s="34" t="s">
        <v>2017</v>
      </c>
      <c r="H98" s="47" t="s">
        <v>2014</v>
      </c>
      <c r="I98" s="16" t="s">
        <v>2024</v>
      </c>
    </row>
    <row r="99" spans="1:9" x14ac:dyDescent="0.15">
      <c r="A99" s="40">
        <v>44046</v>
      </c>
      <c r="B99" s="49">
        <v>132</v>
      </c>
      <c r="C99" s="49">
        <v>7300</v>
      </c>
      <c r="D99" s="49">
        <f t="shared" si="6"/>
        <v>55.303030303030305</v>
      </c>
      <c r="E99" s="285"/>
      <c r="F99" s="34" t="s">
        <v>2021</v>
      </c>
      <c r="G99" s="34" t="s">
        <v>2017</v>
      </c>
      <c r="H99" s="47" t="s">
        <v>2014</v>
      </c>
      <c r="I99" s="16" t="s">
        <v>2019</v>
      </c>
    </row>
    <row r="100" spans="1:9" x14ac:dyDescent="0.15">
      <c r="A100" s="40">
        <v>44040</v>
      </c>
      <c r="B100" s="49">
        <v>135</v>
      </c>
      <c r="C100" s="49">
        <v>8000</v>
      </c>
      <c r="D100" s="49">
        <f t="shared" si="6"/>
        <v>59.25925925925926</v>
      </c>
      <c r="E100" s="285">
        <f>ROUND(AVERAGE(D100:D101),2)</f>
        <v>51.37</v>
      </c>
      <c r="F100" s="34" t="s">
        <v>2021</v>
      </c>
      <c r="G100" s="34" t="s">
        <v>2017</v>
      </c>
      <c r="H100" s="47" t="s">
        <v>2014</v>
      </c>
      <c r="I100" s="16" t="s">
        <v>2023</v>
      </c>
    </row>
    <row r="101" spans="1:9" x14ac:dyDescent="0.15">
      <c r="A101" s="40">
        <v>44025</v>
      </c>
      <c r="B101" s="49">
        <v>92</v>
      </c>
      <c r="C101" s="49">
        <v>4000</v>
      </c>
      <c r="D101" s="49">
        <f t="shared" si="6"/>
        <v>43.478260869565219</v>
      </c>
      <c r="E101" s="285"/>
      <c r="F101" s="34" t="s">
        <v>2018</v>
      </c>
      <c r="G101" s="34" t="s">
        <v>2017</v>
      </c>
      <c r="H101" s="47" t="s">
        <v>2014</v>
      </c>
      <c r="I101" s="16" t="s">
        <v>2022</v>
      </c>
    </row>
    <row r="102" spans="1:9" x14ac:dyDescent="0.15">
      <c r="A102" s="40">
        <v>43988</v>
      </c>
      <c r="B102" s="49">
        <v>90</v>
      </c>
      <c r="C102" s="49">
        <v>4300</v>
      </c>
      <c r="D102" s="49">
        <f t="shared" si="6"/>
        <v>47.777777777777779</v>
      </c>
      <c r="E102" s="53">
        <f>ROUND(AVERAGE(D102),2)</f>
        <v>47.78</v>
      </c>
      <c r="F102" s="34" t="s">
        <v>2018</v>
      </c>
      <c r="G102" s="34" t="s">
        <v>2017</v>
      </c>
      <c r="H102" s="47" t="s">
        <v>2014</v>
      </c>
      <c r="I102" s="16" t="s">
        <v>2019</v>
      </c>
    </row>
    <row r="103" spans="1:9" x14ac:dyDescent="0.15">
      <c r="A103" s="40">
        <v>43972</v>
      </c>
      <c r="B103" s="49">
        <v>132</v>
      </c>
      <c r="C103" s="49">
        <v>8000</v>
      </c>
      <c r="D103" s="49">
        <f t="shared" si="6"/>
        <v>60.606060606060609</v>
      </c>
      <c r="E103" s="285">
        <f>ROUND(AVERAGE(D103:D105),2)</f>
        <v>53.4</v>
      </c>
      <c r="F103" s="34" t="s">
        <v>2021</v>
      </c>
      <c r="G103" s="34" t="s">
        <v>2017</v>
      </c>
      <c r="H103" s="47" t="s">
        <v>2014</v>
      </c>
      <c r="I103" s="16" t="s">
        <v>2020</v>
      </c>
    </row>
    <row r="104" spans="1:9" x14ac:dyDescent="0.15">
      <c r="A104" s="40">
        <v>43968</v>
      </c>
      <c r="B104" s="49">
        <v>91</v>
      </c>
      <c r="C104" s="49">
        <v>4900</v>
      </c>
      <c r="D104" s="49">
        <f t="shared" si="6"/>
        <v>53.846153846153847</v>
      </c>
      <c r="E104" s="285"/>
      <c r="F104" s="34" t="s">
        <v>2018</v>
      </c>
      <c r="G104" s="34" t="s">
        <v>2017</v>
      </c>
      <c r="H104" s="47" t="s">
        <v>2014</v>
      </c>
      <c r="I104" s="16" t="s">
        <v>2019</v>
      </c>
    </row>
    <row r="105" spans="1:9" x14ac:dyDescent="0.15">
      <c r="A105" s="40">
        <v>43962</v>
      </c>
      <c r="B105" s="49">
        <v>94</v>
      </c>
      <c r="C105" s="49">
        <v>4300</v>
      </c>
      <c r="D105" s="49">
        <f t="shared" si="6"/>
        <v>45.744680851063826</v>
      </c>
      <c r="E105" s="285"/>
      <c r="F105" s="34" t="s">
        <v>2018</v>
      </c>
      <c r="G105" s="34" t="s">
        <v>2017</v>
      </c>
      <c r="H105" s="47" t="s">
        <v>2014</v>
      </c>
      <c r="I105" s="16" t="s">
        <v>2016</v>
      </c>
    </row>
    <row r="106" spans="1:9" x14ac:dyDescent="0.15">
      <c r="A106" s="40">
        <v>43941</v>
      </c>
      <c r="B106" s="49">
        <v>92</v>
      </c>
      <c r="C106" s="49">
        <v>4000</v>
      </c>
      <c r="D106" s="49">
        <f t="shared" si="6"/>
        <v>43.478260869565219</v>
      </c>
      <c r="E106" s="53">
        <f>ROUND(AVERAGE(D106),2)</f>
        <v>43.48</v>
      </c>
      <c r="F106" s="34" t="s">
        <v>2012</v>
      </c>
      <c r="G106" s="34" t="s">
        <v>2013</v>
      </c>
      <c r="H106" s="47" t="s">
        <v>2014</v>
      </c>
      <c r="I106" s="16" t="s">
        <v>2015</v>
      </c>
    </row>
    <row r="107" spans="1:9" x14ac:dyDescent="0.15">
      <c r="A107" s="40">
        <v>43838</v>
      </c>
      <c r="B107" s="49">
        <v>94</v>
      </c>
      <c r="C107" s="49">
        <v>5500</v>
      </c>
      <c r="D107" s="49">
        <f t="shared" si="6"/>
        <v>58.51063829787234</v>
      </c>
      <c r="E107" s="285"/>
    </row>
    <row r="108" spans="1:9" x14ac:dyDescent="0.15">
      <c r="A108" s="40"/>
      <c r="B108" s="49"/>
      <c r="C108" s="49"/>
      <c r="D108" s="49"/>
      <c r="E108" s="285"/>
    </row>
    <row r="109" spans="1:9" x14ac:dyDescent="0.15">
      <c r="A109" s="40"/>
      <c r="B109" s="49"/>
      <c r="C109" s="49"/>
      <c r="D109" s="49"/>
      <c r="E109" s="285"/>
    </row>
    <row r="110" spans="1:9" x14ac:dyDescent="0.15">
      <c r="A110" s="40"/>
      <c r="B110" s="49"/>
      <c r="C110" s="49"/>
      <c r="D110" s="49"/>
      <c r="E110" s="285"/>
    </row>
    <row r="111" spans="1:9" x14ac:dyDescent="0.15">
      <c r="A111" s="40"/>
      <c r="B111" s="49"/>
      <c r="C111" s="49"/>
      <c r="D111" s="49"/>
      <c r="E111" s="285"/>
    </row>
    <row r="112" spans="1:9" x14ac:dyDescent="0.15">
      <c r="A112" s="40"/>
      <c r="B112" s="49"/>
      <c r="C112" s="49"/>
      <c r="D112" s="49"/>
      <c r="E112" s="285"/>
    </row>
    <row r="113" spans="1:4" x14ac:dyDescent="0.15">
      <c r="A113" s="40"/>
      <c r="B113" s="49"/>
      <c r="C113" s="49"/>
      <c r="D113" s="49"/>
    </row>
    <row r="114" spans="1:4" x14ac:dyDescent="0.15">
      <c r="A114" s="40"/>
      <c r="B114" s="49"/>
      <c r="C114" s="49"/>
      <c r="D114" s="49"/>
    </row>
  </sheetData>
  <mergeCells count="66">
    <mergeCell ref="G4:G6"/>
    <mergeCell ref="G7:G9"/>
    <mergeCell ref="G10:G12"/>
    <mergeCell ref="G13:G15"/>
    <mergeCell ref="G38:G40"/>
    <mergeCell ref="G41:G43"/>
    <mergeCell ref="G44:G46"/>
    <mergeCell ref="G47:G49"/>
    <mergeCell ref="G21:G23"/>
    <mergeCell ref="G24:G26"/>
    <mergeCell ref="G27:G29"/>
    <mergeCell ref="G30:G32"/>
    <mergeCell ref="E107:E112"/>
    <mergeCell ref="E94:E95"/>
    <mergeCell ref="A51:E51"/>
    <mergeCell ref="K7:K9"/>
    <mergeCell ref="A17:E17"/>
    <mergeCell ref="A30:A32"/>
    <mergeCell ref="F21:F23"/>
    <mergeCell ref="F24:F26"/>
    <mergeCell ref="F27:F29"/>
    <mergeCell ref="F30:F32"/>
    <mergeCell ref="E13:E15"/>
    <mergeCell ref="F13:F15"/>
    <mergeCell ref="E27:E29"/>
    <mergeCell ref="E30:E32"/>
    <mergeCell ref="A24:A26"/>
    <mergeCell ref="A27:A29"/>
    <mergeCell ref="C2:D2"/>
    <mergeCell ref="A34:E34"/>
    <mergeCell ref="B36:C36"/>
    <mergeCell ref="A60:E60"/>
    <mergeCell ref="B19:C19"/>
    <mergeCell ref="A4:A6"/>
    <mergeCell ref="A7:A9"/>
    <mergeCell ref="A10:A12"/>
    <mergeCell ref="A13:A15"/>
    <mergeCell ref="A21:A23"/>
    <mergeCell ref="A38:A40"/>
    <mergeCell ref="A41:A43"/>
    <mergeCell ref="A44:A46"/>
    <mergeCell ref="A47:A49"/>
    <mergeCell ref="E21:E23"/>
    <mergeCell ref="E24:E26"/>
    <mergeCell ref="E4:E6"/>
    <mergeCell ref="F4:F6"/>
    <mergeCell ref="E7:E9"/>
    <mergeCell ref="F7:F9"/>
    <mergeCell ref="E10:E12"/>
    <mergeCell ref="F10:F12"/>
    <mergeCell ref="E100:E101"/>
    <mergeCell ref="E103:E105"/>
    <mergeCell ref="E38:E40"/>
    <mergeCell ref="F38:F40"/>
    <mergeCell ref="E41:E43"/>
    <mergeCell ref="F41:F43"/>
    <mergeCell ref="E44:E46"/>
    <mergeCell ref="F44:F46"/>
    <mergeCell ref="E47:E49"/>
    <mergeCell ref="F47:F49"/>
    <mergeCell ref="E80:E83"/>
    <mergeCell ref="E86:E87"/>
    <mergeCell ref="E89:E93"/>
    <mergeCell ref="E96:E99"/>
    <mergeCell ref="A68:E68"/>
    <mergeCell ref="A76:E76"/>
  </mergeCells>
  <phoneticPr fontId="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6"/>
  <sheetViews>
    <sheetView workbookViewId="0">
      <selection activeCell="M15" sqref="M15:M26"/>
    </sheetView>
  </sheetViews>
  <sheetFormatPr defaultColWidth="9" defaultRowHeight="14.25" x14ac:dyDescent="0.15"/>
  <cols>
    <col min="1" max="1" width="17.875" style="15" customWidth="1"/>
    <col min="2" max="2" width="13.625" style="15" customWidth="1"/>
    <col min="3" max="3" width="7.875" style="15" customWidth="1"/>
    <col min="4" max="4" width="15.375" style="15" customWidth="1"/>
    <col min="5" max="5" width="10.5" style="15" customWidth="1"/>
    <col min="6" max="7" width="17.375" style="112" customWidth="1"/>
    <col min="8" max="9" width="8.375" style="16" customWidth="1"/>
    <col min="10" max="10" width="9" style="16" hidden="1" customWidth="1"/>
    <col min="11" max="12" width="9" style="16"/>
    <col min="13" max="13" width="9" style="48"/>
    <col min="14" max="16384" width="9" style="16"/>
  </cols>
  <sheetData>
    <row r="1" spans="1:13" x14ac:dyDescent="0.15">
      <c r="B1" s="15" t="s">
        <v>58</v>
      </c>
      <c r="F1" s="112">
        <v>12</v>
      </c>
    </row>
    <row r="2" spans="1:13" x14ac:dyDescent="0.15">
      <c r="B2" s="17" t="s">
        <v>59</v>
      </c>
      <c r="C2" s="290" t="str">
        <f>中指数据!C40</f>
        <v>新康家园</v>
      </c>
      <c r="D2" s="291"/>
      <c r="E2" s="18"/>
    </row>
    <row r="3" spans="1:13" ht="27" x14ac:dyDescent="0.15">
      <c r="A3" s="35" t="str">
        <f>[2]富润家园数据!A4</f>
        <v>时间</v>
      </c>
      <c r="B3" s="20" t="s">
        <v>60</v>
      </c>
      <c r="C3" s="20" t="s">
        <v>61</v>
      </c>
      <c r="D3" s="20" t="str">
        <f>[2]富润家园数据!D4</f>
        <v>估价机构样本小区数据</v>
      </c>
      <c r="E3" s="20" t="str">
        <f>[2]富润家园数据!E4</f>
        <v>样本数量</v>
      </c>
      <c r="F3" s="113" t="s">
        <v>2002</v>
      </c>
      <c r="G3" s="114" t="s">
        <v>2003</v>
      </c>
    </row>
    <row r="4" spans="1:13" x14ac:dyDescent="0.15">
      <c r="A4" s="295" t="s">
        <v>1986</v>
      </c>
      <c r="B4" s="86">
        <v>43922</v>
      </c>
      <c r="C4" s="20" t="s">
        <v>1992</v>
      </c>
      <c r="D4" s="23" t="s">
        <v>1993</v>
      </c>
      <c r="E4" s="286">
        <f>SUM(C4:C5)</f>
        <v>2</v>
      </c>
      <c r="F4" s="310">
        <f>ROUND(AVERAGE(D4:D6),2)+M8</f>
        <v>58.21</v>
      </c>
      <c r="G4" s="310">
        <f>ROUND(AVERAGE(D4:D6),2)</f>
        <v>56.71</v>
      </c>
    </row>
    <row r="5" spans="1:13" x14ac:dyDescent="0.15">
      <c r="A5" s="296"/>
      <c r="B5" s="86">
        <v>43952</v>
      </c>
      <c r="C5" s="20">
        <v>2</v>
      </c>
      <c r="D5" s="23">
        <f>中指数据!AT40</f>
        <v>59.24</v>
      </c>
      <c r="E5" s="286"/>
      <c r="F5" s="310"/>
      <c r="G5" s="310"/>
    </row>
    <row r="6" spans="1:13" x14ac:dyDescent="0.15">
      <c r="A6" s="296"/>
      <c r="B6" s="86">
        <v>43983</v>
      </c>
      <c r="C6" s="20">
        <v>3</v>
      </c>
      <c r="D6" s="23">
        <f>中指数据!AP40</f>
        <v>54.18</v>
      </c>
      <c r="E6" s="286"/>
      <c r="F6" s="310"/>
      <c r="G6" s="310"/>
      <c r="H6" s="24"/>
      <c r="I6" s="25" t="s">
        <v>62</v>
      </c>
      <c r="J6" s="25" t="s">
        <v>63</v>
      </c>
      <c r="K6" s="26" t="s">
        <v>64</v>
      </c>
    </row>
    <row r="7" spans="1:13" x14ac:dyDescent="0.15">
      <c r="A7" s="289" t="s">
        <v>1987</v>
      </c>
      <c r="B7" s="86">
        <v>44013</v>
      </c>
      <c r="C7" s="20">
        <v>1</v>
      </c>
      <c r="D7" s="23">
        <f>中指数据!AL40</f>
        <v>57.92</v>
      </c>
      <c r="E7" s="286">
        <f>SUM(C9:C11)</f>
        <v>6</v>
      </c>
      <c r="F7" s="307">
        <f>AVERAGE(D7:D9)+M8</f>
        <v>60.129999999999995</v>
      </c>
      <c r="G7" s="310">
        <f t="shared" ref="G7" si="0">ROUND(AVERAGE(D7:D9),2)</f>
        <v>58.63</v>
      </c>
      <c r="H7" s="24" t="s">
        <v>65</v>
      </c>
      <c r="I7" s="27">
        <f>F17</f>
        <v>57.98</v>
      </c>
      <c r="J7" s="28"/>
      <c r="K7" s="299">
        <f>SUM(I7:I9)/3</f>
        <v>58.04</v>
      </c>
    </row>
    <row r="8" spans="1:13" x14ac:dyDescent="0.15">
      <c r="A8" s="289"/>
      <c r="B8" s="86">
        <v>44044</v>
      </c>
      <c r="C8" s="20">
        <v>1</v>
      </c>
      <c r="D8" s="23">
        <f>中指数据!AH40</f>
        <v>57.66</v>
      </c>
      <c r="E8" s="286"/>
      <c r="F8" s="307"/>
      <c r="G8" s="310"/>
      <c r="H8" s="24" t="s">
        <v>66</v>
      </c>
      <c r="I8" s="27">
        <f>F34</f>
        <v>59.07</v>
      </c>
      <c r="J8" s="28"/>
      <c r="K8" s="299"/>
      <c r="L8" s="47" t="s">
        <v>149</v>
      </c>
      <c r="M8" s="48">
        <v>1.5</v>
      </c>
    </row>
    <row r="9" spans="1:13" x14ac:dyDescent="0.15">
      <c r="A9" s="289"/>
      <c r="B9" s="86">
        <v>44075</v>
      </c>
      <c r="C9" s="20">
        <v>1</v>
      </c>
      <c r="D9" s="23">
        <f>中指数据!AD40</f>
        <v>60.31</v>
      </c>
      <c r="E9" s="286"/>
      <c r="F9" s="307"/>
      <c r="G9" s="310"/>
      <c r="H9" s="29" t="s">
        <v>67</v>
      </c>
      <c r="I9" s="30">
        <f>F51</f>
        <v>57.07</v>
      </c>
      <c r="J9" s="28"/>
      <c r="K9" s="299"/>
    </row>
    <row r="10" spans="1:13" x14ac:dyDescent="0.15">
      <c r="A10" s="289" t="s">
        <v>1988</v>
      </c>
      <c r="B10" s="86">
        <v>44105</v>
      </c>
      <c r="C10" s="20">
        <v>2</v>
      </c>
      <c r="D10" s="23">
        <f>中指数据!Z40</f>
        <v>57.19</v>
      </c>
      <c r="E10" s="286">
        <v>4</v>
      </c>
      <c r="F10" s="307">
        <f>AVERAGE(D10:D12)+M8</f>
        <v>57.533333333333331</v>
      </c>
      <c r="G10" s="310">
        <f t="shared" ref="G10" si="1">ROUND(AVERAGE(D10:D12),2)</f>
        <v>56.03</v>
      </c>
    </row>
    <row r="11" spans="1:13" x14ac:dyDescent="0.15">
      <c r="A11" s="289"/>
      <c r="B11" s="86">
        <v>44136</v>
      </c>
      <c r="C11" s="20">
        <v>3</v>
      </c>
      <c r="D11" s="23">
        <f>中指数据!V40</f>
        <v>54.51</v>
      </c>
      <c r="E11" s="286"/>
      <c r="F11" s="307"/>
      <c r="G11" s="310"/>
    </row>
    <row r="12" spans="1:13" x14ac:dyDescent="0.15">
      <c r="A12" s="289"/>
      <c r="B12" s="86">
        <v>44166</v>
      </c>
      <c r="C12" s="20">
        <v>2</v>
      </c>
      <c r="D12" s="23">
        <f>中指数据!R40</f>
        <v>56.4</v>
      </c>
      <c r="E12" s="286"/>
      <c r="F12" s="307"/>
      <c r="G12" s="310"/>
    </row>
    <row r="13" spans="1:13" x14ac:dyDescent="0.15">
      <c r="A13" s="289" t="s">
        <v>150</v>
      </c>
      <c r="B13" s="86">
        <v>44197</v>
      </c>
      <c r="C13" s="20">
        <v>2</v>
      </c>
      <c r="D13" s="23">
        <f>中指数据!N40</f>
        <v>51.11</v>
      </c>
      <c r="E13" s="286">
        <v>2</v>
      </c>
      <c r="F13" s="307">
        <f>AVERAGE(D13:D15)+M8</f>
        <v>56.03</v>
      </c>
      <c r="G13" s="310">
        <f t="shared" ref="G13" si="2">ROUND(AVERAGE(D13:D15),2)</f>
        <v>54.53</v>
      </c>
    </row>
    <row r="14" spans="1:13" x14ac:dyDescent="0.15">
      <c r="A14" s="289"/>
      <c r="B14" s="86">
        <v>44228</v>
      </c>
      <c r="C14" s="20">
        <v>3</v>
      </c>
      <c r="D14" s="23">
        <f>中指数据!J40</f>
        <v>55.45</v>
      </c>
      <c r="E14" s="286"/>
      <c r="F14" s="307"/>
      <c r="G14" s="310"/>
    </row>
    <row r="15" spans="1:13" x14ac:dyDescent="0.15">
      <c r="A15" s="289"/>
      <c r="B15" s="86">
        <v>44256</v>
      </c>
      <c r="C15" s="69">
        <v>0</v>
      </c>
      <c r="D15" s="70">
        <f>中指数据!F40</f>
        <v>57.03</v>
      </c>
      <c r="E15" s="286"/>
      <c r="F15" s="307"/>
      <c r="G15" s="310"/>
    </row>
    <row r="16" spans="1:13" x14ac:dyDescent="0.15">
      <c r="A16" s="87" t="s">
        <v>1989</v>
      </c>
      <c r="B16" s="86">
        <v>44287</v>
      </c>
      <c r="C16" s="69"/>
      <c r="D16" s="71">
        <v>0</v>
      </c>
      <c r="E16" s="88"/>
      <c r="F16" s="115">
        <f>D16</f>
        <v>0</v>
      </c>
      <c r="G16" s="115"/>
    </row>
    <row r="17" spans="1:7" x14ac:dyDescent="0.15">
      <c r="A17" s="300" t="s">
        <v>68</v>
      </c>
      <c r="B17" s="301"/>
      <c r="C17" s="301"/>
      <c r="D17" s="301"/>
      <c r="E17" s="302"/>
      <c r="F17" s="116">
        <f>ROUND(AVERAGE(F4:F15),2)</f>
        <v>57.98</v>
      </c>
      <c r="G17" s="116">
        <f>ROUND(AVERAGE(G4:G15),2)</f>
        <v>56.48</v>
      </c>
    </row>
    <row r="19" spans="1:7" x14ac:dyDescent="0.15">
      <c r="B19" s="288" t="s">
        <v>69</v>
      </c>
      <c r="C19" s="288"/>
      <c r="D19" s="35"/>
      <c r="E19" s="32"/>
    </row>
    <row r="20" spans="1:7" ht="28.5" x14ac:dyDescent="0.15">
      <c r="A20" s="35" t="str">
        <f>A3</f>
        <v>时间</v>
      </c>
      <c r="B20" s="35" t="s">
        <v>70</v>
      </c>
      <c r="C20" s="35" t="s">
        <v>71</v>
      </c>
      <c r="D20" s="35" t="s">
        <v>72</v>
      </c>
      <c r="E20" s="35" t="str">
        <f>E3</f>
        <v>样本数量</v>
      </c>
      <c r="F20" s="117" t="str">
        <f>F3</f>
        <v>含物业费，不含取暖费</v>
      </c>
      <c r="G20" s="114" t="str">
        <f>G3</f>
        <v>不含物业费，不含取暖费</v>
      </c>
    </row>
    <row r="21" spans="1:7" x14ac:dyDescent="0.15">
      <c r="A21" s="289" t="s">
        <v>1986</v>
      </c>
      <c r="B21" s="86">
        <v>43922</v>
      </c>
      <c r="C21" s="69"/>
      <c r="D21" s="70" t="s">
        <v>1991</v>
      </c>
      <c r="E21" s="286">
        <f>SUM(C21:C22)</f>
        <v>0</v>
      </c>
      <c r="F21" s="307">
        <f>ROUND(AVERAGE(D21:D23),2)+M8</f>
        <v>50.06</v>
      </c>
      <c r="G21" s="307">
        <f>ROUND(AVERAGE(D21:D23),2)</f>
        <v>48.56</v>
      </c>
    </row>
    <row r="22" spans="1:7" x14ac:dyDescent="0.15">
      <c r="A22" s="289"/>
      <c r="B22" s="86">
        <v>43952</v>
      </c>
      <c r="C22" s="69"/>
      <c r="D22" s="70">
        <f>城研数据!E2</f>
        <v>43.522167217325403</v>
      </c>
      <c r="E22" s="286"/>
      <c r="F22" s="307"/>
      <c r="G22" s="307"/>
    </row>
    <row r="23" spans="1:7" x14ac:dyDescent="0.15">
      <c r="A23" s="289"/>
      <c r="B23" s="86">
        <v>43983</v>
      </c>
      <c r="C23" s="69"/>
      <c r="D23" s="70">
        <f>城研数据!E3</f>
        <v>53.605829522646403</v>
      </c>
      <c r="E23" s="286"/>
      <c r="F23" s="307"/>
      <c r="G23" s="307"/>
    </row>
    <row r="24" spans="1:7" x14ac:dyDescent="0.15">
      <c r="A24" s="289" t="s">
        <v>1987</v>
      </c>
      <c r="B24" s="86">
        <v>44013</v>
      </c>
      <c r="C24" s="69"/>
      <c r="D24" s="70" t="s">
        <v>1991</v>
      </c>
      <c r="E24" s="286">
        <f>SUM(C26:C28)</f>
        <v>0</v>
      </c>
      <c r="F24" s="307">
        <f>ROUND(AVERAGE(D24:D26),2)+M8</f>
        <v>63.1</v>
      </c>
      <c r="G24" s="307">
        <f t="shared" ref="G24" si="3">ROUND(AVERAGE(D24:D26),2)</f>
        <v>61.6</v>
      </c>
    </row>
    <row r="25" spans="1:7" x14ac:dyDescent="0.15">
      <c r="A25" s="289"/>
      <c r="B25" s="86">
        <v>44044</v>
      </c>
      <c r="C25" s="69"/>
      <c r="D25" s="70">
        <f>城研数据!E4</f>
        <v>56.609744377117003</v>
      </c>
      <c r="E25" s="286"/>
      <c r="F25" s="307"/>
      <c r="G25" s="307"/>
    </row>
    <row r="26" spans="1:7" x14ac:dyDescent="0.15">
      <c r="A26" s="289"/>
      <c r="B26" s="86">
        <v>44075</v>
      </c>
      <c r="C26" s="69"/>
      <c r="D26" s="70">
        <f>城研数据!E5</f>
        <v>66.594442012169694</v>
      </c>
      <c r="E26" s="286"/>
      <c r="F26" s="307"/>
      <c r="G26" s="307"/>
    </row>
    <row r="27" spans="1:7" x14ac:dyDescent="0.15">
      <c r="A27" s="289" t="s">
        <v>1988</v>
      </c>
      <c r="B27" s="86">
        <v>44105</v>
      </c>
      <c r="C27" s="69"/>
      <c r="D27" s="70">
        <f>城研数据!E6</f>
        <v>57.9958612225237</v>
      </c>
      <c r="E27" s="286">
        <f>SUM(C29:C31)</f>
        <v>0</v>
      </c>
      <c r="F27" s="307">
        <f>ROUND(AVERAGE(D27:D29),2)+M8</f>
        <v>60.61</v>
      </c>
      <c r="G27" s="307">
        <f t="shared" ref="G27" si="4">ROUND(AVERAGE(D27:D29),2)</f>
        <v>59.11</v>
      </c>
    </row>
    <row r="28" spans="1:7" x14ac:dyDescent="0.15">
      <c r="A28" s="289"/>
      <c r="B28" s="86">
        <v>44136</v>
      </c>
      <c r="C28" s="69"/>
      <c r="D28" s="70">
        <f>城研数据!E7</f>
        <v>60.135790494665301</v>
      </c>
      <c r="E28" s="286"/>
      <c r="F28" s="307"/>
      <c r="G28" s="307"/>
    </row>
    <row r="29" spans="1:7" x14ac:dyDescent="0.15">
      <c r="A29" s="289"/>
      <c r="B29" s="86">
        <v>44166</v>
      </c>
      <c r="C29" s="69"/>
      <c r="D29" s="70">
        <f>城研数据!E8</f>
        <v>59.194639160376198</v>
      </c>
      <c r="E29" s="286"/>
      <c r="F29" s="307"/>
      <c r="G29" s="307"/>
    </row>
    <row r="30" spans="1:7" x14ac:dyDescent="0.15">
      <c r="A30" s="289" t="s">
        <v>150</v>
      </c>
      <c r="B30" s="86">
        <v>44197</v>
      </c>
      <c r="C30" s="69"/>
      <c r="D30" s="70">
        <f>城研数据!E9</f>
        <v>59.406607091768898</v>
      </c>
      <c r="E30" s="286"/>
      <c r="F30" s="307">
        <f>ROUND(AVERAGE(D30:D32),2)+M8</f>
        <v>58.47</v>
      </c>
      <c r="G30" s="307">
        <f t="shared" ref="G30" si="5">ROUND(AVERAGE(D30:D32),2)</f>
        <v>56.97</v>
      </c>
    </row>
    <row r="31" spans="1:7" x14ac:dyDescent="0.15">
      <c r="A31" s="289"/>
      <c r="B31" s="86">
        <v>44228</v>
      </c>
      <c r="C31" s="69"/>
      <c r="D31" s="70">
        <f>城研数据!E10</f>
        <v>57.542129058775103</v>
      </c>
      <c r="E31" s="286"/>
      <c r="F31" s="307"/>
      <c r="G31" s="307"/>
    </row>
    <row r="32" spans="1:7" x14ac:dyDescent="0.15">
      <c r="A32" s="289"/>
      <c r="B32" s="86">
        <v>44256</v>
      </c>
      <c r="C32" s="69"/>
      <c r="D32" s="70">
        <f>城研数据!E11</f>
        <v>53.949777661522297</v>
      </c>
      <c r="E32" s="286"/>
      <c r="F32" s="307"/>
      <c r="G32" s="307"/>
    </row>
    <row r="33" spans="1:9" x14ac:dyDescent="0.15">
      <c r="A33" s="90" t="s">
        <v>1989</v>
      </c>
      <c r="B33" s="86">
        <v>44287</v>
      </c>
      <c r="C33" s="69"/>
      <c r="D33" s="70">
        <f>城研数据!E12</f>
        <v>61.594178262943501</v>
      </c>
      <c r="E33" s="70">
        <f>SUM(C33:C33)</f>
        <v>0</v>
      </c>
      <c r="F33" s="118">
        <f>D33+M8</f>
        <v>63.094178262943501</v>
      </c>
      <c r="G33" s="118">
        <f>ROUND(D33,2)</f>
        <v>61.59</v>
      </c>
    </row>
    <row r="34" spans="1:9" x14ac:dyDescent="0.15">
      <c r="A34" s="292" t="s">
        <v>62</v>
      </c>
      <c r="B34" s="293"/>
      <c r="C34" s="293"/>
      <c r="D34" s="293"/>
      <c r="E34" s="294"/>
      <c r="F34" s="116">
        <f>ROUND(AVERAGE(F21:F33),2)</f>
        <v>59.07</v>
      </c>
      <c r="G34" s="116">
        <f>ROUND(AVERAGE(G21:G33),2)</f>
        <v>57.57</v>
      </c>
    </row>
    <row r="36" spans="1:9" x14ac:dyDescent="0.15">
      <c r="B36" s="288" t="s">
        <v>73</v>
      </c>
      <c r="C36" s="288"/>
      <c r="D36" s="35"/>
      <c r="E36" s="32"/>
    </row>
    <row r="37" spans="1:9" ht="28.5" x14ac:dyDescent="0.15">
      <c r="A37" s="35" t="str">
        <f>A3</f>
        <v>时间</v>
      </c>
      <c r="B37" s="35" t="s">
        <v>70</v>
      </c>
      <c r="C37" s="35" t="s">
        <v>71</v>
      </c>
      <c r="D37" s="35" t="s">
        <v>72</v>
      </c>
      <c r="E37" s="35" t="str">
        <f>E3</f>
        <v>样本数量</v>
      </c>
      <c r="F37" s="117" t="str">
        <f>F3</f>
        <v>含物业费，不含取暖费</v>
      </c>
      <c r="G37" s="114" t="s">
        <v>2004</v>
      </c>
    </row>
    <row r="38" spans="1:9" x14ac:dyDescent="0.15">
      <c r="A38" s="295" t="s">
        <v>1986</v>
      </c>
      <c r="B38" s="86">
        <v>43922</v>
      </c>
      <c r="C38" s="35" t="s">
        <v>1992</v>
      </c>
      <c r="D38" s="36" t="s">
        <v>1992</v>
      </c>
      <c r="E38" s="286">
        <f>SUM(C38:C40)</f>
        <v>6</v>
      </c>
      <c r="F38" s="308">
        <f>ROUND(AVERAGE(D39:D40),2)</f>
        <v>59.65</v>
      </c>
      <c r="G38" s="308">
        <f>F38+I47</f>
        <v>62.15</v>
      </c>
    </row>
    <row r="39" spans="1:9" x14ac:dyDescent="0.15">
      <c r="A39" s="296"/>
      <c r="B39" s="86">
        <v>43952</v>
      </c>
      <c r="C39" s="74">
        <v>2</v>
      </c>
      <c r="D39" s="78">
        <f>E102-I47</f>
        <v>55.91</v>
      </c>
      <c r="E39" s="286"/>
      <c r="F39" s="309"/>
      <c r="G39" s="309"/>
    </row>
    <row r="40" spans="1:9" x14ac:dyDescent="0.15">
      <c r="A40" s="296"/>
      <c r="B40" s="86">
        <v>43983</v>
      </c>
      <c r="C40" s="74">
        <v>4</v>
      </c>
      <c r="D40" s="78">
        <f>E98-I47</f>
        <v>63.39</v>
      </c>
      <c r="E40" s="286"/>
      <c r="F40" s="309"/>
      <c r="G40" s="309"/>
    </row>
    <row r="41" spans="1:9" x14ac:dyDescent="0.15">
      <c r="A41" s="295" t="s">
        <v>1987</v>
      </c>
      <c r="B41" s="86">
        <v>44013</v>
      </c>
      <c r="C41" s="74">
        <v>2</v>
      </c>
      <c r="D41" s="78">
        <f>E96-I47</f>
        <v>60.9</v>
      </c>
      <c r="E41" s="286">
        <f>SUM(C41:C43)</f>
        <v>10</v>
      </c>
      <c r="F41" s="308">
        <f>ROUND(AVERAGE(D41:D43),2)</f>
        <v>56.24</v>
      </c>
      <c r="G41" s="308">
        <f>F41+I47</f>
        <v>58.74</v>
      </c>
    </row>
    <row r="42" spans="1:9" x14ac:dyDescent="0.15">
      <c r="A42" s="296"/>
      <c r="B42" s="86">
        <v>44044</v>
      </c>
      <c r="C42" s="74">
        <v>5</v>
      </c>
      <c r="D42" s="78">
        <f>E91-I47</f>
        <v>48.44</v>
      </c>
      <c r="E42" s="286"/>
      <c r="F42" s="309"/>
      <c r="G42" s="309"/>
    </row>
    <row r="43" spans="1:9" x14ac:dyDescent="0.15">
      <c r="A43" s="296"/>
      <c r="B43" s="86">
        <v>44075</v>
      </c>
      <c r="C43" s="74">
        <v>3</v>
      </c>
      <c r="D43" s="78">
        <f>E88-I47</f>
        <v>59.39</v>
      </c>
      <c r="E43" s="286"/>
      <c r="F43" s="309"/>
      <c r="G43" s="309"/>
    </row>
    <row r="44" spans="1:9" x14ac:dyDescent="0.15">
      <c r="A44" s="295" t="s">
        <v>1988</v>
      </c>
      <c r="B44" s="86">
        <v>44105</v>
      </c>
      <c r="C44" s="74">
        <v>1</v>
      </c>
      <c r="D44" s="78">
        <f>E87-I47</f>
        <v>62.08</v>
      </c>
      <c r="E44" s="286">
        <f>SUM(C44:C46)</f>
        <v>2</v>
      </c>
      <c r="F44" s="309">
        <f>ROUND((D44+D46)/2,2)</f>
        <v>57.95</v>
      </c>
      <c r="G44" s="309">
        <f>F44+I47</f>
        <v>60.45</v>
      </c>
    </row>
    <row r="45" spans="1:9" x14ac:dyDescent="0.15">
      <c r="A45" s="296"/>
      <c r="B45" s="86">
        <v>44136</v>
      </c>
      <c r="C45" s="74">
        <v>0</v>
      </c>
      <c r="D45" s="78">
        <f>0</f>
        <v>0</v>
      </c>
      <c r="E45" s="286"/>
      <c r="F45" s="309"/>
      <c r="G45" s="309"/>
    </row>
    <row r="46" spans="1:9" x14ac:dyDescent="0.15">
      <c r="A46" s="296"/>
      <c r="B46" s="86">
        <v>44166</v>
      </c>
      <c r="C46" s="74">
        <v>1</v>
      </c>
      <c r="D46" s="78">
        <f>E86-I47</f>
        <v>53.81</v>
      </c>
      <c r="E46" s="286"/>
      <c r="F46" s="309"/>
      <c r="G46" s="309"/>
      <c r="I46" s="16">
        <v>30</v>
      </c>
    </row>
    <row r="47" spans="1:9" x14ac:dyDescent="0.15">
      <c r="A47" s="296" t="s">
        <v>150</v>
      </c>
      <c r="B47" s="86">
        <v>44197</v>
      </c>
      <c r="C47" s="74">
        <v>3</v>
      </c>
      <c r="D47" s="78">
        <f>E83-I47</f>
        <v>54.2</v>
      </c>
      <c r="E47" s="286">
        <f>SUM(C47:C49)</f>
        <v>7</v>
      </c>
      <c r="F47" s="309">
        <f>ROUND(AVERAGE(D47:D49),2)</f>
        <v>54.44</v>
      </c>
      <c r="G47" s="309">
        <f>F47+I47</f>
        <v>56.94</v>
      </c>
      <c r="I47" s="16">
        <f>I46/12</f>
        <v>2.5</v>
      </c>
    </row>
    <row r="48" spans="1:9" x14ac:dyDescent="0.15">
      <c r="A48" s="296"/>
      <c r="B48" s="86">
        <v>44228</v>
      </c>
      <c r="C48" s="74">
        <v>2</v>
      </c>
      <c r="D48" s="78">
        <f>E81-I47</f>
        <v>52.03</v>
      </c>
      <c r="E48" s="286"/>
      <c r="F48" s="309"/>
      <c r="G48" s="309"/>
    </row>
    <row r="49" spans="1:7" x14ac:dyDescent="0.15">
      <c r="A49" s="296"/>
      <c r="B49" s="86">
        <v>44256</v>
      </c>
      <c r="C49" s="74">
        <v>2</v>
      </c>
      <c r="D49" s="78">
        <f>E79-I47</f>
        <v>57.08</v>
      </c>
      <c r="E49" s="286"/>
      <c r="F49" s="309"/>
      <c r="G49" s="309"/>
    </row>
    <row r="50" spans="1:7" x14ac:dyDescent="0.15">
      <c r="A50" s="87" t="s">
        <v>1989</v>
      </c>
      <c r="B50" s="86">
        <v>44287</v>
      </c>
      <c r="C50" s="49">
        <v>0</v>
      </c>
      <c r="D50" s="50">
        <v>0</v>
      </c>
      <c r="E50" s="88">
        <f>C50</f>
        <v>0</v>
      </c>
      <c r="F50" s="115">
        <f>D50</f>
        <v>0</v>
      </c>
      <c r="G50" s="115"/>
    </row>
    <row r="51" spans="1:7" x14ac:dyDescent="0.15">
      <c r="A51" s="292" t="s">
        <v>62</v>
      </c>
      <c r="B51" s="293"/>
      <c r="C51" s="293"/>
      <c r="D51" s="293"/>
      <c r="E51" s="294"/>
      <c r="F51" s="116">
        <f>ROUND(AVERAGE(F38:F48),2)</f>
        <v>57.07</v>
      </c>
      <c r="G51" s="116">
        <f>ROUND(AVERAGE(G38:G48),2)</f>
        <v>59.57</v>
      </c>
    </row>
    <row r="54" spans="1:7" ht="27" hidden="1" x14ac:dyDescent="0.15">
      <c r="A54" s="33" t="s">
        <v>74</v>
      </c>
      <c r="B54" s="35" t="s">
        <v>70</v>
      </c>
      <c r="C54" s="35" t="s">
        <v>71</v>
      </c>
      <c r="D54" s="35" t="s">
        <v>75</v>
      </c>
      <c r="E54" s="33" t="s">
        <v>76</v>
      </c>
      <c r="F54" s="113" t="s">
        <v>77</v>
      </c>
      <c r="G54" s="114"/>
    </row>
    <row r="55" spans="1:7" hidden="1" x14ac:dyDescent="0.2">
      <c r="A55" s="35" t="str">
        <f>A38</f>
        <v>2020年二季度</v>
      </c>
      <c r="B55" s="21">
        <v>43617</v>
      </c>
      <c r="C55" s="35">
        <v>3</v>
      </c>
      <c r="D55" s="22">
        <v>91.57</v>
      </c>
      <c r="E55" s="23">
        <f>E4</f>
        <v>2</v>
      </c>
      <c r="F55" s="117">
        <f>F4</f>
        <v>58.21</v>
      </c>
      <c r="G55" s="119"/>
    </row>
    <row r="56" spans="1:7" hidden="1" x14ac:dyDescent="0.2">
      <c r="A56" s="35">
        <f>A40</f>
        <v>0</v>
      </c>
      <c r="B56" s="21"/>
      <c r="C56" s="35"/>
      <c r="D56" s="22"/>
      <c r="E56" s="23">
        <f>E6</f>
        <v>0</v>
      </c>
      <c r="F56" s="116">
        <f>F6</f>
        <v>0</v>
      </c>
      <c r="G56" s="120"/>
    </row>
    <row r="57" spans="1:7" hidden="1" x14ac:dyDescent="0.2">
      <c r="A57" s="35">
        <f>A43</f>
        <v>0</v>
      </c>
      <c r="B57" s="21"/>
      <c r="C57" s="35"/>
      <c r="D57" s="22"/>
      <c r="E57" s="23">
        <f>E7</f>
        <v>6</v>
      </c>
      <c r="F57" s="116">
        <f>F7</f>
        <v>60.129999999999995</v>
      </c>
      <c r="G57" s="120"/>
    </row>
    <row r="58" spans="1:7" hidden="1" x14ac:dyDescent="0.2">
      <c r="A58" s="35">
        <f>A46</f>
        <v>0</v>
      </c>
      <c r="B58" s="21">
        <v>43891</v>
      </c>
      <c r="C58" s="35">
        <v>2</v>
      </c>
      <c r="D58" s="22">
        <v>92.31</v>
      </c>
      <c r="E58" s="23">
        <f>E10</f>
        <v>4</v>
      </c>
      <c r="F58" s="116">
        <f>F10</f>
        <v>57.533333333333331</v>
      </c>
      <c r="G58" s="120"/>
    </row>
    <row r="59" spans="1:7" hidden="1" x14ac:dyDescent="0.2">
      <c r="A59" s="35">
        <f>A49</f>
        <v>0</v>
      </c>
      <c r="B59" s="21"/>
      <c r="C59" s="35"/>
      <c r="D59" s="22"/>
      <c r="E59" s="23">
        <f>E13</f>
        <v>2</v>
      </c>
      <c r="F59" s="116">
        <f>F13</f>
        <v>56.03</v>
      </c>
      <c r="G59" s="120"/>
    </row>
    <row r="60" spans="1:7" hidden="1" x14ac:dyDescent="0.15">
      <c r="A60" s="288" t="s">
        <v>62</v>
      </c>
      <c r="B60" s="288"/>
      <c r="C60" s="288"/>
      <c r="D60" s="288"/>
      <c r="E60" s="288"/>
      <c r="F60" s="116">
        <f>ROUND(AVERAGE(F55:F59),2)</f>
        <v>46.38</v>
      </c>
      <c r="G60" s="120"/>
    </row>
    <row r="61" spans="1:7" hidden="1" x14ac:dyDescent="0.15"/>
    <row r="62" spans="1:7" ht="27" hidden="1" x14ac:dyDescent="0.15">
      <c r="A62" s="33" t="s">
        <v>74</v>
      </c>
      <c r="B62" s="35" t="s">
        <v>70</v>
      </c>
      <c r="C62" s="35" t="s">
        <v>71</v>
      </c>
      <c r="D62" s="35" t="s">
        <v>75</v>
      </c>
      <c r="E62" s="33" t="s">
        <v>76</v>
      </c>
      <c r="F62" s="113" t="s">
        <v>77</v>
      </c>
      <c r="G62" s="114"/>
    </row>
    <row r="63" spans="1:7" hidden="1" x14ac:dyDescent="0.2">
      <c r="A63" s="35" t="s">
        <v>78</v>
      </c>
      <c r="B63" s="21">
        <v>43617</v>
      </c>
      <c r="C63" s="35">
        <v>3</v>
      </c>
      <c r="D63" s="22">
        <v>91.57</v>
      </c>
      <c r="E63" s="23">
        <f>E21</f>
        <v>0</v>
      </c>
      <c r="F63" s="116">
        <f>F21</f>
        <v>50.06</v>
      </c>
      <c r="G63" s="120"/>
    </row>
    <row r="64" spans="1:7" hidden="1" x14ac:dyDescent="0.2">
      <c r="A64" s="35" t="s">
        <v>79</v>
      </c>
      <c r="B64" s="21"/>
      <c r="C64" s="35"/>
      <c r="D64" s="22"/>
      <c r="E64" s="23">
        <f>E22</f>
        <v>0</v>
      </c>
      <c r="F64" s="116">
        <f>F22</f>
        <v>0</v>
      </c>
      <c r="G64" s="120"/>
    </row>
    <row r="65" spans="1:9" hidden="1" x14ac:dyDescent="0.2">
      <c r="A65" s="35" t="s">
        <v>80</v>
      </c>
      <c r="B65" s="21"/>
      <c r="C65" s="35"/>
      <c r="D65" s="22"/>
      <c r="E65" s="23">
        <f>E25</f>
        <v>0</v>
      </c>
      <c r="F65" s="116">
        <f>F23</f>
        <v>0</v>
      </c>
      <c r="G65" s="120"/>
    </row>
    <row r="66" spans="1:9" hidden="1" x14ac:dyDescent="0.2">
      <c r="A66" s="35" t="s">
        <v>81</v>
      </c>
      <c r="B66" s="21">
        <v>43891</v>
      </c>
      <c r="C66" s="35">
        <v>2</v>
      </c>
      <c r="D66" s="22">
        <v>92.31</v>
      </c>
      <c r="E66" s="23">
        <f>E28</f>
        <v>0</v>
      </c>
      <c r="F66" s="116">
        <f>F24</f>
        <v>63.1</v>
      </c>
      <c r="G66" s="120"/>
    </row>
    <row r="67" spans="1:9" hidden="1" x14ac:dyDescent="0.2">
      <c r="A67" s="35" t="s">
        <v>82</v>
      </c>
      <c r="B67" s="21"/>
      <c r="C67" s="35"/>
      <c r="D67" s="22"/>
      <c r="E67" s="23">
        <f>E31</f>
        <v>0</v>
      </c>
      <c r="F67" s="116">
        <f>F27</f>
        <v>60.61</v>
      </c>
      <c r="G67" s="120"/>
    </row>
    <row r="68" spans="1:9" hidden="1" x14ac:dyDescent="0.15">
      <c r="A68" s="288" t="s">
        <v>62</v>
      </c>
      <c r="B68" s="288"/>
      <c r="C68" s="288"/>
      <c r="D68" s="288"/>
      <c r="E68" s="288"/>
      <c r="F68" s="116">
        <f>ROUND(AVERAGE(F63:F66),2)</f>
        <v>28.29</v>
      </c>
      <c r="G68" s="120"/>
    </row>
    <row r="69" spans="1:9" hidden="1" x14ac:dyDescent="0.15"/>
    <row r="70" spans="1:9" ht="27" hidden="1" x14ac:dyDescent="0.15">
      <c r="A70" s="33" t="s">
        <v>74</v>
      </c>
      <c r="B70" s="35" t="s">
        <v>70</v>
      </c>
      <c r="C70" s="35" t="s">
        <v>71</v>
      </c>
      <c r="D70" s="35" t="s">
        <v>75</v>
      </c>
      <c r="E70" s="33" t="s">
        <v>76</v>
      </c>
      <c r="F70" s="113" t="s">
        <v>77</v>
      </c>
      <c r="G70" s="114"/>
    </row>
    <row r="71" spans="1:9" hidden="1" x14ac:dyDescent="0.2">
      <c r="A71" s="35" t="s">
        <v>78</v>
      </c>
      <c r="B71" s="21">
        <v>43617</v>
      </c>
      <c r="C71" s="35">
        <v>3</v>
      </c>
      <c r="D71" s="22">
        <v>91.57</v>
      </c>
      <c r="E71" s="23">
        <f>E38</f>
        <v>6</v>
      </c>
      <c r="F71" s="116">
        <f>F38</f>
        <v>59.65</v>
      </c>
      <c r="G71" s="120"/>
    </row>
    <row r="72" spans="1:9" hidden="1" x14ac:dyDescent="0.2">
      <c r="A72" s="35" t="s">
        <v>79</v>
      </c>
      <c r="B72" s="21"/>
      <c r="C72" s="35"/>
      <c r="D72" s="22"/>
      <c r="E72" s="23">
        <f>E39</f>
        <v>0</v>
      </c>
      <c r="F72" s="116">
        <f>F39</f>
        <v>0</v>
      </c>
      <c r="G72" s="120"/>
    </row>
    <row r="73" spans="1:9" hidden="1" x14ac:dyDescent="0.2">
      <c r="A73" s="35" t="s">
        <v>80</v>
      </c>
      <c r="B73" s="21"/>
      <c r="C73" s="35"/>
      <c r="D73" s="22"/>
      <c r="E73" s="23">
        <f>E42</f>
        <v>0</v>
      </c>
      <c r="F73" s="116">
        <f>F42</f>
        <v>0</v>
      </c>
      <c r="G73" s="120"/>
    </row>
    <row r="74" spans="1:9" hidden="1" x14ac:dyDescent="0.2">
      <c r="A74" s="35" t="s">
        <v>81</v>
      </c>
      <c r="B74" s="21">
        <v>43891</v>
      </c>
      <c r="C74" s="35">
        <v>2</v>
      </c>
      <c r="D74" s="22">
        <v>92.31</v>
      </c>
      <c r="E74" s="23">
        <f>E45</f>
        <v>0</v>
      </c>
      <c r="F74" s="116">
        <f>F45</f>
        <v>0</v>
      </c>
      <c r="G74" s="120"/>
    </row>
    <row r="75" spans="1:9" hidden="1" x14ac:dyDescent="0.2">
      <c r="A75" s="35" t="s">
        <v>82</v>
      </c>
      <c r="B75" s="21"/>
      <c r="C75" s="35"/>
      <c r="D75" s="22"/>
      <c r="E75" s="23">
        <f>E48</f>
        <v>0</v>
      </c>
      <c r="F75" s="116">
        <f>F48</f>
        <v>0</v>
      </c>
      <c r="G75" s="120"/>
    </row>
    <row r="76" spans="1:9" hidden="1" x14ac:dyDescent="0.15">
      <c r="A76" s="288" t="s">
        <v>62</v>
      </c>
      <c r="B76" s="288"/>
      <c r="C76" s="288"/>
      <c r="D76" s="288"/>
      <c r="E76" s="288"/>
      <c r="F76" s="116">
        <f>ROUND(AVERAGE(F71:F75),2)</f>
        <v>11.93</v>
      </c>
      <c r="G76" s="120"/>
    </row>
    <row r="78" spans="1:9" x14ac:dyDescent="0.15">
      <c r="A78" s="33" t="s">
        <v>101</v>
      </c>
      <c r="B78" s="33" t="s">
        <v>102</v>
      </c>
      <c r="C78" s="33" t="s">
        <v>103</v>
      </c>
      <c r="D78" s="33" t="s">
        <v>104</v>
      </c>
      <c r="E78" s="34" t="s">
        <v>147</v>
      </c>
      <c r="F78" s="121" t="s">
        <v>2008</v>
      </c>
      <c r="G78" s="121" t="s">
        <v>2009</v>
      </c>
      <c r="H78" s="47" t="s">
        <v>2010</v>
      </c>
      <c r="I78" s="47" t="s">
        <v>2011</v>
      </c>
    </row>
    <row r="79" spans="1:9" x14ac:dyDescent="0.15">
      <c r="A79" s="40">
        <v>44285</v>
      </c>
      <c r="B79" s="35">
        <v>97</v>
      </c>
      <c r="C79" s="35">
        <v>5800</v>
      </c>
      <c r="D79" s="35">
        <f>C79/B79</f>
        <v>59.793814432989691</v>
      </c>
      <c r="E79" s="311">
        <f>ROUND(AVERAGE(D79:D80),2)</f>
        <v>59.58</v>
      </c>
      <c r="F79" s="121" t="s">
        <v>2018</v>
      </c>
      <c r="G79" s="121" t="s">
        <v>2017</v>
      </c>
      <c r="H79" s="47" t="s">
        <v>2047</v>
      </c>
      <c r="I79" s="47" t="s">
        <v>2033</v>
      </c>
    </row>
    <row r="80" spans="1:9" x14ac:dyDescent="0.15">
      <c r="A80" s="40">
        <v>44266</v>
      </c>
      <c r="B80" s="35">
        <v>96</v>
      </c>
      <c r="C80" s="35">
        <v>5700</v>
      </c>
      <c r="D80" s="35">
        <f t="shared" ref="D80:D104" si="6">C80/B80</f>
        <v>59.375</v>
      </c>
      <c r="E80" s="311"/>
      <c r="F80" s="121" t="s">
        <v>2018</v>
      </c>
      <c r="G80" s="121" t="s">
        <v>2017</v>
      </c>
      <c r="H80" s="47" t="s">
        <v>2041</v>
      </c>
      <c r="I80" s="47" t="s">
        <v>2033</v>
      </c>
    </row>
    <row r="81" spans="1:13" x14ac:dyDescent="0.15">
      <c r="A81" s="40">
        <v>44255</v>
      </c>
      <c r="B81" s="35">
        <v>113</v>
      </c>
      <c r="C81" s="35">
        <v>5800</v>
      </c>
      <c r="D81" s="35">
        <f t="shared" si="6"/>
        <v>51.327433628318587</v>
      </c>
      <c r="E81" s="311">
        <f>ROUND(AVERAGE(D81:D82),2)</f>
        <v>54.53</v>
      </c>
      <c r="F81" s="121" t="s">
        <v>2018</v>
      </c>
      <c r="G81" s="121" t="s">
        <v>2017</v>
      </c>
      <c r="H81" s="47" t="s">
        <v>2014</v>
      </c>
      <c r="I81" s="47" t="s">
        <v>2035</v>
      </c>
    </row>
    <row r="82" spans="1:13" x14ac:dyDescent="0.15">
      <c r="A82" s="40">
        <v>44245</v>
      </c>
      <c r="B82" s="35">
        <v>97</v>
      </c>
      <c r="C82" s="35">
        <v>5600</v>
      </c>
      <c r="D82" s="35">
        <f t="shared" si="6"/>
        <v>57.731958762886599</v>
      </c>
      <c r="E82" s="311"/>
      <c r="F82" s="121" t="s">
        <v>2018</v>
      </c>
      <c r="G82" s="121" t="s">
        <v>2017</v>
      </c>
      <c r="H82" s="47" t="s">
        <v>2014</v>
      </c>
      <c r="I82" s="47" t="s">
        <v>2046</v>
      </c>
    </row>
    <row r="83" spans="1:13" x14ac:dyDescent="0.15">
      <c r="A83" s="40">
        <v>44218</v>
      </c>
      <c r="B83" s="35">
        <v>97</v>
      </c>
      <c r="C83" s="35">
        <v>5300</v>
      </c>
      <c r="D83" s="35">
        <f t="shared" si="6"/>
        <v>54.639175257731956</v>
      </c>
      <c r="E83" s="311">
        <f>ROUND(AVERAGE(D83:D85),2)</f>
        <v>56.7</v>
      </c>
      <c r="F83" s="121" t="s">
        <v>2018</v>
      </c>
      <c r="G83" s="121" t="s">
        <v>2017</v>
      </c>
      <c r="H83" s="47" t="s">
        <v>2014</v>
      </c>
      <c r="I83" s="47" t="s">
        <v>2029</v>
      </c>
    </row>
    <row r="84" spans="1:13" x14ac:dyDescent="0.15">
      <c r="A84" s="40">
        <v>44213</v>
      </c>
      <c r="B84" s="35">
        <v>97</v>
      </c>
      <c r="C84" s="35">
        <v>5500</v>
      </c>
      <c r="D84" s="35">
        <f t="shared" si="6"/>
        <v>56.701030927835049</v>
      </c>
      <c r="E84" s="311"/>
      <c r="F84" s="121" t="s">
        <v>2018</v>
      </c>
      <c r="G84" s="121" t="s">
        <v>2017</v>
      </c>
      <c r="H84" s="47" t="s">
        <v>2014</v>
      </c>
      <c r="I84" s="47" t="s">
        <v>2044</v>
      </c>
    </row>
    <row r="85" spans="1:13" x14ac:dyDescent="0.15">
      <c r="A85" s="40">
        <v>44200</v>
      </c>
      <c r="B85" s="35">
        <v>97</v>
      </c>
      <c r="C85" s="35">
        <v>5700</v>
      </c>
      <c r="D85" s="35">
        <f t="shared" si="6"/>
        <v>58.762886597938142</v>
      </c>
      <c r="E85" s="311"/>
      <c r="F85" s="121" t="s">
        <v>2018</v>
      </c>
      <c r="G85" s="121" t="s">
        <v>2017</v>
      </c>
      <c r="H85" s="47" t="s">
        <v>2041</v>
      </c>
      <c r="I85" s="47" t="s">
        <v>2037</v>
      </c>
    </row>
    <row r="86" spans="1:13" x14ac:dyDescent="0.15">
      <c r="A86" s="40">
        <v>44185</v>
      </c>
      <c r="B86" s="35">
        <v>103</v>
      </c>
      <c r="C86" s="35">
        <v>5800</v>
      </c>
      <c r="D86" s="35">
        <f t="shared" si="6"/>
        <v>56.310679611650485</v>
      </c>
      <c r="E86" s="104">
        <f>ROUND(AVERAGE(D86),2)</f>
        <v>56.31</v>
      </c>
      <c r="F86" s="121" t="s">
        <v>2018</v>
      </c>
      <c r="G86" s="121" t="s">
        <v>2017</v>
      </c>
      <c r="H86" s="47" t="s">
        <v>2014</v>
      </c>
      <c r="I86" s="47" t="s">
        <v>2035</v>
      </c>
    </row>
    <row r="87" spans="1:13" x14ac:dyDescent="0.15">
      <c r="A87" s="40">
        <v>44124</v>
      </c>
      <c r="B87" s="35">
        <v>96</v>
      </c>
      <c r="C87" s="35">
        <v>6200</v>
      </c>
      <c r="D87" s="35">
        <f t="shared" si="6"/>
        <v>64.583333333333329</v>
      </c>
      <c r="E87" s="104">
        <f>ROUND(AVERAGE(D87),2)</f>
        <v>64.58</v>
      </c>
      <c r="F87" s="121" t="s">
        <v>2018</v>
      </c>
      <c r="G87" s="121" t="s">
        <v>2017</v>
      </c>
      <c r="H87" s="47" t="s">
        <v>2041</v>
      </c>
      <c r="I87" s="47" t="s">
        <v>2033</v>
      </c>
    </row>
    <row r="88" spans="1:13" x14ac:dyDescent="0.15">
      <c r="A88" s="40">
        <v>44082</v>
      </c>
      <c r="B88" s="35">
        <v>97</v>
      </c>
      <c r="C88" s="35">
        <v>6300</v>
      </c>
      <c r="D88" s="35">
        <f t="shared" si="6"/>
        <v>64.948453608247419</v>
      </c>
      <c r="E88" s="285">
        <f>ROUND((D88+D90)/2,2)</f>
        <v>61.89</v>
      </c>
      <c r="F88" s="121" t="s">
        <v>2018</v>
      </c>
      <c r="G88" s="121" t="s">
        <v>2017</v>
      </c>
      <c r="H88" s="47" t="s">
        <v>2014</v>
      </c>
      <c r="I88" s="47" t="s">
        <v>2029</v>
      </c>
    </row>
    <row r="89" spans="1:13" s="108" customFormat="1" hidden="1" x14ac:dyDescent="0.15">
      <c r="A89" s="110">
        <v>44081</v>
      </c>
      <c r="B89" s="111">
        <v>140</v>
      </c>
      <c r="C89" s="111">
        <v>9000</v>
      </c>
      <c r="D89" s="111">
        <f t="shared" si="6"/>
        <v>64.285714285714292</v>
      </c>
      <c r="E89" s="285"/>
      <c r="F89" s="122" t="s">
        <v>2021</v>
      </c>
      <c r="G89" s="122" t="s">
        <v>2017</v>
      </c>
      <c r="H89" s="107" t="s">
        <v>2042</v>
      </c>
      <c r="I89" s="107" t="s">
        <v>2040</v>
      </c>
      <c r="M89" s="109"/>
    </row>
    <row r="90" spans="1:13" x14ac:dyDescent="0.15">
      <c r="A90" s="40">
        <v>44076</v>
      </c>
      <c r="B90" s="35">
        <v>102</v>
      </c>
      <c r="C90" s="35">
        <v>6000</v>
      </c>
      <c r="D90" s="35">
        <f t="shared" si="6"/>
        <v>58.823529411764703</v>
      </c>
      <c r="E90" s="285"/>
      <c r="F90" s="121" t="s">
        <v>2018</v>
      </c>
      <c r="G90" s="121" t="s">
        <v>2017</v>
      </c>
      <c r="H90" s="47" t="s">
        <v>2014</v>
      </c>
      <c r="I90" s="47" t="s">
        <v>2029</v>
      </c>
    </row>
    <row r="91" spans="1:13" s="108" customFormat="1" hidden="1" x14ac:dyDescent="0.15">
      <c r="A91" s="110">
        <v>44062</v>
      </c>
      <c r="B91" s="111">
        <v>143</v>
      </c>
      <c r="C91" s="111">
        <v>6900</v>
      </c>
      <c r="D91" s="111">
        <f t="shared" si="6"/>
        <v>48.251748251748253</v>
      </c>
      <c r="E91" s="285">
        <f>ROUND(AVERAGE(D92:D95),2)</f>
        <v>50.94</v>
      </c>
      <c r="F91" s="122" t="s">
        <v>2021</v>
      </c>
      <c r="G91" s="122" t="s">
        <v>2017</v>
      </c>
      <c r="H91" s="107" t="s">
        <v>2014</v>
      </c>
      <c r="I91" s="107" t="s">
        <v>2040</v>
      </c>
      <c r="M91" s="109"/>
    </row>
    <row r="92" spans="1:13" x14ac:dyDescent="0.15">
      <c r="A92" s="40">
        <v>44059</v>
      </c>
      <c r="B92" s="35">
        <v>97</v>
      </c>
      <c r="C92" s="35">
        <v>6200</v>
      </c>
      <c r="D92" s="35">
        <f t="shared" si="6"/>
        <v>63.917525773195877</v>
      </c>
      <c r="E92" s="285"/>
      <c r="F92" s="121" t="s">
        <v>2018</v>
      </c>
      <c r="G92" s="121" t="s">
        <v>2017</v>
      </c>
      <c r="H92" s="47" t="s">
        <v>2014</v>
      </c>
      <c r="I92" s="47" t="s">
        <v>2035</v>
      </c>
    </row>
    <row r="93" spans="1:13" x14ac:dyDescent="0.15">
      <c r="A93" s="40">
        <v>44056</v>
      </c>
      <c r="B93" s="35">
        <v>129</v>
      </c>
      <c r="C93" s="35">
        <v>6000</v>
      </c>
      <c r="D93" s="35">
        <f t="shared" si="6"/>
        <v>46.511627906976742</v>
      </c>
      <c r="E93" s="285"/>
      <c r="F93" s="121" t="s">
        <v>2021</v>
      </c>
      <c r="G93" s="121" t="s">
        <v>2017</v>
      </c>
      <c r="H93" s="47" t="s">
        <v>2014</v>
      </c>
      <c r="I93" s="47" t="s">
        <v>2029</v>
      </c>
    </row>
    <row r="94" spans="1:13" x14ac:dyDescent="0.15">
      <c r="A94" s="40">
        <v>44051</v>
      </c>
      <c r="B94" s="35">
        <v>113</v>
      </c>
      <c r="C94" s="35">
        <v>5200</v>
      </c>
      <c r="D94" s="35">
        <f t="shared" si="6"/>
        <v>46.017699115044245</v>
      </c>
      <c r="E94" s="285"/>
      <c r="F94" s="121" t="s">
        <v>2018</v>
      </c>
      <c r="G94" s="121" t="s">
        <v>2017</v>
      </c>
      <c r="H94" s="47" t="s">
        <v>2043</v>
      </c>
      <c r="I94" s="47" t="s">
        <v>2038</v>
      </c>
    </row>
    <row r="95" spans="1:13" x14ac:dyDescent="0.15">
      <c r="A95" s="40">
        <v>44049</v>
      </c>
      <c r="B95" s="35">
        <v>112</v>
      </c>
      <c r="C95" s="35">
        <v>5300</v>
      </c>
      <c r="D95" s="35">
        <f t="shared" si="6"/>
        <v>47.321428571428569</v>
      </c>
      <c r="E95" s="285"/>
      <c r="F95" s="121" t="s">
        <v>2039</v>
      </c>
      <c r="G95" s="121" t="s">
        <v>2017</v>
      </c>
      <c r="H95" s="47" t="s">
        <v>2014</v>
      </c>
      <c r="I95" s="47" t="s">
        <v>2035</v>
      </c>
    </row>
    <row r="96" spans="1:13" x14ac:dyDescent="0.15">
      <c r="A96" s="40">
        <v>44031</v>
      </c>
      <c r="B96" s="35">
        <v>97</v>
      </c>
      <c r="C96" s="35">
        <v>6000</v>
      </c>
      <c r="D96" s="35">
        <f t="shared" si="6"/>
        <v>61.855670103092784</v>
      </c>
      <c r="E96" s="285">
        <f>ROUND(AVERAGE(D96:D97),2)</f>
        <v>63.4</v>
      </c>
      <c r="F96" s="121" t="s">
        <v>2018</v>
      </c>
      <c r="G96" s="121" t="s">
        <v>2017</v>
      </c>
      <c r="H96" s="47" t="s">
        <v>2014</v>
      </c>
      <c r="I96" s="47" t="s">
        <v>2037</v>
      </c>
    </row>
    <row r="97" spans="1:13" x14ac:dyDescent="0.15">
      <c r="A97" s="40">
        <v>44031</v>
      </c>
      <c r="B97" s="35">
        <v>97</v>
      </c>
      <c r="C97" s="35">
        <v>6300</v>
      </c>
      <c r="D97" s="35">
        <f t="shared" si="6"/>
        <v>64.948453608247419</v>
      </c>
      <c r="E97" s="285"/>
      <c r="F97" s="121" t="s">
        <v>2018</v>
      </c>
      <c r="G97" s="121" t="s">
        <v>2017</v>
      </c>
      <c r="H97" s="47" t="s">
        <v>2014</v>
      </c>
      <c r="I97" s="47" t="s">
        <v>2036</v>
      </c>
    </row>
    <row r="98" spans="1:13" x14ac:dyDescent="0.15">
      <c r="A98" s="40">
        <v>44000</v>
      </c>
      <c r="B98" s="35">
        <v>98</v>
      </c>
      <c r="C98" s="35">
        <v>6500</v>
      </c>
      <c r="D98" s="35">
        <f t="shared" si="6"/>
        <v>66.326530612244895</v>
      </c>
      <c r="E98" s="285">
        <f>ROUND(AVERAGE(D98:D100),2)</f>
        <v>65.89</v>
      </c>
      <c r="F98" s="121" t="s">
        <v>2018</v>
      </c>
      <c r="G98" s="121" t="s">
        <v>2017</v>
      </c>
      <c r="H98" s="47" t="s">
        <v>2014</v>
      </c>
      <c r="I98" s="47" t="s">
        <v>2035</v>
      </c>
    </row>
    <row r="99" spans="1:13" x14ac:dyDescent="0.15">
      <c r="A99" s="72">
        <v>43996</v>
      </c>
      <c r="B99" s="71">
        <v>89</v>
      </c>
      <c r="C99" s="71">
        <v>6000</v>
      </c>
      <c r="D99" s="71">
        <f t="shared" si="6"/>
        <v>67.415730337078656</v>
      </c>
      <c r="E99" s="285"/>
      <c r="F99" s="121" t="s">
        <v>2018</v>
      </c>
      <c r="G99" s="121" t="s">
        <v>2017</v>
      </c>
      <c r="H99" s="47" t="s">
        <v>2014</v>
      </c>
      <c r="I99" s="47" t="s">
        <v>2034</v>
      </c>
    </row>
    <row r="100" spans="1:13" x14ac:dyDescent="0.15">
      <c r="A100" s="72">
        <v>43992</v>
      </c>
      <c r="B100" s="71">
        <v>97</v>
      </c>
      <c r="C100" s="71">
        <v>6200</v>
      </c>
      <c r="D100" s="71">
        <f t="shared" si="6"/>
        <v>63.917525773195877</v>
      </c>
      <c r="E100" s="285"/>
      <c r="F100" s="121" t="s">
        <v>2018</v>
      </c>
      <c r="G100" s="121" t="s">
        <v>2017</v>
      </c>
      <c r="H100" s="47" t="s">
        <v>2014</v>
      </c>
      <c r="I100" s="47" t="s">
        <v>2033</v>
      </c>
    </row>
    <row r="101" spans="1:13" s="108" customFormat="1" hidden="1" x14ac:dyDescent="0.15">
      <c r="A101" s="105">
        <v>43983</v>
      </c>
      <c r="B101" s="106">
        <v>219</v>
      </c>
      <c r="C101" s="106">
        <v>11000</v>
      </c>
      <c r="D101" s="106">
        <f t="shared" si="6"/>
        <v>50.228310502283108</v>
      </c>
      <c r="E101" s="285"/>
      <c r="F101" s="122" t="s">
        <v>2031</v>
      </c>
      <c r="G101" s="122" t="s">
        <v>2017</v>
      </c>
      <c r="H101" s="107" t="s">
        <v>2014</v>
      </c>
      <c r="I101" s="107" t="s">
        <v>2032</v>
      </c>
      <c r="M101" s="109"/>
    </row>
    <row r="102" spans="1:13" s="108" customFormat="1" hidden="1" x14ac:dyDescent="0.15">
      <c r="A102" s="105">
        <v>43967</v>
      </c>
      <c r="B102" s="106">
        <v>143</v>
      </c>
      <c r="C102" s="106">
        <v>8300</v>
      </c>
      <c r="D102" s="106">
        <f t="shared" si="6"/>
        <v>58.04195804195804</v>
      </c>
      <c r="E102" s="285">
        <f>ROUND(AVERAGE(D103),2)</f>
        <v>58.41</v>
      </c>
      <c r="F102" s="122" t="s">
        <v>2021</v>
      </c>
      <c r="G102" s="122" t="s">
        <v>2017</v>
      </c>
      <c r="H102" s="107" t="s">
        <v>2014</v>
      </c>
      <c r="I102" s="107" t="s">
        <v>2030</v>
      </c>
      <c r="M102" s="109"/>
    </row>
    <row r="103" spans="1:13" x14ac:dyDescent="0.15">
      <c r="A103" s="72">
        <v>43956</v>
      </c>
      <c r="B103" s="71">
        <v>113</v>
      </c>
      <c r="C103" s="71">
        <v>6600</v>
      </c>
      <c r="D103" s="71">
        <f t="shared" si="6"/>
        <v>58.407079646017699</v>
      </c>
      <c r="E103" s="285"/>
      <c r="F103" s="121" t="s">
        <v>2021</v>
      </c>
      <c r="G103" s="121" t="s">
        <v>2017</v>
      </c>
      <c r="H103" s="47" t="s">
        <v>2014</v>
      </c>
      <c r="I103" s="47" t="s">
        <v>2029</v>
      </c>
    </row>
    <row r="104" spans="1:13" x14ac:dyDescent="0.15">
      <c r="A104" s="91">
        <v>43837</v>
      </c>
      <c r="B104" s="15">
        <v>101</v>
      </c>
      <c r="C104" s="15">
        <v>5400</v>
      </c>
      <c r="D104" s="15">
        <f t="shared" si="6"/>
        <v>53.465346534653463</v>
      </c>
      <c r="F104" s="121"/>
      <c r="G104" s="121"/>
      <c r="H104" s="47"/>
    </row>
    <row r="105" spans="1:13" x14ac:dyDescent="0.15">
      <c r="F105" s="121"/>
      <c r="G105" s="121"/>
      <c r="H105" s="47"/>
    </row>
    <row r="106" spans="1:13" x14ac:dyDescent="0.15">
      <c r="F106" s="121"/>
      <c r="G106" s="121"/>
      <c r="H106" s="47"/>
    </row>
  </sheetData>
  <mergeCells count="66">
    <mergeCell ref="G44:G46"/>
    <mergeCell ref="G47:G49"/>
    <mergeCell ref="G24:G26"/>
    <mergeCell ref="G27:G29"/>
    <mergeCell ref="G30:G32"/>
    <mergeCell ref="G38:G40"/>
    <mergeCell ref="G41:G43"/>
    <mergeCell ref="G4:G6"/>
    <mergeCell ref="G7:G9"/>
    <mergeCell ref="G10:G12"/>
    <mergeCell ref="G13:G15"/>
    <mergeCell ref="G21:G23"/>
    <mergeCell ref="E102:E103"/>
    <mergeCell ref="E79:E80"/>
    <mergeCell ref="E81:E82"/>
    <mergeCell ref="E83:E85"/>
    <mergeCell ref="E96:E97"/>
    <mergeCell ref="E98:E101"/>
    <mergeCell ref="E88:E90"/>
    <mergeCell ref="E91:E95"/>
    <mergeCell ref="A51:E51"/>
    <mergeCell ref="A60:E60"/>
    <mergeCell ref="A68:E68"/>
    <mergeCell ref="A76:E76"/>
    <mergeCell ref="K7:K9"/>
    <mergeCell ref="A17:E17"/>
    <mergeCell ref="B19:C19"/>
    <mergeCell ref="F47:F49"/>
    <mergeCell ref="A47:A49"/>
    <mergeCell ref="E27:E29"/>
    <mergeCell ref="E41:E43"/>
    <mergeCell ref="E44:E46"/>
    <mergeCell ref="E47:E49"/>
    <mergeCell ref="A30:A32"/>
    <mergeCell ref="F27:F29"/>
    <mergeCell ref="E30:E32"/>
    <mergeCell ref="C2:D2"/>
    <mergeCell ref="A4:A6"/>
    <mergeCell ref="A7:A9"/>
    <mergeCell ref="F41:F43"/>
    <mergeCell ref="F44:F46"/>
    <mergeCell ref="A34:E34"/>
    <mergeCell ref="B36:C36"/>
    <mergeCell ref="A10:A12"/>
    <mergeCell ref="A13:A15"/>
    <mergeCell ref="A21:A23"/>
    <mergeCell ref="A24:A26"/>
    <mergeCell ref="A27:A29"/>
    <mergeCell ref="A38:A40"/>
    <mergeCell ref="A41:A43"/>
    <mergeCell ref="A44:A46"/>
    <mergeCell ref="E13:E15"/>
    <mergeCell ref="F30:F32"/>
    <mergeCell ref="E38:E40"/>
    <mergeCell ref="F38:F40"/>
    <mergeCell ref="E4:E6"/>
    <mergeCell ref="F4:F6"/>
    <mergeCell ref="E21:E23"/>
    <mergeCell ref="F21:F23"/>
    <mergeCell ref="E24:E26"/>
    <mergeCell ref="F24:F26"/>
    <mergeCell ref="F13:F15"/>
    <mergeCell ref="E10:E12"/>
    <mergeCell ref="F10:F12"/>
    <mergeCell ref="E7:E9"/>
    <mergeCell ref="F7:F9"/>
  </mergeCells>
  <phoneticPr fontId="1"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3"/>
  <sheetViews>
    <sheetView workbookViewId="0">
      <selection activeCell="M15" sqref="M15:M26"/>
    </sheetView>
  </sheetViews>
  <sheetFormatPr defaultColWidth="9" defaultRowHeight="14.25" x14ac:dyDescent="0.15"/>
  <cols>
    <col min="1" max="1" width="22.125" style="15" customWidth="1"/>
    <col min="2" max="2" width="13.625" style="15" customWidth="1"/>
    <col min="3" max="3" width="12.375" style="15" customWidth="1"/>
    <col min="4" max="4" width="31.5" style="15" customWidth="1"/>
    <col min="5" max="5" width="14" style="15" customWidth="1"/>
    <col min="6" max="7" width="13.875" style="15" customWidth="1"/>
    <col min="8" max="9" width="13.875" style="16" customWidth="1"/>
    <col min="10" max="10" width="5.25" style="16" bestFit="1" customWidth="1"/>
    <col min="11" max="16384" width="9" style="16"/>
  </cols>
  <sheetData>
    <row r="1" spans="1:13" x14ac:dyDescent="0.15">
      <c r="B1" s="15" t="s">
        <v>58</v>
      </c>
      <c r="F1" s="15">
        <v>12</v>
      </c>
    </row>
    <row r="2" spans="1:13" x14ac:dyDescent="0.15">
      <c r="B2" s="17" t="s">
        <v>59</v>
      </c>
      <c r="C2" s="290" t="str">
        <f>中指数据!C42</f>
        <v>泰河园三里</v>
      </c>
      <c r="D2" s="291"/>
      <c r="E2" s="18"/>
    </row>
    <row r="3" spans="1:13" x14ac:dyDescent="0.15">
      <c r="A3" s="35" t="str">
        <f>[2]富润家园数据!A4</f>
        <v>时间</v>
      </c>
      <c r="B3" s="20" t="s">
        <v>60</v>
      </c>
      <c r="C3" s="20" t="s">
        <v>61</v>
      </c>
      <c r="D3" s="20" t="str">
        <f>[2]富润家园数据!D4</f>
        <v>估价机构样本小区数据</v>
      </c>
      <c r="E3" s="20" t="str">
        <f>[2]富润家园数据!E4</f>
        <v>样本数量</v>
      </c>
      <c r="F3" s="33" t="s">
        <v>2002</v>
      </c>
      <c r="G3" s="101" t="s">
        <v>2006</v>
      </c>
    </row>
    <row r="4" spans="1:13" x14ac:dyDescent="0.15">
      <c r="A4" s="295" t="s">
        <v>1986</v>
      </c>
      <c r="B4" s="86">
        <v>43922</v>
      </c>
      <c r="C4" s="20"/>
      <c r="D4" s="23" t="s">
        <v>1993</v>
      </c>
      <c r="E4" s="286">
        <v>2</v>
      </c>
      <c r="F4" s="289">
        <f>ROUND(AVERAGE(D4:D6),2)+M8</f>
        <v>51.449999999999996</v>
      </c>
      <c r="G4" s="287">
        <f>ROUND(AVERAGE(D4:D6),2)</f>
        <v>50.9</v>
      </c>
    </row>
    <row r="5" spans="1:13" x14ac:dyDescent="0.15">
      <c r="A5" s="296"/>
      <c r="B5" s="86">
        <v>43952</v>
      </c>
      <c r="C5" s="20"/>
      <c r="D5" s="23">
        <f>中指数据!AT42</f>
        <v>51.23</v>
      </c>
      <c r="E5" s="286"/>
      <c r="F5" s="289"/>
      <c r="G5" s="287"/>
    </row>
    <row r="6" spans="1:13" x14ac:dyDescent="0.15">
      <c r="A6" s="296"/>
      <c r="B6" s="86">
        <v>43983</v>
      </c>
      <c r="C6" s="20"/>
      <c r="D6" s="23">
        <f>中指数据!AP42</f>
        <v>50.57</v>
      </c>
      <c r="E6" s="286"/>
      <c r="F6" s="289"/>
      <c r="G6" s="287"/>
      <c r="H6" s="24"/>
      <c r="I6" s="25" t="s">
        <v>62</v>
      </c>
      <c r="J6" s="25" t="s">
        <v>63</v>
      </c>
      <c r="K6" s="26" t="s">
        <v>64</v>
      </c>
    </row>
    <row r="7" spans="1:13" x14ac:dyDescent="0.15">
      <c r="A7" s="295" t="s">
        <v>1987</v>
      </c>
      <c r="B7" s="86">
        <v>44013</v>
      </c>
      <c r="C7" s="20"/>
      <c r="D7" s="23">
        <f>中指数据!AL42</f>
        <v>45.23</v>
      </c>
      <c r="E7" s="286">
        <v>5</v>
      </c>
      <c r="F7" s="287">
        <f>AVERAGE(D7:D9)+M8</f>
        <v>46.643333333333331</v>
      </c>
      <c r="G7" s="287">
        <f t="shared" ref="G7" si="0">ROUND(AVERAGE(D7:D9),2)</f>
        <v>46.09</v>
      </c>
      <c r="H7" s="24" t="s">
        <v>65</v>
      </c>
      <c r="I7" s="27">
        <f>F17</f>
        <v>48.53</v>
      </c>
      <c r="J7" s="28"/>
      <c r="K7" s="299">
        <f>SUM(I7:I9)/3</f>
        <v>46.606666666666662</v>
      </c>
    </row>
    <row r="8" spans="1:13" x14ac:dyDescent="0.15">
      <c r="A8" s="296"/>
      <c r="B8" s="86">
        <v>44044</v>
      </c>
      <c r="C8" s="20"/>
      <c r="D8" s="23">
        <f>中指数据!AH42</f>
        <v>46.63</v>
      </c>
      <c r="E8" s="286"/>
      <c r="F8" s="287"/>
      <c r="G8" s="287"/>
      <c r="H8" s="24" t="s">
        <v>66</v>
      </c>
      <c r="I8" s="27">
        <f>F34</f>
        <v>46.74</v>
      </c>
      <c r="J8" s="28"/>
      <c r="K8" s="299"/>
      <c r="L8" s="47" t="s">
        <v>149</v>
      </c>
      <c r="M8" s="48">
        <v>0.55000000000000004</v>
      </c>
    </row>
    <row r="9" spans="1:13" x14ac:dyDescent="0.15">
      <c r="A9" s="296"/>
      <c r="B9" s="86">
        <v>44075</v>
      </c>
      <c r="C9" s="20"/>
      <c r="D9" s="23">
        <f>中指数据!AD42</f>
        <v>46.42</v>
      </c>
      <c r="E9" s="286"/>
      <c r="F9" s="287"/>
      <c r="G9" s="287"/>
      <c r="H9" s="29" t="s">
        <v>67</v>
      </c>
      <c r="I9" s="30">
        <f>F51</f>
        <v>44.55</v>
      </c>
      <c r="J9" s="28"/>
      <c r="K9" s="299"/>
    </row>
    <row r="10" spans="1:13" x14ac:dyDescent="0.15">
      <c r="A10" s="295" t="s">
        <v>1988</v>
      </c>
      <c r="B10" s="86">
        <v>44105</v>
      </c>
      <c r="C10" s="20"/>
      <c r="D10" s="23">
        <f>中指数据!Z42</f>
        <v>49.64</v>
      </c>
      <c r="E10" s="286">
        <v>2</v>
      </c>
      <c r="F10" s="287">
        <f>AVERAGE(D10:D12)+M8</f>
        <v>49.699999999999996</v>
      </c>
      <c r="G10" s="287">
        <f t="shared" ref="G10" si="1">ROUND(AVERAGE(D10:D12),2)</f>
        <v>49.15</v>
      </c>
    </row>
    <row r="11" spans="1:13" x14ac:dyDescent="0.15">
      <c r="A11" s="296"/>
      <c r="B11" s="86">
        <v>44136</v>
      </c>
      <c r="C11" s="20"/>
      <c r="D11" s="23">
        <f>中指数据!V42</f>
        <v>48.75</v>
      </c>
      <c r="E11" s="286"/>
      <c r="F11" s="287"/>
      <c r="G11" s="287"/>
    </row>
    <row r="12" spans="1:13" x14ac:dyDescent="0.15">
      <c r="A12" s="296"/>
      <c r="B12" s="86">
        <v>44166</v>
      </c>
      <c r="C12" s="20"/>
      <c r="D12" s="23">
        <f>中指数据!R42</f>
        <v>49.06</v>
      </c>
      <c r="E12" s="286"/>
      <c r="F12" s="287"/>
      <c r="G12" s="287"/>
    </row>
    <row r="13" spans="1:13" x14ac:dyDescent="0.15">
      <c r="A13" s="296" t="s">
        <v>150</v>
      </c>
      <c r="B13" s="86">
        <v>44197</v>
      </c>
      <c r="C13" s="20"/>
      <c r="D13" s="23">
        <f>中指数据!N42</f>
        <v>45.01</v>
      </c>
      <c r="E13" s="286">
        <v>4</v>
      </c>
      <c r="F13" s="287">
        <f>AVERAGE(D13:D15)+M8</f>
        <v>46.343333333333327</v>
      </c>
      <c r="G13" s="287">
        <f>ROUND(AVERAGE(D13:D15),2)</f>
        <v>45.79</v>
      </c>
    </row>
    <row r="14" spans="1:13" x14ac:dyDescent="0.15">
      <c r="A14" s="296"/>
      <c r="B14" s="86">
        <v>44228</v>
      </c>
      <c r="C14" s="20"/>
      <c r="D14" s="23">
        <f>中指数据!J42</f>
        <v>45.53</v>
      </c>
      <c r="E14" s="286"/>
      <c r="F14" s="287"/>
      <c r="G14" s="287"/>
    </row>
    <row r="15" spans="1:13" x14ac:dyDescent="0.15">
      <c r="A15" s="296"/>
      <c r="B15" s="86">
        <v>44256</v>
      </c>
      <c r="C15" s="20"/>
      <c r="D15" s="23">
        <f>中指数据!F42</f>
        <v>46.84</v>
      </c>
      <c r="E15" s="286"/>
      <c r="F15" s="287"/>
      <c r="G15" s="287"/>
    </row>
    <row r="16" spans="1:13" x14ac:dyDescent="0.15">
      <c r="A16" s="87" t="s">
        <v>1989</v>
      </c>
      <c r="B16" s="86">
        <v>44287</v>
      </c>
      <c r="C16" s="20"/>
      <c r="D16" s="23"/>
      <c r="E16" s="76"/>
      <c r="F16" s="79">
        <v>0</v>
      </c>
      <c r="G16" s="96"/>
    </row>
    <row r="17" spans="1:7" x14ac:dyDescent="0.15">
      <c r="A17" s="300" t="s">
        <v>68</v>
      </c>
      <c r="B17" s="301"/>
      <c r="C17" s="301"/>
      <c r="D17" s="301"/>
      <c r="E17" s="302"/>
      <c r="F17" s="78">
        <f>ROUND(AVERAGE(F4:F14),2)</f>
        <v>48.53</v>
      </c>
      <c r="G17" s="78">
        <f>ROUND(AVERAGE(G4:G14),2)</f>
        <v>47.98</v>
      </c>
    </row>
    <row r="19" spans="1:7" x14ac:dyDescent="0.15">
      <c r="B19" s="288" t="s">
        <v>69</v>
      </c>
      <c r="C19" s="288"/>
      <c r="D19" s="35"/>
      <c r="E19" s="32"/>
    </row>
    <row r="20" spans="1:7" x14ac:dyDescent="0.15">
      <c r="A20" s="35" t="str">
        <f>A3</f>
        <v>时间</v>
      </c>
      <c r="B20" s="35" t="s">
        <v>70</v>
      </c>
      <c r="C20" s="35" t="s">
        <v>71</v>
      </c>
      <c r="D20" s="35" t="s">
        <v>72</v>
      </c>
      <c r="E20" s="74" t="str">
        <f>E3</f>
        <v>样本数量</v>
      </c>
      <c r="F20" s="74" t="str">
        <f>F3</f>
        <v>含物业费，不含取暖费</v>
      </c>
      <c r="G20" s="101" t="s">
        <v>2006</v>
      </c>
    </row>
    <row r="21" spans="1:7" x14ac:dyDescent="0.15">
      <c r="A21" s="295" t="s">
        <v>1986</v>
      </c>
      <c r="B21" s="86">
        <v>43922</v>
      </c>
      <c r="C21" s="20"/>
      <c r="D21" s="23" t="s">
        <v>1990</v>
      </c>
      <c r="E21" s="286">
        <f>SUM(C21:C23)</f>
        <v>0</v>
      </c>
      <c r="F21" s="287">
        <f>ROUND(AVERAGE(D21:D23),2)+M8</f>
        <v>50.379999999999995</v>
      </c>
      <c r="G21" s="287">
        <f>AVERAGE(D21:D23)</f>
        <v>49.834955275400098</v>
      </c>
    </row>
    <row r="22" spans="1:7" x14ac:dyDescent="0.15">
      <c r="A22" s="296"/>
      <c r="B22" s="86">
        <v>43952</v>
      </c>
      <c r="C22" s="20"/>
      <c r="D22" s="23">
        <f>城研数据!E13</f>
        <v>52.092689060535299</v>
      </c>
      <c r="E22" s="286"/>
      <c r="F22" s="287"/>
      <c r="G22" s="287"/>
    </row>
    <row r="23" spans="1:7" x14ac:dyDescent="0.15">
      <c r="A23" s="296"/>
      <c r="B23" s="86">
        <v>43983</v>
      </c>
      <c r="C23" s="20"/>
      <c r="D23" s="23">
        <f>城研数据!E14</f>
        <v>47.577221490264897</v>
      </c>
      <c r="E23" s="286"/>
      <c r="F23" s="287"/>
      <c r="G23" s="287"/>
    </row>
    <row r="24" spans="1:7" x14ac:dyDescent="0.15">
      <c r="A24" s="295" t="s">
        <v>1987</v>
      </c>
      <c r="B24" s="86">
        <v>44013</v>
      </c>
      <c r="C24" s="20"/>
      <c r="D24" s="23" t="s">
        <v>1991</v>
      </c>
      <c r="E24" s="286">
        <f>SUM(C24:C26)</f>
        <v>0</v>
      </c>
      <c r="F24" s="287">
        <f>ROUND(AVERAGE(D24:D26)+M8,2)</f>
        <v>46.41</v>
      </c>
      <c r="G24" s="287">
        <f t="shared" ref="G24" si="2">AVERAGE(D24:D26)</f>
        <v>45.863130261609399</v>
      </c>
    </row>
    <row r="25" spans="1:7" x14ac:dyDescent="0.15">
      <c r="A25" s="296"/>
      <c r="B25" s="86">
        <v>44044</v>
      </c>
      <c r="C25" s="20"/>
      <c r="D25" s="23" t="s">
        <v>1991</v>
      </c>
      <c r="E25" s="286"/>
      <c r="F25" s="287"/>
      <c r="G25" s="287"/>
    </row>
    <row r="26" spans="1:7" x14ac:dyDescent="0.15">
      <c r="A26" s="296"/>
      <c r="B26" s="86">
        <v>44075</v>
      </c>
      <c r="C26" s="20"/>
      <c r="D26" s="23">
        <f>城研数据!E15</f>
        <v>45.863130261609399</v>
      </c>
      <c r="E26" s="286"/>
      <c r="F26" s="287"/>
      <c r="G26" s="287"/>
    </row>
    <row r="27" spans="1:7" x14ac:dyDescent="0.15">
      <c r="A27" s="295" t="s">
        <v>1988</v>
      </c>
      <c r="B27" s="86">
        <v>44105</v>
      </c>
      <c r="C27" s="20"/>
      <c r="D27" s="23">
        <f>城研数据!E16</f>
        <v>41.172985781990498</v>
      </c>
      <c r="E27" s="286">
        <f>SUM(C27:C29)</f>
        <v>0</v>
      </c>
      <c r="F27" s="287">
        <f>ROUND(AVERAGE(D27:D29)+M8,2)</f>
        <v>41.69</v>
      </c>
      <c r="G27" s="287">
        <f t="shared" ref="G27" si="3">AVERAGE(D27:D29)</f>
        <v>41.144831209774701</v>
      </c>
    </row>
    <row r="28" spans="1:7" x14ac:dyDescent="0.15">
      <c r="A28" s="296"/>
      <c r="B28" s="86">
        <v>44136</v>
      </c>
      <c r="C28" s="20"/>
      <c r="D28" s="23">
        <f>城研数据!E17</f>
        <v>40.7386409157739</v>
      </c>
      <c r="E28" s="286"/>
      <c r="F28" s="287"/>
      <c r="G28" s="287"/>
    </row>
    <row r="29" spans="1:7" x14ac:dyDescent="0.15">
      <c r="A29" s="296"/>
      <c r="B29" s="86">
        <v>44166</v>
      </c>
      <c r="C29" s="20"/>
      <c r="D29" s="23">
        <f>城研数据!E18</f>
        <v>41.522866931559697</v>
      </c>
      <c r="E29" s="286"/>
      <c r="F29" s="287"/>
      <c r="G29" s="287"/>
    </row>
    <row r="30" spans="1:7" x14ac:dyDescent="0.15">
      <c r="A30" s="296" t="s">
        <v>150</v>
      </c>
      <c r="B30" s="86">
        <v>44197</v>
      </c>
      <c r="C30" s="20"/>
      <c r="D30" s="23">
        <f>城研数据!E19</f>
        <v>57.832121612690003</v>
      </c>
      <c r="E30" s="286">
        <f>SUM(C30:C32)</f>
        <v>0</v>
      </c>
      <c r="F30" s="287">
        <f>ROUND(AVERAGE(D30:D32)+M8,2)</f>
        <v>49.7</v>
      </c>
      <c r="G30" s="287">
        <f t="shared" ref="G30" si="4">AVERAGE(D30:D32)</f>
        <v>49.154433967432567</v>
      </c>
    </row>
    <row r="31" spans="1:7" x14ac:dyDescent="0.15">
      <c r="A31" s="296"/>
      <c r="B31" s="86">
        <v>44228</v>
      </c>
      <c r="C31" s="20"/>
      <c r="D31" s="23">
        <f>城研数据!E20</f>
        <v>46.369728119508501</v>
      </c>
      <c r="E31" s="286"/>
      <c r="F31" s="287"/>
      <c r="G31" s="287"/>
    </row>
    <row r="32" spans="1:7" x14ac:dyDescent="0.15">
      <c r="A32" s="296"/>
      <c r="B32" s="86">
        <v>44256</v>
      </c>
      <c r="C32" s="20"/>
      <c r="D32" s="23">
        <f>城研数据!E21</f>
        <v>43.261452170099197</v>
      </c>
      <c r="E32" s="286"/>
      <c r="F32" s="287"/>
      <c r="G32" s="287"/>
    </row>
    <row r="33" spans="1:13" x14ac:dyDescent="0.15">
      <c r="A33" s="87" t="s">
        <v>1989</v>
      </c>
      <c r="B33" s="86">
        <v>44287</v>
      </c>
      <c r="C33" s="20"/>
      <c r="D33" s="23">
        <f>城研数据!E22</f>
        <v>44.957723241905498</v>
      </c>
      <c r="E33" s="75">
        <f>SUM(C33:C33)</f>
        <v>0</v>
      </c>
      <c r="F33" s="78">
        <f>D33+M8</f>
        <v>45.507723241905495</v>
      </c>
      <c r="G33" s="78">
        <f>ROUND(D33,2)</f>
        <v>44.96</v>
      </c>
    </row>
    <row r="34" spans="1:13" x14ac:dyDescent="0.15">
      <c r="A34" s="292" t="s">
        <v>62</v>
      </c>
      <c r="B34" s="293"/>
      <c r="C34" s="293"/>
      <c r="D34" s="293"/>
      <c r="E34" s="294"/>
      <c r="F34" s="78">
        <f>ROUND(AVERAGE(F21:F33),2)</f>
        <v>46.74</v>
      </c>
      <c r="G34" s="78">
        <f>ROUND(AVERAGE(G21:G33),2)</f>
        <v>46.19</v>
      </c>
    </row>
    <row r="36" spans="1:13" x14ac:dyDescent="0.15">
      <c r="B36" s="288" t="s">
        <v>73</v>
      </c>
      <c r="C36" s="288"/>
      <c r="D36" s="49"/>
      <c r="E36" s="32"/>
      <c r="M36" s="48"/>
    </row>
    <row r="37" spans="1:13" x14ac:dyDescent="0.15">
      <c r="A37" s="49" t="str">
        <f>A3</f>
        <v>时间</v>
      </c>
      <c r="B37" s="49" t="s">
        <v>70</v>
      </c>
      <c r="C37" s="49" t="s">
        <v>71</v>
      </c>
      <c r="D37" s="49" t="s">
        <v>72</v>
      </c>
      <c r="E37" s="74" t="str">
        <f>E3</f>
        <v>样本数量</v>
      </c>
      <c r="F37" s="74" t="str">
        <f>F3</f>
        <v>含物业费，不含取暖费</v>
      </c>
      <c r="G37" s="101" t="s">
        <v>2007</v>
      </c>
      <c r="M37" s="48"/>
    </row>
    <row r="38" spans="1:13" x14ac:dyDescent="0.15">
      <c r="A38" s="295" t="s">
        <v>1986</v>
      </c>
      <c r="B38" s="86">
        <v>43922</v>
      </c>
      <c r="C38" s="49" t="s">
        <v>1992</v>
      </c>
      <c r="D38" s="50" t="s">
        <v>1992</v>
      </c>
      <c r="E38" s="286">
        <f>SUM(C38:C40)</f>
        <v>3</v>
      </c>
      <c r="F38" s="303">
        <f>ROUND(AVERAGE(D38:D39),2)</f>
        <v>48.4</v>
      </c>
      <c r="G38" s="303">
        <f>F38+K45</f>
        <v>50.9</v>
      </c>
      <c r="M38" s="48"/>
    </row>
    <row r="39" spans="1:13" x14ac:dyDescent="0.15">
      <c r="A39" s="296"/>
      <c r="B39" s="86">
        <v>43952</v>
      </c>
      <c r="C39" s="74">
        <v>3</v>
      </c>
      <c r="D39" s="50">
        <f>E108-K45</f>
        <v>48.4</v>
      </c>
      <c r="E39" s="286"/>
      <c r="F39" s="304"/>
      <c r="G39" s="304"/>
      <c r="M39" s="48"/>
    </row>
    <row r="40" spans="1:13" x14ac:dyDescent="0.15">
      <c r="A40" s="296"/>
      <c r="B40" s="86">
        <v>43983</v>
      </c>
      <c r="C40" s="74">
        <v>0</v>
      </c>
      <c r="D40" s="50">
        <v>0</v>
      </c>
      <c r="E40" s="286"/>
      <c r="F40" s="305"/>
      <c r="G40" s="305"/>
      <c r="M40" s="48"/>
    </row>
    <row r="41" spans="1:13" x14ac:dyDescent="0.15">
      <c r="A41" s="295" t="s">
        <v>1987</v>
      </c>
      <c r="B41" s="86">
        <v>44013</v>
      </c>
      <c r="C41" s="74">
        <v>0</v>
      </c>
      <c r="D41" s="50">
        <v>0</v>
      </c>
      <c r="E41" s="286">
        <f>SUM(C41:C43)</f>
        <v>10</v>
      </c>
      <c r="F41" s="303">
        <f>ROUND((D42+D43)/2,2)</f>
        <v>44.78</v>
      </c>
      <c r="G41" s="303">
        <f>F41+K45</f>
        <v>47.28</v>
      </c>
      <c r="M41" s="48"/>
    </row>
    <row r="42" spans="1:13" x14ac:dyDescent="0.15">
      <c r="A42" s="296"/>
      <c r="B42" s="86">
        <v>44044</v>
      </c>
      <c r="C42" s="74">
        <v>6</v>
      </c>
      <c r="D42" s="50">
        <f>E102-K45</f>
        <v>47.39</v>
      </c>
      <c r="E42" s="286"/>
      <c r="F42" s="304"/>
      <c r="G42" s="304"/>
      <c r="M42" s="48"/>
    </row>
    <row r="43" spans="1:13" x14ac:dyDescent="0.15">
      <c r="A43" s="296"/>
      <c r="B43" s="86">
        <v>44075</v>
      </c>
      <c r="C43" s="74">
        <v>4</v>
      </c>
      <c r="D43" s="50">
        <f>E98-K45</f>
        <v>42.16</v>
      </c>
      <c r="E43" s="286"/>
      <c r="F43" s="305"/>
      <c r="G43" s="305"/>
      <c r="M43" s="48"/>
    </row>
    <row r="44" spans="1:13" x14ac:dyDescent="0.15">
      <c r="A44" s="295" t="s">
        <v>1988</v>
      </c>
      <c r="B44" s="86">
        <v>44105</v>
      </c>
      <c r="C44" s="74">
        <v>2</v>
      </c>
      <c r="D44" s="50">
        <f>E96-K45</f>
        <v>40.229999999999997</v>
      </c>
      <c r="E44" s="286">
        <f>SUM(C44:C46)</f>
        <v>7</v>
      </c>
      <c r="F44" s="303">
        <f>ROUND((D44+D45+D46)/3,2)</f>
        <v>42.34</v>
      </c>
      <c r="G44" s="303">
        <f>F44+K45</f>
        <v>44.84</v>
      </c>
      <c r="I44" s="47" t="s">
        <v>1999</v>
      </c>
      <c r="K44" s="16">
        <v>30</v>
      </c>
      <c r="L44" s="16" t="s">
        <v>2000</v>
      </c>
      <c r="M44" s="48"/>
    </row>
    <row r="45" spans="1:13" x14ac:dyDescent="0.15">
      <c r="A45" s="296"/>
      <c r="B45" s="86">
        <v>44136</v>
      </c>
      <c r="C45" s="74">
        <v>3</v>
      </c>
      <c r="D45" s="50">
        <f>E93-K45</f>
        <v>37.770000000000003</v>
      </c>
      <c r="E45" s="286"/>
      <c r="F45" s="304"/>
      <c r="G45" s="304"/>
      <c r="K45" s="16">
        <f>K44/12</f>
        <v>2.5</v>
      </c>
      <c r="M45" s="48"/>
    </row>
    <row r="46" spans="1:13" x14ac:dyDescent="0.15">
      <c r="A46" s="296"/>
      <c r="B46" s="86">
        <v>44166</v>
      </c>
      <c r="C46" s="74">
        <v>2</v>
      </c>
      <c r="D46" s="50">
        <f>E91-K45</f>
        <v>49.01</v>
      </c>
      <c r="E46" s="286"/>
      <c r="F46" s="305"/>
      <c r="G46" s="305"/>
      <c r="M46" s="48"/>
    </row>
    <row r="47" spans="1:13" x14ac:dyDescent="0.15">
      <c r="A47" s="296" t="s">
        <v>150</v>
      </c>
      <c r="B47" s="86">
        <v>44197</v>
      </c>
      <c r="C47" s="74">
        <v>2</v>
      </c>
      <c r="D47" s="50">
        <f>E89-K45</f>
        <v>44.67</v>
      </c>
      <c r="E47" s="286">
        <f>SUM(C47:C49)</f>
        <v>8</v>
      </c>
      <c r="F47" s="303">
        <f>ROUND(AVERAGE(D47:D49),2)</f>
        <v>46.15</v>
      </c>
      <c r="G47" s="303">
        <f>F47+K45</f>
        <v>48.65</v>
      </c>
      <c r="M47" s="48"/>
    </row>
    <row r="48" spans="1:13" x14ac:dyDescent="0.15">
      <c r="A48" s="296"/>
      <c r="B48" s="86">
        <v>44228</v>
      </c>
      <c r="C48" s="74">
        <v>2</v>
      </c>
      <c r="D48" s="50">
        <f>E87-K45</f>
        <v>51.41</v>
      </c>
      <c r="E48" s="286"/>
      <c r="F48" s="304"/>
      <c r="G48" s="304"/>
      <c r="M48" s="48"/>
    </row>
    <row r="49" spans="1:13" x14ac:dyDescent="0.15">
      <c r="A49" s="296"/>
      <c r="B49" s="86">
        <v>44256</v>
      </c>
      <c r="C49" s="74">
        <v>4</v>
      </c>
      <c r="D49" s="50">
        <f>E83-K45</f>
        <v>42.38</v>
      </c>
      <c r="E49" s="286"/>
      <c r="F49" s="305"/>
      <c r="G49" s="305"/>
      <c r="M49" s="48"/>
    </row>
    <row r="50" spans="1:13" x14ac:dyDescent="0.15">
      <c r="A50" s="87" t="s">
        <v>1989</v>
      </c>
      <c r="B50" s="86">
        <v>44287</v>
      </c>
      <c r="C50" s="74">
        <v>2</v>
      </c>
      <c r="D50" s="50">
        <f>E81-K45</f>
        <v>41.09</v>
      </c>
      <c r="E50" s="70">
        <f>C50</f>
        <v>2</v>
      </c>
      <c r="F50" s="89">
        <f>D50</f>
        <v>41.09</v>
      </c>
      <c r="G50" s="97">
        <f>F50+K45</f>
        <v>43.59</v>
      </c>
      <c r="M50" s="48"/>
    </row>
    <row r="51" spans="1:13" x14ac:dyDescent="0.15">
      <c r="A51" s="292" t="s">
        <v>62</v>
      </c>
      <c r="B51" s="293"/>
      <c r="C51" s="293"/>
      <c r="D51" s="293"/>
      <c r="E51" s="294"/>
      <c r="F51" s="78">
        <f>ROUND(AVERAGE(F38:F50),2)</f>
        <v>44.55</v>
      </c>
      <c r="G51" s="78">
        <f>ROUND(AVERAGE(G38:G50),2)</f>
        <v>47.05</v>
      </c>
      <c r="M51" s="48"/>
    </row>
    <row r="53" spans="1:13" ht="14.25" hidden="1" customHeight="1" x14ac:dyDescent="0.15">
      <c r="A53" s="33" t="s">
        <v>74</v>
      </c>
      <c r="B53" s="35" t="s">
        <v>70</v>
      </c>
      <c r="C53" s="35" t="s">
        <v>71</v>
      </c>
      <c r="D53" s="35" t="s">
        <v>75</v>
      </c>
      <c r="E53" s="33" t="s">
        <v>76</v>
      </c>
      <c r="F53" s="33" t="s">
        <v>77</v>
      </c>
      <c r="G53" s="101"/>
    </row>
    <row r="54" spans="1:13" ht="14.25" hidden="1" customHeight="1" x14ac:dyDescent="0.2">
      <c r="A54" s="35" t="str">
        <f>A38</f>
        <v>2020年二季度</v>
      </c>
      <c r="B54" s="21">
        <v>43617</v>
      </c>
      <c r="C54" s="35">
        <v>3</v>
      </c>
      <c r="D54" s="22">
        <v>91.57</v>
      </c>
      <c r="E54" s="23">
        <f>E4</f>
        <v>2</v>
      </c>
      <c r="F54" s="74">
        <f>F4</f>
        <v>51.449999999999996</v>
      </c>
      <c r="G54" s="32"/>
    </row>
    <row r="55" spans="1:13" ht="14.25" hidden="1" customHeight="1" x14ac:dyDescent="0.2">
      <c r="A55" s="35">
        <f>A40</f>
        <v>0</v>
      </c>
      <c r="B55" s="21"/>
      <c r="C55" s="35"/>
      <c r="D55" s="22"/>
      <c r="E55" s="23">
        <f>E6</f>
        <v>0</v>
      </c>
      <c r="F55" s="78">
        <f>F6</f>
        <v>0</v>
      </c>
      <c r="G55" s="100"/>
    </row>
    <row r="56" spans="1:13" ht="14.25" hidden="1" customHeight="1" x14ac:dyDescent="0.2">
      <c r="A56" s="35">
        <f>A43</f>
        <v>0</v>
      </c>
      <c r="B56" s="21"/>
      <c r="C56" s="35"/>
      <c r="D56" s="22"/>
      <c r="E56" s="23">
        <f>E7</f>
        <v>5</v>
      </c>
      <c r="F56" s="78">
        <f>F7</f>
        <v>46.643333333333331</v>
      </c>
      <c r="G56" s="100"/>
    </row>
    <row r="57" spans="1:13" ht="14.25" hidden="1" customHeight="1" x14ac:dyDescent="0.2">
      <c r="A57" s="35">
        <f>A46</f>
        <v>0</v>
      </c>
      <c r="B57" s="21">
        <v>43891</v>
      </c>
      <c r="C57" s="35">
        <v>2</v>
      </c>
      <c r="D57" s="22">
        <v>92.31</v>
      </c>
      <c r="E57" s="23">
        <f>E10</f>
        <v>2</v>
      </c>
      <c r="F57" s="78">
        <f>F10</f>
        <v>49.699999999999996</v>
      </c>
      <c r="G57" s="100"/>
    </row>
    <row r="58" spans="1:13" ht="14.25" hidden="1" customHeight="1" x14ac:dyDescent="0.2">
      <c r="A58" s="35">
        <f>A49</f>
        <v>0</v>
      </c>
      <c r="B58" s="21"/>
      <c r="C58" s="35"/>
      <c r="D58" s="22"/>
      <c r="E58" s="23">
        <f>E13</f>
        <v>4</v>
      </c>
      <c r="F58" s="78">
        <f>F13</f>
        <v>46.343333333333327</v>
      </c>
      <c r="G58" s="100"/>
    </row>
    <row r="59" spans="1:13" ht="14.25" hidden="1" customHeight="1" x14ac:dyDescent="0.15">
      <c r="A59" s="288" t="s">
        <v>62</v>
      </c>
      <c r="B59" s="288"/>
      <c r="C59" s="288"/>
      <c r="D59" s="288"/>
      <c r="E59" s="288"/>
      <c r="F59" s="78">
        <f>ROUND(AVERAGE(F54:F58),2)</f>
        <v>38.83</v>
      </c>
      <c r="G59" s="100"/>
    </row>
    <row r="60" spans="1:13" ht="14.25" hidden="1" customHeight="1" x14ac:dyDescent="0.15"/>
    <row r="61" spans="1:13" ht="14.25" hidden="1" customHeight="1" x14ac:dyDescent="0.15">
      <c r="A61" s="33" t="s">
        <v>74</v>
      </c>
      <c r="B61" s="35" t="s">
        <v>70</v>
      </c>
      <c r="C61" s="35" t="s">
        <v>71</v>
      </c>
      <c r="D61" s="35" t="s">
        <v>75</v>
      </c>
      <c r="E61" s="33" t="s">
        <v>76</v>
      </c>
      <c r="F61" s="33" t="s">
        <v>77</v>
      </c>
      <c r="G61" s="101"/>
    </row>
    <row r="62" spans="1:13" ht="14.25" hidden="1" customHeight="1" x14ac:dyDescent="0.2">
      <c r="A62" s="35" t="s">
        <v>78</v>
      </c>
      <c r="B62" s="21">
        <v>43617</v>
      </c>
      <c r="C62" s="35">
        <v>3</v>
      </c>
      <c r="D62" s="22">
        <v>91.57</v>
      </c>
      <c r="E62" s="23">
        <f>E21</f>
        <v>0</v>
      </c>
      <c r="F62" s="78">
        <f>F21</f>
        <v>50.379999999999995</v>
      </c>
      <c r="G62" s="100"/>
    </row>
    <row r="63" spans="1:13" ht="14.25" hidden="1" customHeight="1" x14ac:dyDescent="0.2">
      <c r="A63" s="35" t="s">
        <v>79</v>
      </c>
      <c r="B63" s="21"/>
      <c r="C63" s="35"/>
      <c r="D63" s="22"/>
      <c r="E63" s="23">
        <f>E22</f>
        <v>0</v>
      </c>
      <c r="F63" s="78">
        <f>F22</f>
        <v>0</v>
      </c>
      <c r="G63" s="100"/>
    </row>
    <row r="64" spans="1:13" ht="14.25" hidden="1" customHeight="1" x14ac:dyDescent="0.2">
      <c r="A64" s="35" t="s">
        <v>80</v>
      </c>
      <c r="B64" s="21"/>
      <c r="C64" s="35"/>
      <c r="D64" s="22"/>
      <c r="E64" s="23">
        <f>E25</f>
        <v>0</v>
      </c>
      <c r="F64" s="78">
        <f>F23</f>
        <v>0</v>
      </c>
      <c r="G64" s="100"/>
    </row>
    <row r="65" spans="1:9" ht="14.25" hidden="1" customHeight="1" x14ac:dyDescent="0.2">
      <c r="A65" s="35" t="s">
        <v>81</v>
      </c>
      <c r="B65" s="21">
        <v>43891</v>
      </c>
      <c r="C65" s="35">
        <v>2</v>
      </c>
      <c r="D65" s="22">
        <v>92.31</v>
      </c>
      <c r="E65" s="23">
        <f>E28</f>
        <v>0</v>
      </c>
      <c r="F65" s="78">
        <f>F24</f>
        <v>46.41</v>
      </c>
      <c r="G65" s="100"/>
    </row>
    <row r="66" spans="1:9" ht="14.25" hidden="1" customHeight="1" x14ac:dyDescent="0.2">
      <c r="A66" s="35" t="s">
        <v>82</v>
      </c>
      <c r="B66" s="21"/>
      <c r="C66" s="35"/>
      <c r="D66" s="22"/>
      <c r="E66" s="23">
        <f>E31</f>
        <v>0</v>
      </c>
      <c r="F66" s="78">
        <f>F27</f>
        <v>41.69</v>
      </c>
      <c r="G66" s="100"/>
    </row>
    <row r="67" spans="1:9" ht="14.25" hidden="1" customHeight="1" x14ac:dyDescent="0.15">
      <c r="A67" s="288" t="s">
        <v>62</v>
      </c>
      <c r="B67" s="288"/>
      <c r="C67" s="288"/>
      <c r="D67" s="288"/>
      <c r="E67" s="288"/>
      <c r="F67" s="78">
        <f>ROUND(AVERAGE(F62:F65),2)</f>
        <v>24.2</v>
      </c>
      <c r="G67" s="100"/>
    </row>
    <row r="68" spans="1:9" ht="14.25" hidden="1" customHeight="1" x14ac:dyDescent="0.15"/>
    <row r="69" spans="1:9" ht="14.25" hidden="1" customHeight="1" x14ac:dyDescent="0.15">
      <c r="A69" s="33" t="s">
        <v>74</v>
      </c>
      <c r="B69" s="35" t="s">
        <v>70</v>
      </c>
      <c r="C69" s="35" t="s">
        <v>71</v>
      </c>
      <c r="D69" s="35" t="s">
        <v>75</v>
      </c>
      <c r="E69" s="33" t="s">
        <v>76</v>
      </c>
      <c r="F69" s="33" t="s">
        <v>77</v>
      </c>
      <c r="G69" s="101"/>
    </row>
    <row r="70" spans="1:9" ht="14.25" hidden="1" customHeight="1" x14ac:dyDescent="0.2">
      <c r="A70" s="35" t="s">
        <v>78</v>
      </c>
      <c r="B70" s="21">
        <v>43617</v>
      </c>
      <c r="C70" s="35">
        <v>3</v>
      </c>
      <c r="D70" s="22">
        <v>91.57</v>
      </c>
      <c r="E70" s="23">
        <f>E38</f>
        <v>3</v>
      </c>
      <c r="F70" s="78">
        <f>F38</f>
        <v>48.4</v>
      </c>
      <c r="G70" s="100"/>
    </row>
    <row r="71" spans="1:9" ht="14.25" hidden="1" customHeight="1" x14ac:dyDescent="0.2">
      <c r="A71" s="35" t="s">
        <v>79</v>
      </c>
      <c r="B71" s="21"/>
      <c r="C71" s="35"/>
      <c r="D71" s="22"/>
      <c r="E71" s="23">
        <f>E39</f>
        <v>0</v>
      </c>
      <c r="F71" s="78">
        <f>F39</f>
        <v>0</v>
      </c>
      <c r="G71" s="100"/>
    </row>
    <row r="72" spans="1:9" ht="14.25" hidden="1" customHeight="1" x14ac:dyDescent="0.2">
      <c r="A72" s="35" t="s">
        <v>80</v>
      </c>
      <c r="B72" s="21"/>
      <c r="C72" s="35"/>
      <c r="D72" s="22"/>
      <c r="E72" s="23">
        <f>E42</f>
        <v>0</v>
      </c>
      <c r="F72" s="78">
        <f>F42</f>
        <v>0</v>
      </c>
      <c r="G72" s="100"/>
    </row>
    <row r="73" spans="1:9" ht="14.25" hidden="1" customHeight="1" x14ac:dyDescent="0.2">
      <c r="A73" s="35" t="s">
        <v>81</v>
      </c>
      <c r="B73" s="21">
        <v>43891</v>
      </c>
      <c r="C73" s="35">
        <v>2</v>
      </c>
      <c r="D73" s="22">
        <v>92.31</v>
      </c>
      <c r="E73" s="23">
        <f>E45</f>
        <v>0</v>
      </c>
      <c r="F73" s="78">
        <f>F45</f>
        <v>0</v>
      </c>
      <c r="G73" s="100"/>
    </row>
    <row r="74" spans="1:9" ht="14.25" hidden="1" customHeight="1" x14ac:dyDescent="0.2">
      <c r="A74" s="35" t="s">
        <v>82</v>
      </c>
      <c r="B74" s="21"/>
      <c r="C74" s="35"/>
      <c r="D74" s="22"/>
      <c r="E74" s="23">
        <f>E48</f>
        <v>0</v>
      </c>
      <c r="F74" s="78">
        <f>F48</f>
        <v>0</v>
      </c>
      <c r="G74" s="100"/>
    </row>
    <row r="75" spans="1:9" ht="14.25" hidden="1" customHeight="1" x14ac:dyDescent="0.15">
      <c r="A75" s="288" t="s">
        <v>62</v>
      </c>
      <c r="B75" s="288"/>
      <c r="C75" s="288"/>
      <c r="D75" s="288"/>
      <c r="E75" s="288"/>
      <c r="F75" s="78">
        <f>ROUND(AVERAGE(F70:F74),2)</f>
        <v>9.68</v>
      </c>
      <c r="G75" s="100"/>
    </row>
    <row r="77" spans="1:9" x14ac:dyDescent="0.15">
      <c r="A77" s="33" t="s">
        <v>101</v>
      </c>
      <c r="B77" s="33" t="s">
        <v>102</v>
      </c>
      <c r="C77" s="33" t="s">
        <v>103</v>
      </c>
      <c r="D77" s="33" t="s">
        <v>104</v>
      </c>
      <c r="E77" s="34" t="s">
        <v>147</v>
      </c>
      <c r="F77" s="121" t="s">
        <v>2008</v>
      </c>
      <c r="G77" s="121" t="s">
        <v>2009</v>
      </c>
      <c r="H77" s="47" t="s">
        <v>2010</v>
      </c>
      <c r="I77" s="47" t="s">
        <v>2011</v>
      </c>
    </row>
    <row r="78" spans="1:9" x14ac:dyDescent="0.15">
      <c r="A78" s="42">
        <v>44325</v>
      </c>
      <c r="B78" s="33">
        <v>56</v>
      </c>
      <c r="C78" s="33">
        <v>3300</v>
      </c>
      <c r="D78" s="35">
        <f>C78/B78</f>
        <v>58.928571428571431</v>
      </c>
      <c r="E78" s="312">
        <f>ROUND(AVERAGE(D78:D80),2)</f>
        <v>47.51</v>
      </c>
      <c r="F78" s="34" t="s">
        <v>2057</v>
      </c>
      <c r="I78" s="16" t="s">
        <v>2056</v>
      </c>
    </row>
    <row r="79" spans="1:9" x14ac:dyDescent="0.15">
      <c r="A79" s="40">
        <v>44320</v>
      </c>
      <c r="B79" s="35">
        <v>95</v>
      </c>
      <c r="C79" s="35">
        <v>4000</v>
      </c>
      <c r="D79" s="35">
        <f>C79/B79</f>
        <v>42.10526315789474</v>
      </c>
      <c r="E79" s="312"/>
      <c r="F79" s="34" t="s">
        <v>2018</v>
      </c>
      <c r="I79" s="16" t="s">
        <v>2049</v>
      </c>
    </row>
    <row r="80" spans="1:9" x14ac:dyDescent="0.15">
      <c r="A80" s="40">
        <v>44319</v>
      </c>
      <c r="B80" s="35">
        <v>100</v>
      </c>
      <c r="C80" s="35">
        <v>4150</v>
      </c>
      <c r="D80" s="35">
        <f t="shared" ref="D80:D113" si="5">C80/B80</f>
        <v>41.5</v>
      </c>
      <c r="E80" s="312"/>
      <c r="F80" s="34" t="s">
        <v>2018</v>
      </c>
      <c r="I80" s="16" t="s">
        <v>2055</v>
      </c>
    </row>
    <row r="81" spans="1:11" x14ac:dyDescent="0.15">
      <c r="A81" s="40">
        <v>44304</v>
      </c>
      <c r="B81" s="35">
        <v>100</v>
      </c>
      <c r="C81" s="35">
        <v>4500</v>
      </c>
      <c r="D81" s="35">
        <f t="shared" si="5"/>
        <v>45</v>
      </c>
      <c r="E81" s="285">
        <f>ROUND(AVERAGE(D81:D82),2)</f>
        <v>43.59</v>
      </c>
      <c r="F81" s="34" t="s">
        <v>2018</v>
      </c>
      <c r="I81" s="16" t="s">
        <v>2055</v>
      </c>
    </row>
    <row r="82" spans="1:11" x14ac:dyDescent="0.15">
      <c r="A82" s="40">
        <v>44291</v>
      </c>
      <c r="B82" s="35">
        <v>64</v>
      </c>
      <c r="C82" s="35">
        <v>2700</v>
      </c>
      <c r="D82" s="35">
        <f t="shared" si="5"/>
        <v>42.1875</v>
      </c>
      <c r="E82" s="285"/>
      <c r="F82" s="34" t="s">
        <v>2048</v>
      </c>
      <c r="I82" s="16" t="s">
        <v>2055</v>
      </c>
    </row>
    <row r="83" spans="1:11" x14ac:dyDescent="0.15">
      <c r="A83" s="40">
        <v>44276</v>
      </c>
      <c r="B83" s="35">
        <v>78</v>
      </c>
      <c r="C83" s="35">
        <v>3700</v>
      </c>
      <c r="D83" s="35">
        <f t="shared" si="5"/>
        <v>47.435897435897438</v>
      </c>
      <c r="E83" s="285">
        <f>ROUND(AVERAGE(D83:D86),2)</f>
        <v>44.88</v>
      </c>
      <c r="F83" s="34" t="s">
        <v>2018</v>
      </c>
      <c r="I83" s="16" t="s">
        <v>2055</v>
      </c>
    </row>
    <row r="84" spans="1:11" s="15" customFormat="1" x14ac:dyDescent="0.15">
      <c r="A84" s="40">
        <v>44269</v>
      </c>
      <c r="B84" s="35">
        <v>95</v>
      </c>
      <c r="C84" s="35">
        <v>3833</v>
      </c>
      <c r="D84" s="35">
        <f t="shared" si="5"/>
        <v>40.347368421052629</v>
      </c>
      <c r="E84" s="285"/>
      <c r="F84" s="34" t="s">
        <v>2018</v>
      </c>
      <c r="H84" s="16"/>
      <c r="I84" s="16" t="s">
        <v>2050</v>
      </c>
      <c r="J84" s="16"/>
      <c r="K84" s="16"/>
    </row>
    <row r="85" spans="1:11" s="15" customFormat="1" x14ac:dyDescent="0.15">
      <c r="A85" s="40">
        <v>44263</v>
      </c>
      <c r="B85" s="35">
        <v>90</v>
      </c>
      <c r="C85" s="35">
        <v>4000</v>
      </c>
      <c r="D85" s="35">
        <f t="shared" si="5"/>
        <v>44.444444444444443</v>
      </c>
      <c r="E85" s="285"/>
      <c r="F85" s="34" t="s">
        <v>2018</v>
      </c>
      <c r="H85" s="16"/>
      <c r="I85" s="16" t="s">
        <v>2049</v>
      </c>
      <c r="J85" s="16"/>
      <c r="K85" s="16"/>
    </row>
    <row r="86" spans="1:11" s="15" customFormat="1" x14ac:dyDescent="0.15">
      <c r="A86" s="40">
        <v>44262</v>
      </c>
      <c r="B86" s="35">
        <v>93</v>
      </c>
      <c r="C86" s="35">
        <v>4400</v>
      </c>
      <c r="D86" s="35">
        <f t="shared" si="5"/>
        <v>47.311827956989248</v>
      </c>
      <c r="E86" s="285"/>
      <c r="F86" s="34" t="s">
        <v>2018</v>
      </c>
      <c r="H86" s="16"/>
      <c r="I86" s="16" t="s">
        <v>2055</v>
      </c>
      <c r="J86" s="16"/>
      <c r="K86" s="16"/>
    </row>
    <row r="87" spans="1:11" s="15" customFormat="1" x14ac:dyDescent="0.15">
      <c r="A87" s="40">
        <v>44253</v>
      </c>
      <c r="B87" s="35">
        <v>64</v>
      </c>
      <c r="C87" s="35">
        <v>3200</v>
      </c>
      <c r="D87" s="35">
        <f t="shared" si="5"/>
        <v>50</v>
      </c>
      <c r="E87" s="285">
        <f>ROUND(AVERAGE(D87:D88),2)</f>
        <v>53.91</v>
      </c>
      <c r="F87" s="34" t="s">
        <v>2048</v>
      </c>
      <c r="H87" s="16"/>
      <c r="I87" s="16" t="s">
        <v>2053</v>
      </c>
      <c r="J87" s="16"/>
      <c r="K87" s="16"/>
    </row>
    <row r="88" spans="1:11" s="15" customFormat="1" x14ac:dyDescent="0.15">
      <c r="A88" s="40">
        <v>44233</v>
      </c>
      <c r="B88" s="49">
        <v>64</v>
      </c>
      <c r="C88" s="49">
        <v>3700</v>
      </c>
      <c r="D88" s="49">
        <f t="shared" si="5"/>
        <v>57.8125</v>
      </c>
      <c r="E88" s="285"/>
      <c r="F88" s="34" t="s">
        <v>2018</v>
      </c>
      <c r="H88" s="16"/>
      <c r="I88" s="16" t="s">
        <v>2050</v>
      </c>
      <c r="J88" s="16"/>
      <c r="K88" s="16"/>
    </row>
    <row r="89" spans="1:11" x14ac:dyDescent="0.15">
      <c r="A89" s="40">
        <v>44227</v>
      </c>
      <c r="B89" s="49">
        <v>94</v>
      </c>
      <c r="C89" s="49">
        <v>4000</v>
      </c>
      <c r="D89" s="49">
        <f t="shared" si="5"/>
        <v>42.553191489361701</v>
      </c>
      <c r="E89" s="285">
        <f>ROUND(AVERAGE(D89:D90),2)</f>
        <v>47.17</v>
      </c>
      <c r="F89" s="34" t="s">
        <v>2018</v>
      </c>
      <c r="I89" s="16" t="s">
        <v>2055</v>
      </c>
    </row>
    <row r="90" spans="1:11" x14ac:dyDescent="0.15">
      <c r="A90" s="40">
        <v>44220</v>
      </c>
      <c r="B90" s="49">
        <v>56</v>
      </c>
      <c r="C90" s="49">
        <v>2900</v>
      </c>
      <c r="D90" s="49">
        <f t="shared" si="5"/>
        <v>51.785714285714285</v>
      </c>
      <c r="E90" s="285"/>
      <c r="F90" s="34" t="s">
        <v>2048</v>
      </c>
      <c r="H90" s="47" t="s">
        <v>2027</v>
      </c>
      <c r="I90" s="16" t="s">
        <v>2049</v>
      </c>
    </row>
    <row r="91" spans="1:11" x14ac:dyDescent="0.15">
      <c r="A91" s="40">
        <v>44185</v>
      </c>
      <c r="B91" s="49">
        <v>65</v>
      </c>
      <c r="C91" s="49">
        <v>3500</v>
      </c>
      <c r="D91" s="49">
        <f t="shared" si="5"/>
        <v>53.846153846153847</v>
      </c>
      <c r="E91" s="285">
        <f>ROUND(AVERAGE(D91:D92),2)</f>
        <v>51.51</v>
      </c>
      <c r="F91" s="34" t="s">
        <v>2048</v>
      </c>
      <c r="I91" s="16" t="s">
        <v>2053</v>
      </c>
    </row>
    <row r="92" spans="1:11" x14ac:dyDescent="0.15">
      <c r="A92" s="40">
        <v>44182</v>
      </c>
      <c r="B92" s="49">
        <v>61</v>
      </c>
      <c r="C92" s="49">
        <v>3000</v>
      </c>
      <c r="D92" s="49">
        <f t="shared" si="5"/>
        <v>49.180327868852459</v>
      </c>
      <c r="E92" s="285"/>
      <c r="F92" s="34" t="s">
        <v>2048</v>
      </c>
      <c r="I92" s="16" t="s">
        <v>2053</v>
      </c>
    </row>
    <row r="93" spans="1:11" x14ac:dyDescent="0.15">
      <c r="A93" s="40">
        <v>44159</v>
      </c>
      <c r="B93" s="49">
        <v>90</v>
      </c>
      <c r="C93" s="49">
        <v>3500</v>
      </c>
      <c r="D93" s="49">
        <f t="shared" si="5"/>
        <v>38.888888888888886</v>
      </c>
      <c r="E93" s="285">
        <f>ROUND(AVERAGE(D93:D95),2)</f>
        <v>40.270000000000003</v>
      </c>
      <c r="F93" s="34" t="s">
        <v>2018</v>
      </c>
      <c r="I93" s="16" t="s">
        <v>2049</v>
      </c>
    </row>
    <row r="94" spans="1:11" x14ac:dyDescent="0.15">
      <c r="A94" s="40">
        <v>44157</v>
      </c>
      <c r="B94" s="49">
        <v>94</v>
      </c>
      <c r="C94" s="49">
        <v>3800</v>
      </c>
      <c r="D94" s="49">
        <f t="shared" si="5"/>
        <v>40.425531914893618</v>
      </c>
      <c r="E94" s="285"/>
      <c r="F94" s="34" t="s">
        <v>2018</v>
      </c>
      <c r="I94" s="16" t="s">
        <v>2050</v>
      </c>
    </row>
    <row r="95" spans="1:11" x14ac:dyDescent="0.15">
      <c r="A95" s="40">
        <v>44153</v>
      </c>
      <c r="B95" s="49">
        <v>94</v>
      </c>
      <c r="C95" s="49">
        <v>3900</v>
      </c>
      <c r="D95" s="49">
        <f t="shared" si="5"/>
        <v>41.48936170212766</v>
      </c>
      <c r="E95" s="285"/>
      <c r="F95" s="34" t="s">
        <v>2018</v>
      </c>
      <c r="I95" s="16" t="s">
        <v>2049</v>
      </c>
    </row>
    <row r="96" spans="1:11" x14ac:dyDescent="0.15">
      <c r="A96" s="40">
        <v>44135</v>
      </c>
      <c r="B96" s="49">
        <v>60</v>
      </c>
      <c r="C96" s="49">
        <v>2800</v>
      </c>
      <c r="D96" s="49">
        <f t="shared" si="5"/>
        <v>46.666666666666664</v>
      </c>
      <c r="E96" s="285">
        <f>ROUND(AVERAGE(D96:D97),2)</f>
        <v>42.73</v>
      </c>
      <c r="F96" s="34" t="s">
        <v>2048</v>
      </c>
      <c r="I96" s="16" t="s">
        <v>2055</v>
      </c>
    </row>
    <row r="97" spans="1:9" x14ac:dyDescent="0.15">
      <c r="A97" s="40">
        <v>44108</v>
      </c>
      <c r="B97" s="49">
        <v>116</v>
      </c>
      <c r="C97" s="49">
        <v>4500</v>
      </c>
      <c r="D97" s="49">
        <f t="shared" si="5"/>
        <v>38.793103448275865</v>
      </c>
      <c r="E97" s="285"/>
      <c r="F97" s="34" t="s">
        <v>2021</v>
      </c>
      <c r="I97" s="16" t="s">
        <v>2055</v>
      </c>
    </row>
    <row r="98" spans="1:9" x14ac:dyDescent="0.15">
      <c r="A98" s="40">
        <v>44099</v>
      </c>
      <c r="B98" s="49">
        <v>90</v>
      </c>
      <c r="C98" s="49">
        <v>3900</v>
      </c>
      <c r="D98" s="49">
        <f t="shared" si="5"/>
        <v>43.333333333333336</v>
      </c>
      <c r="E98" s="285">
        <f>ROUND(AVERAGE(D98:D101),2)</f>
        <v>44.66</v>
      </c>
      <c r="F98" s="34" t="s">
        <v>2018</v>
      </c>
      <c r="I98" s="16" t="s">
        <v>2053</v>
      </c>
    </row>
    <row r="99" spans="1:9" x14ac:dyDescent="0.15">
      <c r="A99" s="40">
        <v>44096</v>
      </c>
      <c r="B99" s="49">
        <v>60</v>
      </c>
      <c r="C99" s="49">
        <v>2600</v>
      </c>
      <c r="D99" s="49">
        <f t="shared" si="5"/>
        <v>43.333333333333336</v>
      </c>
      <c r="E99" s="285"/>
      <c r="F99" s="34" t="s">
        <v>2048</v>
      </c>
      <c r="H99" s="47" t="s">
        <v>2027</v>
      </c>
      <c r="I99" s="16" t="s">
        <v>2055</v>
      </c>
    </row>
    <row r="100" spans="1:9" x14ac:dyDescent="0.15">
      <c r="A100" s="40">
        <v>44095</v>
      </c>
      <c r="B100" s="49">
        <v>61</v>
      </c>
      <c r="C100" s="49">
        <v>2900</v>
      </c>
      <c r="D100" s="49">
        <f t="shared" si="5"/>
        <v>47.540983606557376</v>
      </c>
      <c r="E100" s="285"/>
      <c r="F100" s="34" t="s">
        <v>2048</v>
      </c>
      <c r="H100" s="47" t="s">
        <v>2027</v>
      </c>
      <c r="I100" s="16" t="s">
        <v>2055</v>
      </c>
    </row>
    <row r="101" spans="1:9" x14ac:dyDescent="0.15">
      <c r="A101" s="72">
        <v>44082</v>
      </c>
      <c r="B101" s="71">
        <v>90</v>
      </c>
      <c r="C101" s="71">
        <v>4000</v>
      </c>
      <c r="D101" s="71">
        <f t="shared" si="5"/>
        <v>44.444444444444443</v>
      </c>
      <c r="E101" s="285"/>
      <c r="F101" s="34" t="s">
        <v>2018</v>
      </c>
      <c r="I101" s="16" t="s">
        <v>2052</v>
      </c>
    </row>
    <row r="102" spans="1:9" x14ac:dyDescent="0.15">
      <c r="A102" s="72">
        <v>44074</v>
      </c>
      <c r="B102" s="71">
        <v>60</v>
      </c>
      <c r="C102" s="71">
        <v>3333</v>
      </c>
      <c r="D102" s="71">
        <f t="shared" si="5"/>
        <v>55.55</v>
      </c>
      <c r="E102" s="285">
        <f>ROUND(AVERAGE(D102:D107),2)</f>
        <v>49.89</v>
      </c>
      <c r="F102" s="34" t="s">
        <v>2048</v>
      </c>
      <c r="I102" s="16" t="s">
        <v>2049</v>
      </c>
    </row>
    <row r="103" spans="1:9" x14ac:dyDescent="0.15">
      <c r="A103" s="72">
        <v>44072</v>
      </c>
      <c r="B103" s="71">
        <v>62</v>
      </c>
      <c r="C103" s="71">
        <v>2800</v>
      </c>
      <c r="D103" s="71">
        <f t="shared" si="5"/>
        <v>45.161290322580648</v>
      </c>
      <c r="E103" s="285"/>
      <c r="F103" s="34" t="s">
        <v>2048</v>
      </c>
      <c r="I103" s="16" t="s">
        <v>2050</v>
      </c>
    </row>
    <row r="104" spans="1:9" x14ac:dyDescent="0.15">
      <c r="A104" s="72">
        <v>44071</v>
      </c>
      <c r="B104" s="71">
        <v>93</v>
      </c>
      <c r="C104" s="71">
        <v>3900</v>
      </c>
      <c r="D104" s="71">
        <f t="shared" si="5"/>
        <v>41.935483870967744</v>
      </c>
      <c r="E104" s="285"/>
      <c r="F104" s="34" t="s">
        <v>2018</v>
      </c>
      <c r="I104" s="16" t="s">
        <v>2055</v>
      </c>
    </row>
    <row r="105" spans="1:9" x14ac:dyDescent="0.15">
      <c r="A105" s="72">
        <v>44063</v>
      </c>
      <c r="B105" s="71">
        <v>65</v>
      </c>
      <c r="C105" s="71">
        <v>3200</v>
      </c>
      <c r="D105" s="71">
        <f t="shared" si="5"/>
        <v>49.230769230769234</v>
      </c>
      <c r="E105" s="285"/>
      <c r="F105" s="34" t="s">
        <v>2054</v>
      </c>
      <c r="I105" s="16" t="s">
        <v>2050</v>
      </c>
    </row>
    <row r="106" spans="1:9" x14ac:dyDescent="0.15">
      <c r="A106" s="72">
        <v>44050</v>
      </c>
      <c r="B106" s="71">
        <v>89</v>
      </c>
      <c r="C106" s="71">
        <v>4000</v>
      </c>
      <c r="D106" s="71">
        <f t="shared" si="5"/>
        <v>44.943820224719104</v>
      </c>
      <c r="E106" s="285"/>
      <c r="F106" s="34" t="s">
        <v>2018</v>
      </c>
      <c r="I106" s="16" t="s">
        <v>2053</v>
      </c>
    </row>
    <row r="107" spans="1:9" x14ac:dyDescent="0.15">
      <c r="A107" s="72">
        <v>44044</v>
      </c>
      <c r="B107" s="71">
        <v>56</v>
      </c>
      <c r="C107" s="71">
        <v>3500</v>
      </c>
      <c r="D107" s="71">
        <f t="shared" si="5"/>
        <v>62.5</v>
      </c>
      <c r="E107" s="285"/>
      <c r="F107" s="34" t="s">
        <v>2048</v>
      </c>
      <c r="I107" s="16" t="s">
        <v>2049</v>
      </c>
    </row>
    <row r="108" spans="1:9" x14ac:dyDescent="0.15">
      <c r="A108" s="72">
        <v>43975</v>
      </c>
      <c r="B108" s="71">
        <v>53</v>
      </c>
      <c r="C108" s="71">
        <v>3000</v>
      </c>
      <c r="D108" s="71">
        <f t="shared" si="5"/>
        <v>56.60377358490566</v>
      </c>
      <c r="E108" s="285">
        <f>ROUND(AVERAGE(D108:D110),2)</f>
        <v>50.9</v>
      </c>
      <c r="F108" s="34" t="s">
        <v>2048</v>
      </c>
      <c r="I108" s="16" t="s">
        <v>2052</v>
      </c>
    </row>
    <row r="109" spans="1:9" x14ac:dyDescent="0.15">
      <c r="A109" s="72">
        <v>43975</v>
      </c>
      <c r="B109" s="71">
        <v>79</v>
      </c>
      <c r="C109" s="71">
        <v>3500</v>
      </c>
      <c r="D109" s="71">
        <f t="shared" si="5"/>
        <v>44.303797468354432</v>
      </c>
      <c r="E109" s="285"/>
      <c r="F109" s="34" t="s">
        <v>2018</v>
      </c>
      <c r="I109" s="16" t="s">
        <v>2049</v>
      </c>
    </row>
    <row r="110" spans="1:9" x14ac:dyDescent="0.15">
      <c r="A110" s="72">
        <v>43969</v>
      </c>
      <c r="B110" s="71">
        <v>56</v>
      </c>
      <c r="C110" s="71">
        <v>2900</v>
      </c>
      <c r="D110" s="71">
        <f t="shared" si="5"/>
        <v>51.785714285714285</v>
      </c>
      <c r="E110" s="285"/>
      <c r="F110" s="34" t="s">
        <v>2048</v>
      </c>
      <c r="G110" s="34" t="s">
        <v>2017</v>
      </c>
      <c r="H110" s="47" t="s">
        <v>2014</v>
      </c>
      <c r="I110" s="16" t="s">
        <v>2049</v>
      </c>
    </row>
    <row r="111" spans="1:9" x14ac:dyDescent="0.15">
      <c r="A111" s="72">
        <v>43944</v>
      </c>
      <c r="B111" s="71">
        <v>64</v>
      </c>
      <c r="C111" s="71">
        <v>3200</v>
      </c>
      <c r="D111" s="71">
        <f t="shared" si="5"/>
        <v>50</v>
      </c>
      <c r="E111" s="285">
        <f>ROUND(AVERAGE(D111:D112),2)</f>
        <v>51.67</v>
      </c>
      <c r="F111" s="34" t="s">
        <v>2048</v>
      </c>
      <c r="H111" s="47" t="s">
        <v>2027</v>
      </c>
      <c r="I111" s="16" t="s">
        <v>2051</v>
      </c>
    </row>
    <row r="112" spans="1:9" x14ac:dyDescent="0.15">
      <c r="A112" s="72">
        <v>43941</v>
      </c>
      <c r="B112" s="71">
        <v>60</v>
      </c>
      <c r="C112" s="71">
        <v>3200</v>
      </c>
      <c r="D112" s="71">
        <f t="shared" si="5"/>
        <v>53.333333333333336</v>
      </c>
      <c r="E112" s="285"/>
      <c r="F112" s="34" t="s">
        <v>2048</v>
      </c>
      <c r="G112" s="34" t="s">
        <v>2017</v>
      </c>
      <c r="H112" s="47" t="s">
        <v>2014</v>
      </c>
      <c r="I112" s="16" t="s">
        <v>2050</v>
      </c>
    </row>
    <row r="113" spans="1:4" x14ac:dyDescent="0.15">
      <c r="A113" s="91">
        <v>43900</v>
      </c>
      <c r="B113" s="15">
        <v>79</v>
      </c>
      <c r="C113" s="15">
        <v>4500</v>
      </c>
      <c r="D113" s="15">
        <f t="shared" si="5"/>
        <v>56.962025316455694</v>
      </c>
    </row>
  </sheetData>
  <mergeCells count="70">
    <mergeCell ref="G44:G46"/>
    <mergeCell ref="G47:G49"/>
    <mergeCell ref="G24:G26"/>
    <mergeCell ref="G27:G29"/>
    <mergeCell ref="G30:G32"/>
    <mergeCell ref="G38:G40"/>
    <mergeCell ref="G41:G43"/>
    <mergeCell ref="G4:G6"/>
    <mergeCell ref="G7:G9"/>
    <mergeCell ref="G10:G12"/>
    <mergeCell ref="G13:G15"/>
    <mergeCell ref="G21:G23"/>
    <mergeCell ref="F4:F6"/>
    <mergeCell ref="E96:E97"/>
    <mergeCell ref="E98:E101"/>
    <mergeCell ref="C2:D2"/>
    <mergeCell ref="A67:E67"/>
    <mergeCell ref="A75:E75"/>
    <mergeCell ref="E87:E88"/>
    <mergeCell ref="E21:E23"/>
    <mergeCell ref="E30:E32"/>
    <mergeCell ref="A51:E51"/>
    <mergeCell ref="E78:E80"/>
    <mergeCell ref="E81:E82"/>
    <mergeCell ref="E83:E86"/>
    <mergeCell ref="E89:E90"/>
    <mergeCell ref="E91:E92"/>
    <mergeCell ref="E93:E95"/>
    <mergeCell ref="A17:E17"/>
    <mergeCell ref="B19:C19"/>
    <mergeCell ref="A4:A6"/>
    <mergeCell ref="A21:A23"/>
    <mergeCell ref="E4:E6"/>
    <mergeCell ref="K7:K9"/>
    <mergeCell ref="A7:A9"/>
    <mergeCell ref="A10:A12"/>
    <mergeCell ref="A13:A15"/>
    <mergeCell ref="F7:F9"/>
    <mergeCell ref="E7:E9"/>
    <mergeCell ref="E10:E12"/>
    <mergeCell ref="F10:F12"/>
    <mergeCell ref="F13:F15"/>
    <mergeCell ref="E13:E15"/>
    <mergeCell ref="A34:E34"/>
    <mergeCell ref="B36:C36"/>
    <mergeCell ref="A24:A26"/>
    <mergeCell ref="A27:A29"/>
    <mergeCell ref="A30:A32"/>
    <mergeCell ref="E111:E112"/>
    <mergeCell ref="E38:E40"/>
    <mergeCell ref="F38:F40"/>
    <mergeCell ref="E41:E43"/>
    <mergeCell ref="F41:F43"/>
    <mergeCell ref="E44:E46"/>
    <mergeCell ref="F44:F46"/>
    <mergeCell ref="E47:E49"/>
    <mergeCell ref="F47:F49"/>
    <mergeCell ref="A59:E59"/>
    <mergeCell ref="A41:A43"/>
    <mergeCell ref="A44:A46"/>
    <mergeCell ref="A47:A49"/>
    <mergeCell ref="A38:A40"/>
    <mergeCell ref="E102:E107"/>
    <mergeCell ref="E108:E110"/>
    <mergeCell ref="F30:F32"/>
    <mergeCell ref="F21:F23"/>
    <mergeCell ref="E24:E26"/>
    <mergeCell ref="F24:F26"/>
    <mergeCell ref="E27:E29"/>
    <mergeCell ref="F27:F29"/>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9"/>
  <sheetViews>
    <sheetView topLeftCell="A37" workbookViewId="0">
      <selection activeCell="F56" sqref="F56"/>
    </sheetView>
  </sheetViews>
  <sheetFormatPr defaultColWidth="9" defaultRowHeight="13.5" x14ac:dyDescent="0.15"/>
  <cols>
    <col min="1" max="1" width="9" style="5"/>
    <col min="2" max="2" width="15.125" style="5" customWidth="1"/>
    <col min="3" max="6" width="9" style="5"/>
    <col min="7" max="7" width="9" style="37"/>
    <col min="8" max="16384" width="9" style="5"/>
  </cols>
  <sheetData>
    <row r="1" spans="1:7" x14ac:dyDescent="0.15">
      <c r="A1" s="5" t="s">
        <v>94</v>
      </c>
      <c r="B1" s="5" t="s">
        <v>105</v>
      </c>
      <c r="C1" s="5" t="s">
        <v>106</v>
      </c>
      <c r="D1" s="5" t="s">
        <v>107</v>
      </c>
      <c r="E1" s="5" t="s">
        <v>108</v>
      </c>
    </row>
    <row r="2" spans="1:7" x14ac:dyDescent="0.15">
      <c r="A2" s="39" t="s">
        <v>100</v>
      </c>
      <c r="B2" s="82" t="s">
        <v>1929</v>
      </c>
      <c r="C2" s="82">
        <v>2020</v>
      </c>
      <c r="D2" s="82" t="s">
        <v>114</v>
      </c>
      <c r="E2" s="82">
        <v>43.522167217325403</v>
      </c>
      <c r="F2" s="5">
        <v>5</v>
      </c>
      <c r="G2" s="38">
        <v>87</v>
      </c>
    </row>
    <row r="3" spans="1:7" x14ac:dyDescent="0.15">
      <c r="A3" s="39" t="s">
        <v>100</v>
      </c>
      <c r="B3" s="82" t="s">
        <v>1929</v>
      </c>
      <c r="C3" s="82">
        <v>2020</v>
      </c>
      <c r="D3" s="82" t="s">
        <v>115</v>
      </c>
      <c r="E3" s="82">
        <v>53.605829522646403</v>
      </c>
      <c r="F3" s="5">
        <v>6</v>
      </c>
    </row>
    <row r="4" spans="1:7" x14ac:dyDescent="0.15">
      <c r="A4" s="39" t="s">
        <v>100</v>
      </c>
      <c r="B4" s="82" t="s">
        <v>1929</v>
      </c>
      <c r="C4" s="82">
        <v>2020</v>
      </c>
      <c r="D4" s="82" t="s">
        <v>117</v>
      </c>
      <c r="E4" s="82">
        <v>56.609744377117003</v>
      </c>
      <c r="F4" s="5">
        <v>8</v>
      </c>
    </row>
    <row r="5" spans="1:7" x14ac:dyDescent="0.15">
      <c r="A5" s="39" t="s">
        <v>100</v>
      </c>
      <c r="B5" s="82" t="s">
        <v>1929</v>
      </c>
      <c r="C5" s="82">
        <v>2020</v>
      </c>
      <c r="D5" s="82" t="s">
        <v>118</v>
      </c>
      <c r="E5" s="82">
        <v>66.594442012169694</v>
      </c>
      <c r="F5" s="5">
        <v>9</v>
      </c>
    </row>
    <row r="6" spans="1:7" x14ac:dyDescent="0.15">
      <c r="A6" s="39" t="s">
        <v>100</v>
      </c>
      <c r="B6" s="82" t="s">
        <v>1929</v>
      </c>
      <c r="C6" s="82">
        <v>2020</v>
      </c>
      <c r="D6" s="82" t="s">
        <v>109</v>
      </c>
      <c r="E6" s="82">
        <v>57.9958612225237</v>
      </c>
      <c r="F6" s="5">
        <v>10</v>
      </c>
    </row>
    <row r="7" spans="1:7" x14ac:dyDescent="0.15">
      <c r="A7" s="39" t="s">
        <v>100</v>
      </c>
      <c r="B7" s="82" t="s">
        <v>1929</v>
      </c>
      <c r="C7" s="82">
        <v>2020</v>
      </c>
      <c r="D7" s="82" t="s">
        <v>110</v>
      </c>
      <c r="E7" s="82">
        <v>60.135790494665301</v>
      </c>
      <c r="F7" s="5">
        <v>11</v>
      </c>
    </row>
    <row r="8" spans="1:7" x14ac:dyDescent="0.15">
      <c r="A8" s="39" t="s">
        <v>100</v>
      </c>
      <c r="B8" s="82" t="s">
        <v>1929</v>
      </c>
      <c r="C8" s="82">
        <v>2020</v>
      </c>
      <c r="D8" s="82" t="s">
        <v>111</v>
      </c>
      <c r="E8" s="82">
        <v>59.194639160376198</v>
      </c>
      <c r="F8" s="5">
        <v>12</v>
      </c>
    </row>
    <row r="9" spans="1:7" x14ac:dyDescent="0.15">
      <c r="A9" s="39" t="s">
        <v>100</v>
      </c>
      <c r="B9" s="82" t="s">
        <v>1929</v>
      </c>
      <c r="C9" s="82">
        <v>2021</v>
      </c>
      <c r="D9" s="82" t="s">
        <v>112</v>
      </c>
      <c r="E9" s="82">
        <v>59.406607091768898</v>
      </c>
      <c r="F9" s="5">
        <v>1</v>
      </c>
    </row>
    <row r="10" spans="1:7" x14ac:dyDescent="0.15">
      <c r="A10" s="39" t="s">
        <v>100</v>
      </c>
      <c r="B10" s="82" t="s">
        <v>1929</v>
      </c>
      <c r="C10" s="82">
        <v>2021</v>
      </c>
      <c r="D10" s="82" t="s">
        <v>120</v>
      </c>
      <c r="E10" s="82">
        <v>57.542129058775103</v>
      </c>
      <c r="F10" s="5">
        <v>2</v>
      </c>
    </row>
    <row r="11" spans="1:7" x14ac:dyDescent="0.15">
      <c r="A11" s="39" t="s">
        <v>100</v>
      </c>
      <c r="B11" s="82" t="s">
        <v>1929</v>
      </c>
      <c r="C11" s="82">
        <v>2021</v>
      </c>
      <c r="D11" s="82" t="s">
        <v>119</v>
      </c>
      <c r="E11" s="82">
        <v>53.949777661522297</v>
      </c>
      <c r="F11" s="5">
        <v>3</v>
      </c>
    </row>
    <row r="12" spans="1:7" x14ac:dyDescent="0.15">
      <c r="A12" s="39" t="s">
        <v>100</v>
      </c>
      <c r="B12" s="82" t="s">
        <v>1929</v>
      </c>
      <c r="C12" s="82">
        <v>2021</v>
      </c>
      <c r="D12" s="82" t="s">
        <v>113</v>
      </c>
      <c r="E12" s="82">
        <v>61.594178262943501</v>
      </c>
      <c r="F12" s="5">
        <v>4</v>
      </c>
    </row>
    <row r="13" spans="1:7" x14ac:dyDescent="0.15">
      <c r="A13" s="39" t="s">
        <v>100</v>
      </c>
      <c r="B13" s="83" t="s">
        <v>1939</v>
      </c>
      <c r="C13" s="83">
        <v>2020</v>
      </c>
      <c r="D13" s="83" t="s">
        <v>114</v>
      </c>
      <c r="E13" s="83">
        <v>52.092689060535299</v>
      </c>
      <c r="F13" s="5">
        <v>5</v>
      </c>
      <c r="G13" s="38">
        <v>80</v>
      </c>
    </row>
    <row r="14" spans="1:7" x14ac:dyDescent="0.15">
      <c r="A14" s="39" t="s">
        <v>100</v>
      </c>
      <c r="B14" s="83" t="s">
        <v>1939</v>
      </c>
      <c r="C14" s="83">
        <v>2020</v>
      </c>
      <c r="D14" s="83" t="s">
        <v>115</v>
      </c>
      <c r="E14" s="83">
        <v>47.577221490264897</v>
      </c>
      <c r="F14" s="5">
        <v>6</v>
      </c>
    </row>
    <row r="15" spans="1:7" x14ac:dyDescent="0.15">
      <c r="A15" s="39" t="s">
        <v>100</v>
      </c>
      <c r="B15" s="83" t="s">
        <v>1939</v>
      </c>
      <c r="C15" s="83">
        <v>2020</v>
      </c>
      <c r="D15" s="83" t="s">
        <v>118</v>
      </c>
      <c r="E15" s="83">
        <v>45.863130261609399</v>
      </c>
      <c r="F15" s="5">
        <v>9</v>
      </c>
    </row>
    <row r="16" spans="1:7" x14ac:dyDescent="0.15">
      <c r="A16" s="39" t="s">
        <v>100</v>
      </c>
      <c r="B16" s="83" t="s">
        <v>1939</v>
      </c>
      <c r="C16" s="83">
        <v>2020</v>
      </c>
      <c r="D16" s="83" t="s">
        <v>109</v>
      </c>
      <c r="E16" s="83">
        <v>41.172985781990498</v>
      </c>
      <c r="F16" s="5">
        <v>10</v>
      </c>
    </row>
    <row r="17" spans="1:7" x14ac:dyDescent="0.15">
      <c r="A17" s="39" t="s">
        <v>100</v>
      </c>
      <c r="B17" s="83" t="s">
        <v>1939</v>
      </c>
      <c r="C17" s="83">
        <v>2020</v>
      </c>
      <c r="D17" s="83" t="s">
        <v>110</v>
      </c>
      <c r="E17" s="83">
        <v>40.7386409157739</v>
      </c>
      <c r="F17" s="5">
        <v>11</v>
      </c>
    </row>
    <row r="18" spans="1:7" x14ac:dyDescent="0.15">
      <c r="A18" s="39" t="s">
        <v>100</v>
      </c>
      <c r="B18" s="83" t="s">
        <v>1939</v>
      </c>
      <c r="C18" s="83">
        <v>2020</v>
      </c>
      <c r="D18" s="83" t="s">
        <v>111</v>
      </c>
      <c r="E18" s="83">
        <v>41.522866931559697</v>
      </c>
      <c r="F18" s="5">
        <v>12</v>
      </c>
    </row>
    <row r="19" spans="1:7" x14ac:dyDescent="0.15">
      <c r="A19" s="39" t="s">
        <v>100</v>
      </c>
      <c r="B19" s="83" t="s">
        <v>1939</v>
      </c>
      <c r="C19" s="83">
        <v>2021</v>
      </c>
      <c r="D19" s="83" t="s">
        <v>112</v>
      </c>
      <c r="E19" s="83">
        <v>57.832121612690003</v>
      </c>
      <c r="F19" s="5">
        <v>1</v>
      </c>
    </row>
    <row r="20" spans="1:7" x14ac:dyDescent="0.15">
      <c r="A20" s="39" t="s">
        <v>100</v>
      </c>
      <c r="B20" s="83" t="s">
        <v>1939</v>
      </c>
      <c r="C20" s="83">
        <v>2021</v>
      </c>
      <c r="D20" s="83" t="s">
        <v>120</v>
      </c>
      <c r="E20" s="83">
        <v>46.369728119508501</v>
      </c>
      <c r="F20" s="5">
        <v>2</v>
      </c>
    </row>
    <row r="21" spans="1:7" x14ac:dyDescent="0.15">
      <c r="A21" s="39" t="s">
        <v>100</v>
      </c>
      <c r="B21" s="83" t="s">
        <v>1939</v>
      </c>
      <c r="C21" s="83">
        <v>2021</v>
      </c>
      <c r="D21" s="83" t="s">
        <v>119</v>
      </c>
      <c r="E21" s="83">
        <v>43.261452170099197</v>
      </c>
      <c r="F21" s="5">
        <v>3</v>
      </c>
    </row>
    <row r="22" spans="1:7" x14ac:dyDescent="0.15">
      <c r="A22" s="39" t="s">
        <v>100</v>
      </c>
      <c r="B22" s="83" t="s">
        <v>1939</v>
      </c>
      <c r="C22" s="83">
        <v>2021</v>
      </c>
      <c r="D22" s="83" t="s">
        <v>113</v>
      </c>
      <c r="E22" s="83">
        <v>44.957723241905498</v>
      </c>
      <c r="F22" s="5">
        <v>4</v>
      </c>
    </row>
    <row r="23" spans="1:7" x14ac:dyDescent="0.15">
      <c r="A23" s="84" t="s">
        <v>100</v>
      </c>
      <c r="B23" s="85" t="s">
        <v>1916</v>
      </c>
      <c r="C23" s="85">
        <v>2020</v>
      </c>
      <c r="D23" s="85" t="s">
        <v>115</v>
      </c>
      <c r="E23" s="85">
        <v>52.645766931481198</v>
      </c>
      <c r="F23" s="5">
        <v>6</v>
      </c>
    </row>
    <row r="24" spans="1:7" x14ac:dyDescent="0.15">
      <c r="A24" s="5" t="s">
        <v>100</v>
      </c>
      <c r="B24" s="85" t="s">
        <v>1916</v>
      </c>
      <c r="C24" s="85">
        <v>2020</v>
      </c>
      <c r="D24" s="85" t="s">
        <v>116</v>
      </c>
      <c r="E24" s="85">
        <v>43.653825166430202</v>
      </c>
      <c r="F24" s="5">
        <v>7</v>
      </c>
      <c r="G24" s="38">
        <v>87</v>
      </c>
    </row>
    <row r="25" spans="1:7" x14ac:dyDescent="0.15">
      <c r="A25" s="5" t="s">
        <v>100</v>
      </c>
      <c r="B25" s="85" t="s">
        <v>1916</v>
      </c>
      <c r="C25" s="85">
        <v>2020</v>
      </c>
      <c r="D25" s="85" t="s">
        <v>117</v>
      </c>
      <c r="E25" s="85">
        <v>58.257282160270002</v>
      </c>
      <c r="F25" s="5">
        <v>8</v>
      </c>
    </row>
    <row r="26" spans="1:7" x14ac:dyDescent="0.15">
      <c r="A26" s="5" t="s">
        <v>100</v>
      </c>
      <c r="B26" s="85" t="s">
        <v>1916</v>
      </c>
      <c r="C26" s="85">
        <v>2020</v>
      </c>
      <c r="D26" s="85" t="s">
        <v>118</v>
      </c>
      <c r="E26" s="85">
        <v>56.353322224926501</v>
      </c>
      <c r="F26" s="5">
        <v>9</v>
      </c>
    </row>
    <row r="27" spans="1:7" x14ac:dyDescent="0.15">
      <c r="A27" s="5" t="s">
        <v>100</v>
      </c>
      <c r="B27" s="85" t="s">
        <v>1916</v>
      </c>
      <c r="C27" s="85">
        <v>2020</v>
      </c>
      <c r="D27" s="85" t="s">
        <v>109</v>
      </c>
      <c r="E27" s="85">
        <v>45.197244284523201</v>
      </c>
      <c r="F27" s="5">
        <v>10</v>
      </c>
    </row>
    <row r="28" spans="1:7" x14ac:dyDescent="0.15">
      <c r="A28" s="5" t="s">
        <v>100</v>
      </c>
      <c r="B28" s="85" t="s">
        <v>1916</v>
      </c>
      <c r="C28" s="85">
        <v>2020</v>
      </c>
      <c r="D28" s="85" t="s">
        <v>110</v>
      </c>
      <c r="E28" s="85">
        <v>57.8823182421471</v>
      </c>
      <c r="F28" s="5">
        <v>11</v>
      </c>
    </row>
    <row r="29" spans="1:7" x14ac:dyDescent="0.15">
      <c r="A29" s="5" t="s">
        <v>100</v>
      </c>
      <c r="B29" s="85" t="s">
        <v>1916</v>
      </c>
      <c r="C29" s="85">
        <v>2021</v>
      </c>
      <c r="D29" s="85" t="s">
        <v>112</v>
      </c>
      <c r="E29" s="85">
        <v>45.723900797424797</v>
      </c>
      <c r="F29" s="5">
        <v>1</v>
      </c>
    </row>
    <row r="30" spans="1:7" x14ac:dyDescent="0.15">
      <c r="A30" s="5" t="s">
        <v>100</v>
      </c>
      <c r="B30" s="85" t="s">
        <v>1916</v>
      </c>
      <c r="C30" s="85">
        <v>2021</v>
      </c>
      <c r="D30" s="85" t="s">
        <v>120</v>
      </c>
      <c r="E30" s="85">
        <v>57.300275482093603</v>
      </c>
      <c r="F30" s="5">
        <v>2</v>
      </c>
    </row>
    <row r="31" spans="1:7" x14ac:dyDescent="0.15">
      <c r="A31" s="5" t="s">
        <v>100</v>
      </c>
      <c r="B31" s="85" t="s">
        <v>1916</v>
      </c>
      <c r="C31" s="85">
        <v>2021</v>
      </c>
      <c r="D31" s="85" t="s">
        <v>119</v>
      </c>
      <c r="E31" s="85">
        <v>59.294396679513703</v>
      </c>
      <c r="F31" s="5">
        <v>3</v>
      </c>
    </row>
    <row r="32" spans="1:7" x14ac:dyDescent="0.15">
      <c r="A32" s="5" t="s">
        <v>100</v>
      </c>
      <c r="B32" s="85" t="s">
        <v>1916</v>
      </c>
      <c r="C32" s="85">
        <v>2021</v>
      </c>
      <c r="D32" s="85" t="s">
        <v>113</v>
      </c>
      <c r="E32" s="85">
        <v>47.574060493152899</v>
      </c>
      <c r="F32" s="5">
        <v>4</v>
      </c>
    </row>
    <row r="33" spans="1:7" x14ac:dyDescent="0.15">
      <c r="A33" s="5" t="s">
        <v>100</v>
      </c>
      <c r="G33" s="38">
        <v>105</v>
      </c>
    </row>
    <row r="34" spans="1:7" x14ac:dyDescent="0.15">
      <c r="A34" s="5" t="s">
        <v>100</v>
      </c>
    </row>
    <row r="35" spans="1:7" x14ac:dyDescent="0.15">
      <c r="A35" s="5" t="s">
        <v>100</v>
      </c>
    </row>
    <row r="36" spans="1:7" x14ac:dyDescent="0.15">
      <c r="A36" s="5" t="s">
        <v>100</v>
      </c>
    </row>
    <row r="37" spans="1:7" x14ac:dyDescent="0.15">
      <c r="A37" s="5" t="s">
        <v>100</v>
      </c>
    </row>
    <row r="38" spans="1:7" x14ac:dyDescent="0.15">
      <c r="A38" s="5" t="s">
        <v>100</v>
      </c>
    </row>
    <row r="39" spans="1:7" x14ac:dyDescent="0.15">
      <c r="A39" s="5" t="s">
        <v>100</v>
      </c>
    </row>
    <row r="40" spans="1:7" x14ac:dyDescent="0.15">
      <c r="A40" s="5" t="s">
        <v>100</v>
      </c>
    </row>
    <row r="41" spans="1:7" x14ac:dyDescent="0.15">
      <c r="A41" s="5" t="s">
        <v>100</v>
      </c>
    </row>
    <row r="42" spans="1:7" x14ac:dyDescent="0.15">
      <c r="A42" s="5" t="s">
        <v>100</v>
      </c>
    </row>
    <row r="43" spans="1:7" x14ac:dyDescent="0.15">
      <c r="A43" s="5" t="s">
        <v>100</v>
      </c>
    </row>
    <row r="44" spans="1:7" x14ac:dyDescent="0.15">
      <c r="A44" s="5" t="s">
        <v>100</v>
      </c>
    </row>
    <row r="45" spans="1:7" x14ac:dyDescent="0.15">
      <c r="A45" s="5" t="s">
        <v>100</v>
      </c>
    </row>
    <row r="46" spans="1:7" x14ac:dyDescent="0.15">
      <c r="A46" s="39" t="s">
        <v>100</v>
      </c>
      <c r="B46" s="41"/>
      <c r="C46" s="39"/>
      <c r="D46" s="39"/>
      <c r="E46" s="39"/>
      <c r="G46" s="38">
        <v>90</v>
      </c>
    </row>
    <row r="47" spans="1:7" x14ac:dyDescent="0.15">
      <c r="A47" s="39" t="s">
        <v>100</v>
      </c>
      <c r="B47" s="41"/>
      <c r="C47" s="39"/>
      <c r="D47" s="39"/>
      <c r="E47" s="39"/>
    </row>
    <row r="48" spans="1:7" x14ac:dyDescent="0.15">
      <c r="A48" s="39" t="s">
        <v>100</v>
      </c>
      <c r="B48" s="41"/>
      <c r="C48" s="39"/>
      <c r="D48" s="39"/>
      <c r="E48" s="39"/>
    </row>
    <row r="49" spans="1:7" x14ac:dyDescent="0.15">
      <c r="A49" s="39" t="s">
        <v>100</v>
      </c>
      <c r="B49" s="41"/>
      <c r="C49" s="39"/>
      <c r="D49" s="39"/>
      <c r="E49" s="39"/>
    </row>
    <row r="50" spans="1:7" x14ac:dyDescent="0.15">
      <c r="A50" s="39" t="s">
        <v>100</v>
      </c>
      <c r="B50" s="41"/>
      <c r="C50" s="39"/>
      <c r="D50" s="39"/>
      <c r="E50" s="39"/>
    </row>
    <row r="51" spans="1:7" x14ac:dyDescent="0.15">
      <c r="A51" s="39" t="s">
        <v>100</v>
      </c>
      <c r="B51" s="41"/>
      <c r="C51" s="39"/>
      <c r="D51" s="39"/>
      <c r="E51" s="39"/>
    </row>
    <row r="52" spans="1:7" x14ac:dyDescent="0.15">
      <c r="A52" s="39" t="s">
        <v>100</v>
      </c>
      <c r="B52" s="41"/>
      <c r="C52" s="39"/>
      <c r="D52" s="39"/>
      <c r="E52" s="39"/>
    </row>
    <row r="53" spans="1:7" x14ac:dyDescent="0.15">
      <c r="A53" s="39" t="s">
        <v>100</v>
      </c>
      <c r="B53" s="41"/>
      <c r="C53" s="39"/>
      <c r="D53" s="39"/>
      <c r="E53" s="39"/>
    </row>
    <row r="54" spans="1:7" x14ac:dyDescent="0.15">
      <c r="A54" s="39" t="s">
        <v>100</v>
      </c>
      <c r="B54" s="41"/>
      <c r="C54" s="39"/>
      <c r="D54" s="39"/>
      <c r="E54" s="39"/>
    </row>
    <row r="55" spans="1:7" x14ac:dyDescent="0.15">
      <c r="A55" s="39" t="s">
        <v>100</v>
      </c>
      <c r="B55" s="41"/>
      <c r="C55" s="39"/>
      <c r="D55" s="39"/>
      <c r="E55" s="39"/>
    </row>
    <row r="56" spans="1:7" x14ac:dyDescent="0.15">
      <c r="A56" s="39" t="s">
        <v>100</v>
      </c>
      <c r="B56" s="41"/>
      <c r="C56" s="39"/>
      <c r="D56" s="39"/>
      <c r="E56" s="39"/>
    </row>
    <row r="57" spans="1:7" x14ac:dyDescent="0.15">
      <c r="A57" s="39" t="s">
        <v>100</v>
      </c>
      <c r="B57" s="41"/>
      <c r="C57" s="39"/>
      <c r="D57" s="39"/>
      <c r="E57" s="39"/>
    </row>
    <row r="58" spans="1:7" x14ac:dyDescent="0.15">
      <c r="A58" s="39" t="s">
        <v>100</v>
      </c>
      <c r="B58" s="41"/>
      <c r="C58" s="39"/>
      <c r="D58" s="39"/>
      <c r="E58" s="39"/>
    </row>
    <row r="59" spans="1:7" x14ac:dyDescent="0.15">
      <c r="A59" s="5" t="s">
        <v>100</v>
      </c>
      <c r="G59" s="38">
        <v>84</v>
      </c>
    </row>
    <row r="60" spans="1:7" x14ac:dyDescent="0.15">
      <c r="A60" s="5" t="s">
        <v>100</v>
      </c>
    </row>
    <row r="61" spans="1:7" x14ac:dyDescent="0.15">
      <c r="A61" s="5" t="s">
        <v>100</v>
      </c>
    </row>
    <row r="62" spans="1:7" x14ac:dyDescent="0.15">
      <c r="A62" s="5" t="s">
        <v>100</v>
      </c>
    </row>
    <row r="63" spans="1:7" x14ac:dyDescent="0.15">
      <c r="A63" s="5" t="s">
        <v>100</v>
      </c>
    </row>
    <row r="64" spans="1:7" x14ac:dyDescent="0.15">
      <c r="A64" s="5" t="s">
        <v>100</v>
      </c>
    </row>
    <row r="65" spans="1:7" x14ac:dyDescent="0.15">
      <c r="A65" s="5" t="s">
        <v>100</v>
      </c>
    </row>
    <row r="66" spans="1:7" x14ac:dyDescent="0.15">
      <c r="A66" s="5" t="s">
        <v>100</v>
      </c>
    </row>
    <row r="67" spans="1:7" x14ac:dyDescent="0.15">
      <c r="A67" s="5" t="s">
        <v>100</v>
      </c>
    </row>
    <row r="68" spans="1:7" x14ac:dyDescent="0.15">
      <c r="A68" s="5" t="s">
        <v>100</v>
      </c>
    </row>
    <row r="69" spans="1:7" x14ac:dyDescent="0.15">
      <c r="A69" s="5" t="s">
        <v>100</v>
      </c>
    </row>
    <row r="70" spans="1:7" x14ac:dyDescent="0.15">
      <c r="A70" s="5" t="s">
        <v>100</v>
      </c>
    </row>
    <row r="71" spans="1:7" x14ac:dyDescent="0.15">
      <c r="A71" s="5" t="s">
        <v>100</v>
      </c>
    </row>
    <row r="72" spans="1:7" x14ac:dyDescent="0.15">
      <c r="A72" s="5" t="s">
        <v>100</v>
      </c>
      <c r="G72" s="38">
        <v>99</v>
      </c>
    </row>
    <row r="73" spans="1:7" x14ac:dyDescent="0.15">
      <c r="A73" s="5" t="s">
        <v>100</v>
      </c>
    </row>
    <row r="74" spans="1:7" x14ac:dyDescent="0.15">
      <c r="A74" s="5" t="s">
        <v>100</v>
      </c>
    </row>
    <row r="75" spans="1:7" x14ac:dyDescent="0.15">
      <c r="A75" s="5" t="s">
        <v>100</v>
      </c>
    </row>
    <row r="76" spans="1:7" x14ac:dyDescent="0.15">
      <c r="A76" s="5" t="s">
        <v>100</v>
      </c>
    </row>
    <row r="77" spans="1:7" x14ac:dyDescent="0.15">
      <c r="A77" s="5" t="s">
        <v>100</v>
      </c>
    </row>
    <row r="78" spans="1:7" x14ac:dyDescent="0.15">
      <c r="A78" s="5" t="s">
        <v>100</v>
      </c>
    </row>
    <row r="79" spans="1:7" x14ac:dyDescent="0.15">
      <c r="A79" s="5" t="s">
        <v>100</v>
      </c>
    </row>
    <row r="80" spans="1:7" x14ac:dyDescent="0.15">
      <c r="A80" s="5" t="s">
        <v>100</v>
      </c>
    </row>
    <row r="81" spans="1:7" x14ac:dyDescent="0.15">
      <c r="A81" s="5" t="s">
        <v>100</v>
      </c>
    </row>
    <row r="82" spans="1:7" x14ac:dyDescent="0.15">
      <c r="A82" s="5" t="s">
        <v>100</v>
      </c>
    </row>
    <row r="83" spans="1:7" x14ac:dyDescent="0.15">
      <c r="A83" s="5" t="s">
        <v>100</v>
      </c>
    </row>
    <row r="84" spans="1:7" x14ac:dyDescent="0.15">
      <c r="A84" s="5" t="s">
        <v>100</v>
      </c>
      <c r="G84" s="38">
        <v>104</v>
      </c>
    </row>
    <row r="85" spans="1:7" x14ac:dyDescent="0.15">
      <c r="A85" s="5" t="s">
        <v>100</v>
      </c>
    </row>
    <row r="86" spans="1:7" x14ac:dyDescent="0.15">
      <c r="A86" s="5" t="s">
        <v>100</v>
      </c>
    </row>
    <row r="87" spans="1:7" x14ac:dyDescent="0.15">
      <c r="A87" s="5" t="s">
        <v>100</v>
      </c>
    </row>
    <row r="88" spans="1:7" x14ac:dyDescent="0.15">
      <c r="A88" s="5" t="s">
        <v>100</v>
      </c>
    </row>
    <row r="89" spans="1:7" x14ac:dyDescent="0.15">
      <c r="A89" s="5" t="s">
        <v>100</v>
      </c>
    </row>
    <row r="90" spans="1:7" x14ac:dyDescent="0.15">
      <c r="A90" s="5" t="s">
        <v>100</v>
      </c>
    </row>
    <row r="91" spans="1:7" x14ac:dyDescent="0.15">
      <c r="A91" s="5" t="s">
        <v>100</v>
      </c>
    </row>
    <row r="92" spans="1:7" x14ac:dyDescent="0.15">
      <c r="A92" s="5" t="s">
        <v>100</v>
      </c>
    </row>
    <row r="93" spans="1:7" x14ac:dyDescent="0.15">
      <c r="A93" s="5" t="s">
        <v>100</v>
      </c>
    </row>
    <row r="94" spans="1:7" x14ac:dyDescent="0.15">
      <c r="A94" s="5" t="s">
        <v>100</v>
      </c>
    </row>
    <row r="95" spans="1:7" x14ac:dyDescent="0.15">
      <c r="A95" s="5" t="s">
        <v>100</v>
      </c>
    </row>
    <row r="96" spans="1:7" x14ac:dyDescent="0.15">
      <c r="A96" s="5" t="s">
        <v>100</v>
      </c>
    </row>
    <row r="97" spans="1:7" x14ac:dyDescent="0.15">
      <c r="A97" s="5" t="s">
        <v>100</v>
      </c>
      <c r="G97" s="38">
        <v>80</v>
      </c>
    </row>
    <row r="98" spans="1:7" x14ac:dyDescent="0.15">
      <c r="A98" s="5" t="s">
        <v>100</v>
      </c>
    </row>
    <row r="99" spans="1:7" x14ac:dyDescent="0.15">
      <c r="A99" s="5" t="s">
        <v>100</v>
      </c>
    </row>
    <row r="100" spans="1:7" x14ac:dyDescent="0.15">
      <c r="A100" s="5" t="s">
        <v>100</v>
      </c>
    </row>
    <row r="101" spans="1:7" x14ac:dyDescent="0.15">
      <c r="A101" s="5" t="s">
        <v>100</v>
      </c>
    </row>
    <row r="102" spans="1:7" x14ac:dyDescent="0.15">
      <c r="A102" s="5" t="s">
        <v>100</v>
      </c>
    </row>
    <row r="103" spans="1:7" x14ac:dyDescent="0.15">
      <c r="A103" s="5" t="s">
        <v>100</v>
      </c>
    </row>
    <row r="104" spans="1:7" x14ac:dyDescent="0.15">
      <c r="A104" s="5" t="s">
        <v>100</v>
      </c>
    </row>
    <row r="105" spans="1:7" x14ac:dyDescent="0.15">
      <c r="A105" s="5" t="s">
        <v>100</v>
      </c>
    </row>
    <row r="106" spans="1:7" x14ac:dyDescent="0.15">
      <c r="A106" s="5" t="s">
        <v>100</v>
      </c>
    </row>
    <row r="107" spans="1:7" x14ac:dyDescent="0.15">
      <c r="A107" s="5" t="s">
        <v>100</v>
      </c>
    </row>
    <row r="108" spans="1:7" x14ac:dyDescent="0.15">
      <c r="A108" s="5" t="s">
        <v>100</v>
      </c>
    </row>
    <row r="109" spans="1:7" x14ac:dyDescent="0.15">
      <c r="A109" s="5" t="s">
        <v>100</v>
      </c>
    </row>
    <row r="110" spans="1:7" x14ac:dyDescent="0.15">
      <c r="A110" s="5" t="s">
        <v>121</v>
      </c>
    </row>
    <row r="111" spans="1:7" x14ac:dyDescent="0.15">
      <c r="A111" s="5" t="s">
        <v>121</v>
      </c>
    </row>
    <row r="112" spans="1:7" x14ac:dyDescent="0.15">
      <c r="A112" s="5" t="s">
        <v>121</v>
      </c>
    </row>
    <row r="113" spans="1:1" x14ac:dyDescent="0.15">
      <c r="A113" s="5" t="s">
        <v>121</v>
      </c>
    </row>
    <row r="114" spans="1:1" x14ac:dyDescent="0.15">
      <c r="A114" s="5" t="s">
        <v>121</v>
      </c>
    </row>
    <row r="115" spans="1:1" x14ac:dyDescent="0.15">
      <c r="A115" s="5" t="s">
        <v>121</v>
      </c>
    </row>
    <row r="116" spans="1:1" x14ac:dyDescent="0.15">
      <c r="A116" s="5" t="s">
        <v>121</v>
      </c>
    </row>
    <row r="117" spans="1:1" x14ac:dyDescent="0.15">
      <c r="A117" s="5" t="s">
        <v>121</v>
      </c>
    </row>
    <row r="118" spans="1:1" x14ac:dyDescent="0.15">
      <c r="A118" s="5" t="s">
        <v>121</v>
      </c>
    </row>
    <row r="119" spans="1:1" x14ac:dyDescent="0.15">
      <c r="A119" s="5" t="s">
        <v>121</v>
      </c>
    </row>
    <row r="120" spans="1:1" x14ac:dyDescent="0.15">
      <c r="A120" s="5" t="s">
        <v>121</v>
      </c>
    </row>
    <row r="121" spans="1:1" x14ac:dyDescent="0.15">
      <c r="A121" s="5" t="s">
        <v>121</v>
      </c>
    </row>
    <row r="122" spans="1:1" x14ac:dyDescent="0.15">
      <c r="A122" s="5" t="s">
        <v>121</v>
      </c>
    </row>
    <row r="123" spans="1:1" x14ac:dyDescent="0.15">
      <c r="A123" s="5" t="s">
        <v>121</v>
      </c>
    </row>
    <row r="124" spans="1:1" x14ac:dyDescent="0.15">
      <c r="A124" s="5" t="s">
        <v>121</v>
      </c>
    </row>
    <row r="125" spans="1:1" x14ac:dyDescent="0.15">
      <c r="A125" s="5" t="s">
        <v>121</v>
      </c>
    </row>
    <row r="126" spans="1:1" x14ac:dyDescent="0.15">
      <c r="A126" s="5" t="s">
        <v>121</v>
      </c>
    </row>
    <row r="127" spans="1:1" x14ac:dyDescent="0.15">
      <c r="A127" s="5" t="s">
        <v>121</v>
      </c>
    </row>
    <row r="128" spans="1:1" x14ac:dyDescent="0.15">
      <c r="A128" s="5" t="s">
        <v>121</v>
      </c>
    </row>
    <row r="129" spans="1:1" x14ac:dyDescent="0.15">
      <c r="A129" s="5" t="s">
        <v>121</v>
      </c>
    </row>
    <row r="130" spans="1:1" x14ac:dyDescent="0.15">
      <c r="A130" s="5" t="s">
        <v>121</v>
      </c>
    </row>
    <row r="131" spans="1:1" x14ac:dyDescent="0.15">
      <c r="A131" s="5" t="s">
        <v>121</v>
      </c>
    </row>
    <row r="132" spans="1:1" x14ac:dyDescent="0.15">
      <c r="A132" s="5" t="s">
        <v>121</v>
      </c>
    </row>
    <row r="133" spans="1:1" x14ac:dyDescent="0.15">
      <c r="A133" s="5" t="s">
        <v>121</v>
      </c>
    </row>
    <row r="134" spans="1:1" x14ac:dyDescent="0.15">
      <c r="A134" s="5" t="s">
        <v>121</v>
      </c>
    </row>
    <row r="135" spans="1:1" x14ac:dyDescent="0.15">
      <c r="A135" s="5" t="s">
        <v>121</v>
      </c>
    </row>
    <row r="136" spans="1:1" x14ac:dyDescent="0.15">
      <c r="A136" s="5" t="s">
        <v>121</v>
      </c>
    </row>
    <row r="137" spans="1:1" x14ac:dyDescent="0.15">
      <c r="A137" s="5" t="s">
        <v>121</v>
      </c>
    </row>
    <row r="138" spans="1:1" x14ac:dyDescent="0.15">
      <c r="A138" s="5" t="s">
        <v>121</v>
      </c>
    </row>
    <row r="139" spans="1:1" x14ac:dyDescent="0.15">
      <c r="A139" s="5" t="s">
        <v>121</v>
      </c>
    </row>
    <row r="140" spans="1:1" x14ac:dyDescent="0.15">
      <c r="A140" s="5" t="s">
        <v>121</v>
      </c>
    </row>
    <row r="141" spans="1:1" x14ac:dyDescent="0.15">
      <c r="A141" s="5" t="s">
        <v>121</v>
      </c>
    </row>
    <row r="142" spans="1:1" x14ac:dyDescent="0.15">
      <c r="A142" s="5" t="s">
        <v>121</v>
      </c>
    </row>
    <row r="143" spans="1:1" x14ac:dyDescent="0.15">
      <c r="A143" s="5" t="s">
        <v>121</v>
      </c>
    </row>
    <row r="144" spans="1:1" x14ac:dyDescent="0.15">
      <c r="A144" s="5" t="s">
        <v>121</v>
      </c>
    </row>
    <row r="145" spans="1:1" x14ac:dyDescent="0.15">
      <c r="A145" s="5" t="s">
        <v>121</v>
      </c>
    </row>
    <row r="146" spans="1:1" x14ac:dyDescent="0.15">
      <c r="A146" s="5" t="s">
        <v>121</v>
      </c>
    </row>
    <row r="147" spans="1:1" x14ac:dyDescent="0.15">
      <c r="A147" s="5" t="s">
        <v>121</v>
      </c>
    </row>
    <row r="148" spans="1:1" x14ac:dyDescent="0.15">
      <c r="A148" s="5" t="s">
        <v>121</v>
      </c>
    </row>
    <row r="149" spans="1:1" x14ac:dyDescent="0.15">
      <c r="A149" s="5" t="s">
        <v>121</v>
      </c>
    </row>
    <row r="150" spans="1:1" x14ac:dyDescent="0.15">
      <c r="A150" s="5" t="s">
        <v>121</v>
      </c>
    </row>
    <row r="151" spans="1:1" x14ac:dyDescent="0.15">
      <c r="A151" s="5" t="s">
        <v>121</v>
      </c>
    </row>
    <row r="152" spans="1:1" x14ac:dyDescent="0.15">
      <c r="A152" s="5" t="s">
        <v>121</v>
      </c>
    </row>
    <row r="153" spans="1:1" x14ac:dyDescent="0.15">
      <c r="A153" s="5" t="s">
        <v>121</v>
      </c>
    </row>
    <row r="154" spans="1:1" x14ac:dyDescent="0.15">
      <c r="A154" s="5" t="s">
        <v>121</v>
      </c>
    </row>
    <row r="155" spans="1:1" x14ac:dyDescent="0.15">
      <c r="A155" s="5" t="s">
        <v>121</v>
      </c>
    </row>
    <row r="156" spans="1:1" x14ac:dyDescent="0.15">
      <c r="A156" s="5" t="s">
        <v>121</v>
      </c>
    </row>
    <row r="157" spans="1:1" x14ac:dyDescent="0.15">
      <c r="A157" s="5" t="s">
        <v>121</v>
      </c>
    </row>
    <row r="158" spans="1:1" x14ac:dyDescent="0.15">
      <c r="A158" s="5" t="s">
        <v>121</v>
      </c>
    </row>
    <row r="159" spans="1:1" x14ac:dyDescent="0.15">
      <c r="A159" s="5" t="s">
        <v>121</v>
      </c>
    </row>
    <row r="160" spans="1:1" x14ac:dyDescent="0.15">
      <c r="A160" s="5" t="s">
        <v>121</v>
      </c>
    </row>
    <row r="161" spans="1:1" x14ac:dyDescent="0.15">
      <c r="A161" s="5" t="s">
        <v>121</v>
      </c>
    </row>
    <row r="162" spans="1:1" x14ac:dyDescent="0.15">
      <c r="A162" s="5" t="s">
        <v>121</v>
      </c>
    </row>
    <row r="163" spans="1:1" x14ac:dyDescent="0.15">
      <c r="A163" s="5" t="s">
        <v>121</v>
      </c>
    </row>
    <row r="164" spans="1:1" x14ac:dyDescent="0.15">
      <c r="A164" s="5" t="s">
        <v>121</v>
      </c>
    </row>
    <row r="165" spans="1:1" x14ac:dyDescent="0.15">
      <c r="A165" s="5" t="s">
        <v>121</v>
      </c>
    </row>
    <row r="166" spans="1:1" x14ac:dyDescent="0.15">
      <c r="A166" s="5" t="s">
        <v>121</v>
      </c>
    </row>
    <row r="167" spans="1:1" x14ac:dyDescent="0.15">
      <c r="A167" s="5" t="s">
        <v>121</v>
      </c>
    </row>
    <row r="168" spans="1:1" x14ac:dyDescent="0.15">
      <c r="A168" s="5" t="s">
        <v>121</v>
      </c>
    </row>
    <row r="169" spans="1:1" x14ac:dyDescent="0.15">
      <c r="A169" s="5" t="s">
        <v>121</v>
      </c>
    </row>
    <row r="170" spans="1:1" x14ac:dyDescent="0.15">
      <c r="A170" s="5" t="s">
        <v>121</v>
      </c>
    </row>
    <row r="171" spans="1:1" x14ac:dyDescent="0.15">
      <c r="A171" s="5" t="s">
        <v>121</v>
      </c>
    </row>
    <row r="172" spans="1:1" x14ac:dyDescent="0.15">
      <c r="A172" s="5" t="s">
        <v>121</v>
      </c>
    </row>
    <row r="173" spans="1:1" x14ac:dyDescent="0.15">
      <c r="A173" s="5" t="s">
        <v>121</v>
      </c>
    </row>
    <row r="174" spans="1:1" x14ac:dyDescent="0.15">
      <c r="A174" s="5" t="s">
        <v>121</v>
      </c>
    </row>
    <row r="175" spans="1:1" x14ac:dyDescent="0.15">
      <c r="A175" s="5" t="s">
        <v>121</v>
      </c>
    </row>
    <row r="176" spans="1:1" x14ac:dyDescent="0.15">
      <c r="A176" s="5" t="s">
        <v>121</v>
      </c>
    </row>
    <row r="177" spans="1:1" x14ac:dyDescent="0.15">
      <c r="A177" s="5" t="s">
        <v>121</v>
      </c>
    </row>
    <row r="178" spans="1:1" x14ac:dyDescent="0.15">
      <c r="A178" s="5" t="s">
        <v>121</v>
      </c>
    </row>
    <row r="179" spans="1:1" x14ac:dyDescent="0.15">
      <c r="A179" s="5" t="s">
        <v>121</v>
      </c>
    </row>
    <row r="180" spans="1:1" x14ac:dyDescent="0.15">
      <c r="A180" s="5" t="s">
        <v>121</v>
      </c>
    </row>
    <row r="181" spans="1:1" x14ac:dyDescent="0.15">
      <c r="A181" s="5" t="s">
        <v>121</v>
      </c>
    </row>
    <row r="182" spans="1:1" x14ac:dyDescent="0.15">
      <c r="A182" s="5" t="s">
        <v>121</v>
      </c>
    </row>
    <row r="183" spans="1:1" x14ac:dyDescent="0.15">
      <c r="A183" s="5" t="s">
        <v>121</v>
      </c>
    </row>
    <row r="184" spans="1:1" x14ac:dyDescent="0.15">
      <c r="A184" s="5" t="s">
        <v>121</v>
      </c>
    </row>
    <row r="185" spans="1:1" x14ac:dyDescent="0.15">
      <c r="A185" s="5" t="s">
        <v>121</v>
      </c>
    </row>
    <row r="186" spans="1:1" x14ac:dyDescent="0.15">
      <c r="A186" s="5" t="s">
        <v>121</v>
      </c>
    </row>
    <row r="187" spans="1:1" x14ac:dyDescent="0.15">
      <c r="A187" s="5" t="s">
        <v>121</v>
      </c>
    </row>
    <row r="188" spans="1:1" x14ac:dyDescent="0.15">
      <c r="A188" s="5" t="s">
        <v>121</v>
      </c>
    </row>
    <row r="189" spans="1:1" x14ac:dyDescent="0.15">
      <c r="A189" s="5" t="s">
        <v>121</v>
      </c>
    </row>
    <row r="190" spans="1:1" x14ac:dyDescent="0.15">
      <c r="A190" s="5" t="s">
        <v>121</v>
      </c>
    </row>
    <row r="191" spans="1:1" x14ac:dyDescent="0.15">
      <c r="A191" s="5" t="s">
        <v>121</v>
      </c>
    </row>
    <row r="192" spans="1:1" x14ac:dyDescent="0.15">
      <c r="A192" s="5" t="s">
        <v>121</v>
      </c>
    </row>
    <row r="193" spans="1:1" x14ac:dyDescent="0.15">
      <c r="A193" s="5" t="s">
        <v>121</v>
      </c>
    </row>
    <row r="194" spans="1:1" x14ac:dyDescent="0.15">
      <c r="A194" s="5" t="s">
        <v>121</v>
      </c>
    </row>
    <row r="195" spans="1:1" x14ac:dyDescent="0.15">
      <c r="A195" s="5" t="s">
        <v>121</v>
      </c>
    </row>
    <row r="196" spans="1:1" x14ac:dyDescent="0.15">
      <c r="A196" s="5" t="s">
        <v>121</v>
      </c>
    </row>
    <row r="197" spans="1:1" x14ac:dyDescent="0.15">
      <c r="A197" s="5" t="s">
        <v>121</v>
      </c>
    </row>
    <row r="198" spans="1:1" x14ac:dyDescent="0.15">
      <c r="A198" s="5" t="s">
        <v>121</v>
      </c>
    </row>
    <row r="199" spans="1:1" x14ac:dyDescent="0.15">
      <c r="A199" s="5" t="s">
        <v>121</v>
      </c>
    </row>
    <row r="200" spans="1:1" x14ac:dyDescent="0.15">
      <c r="A200" s="5" t="s">
        <v>121</v>
      </c>
    </row>
    <row r="201" spans="1:1" x14ac:dyDescent="0.15">
      <c r="A201" s="5" t="s">
        <v>121</v>
      </c>
    </row>
    <row r="202" spans="1:1" x14ac:dyDescent="0.15">
      <c r="A202" s="5" t="s">
        <v>121</v>
      </c>
    </row>
    <row r="203" spans="1:1" x14ac:dyDescent="0.15">
      <c r="A203" s="5" t="s">
        <v>121</v>
      </c>
    </row>
    <row r="204" spans="1:1" x14ac:dyDescent="0.15">
      <c r="A204" s="5" t="s">
        <v>121</v>
      </c>
    </row>
    <row r="205" spans="1:1" x14ac:dyDescent="0.15">
      <c r="A205" s="5" t="s">
        <v>121</v>
      </c>
    </row>
    <row r="206" spans="1:1" x14ac:dyDescent="0.15">
      <c r="A206" s="5" t="s">
        <v>121</v>
      </c>
    </row>
    <row r="207" spans="1:1" x14ac:dyDescent="0.15">
      <c r="A207" s="5" t="s">
        <v>121</v>
      </c>
    </row>
    <row r="208" spans="1:1" x14ac:dyDescent="0.15">
      <c r="A208" s="5" t="s">
        <v>121</v>
      </c>
    </row>
    <row r="209" spans="1:1" x14ac:dyDescent="0.15">
      <c r="A209" s="5" t="s">
        <v>121</v>
      </c>
    </row>
    <row r="210" spans="1:1" x14ac:dyDescent="0.15">
      <c r="A210" s="5" t="s">
        <v>121</v>
      </c>
    </row>
    <row r="211" spans="1:1" x14ac:dyDescent="0.15">
      <c r="A211" s="5" t="s">
        <v>121</v>
      </c>
    </row>
    <row r="212" spans="1:1" x14ac:dyDescent="0.15">
      <c r="A212" s="5" t="s">
        <v>121</v>
      </c>
    </row>
    <row r="213" spans="1:1" x14ac:dyDescent="0.15">
      <c r="A213" s="5" t="s">
        <v>121</v>
      </c>
    </row>
    <row r="214" spans="1:1" x14ac:dyDescent="0.15">
      <c r="A214" s="5" t="s">
        <v>121</v>
      </c>
    </row>
    <row r="215" spans="1:1" x14ac:dyDescent="0.15">
      <c r="A215" s="5" t="s">
        <v>121</v>
      </c>
    </row>
    <row r="216" spans="1:1" x14ac:dyDescent="0.15">
      <c r="A216" s="5" t="s">
        <v>121</v>
      </c>
    </row>
    <row r="217" spans="1:1" x14ac:dyDescent="0.15">
      <c r="A217" s="5" t="s">
        <v>121</v>
      </c>
    </row>
    <row r="218" spans="1:1" x14ac:dyDescent="0.15">
      <c r="A218" s="5" t="s">
        <v>121</v>
      </c>
    </row>
    <row r="219" spans="1:1" x14ac:dyDescent="0.15">
      <c r="A219" s="5" t="s">
        <v>121</v>
      </c>
    </row>
    <row r="220" spans="1:1" x14ac:dyDescent="0.15">
      <c r="A220" s="5" t="s">
        <v>121</v>
      </c>
    </row>
    <row r="221" spans="1:1" x14ac:dyDescent="0.15">
      <c r="A221" s="5" t="s">
        <v>121</v>
      </c>
    </row>
    <row r="222" spans="1:1" x14ac:dyDescent="0.15">
      <c r="A222" s="5" t="s">
        <v>121</v>
      </c>
    </row>
    <row r="223" spans="1:1" x14ac:dyDescent="0.15">
      <c r="A223" s="5" t="s">
        <v>121</v>
      </c>
    </row>
    <row r="224" spans="1:1" x14ac:dyDescent="0.15">
      <c r="A224" s="5" t="s">
        <v>121</v>
      </c>
    </row>
    <row r="225" spans="1:1" x14ac:dyDescent="0.15">
      <c r="A225" s="5" t="s">
        <v>121</v>
      </c>
    </row>
    <row r="226" spans="1:1" x14ac:dyDescent="0.15">
      <c r="A226" s="5" t="s">
        <v>121</v>
      </c>
    </row>
    <row r="227" spans="1:1" x14ac:dyDescent="0.15">
      <c r="A227" s="5" t="s">
        <v>121</v>
      </c>
    </row>
    <row r="228" spans="1:1" x14ac:dyDescent="0.15">
      <c r="A228" s="5" t="s">
        <v>121</v>
      </c>
    </row>
    <row r="229" spans="1:1" x14ac:dyDescent="0.15">
      <c r="A229" s="5" t="s">
        <v>122</v>
      </c>
    </row>
    <row r="230" spans="1:1" x14ac:dyDescent="0.15">
      <c r="A230" s="5" t="s">
        <v>122</v>
      </c>
    </row>
    <row r="231" spans="1:1" x14ac:dyDescent="0.15">
      <c r="A231" s="5" t="s">
        <v>122</v>
      </c>
    </row>
    <row r="232" spans="1:1" x14ac:dyDescent="0.15">
      <c r="A232" s="5" t="s">
        <v>122</v>
      </c>
    </row>
    <row r="233" spans="1:1" x14ac:dyDescent="0.15">
      <c r="A233" s="5" t="s">
        <v>122</v>
      </c>
    </row>
    <row r="234" spans="1:1" x14ac:dyDescent="0.15">
      <c r="A234" s="5" t="s">
        <v>122</v>
      </c>
    </row>
    <row r="235" spans="1:1" x14ac:dyDescent="0.15">
      <c r="A235" s="5" t="s">
        <v>122</v>
      </c>
    </row>
    <row r="236" spans="1:1" x14ac:dyDescent="0.15">
      <c r="A236" s="5" t="s">
        <v>122</v>
      </c>
    </row>
    <row r="237" spans="1:1" x14ac:dyDescent="0.15">
      <c r="A237" s="5" t="s">
        <v>122</v>
      </c>
    </row>
    <row r="238" spans="1:1" x14ac:dyDescent="0.15">
      <c r="A238" s="5" t="s">
        <v>122</v>
      </c>
    </row>
    <row r="239" spans="1:1" x14ac:dyDescent="0.15">
      <c r="A239" s="5" t="s">
        <v>122</v>
      </c>
    </row>
    <row r="240" spans="1:1" x14ac:dyDescent="0.15">
      <c r="A240" s="5" t="s">
        <v>122</v>
      </c>
    </row>
    <row r="241" spans="1:1" x14ac:dyDescent="0.15">
      <c r="A241" s="5" t="s">
        <v>122</v>
      </c>
    </row>
    <row r="242" spans="1:1" x14ac:dyDescent="0.15">
      <c r="A242" s="5" t="s">
        <v>122</v>
      </c>
    </row>
    <row r="243" spans="1:1" x14ac:dyDescent="0.15">
      <c r="A243" s="5" t="s">
        <v>122</v>
      </c>
    </row>
    <row r="244" spans="1:1" x14ac:dyDescent="0.15">
      <c r="A244" s="5" t="s">
        <v>122</v>
      </c>
    </row>
    <row r="245" spans="1:1" x14ac:dyDescent="0.15">
      <c r="A245" s="5" t="s">
        <v>122</v>
      </c>
    </row>
    <row r="246" spans="1:1" x14ac:dyDescent="0.15">
      <c r="A246" s="5" t="s">
        <v>122</v>
      </c>
    </row>
    <row r="247" spans="1:1" x14ac:dyDescent="0.15">
      <c r="A247" s="5" t="s">
        <v>122</v>
      </c>
    </row>
    <row r="248" spans="1:1" x14ac:dyDescent="0.15">
      <c r="A248" s="5" t="s">
        <v>122</v>
      </c>
    </row>
    <row r="249" spans="1:1" x14ac:dyDescent="0.15">
      <c r="A249" s="5" t="s">
        <v>122</v>
      </c>
    </row>
    <row r="250" spans="1:1" x14ac:dyDescent="0.15">
      <c r="A250" s="5" t="s">
        <v>122</v>
      </c>
    </row>
    <row r="251" spans="1:1" x14ac:dyDescent="0.15">
      <c r="A251" s="5" t="s">
        <v>122</v>
      </c>
    </row>
    <row r="252" spans="1:1" x14ac:dyDescent="0.15">
      <c r="A252" s="5" t="s">
        <v>122</v>
      </c>
    </row>
    <row r="253" spans="1:1" x14ac:dyDescent="0.15">
      <c r="A253" s="5" t="s">
        <v>122</v>
      </c>
    </row>
    <row r="254" spans="1:1" x14ac:dyDescent="0.15">
      <c r="A254" s="5" t="s">
        <v>122</v>
      </c>
    </row>
    <row r="255" spans="1:1" x14ac:dyDescent="0.15">
      <c r="A255" s="5" t="s">
        <v>122</v>
      </c>
    </row>
    <row r="256" spans="1:1" x14ac:dyDescent="0.15">
      <c r="A256" s="5" t="s">
        <v>122</v>
      </c>
    </row>
    <row r="257" spans="1:1" x14ac:dyDescent="0.15">
      <c r="A257" s="5" t="s">
        <v>122</v>
      </c>
    </row>
    <row r="258" spans="1:1" x14ac:dyDescent="0.15">
      <c r="A258" s="5" t="s">
        <v>122</v>
      </c>
    </row>
    <row r="259" spans="1:1" x14ac:dyDescent="0.15">
      <c r="A259" s="5" t="s">
        <v>122</v>
      </c>
    </row>
    <row r="260" spans="1:1" x14ac:dyDescent="0.15">
      <c r="A260" s="5" t="s">
        <v>122</v>
      </c>
    </row>
    <row r="261" spans="1:1" x14ac:dyDescent="0.15">
      <c r="A261" s="5" t="s">
        <v>122</v>
      </c>
    </row>
    <row r="262" spans="1:1" x14ac:dyDescent="0.15">
      <c r="A262" s="5" t="s">
        <v>122</v>
      </c>
    </row>
    <row r="263" spans="1:1" x14ac:dyDescent="0.15">
      <c r="A263" s="5" t="s">
        <v>122</v>
      </c>
    </row>
    <row r="264" spans="1:1" x14ac:dyDescent="0.15">
      <c r="A264" s="5" t="s">
        <v>122</v>
      </c>
    </row>
    <row r="265" spans="1:1" x14ac:dyDescent="0.15">
      <c r="A265" s="5" t="s">
        <v>122</v>
      </c>
    </row>
    <row r="266" spans="1:1" x14ac:dyDescent="0.15">
      <c r="A266" s="5" t="s">
        <v>122</v>
      </c>
    </row>
    <row r="267" spans="1:1" x14ac:dyDescent="0.15">
      <c r="A267" s="5" t="s">
        <v>122</v>
      </c>
    </row>
    <row r="268" spans="1:1" x14ac:dyDescent="0.15">
      <c r="A268" s="5" t="s">
        <v>122</v>
      </c>
    </row>
    <row r="269" spans="1:1" x14ac:dyDescent="0.15">
      <c r="A269" s="5" t="s">
        <v>122</v>
      </c>
    </row>
    <row r="270" spans="1:1" x14ac:dyDescent="0.15">
      <c r="A270" s="5" t="s">
        <v>122</v>
      </c>
    </row>
    <row r="271" spans="1:1" x14ac:dyDescent="0.15">
      <c r="A271" s="5" t="s">
        <v>122</v>
      </c>
    </row>
    <row r="272" spans="1:1" x14ac:dyDescent="0.15">
      <c r="A272" s="5" t="s">
        <v>122</v>
      </c>
    </row>
    <row r="273" spans="1:1" x14ac:dyDescent="0.15">
      <c r="A273" s="5" t="s">
        <v>122</v>
      </c>
    </row>
    <row r="274" spans="1:1" x14ac:dyDescent="0.15">
      <c r="A274" s="5" t="s">
        <v>122</v>
      </c>
    </row>
    <row r="275" spans="1:1" x14ac:dyDescent="0.15">
      <c r="A275" s="5" t="s">
        <v>122</v>
      </c>
    </row>
    <row r="276" spans="1:1" x14ac:dyDescent="0.15">
      <c r="A276" s="5" t="s">
        <v>122</v>
      </c>
    </row>
    <row r="277" spans="1:1" x14ac:dyDescent="0.15">
      <c r="A277" s="5" t="s">
        <v>122</v>
      </c>
    </row>
    <row r="278" spans="1:1" x14ac:dyDescent="0.15">
      <c r="A278" s="5" t="s">
        <v>122</v>
      </c>
    </row>
    <row r="279" spans="1:1" x14ac:dyDescent="0.15">
      <c r="A279" s="5" t="s">
        <v>122</v>
      </c>
    </row>
  </sheetData>
  <phoneticPr fontId="1" type="noConversion"/>
  <pageMargins left="0.75" right="0.75" top="1" bottom="1" header="0.5" footer="0.5"/>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43"/>
  <sheetViews>
    <sheetView topLeftCell="C1" workbookViewId="0">
      <selection activeCell="M18" sqref="M18"/>
    </sheetView>
  </sheetViews>
  <sheetFormatPr defaultRowHeight="13.5" x14ac:dyDescent="0.15"/>
  <cols>
    <col min="1" max="2" width="5.125" style="52" hidden="1" customWidth="1"/>
    <col min="3" max="3" width="19.5" style="52" customWidth="1"/>
    <col min="4" max="5" width="5.125" style="52" hidden="1" customWidth="1"/>
    <col min="6" max="54" width="6.5" style="52" customWidth="1"/>
    <col min="55" max="256" width="5.125" style="52" customWidth="1"/>
    <col min="257" max="258" width="0" style="52" hidden="1" customWidth="1"/>
    <col min="259" max="259" width="11.625" style="52" customWidth="1"/>
    <col min="260" max="261" width="0" style="52" hidden="1" customWidth="1"/>
    <col min="262" max="310" width="6.5" style="52" customWidth="1"/>
    <col min="311" max="512" width="5.125" style="52" customWidth="1"/>
    <col min="513" max="514" width="0" style="52" hidden="1" customWidth="1"/>
    <col min="515" max="515" width="11.625" style="52" customWidth="1"/>
    <col min="516" max="517" width="0" style="52" hidden="1" customWidth="1"/>
    <col min="518" max="566" width="6.5" style="52" customWidth="1"/>
    <col min="567" max="768" width="5.125" style="52" customWidth="1"/>
    <col min="769" max="770" width="0" style="52" hidden="1" customWidth="1"/>
    <col min="771" max="771" width="11.625" style="52" customWidth="1"/>
    <col min="772" max="773" width="0" style="52" hidden="1" customWidth="1"/>
    <col min="774" max="822" width="6.5" style="52" customWidth="1"/>
    <col min="823" max="1024" width="5.125" style="52" customWidth="1"/>
    <col min="1025" max="1026" width="0" style="52" hidden="1" customWidth="1"/>
    <col min="1027" max="1027" width="11.625" style="52" customWidth="1"/>
    <col min="1028" max="1029" width="0" style="52" hidden="1" customWidth="1"/>
    <col min="1030" max="1078" width="6.5" style="52" customWidth="1"/>
    <col min="1079" max="1280" width="5.125" style="52" customWidth="1"/>
    <col min="1281" max="1282" width="0" style="52" hidden="1" customWidth="1"/>
    <col min="1283" max="1283" width="11.625" style="52" customWidth="1"/>
    <col min="1284" max="1285" width="0" style="52" hidden="1" customWidth="1"/>
    <col min="1286" max="1334" width="6.5" style="52" customWidth="1"/>
    <col min="1335" max="1536" width="5.125" style="52" customWidth="1"/>
    <col min="1537" max="1538" width="0" style="52" hidden="1" customWidth="1"/>
    <col min="1539" max="1539" width="11.625" style="52" customWidth="1"/>
    <col min="1540" max="1541" width="0" style="52" hidden="1" customWidth="1"/>
    <col min="1542" max="1590" width="6.5" style="52" customWidth="1"/>
    <col min="1591" max="1792" width="5.125" style="52" customWidth="1"/>
    <col min="1793" max="1794" width="0" style="52" hidden="1" customWidth="1"/>
    <col min="1795" max="1795" width="11.625" style="52" customWidth="1"/>
    <col min="1796" max="1797" width="0" style="52" hidden="1" customWidth="1"/>
    <col min="1798" max="1846" width="6.5" style="52" customWidth="1"/>
    <col min="1847" max="2048" width="5.125" style="52" customWidth="1"/>
    <col min="2049" max="2050" width="0" style="52" hidden="1" customWidth="1"/>
    <col min="2051" max="2051" width="11.625" style="52" customWidth="1"/>
    <col min="2052" max="2053" width="0" style="52" hidden="1" customWidth="1"/>
    <col min="2054" max="2102" width="6.5" style="52" customWidth="1"/>
    <col min="2103" max="2304" width="5.125" style="52" customWidth="1"/>
    <col min="2305" max="2306" width="0" style="52" hidden="1" customWidth="1"/>
    <col min="2307" max="2307" width="11.625" style="52" customWidth="1"/>
    <col min="2308" max="2309" width="0" style="52" hidden="1" customWidth="1"/>
    <col min="2310" max="2358" width="6.5" style="52" customWidth="1"/>
    <col min="2359" max="2560" width="5.125" style="52" customWidth="1"/>
    <col min="2561" max="2562" width="0" style="52" hidden="1" customWidth="1"/>
    <col min="2563" max="2563" width="11.625" style="52" customWidth="1"/>
    <col min="2564" max="2565" width="0" style="52" hidden="1" customWidth="1"/>
    <col min="2566" max="2614" width="6.5" style="52" customWidth="1"/>
    <col min="2615" max="2816" width="5.125" style="52" customWidth="1"/>
    <col min="2817" max="2818" width="0" style="52" hidden="1" customWidth="1"/>
    <col min="2819" max="2819" width="11.625" style="52" customWidth="1"/>
    <col min="2820" max="2821" width="0" style="52" hidden="1" customWidth="1"/>
    <col min="2822" max="2870" width="6.5" style="52" customWidth="1"/>
    <col min="2871" max="3072" width="5.125" style="52" customWidth="1"/>
    <col min="3073" max="3074" width="0" style="52" hidden="1" customWidth="1"/>
    <col min="3075" max="3075" width="11.625" style="52" customWidth="1"/>
    <col min="3076" max="3077" width="0" style="52" hidden="1" customWidth="1"/>
    <col min="3078" max="3126" width="6.5" style="52" customWidth="1"/>
    <col min="3127" max="3328" width="5.125" style="52" customWidth="1"/>
    <col min="3329" max="3330" width="0" style="52" hidden="1" customWidth="1"/>
    <col min="3331" max="3331" width="11.625" style="52" customWidth="1"/>
    <col min="3332" max="3333" width="0" style="52" hidden="1" customWidth="1"/>
    <col min="3334" max="3382" width="6.5" style="52" customWidth="1"/>
    <col min="3383" max="3584" width="5.125" style="52" customWidth="1"/>
    <col min="3585" max="3586" width="0" style="52" hidden="1" customWidth="1"/>
    <col min="3587" max="3587" width="11.625" style="52" customWidth="1"/>
    <col min="3588" max="3589" width="0" style="52" hidden="1" customWidth="1"/>
    <col min="3590" max="3638" width="6.5" style="52" customWidth="1"/>
    <col min="3639" max="3840" width="5.125" style="52" customWidth="1"/>
    <col min="3841" max="3842" width="0" style="52" hidden="1" customWidth="1"/>
    <col min="3843" max="3843" width="11.625" style="52" customWidth="1"/>
    <col min="3844" max="3845" width="0" style="52" hidden="1" customWidth="1"/>
    <col min="3846" max="3894" width="6.5" style="52" customWidth="1"/>
    <col min="3895" max="4096" width="5.125" style="52" customWidth="1"/>
    <col min="4097" max="4098" width="0" style="52" hidden="1" customWidth="1"/>
    <col min="4099" max="4099" width="11.625" style="52" customWidth="1"/>
    <col min="4100" max="4101" width="0" style="52" hidden="1" customWidth="1"/>
    <col min="4102" max="4150" width="6.5" style="52" customWidth="1"/>
    <col min="4151" max="4352" width="5.125" style="52" customWidth="1"/>
    <col min="4353" max="4354" width="0" style="52" hidden="1" customWidth="1"/>
    <col min="4355" max="4355" width="11.625" style="52" customWidth="1"/>
    <col min="4356" max="4357" width="0" style="52" hidden="1" customWidth="1"/>
    <col min="4358" max="4406" width="6.5" style="52" customWidth="1"/>
    <col min="4407" max="4608" width="5.125" style="52" customWidth="1"/>
    <col min="4609" max="4610" width="0" style="52" hidden="1" customWidth="1"/>
    <col min="4611" max="4611" width="11.625" style="52" customWidth="1"/>
    <col min="4612" max="4613" width="0" style="52" hidden="1" customWidth="1"/>
    <col min="4614" max="4662" width="6.5" style="52" customWidth="1"/>
    <col min="4663" max="4864" width="5.125" style="52" customWidth="1"/>
    <col min="4865" max="4866" width="0" style="52" hidden="1" customWidth="1"/>
    <col min="4867" max="4867" width="11.625" style="52" customWidth="1"/>
    <col min="4868" max="4869" width="0" style="52" hidden="1" customWidth="1"/>
    <col min="4870" max="4918" width="6.5" style="52" customWidth="1"/>
    <col min="4919" max="5120" width="5.125" style="52" customWidth="1"/>
    <col min="5121" max="5122" width="0" style="52" hidden="1" customWidth="1"/>
    <col min="5123" max="5123" width="11.625" style="52" customWidth="1"/>
    <col min="5124" max="5125" width="0" style="52" hidden="1" customWidth="1"/>
    <col min="5126" max="5174" width="6.5" style="52" customWidth="1"/>
    <col min="5175" max="5376" width="5.125" style="52" customWidth="1"/>
    <col min="5377" max="5378" width="0" style="52" hidden="1" customWidth="1"/>
    <col min="5379" max="5379" width="11.625" style="52" customWidth="1"/>
    <col min="5380" max="5381" width="0" style="52" hidden="1" customWidth="1"/>
    <col min="5382" max="5430" width="6.5" style="52" customWidth="1"/>
    <col min="5431" max="5632" width="5.125" style="52" customWidth="1"/>
    <col min="5633" max="5634" width="0" style="52" hidden="1" customWidth="1"/>
    <col min="5635" max="5635" width="11.625" style="52" customWidth="1"/>
    <col min="5636" max="5637" width="0" style="52" hidden="1" customWidth="1"/>
    <col min="5638" max="5686" width="6.5" style="52" customWidth="1"/>
    <col min="5687" max="5888" width="5.125" style="52" customWidth="1"/>
    <col min="5889" max="5890" width="0" style="52" hidden="1" customWidth="1"/>
    <col min="5891" max="5891" width="11.625" style="52" customWidth="1"/>
    <col min="5892" max="5893" width="0" style="52" hidden="1" customWidth="1"/>
    <col min="5894" max="5942" width="6.5" style="52" customWidth="1"/>
    <col min="5943" max="6144" width="5.125" style="52" customWidth="1"/>
    <col min="6145" max="6146" width="0" style="52" hidden="1" customWidth="1"/>
    <col min="6147" max="6147" width="11.625" style="52" customWidth="1"/>
    <col min="6148" max="6149" width="0" style="52" hidden="1" customWidth="1"/>
    <col min="6150" max="6198" width="6.5" style="52" customWidth="1"/>
    <col min="6199" max="6400" width="5.125" style="52" customWidth="1"/>
    <col min="6401" max="6402" width="0" style="52" hidden="1" customWidth="1"/>
    <col min="6403" max="6403" width="11.625" style="52" customWidth="1"/>
    <col min="6404" max="6405" width="0" style="52" hidden="1" customWidth="1"/>
    <col min="6406" max="6454" width="6.5" style="52" customWidth="1"/>
    <col min="6455" max="6656" width="5.125" style="52" customWidth="1"/>
    <col min="6657" max="6658" width="0" style="52" hidden="1" customWidth="1"/>
    <col min="6659" max="6659" width="11.625" style="52" customWidth="1"/>
    <col min="6660" max="6661" width="0" style="52" hidden="1" customWidth="1"/>
    <col min="6662" max="6710" width="6.5" style="52" customWidth="1"/>
    <col min="6711" max="6912" width="5.125" style="52" customWidth="1"/>
    <col min="6913" max="6914" width="0" style="52" hidden="1" customWidth="1"/>
    <col min="6915" max="6915" width="11.625" style="52" customWidth="1"/>
    <col min="6916" max="6917" width="0" style="52" hidden="1" customWidth="1"/>
    <col min="6918" max="6966" width="6.5" style="52" customWidth="1"/>
    <col min="6967" max="7168" width="5.125" style="52" customWidth="1"/>
    <col min="7169" max="7170" width="0" style="52" hidden="1" customWidth="1"/>
    <col min="7171" max="7171" width="11.625" style="52" customWidth="1"/>
    <col min="7172" max="7173" width="0" style="52" hidden="1" customWidth="1"/>
    <col min="7174" max="7222" width="6.5" style="52" customWidth="1"/>
    <col min="7223" max="7424" width="5.125" style="52" customWidth="1"/>
    <col min="7425" max="7426" width="0" style="52" hidden="1" customWidth="1"/>
    <col min="7427" max="7427" width="11.625" style="52" customWidth="1"/>
    <col min="7428" max="7429" width="0" style="52" hidden="1" customWidth="1"/>
    <col min="7430" max="7478" width="6.5" style="52" customWidth="1"/>
    <col min="7479" max="7680" width="5.125" style="52" customWidth="1"/>
    <col min="7681" max="7682" width="0" style="52" hidden="1" customWidth="1"/>
    <col min="7683" max="7683" width="11.625" style="52" customWidth="1"/>
    <col min="7684" max="7685" width="0" style="52" hidden="1" customWidth="1"/>
    <col min="7686" max="7734" width="6.5" style="52" customWidth="1"/>
    <col min="7735" max="7936" width="5.125" style="52" customWidth="1"/>
    <col min="7937" max="7938" width="0" style="52" hidden="1" customWidth="1"/>
    <col min="7939" max="7939" width="11.625" style="52" customWidth="1"/>
    <col min="7940" max="7941" width="0" style="52" hidden="1" customWidth="1"/>
    <col min="7942" max="7990" width="6.5" style="52" customWidth="1"/>
    <col min="7991" max="8192" width="5.125" style="52" customWidth="1"/>
    <col min="8193" max="8194" width="0" style="52" hidden="1" customWidth="1"/>
    <col min="8195" max="8195" width="11.625" style="52" customWidth="1"/>
    <col min="8196" max="8197" width="0" style="52" hidden="1" customWidth="1"/>
    <col min="8198" max="8246" width="6.5" style="52" customWidth="1"/>
    <col min="8247" max="8448" width="5.125" style="52" customWidth="1"/>
    <col min="8449" max="8450" width="0" style="52" hidden="1" customWidth="1"/>
    <col min="8451" max="8451" width="11.625" style="52" customWidth="1"/>
    <col min="8452" max="8453" width="0" style="52" hidden="1" customWidth="1"/>
    <col min="8454" max="8502" width="6.5" style="52" customWidth="1"/>
    <col min="8503" max="8704" width="5.125" style="52" customWidth="1"/>
    <col min="8705" max="8706" width="0" style="52" hidden="1" customWidth="1"/>
    <col min="8707" max="8707" width="11.625" style="52" customWidth="1"/>
    <col min="8708" max="8709" width="0" style="52" hidden="1" customWidth="1"/>
    <col min="8710" max="8758" width="6.5" style="52" customWidth="1"/>
    <col min="8759" max="8960" width="5.125" style="52" customWidth="1"/>
    <col min="8961" max="8962" width="0" style="52" hidden="1" customWidth="1"/>
    <col min="8963" max="8963" width="11.625" style="52" customWidth="1"/>
    <col min="8964" max="8965" width="0" style="52" hidden="1" customWidth="1"/>
    <col min="8966" max="9014" width="6.5" style="52" customWidth="1"/>
    <col min="9015" max="9216" width="5.125" style="52" customWidth="1"/>
    <col min="9217" max="9218" width="0" style="52" hidden="1" customWidth="1"/>
    <col min="9219" max="9219" width="11.625" style="52" customWidth="1"/>
    <col min="9220" max="9221" width="0" style="52" hidden="1" customWidth="1"/>
    <col min="9222" max="9270" width="6.5" style="52" customWidth="1"/>
    <col min="9271" max="9472" width="5.125" style="52" customWidth="1"/>
    <col min="9473" max="9474" width="0" style="52" hidden="1" customWidth="1"/>
    <col min="9475" max="9475" width="11.625" style="52" customWidth="1"/>
    <col min="9476" max="9477" width="0" style="52" hidden="1" customWidth="1"/>
    <col min="9478" max="9526" width="6.5" style="52" customWidth="1"/>
    <col min="9527" max="9728" width="5.125" style="52" customWidth="1"/>
    <col min="9729" max="9730" width="0" style="52" hidden="1" customWidth="1"/>
    <col min="9731" max="9731" width="11.625" style="52" customWidth="1"/>
    <col min="9732" max="9733" width="0" style="52" hidden="1" customWidth="1"/>
    <col min="9734" max="9782" width="6.5" style="52" customWidth="1"/>
    <col min="9783" max="9984" width="5.125" style="52" customWidth="1"/>
    <col min="9985" max="9986" width="0" style="52" hidden="1" customWidth="1"/>
    <col min="9987" max="9987" width="11.625" style="52" customWidth="1"/>
    <col min="9988" max="9989" width="0" style="52" hidden="1" customWidth="1"/>
    <col min="9990" max="10038" width="6.5" style="52" customWidth="1"/>
    <col min="10039" max="10240" width="5.125" style="52" customWidth="1"/>
    <col min="10241" max="10242" width="0" style="52" hidden="1" customWidth="1"/>
    <col min="10243" max="10243" width="11.625" style="52" customWidth="1"/>
    <col min="10244" max="10245" width="0" style="52" hidden="1" customWidth="1"/>
    <col min="10246" max="10294" width="6.5" style="52" customWidth="1"/>
    <col min="10295" max="10496" width="5.125" style="52" customWidth="1"/>
    <col min="10497" max="10498" width="0" style="52" hidden="1" customWidth="1"/>
    <col min="10499" max="10499" width="11.625" style="52" customWidth="1"/>
    <col min="10500" max="10501" width="0" style="52" hidden="1" customWidth="1"/>
    <col min="10502" max="10550" width="6.5" style="52" customWidth="1"/>
    <col min="10551" max="10752" width="5.125" style="52" customWidth="1"/>
    <col min="10753" max="10754" width="0" style="52" hidden="1" customWidth="1"/>
    <col min="10755" max="10755" width="11.625" style="52" customWidth="1"/>
    <col min="10756" max="10757" width="0" style="52" hidden="1" customWidth="1"/>
    <col min="10758" max="10806" width="6.5" style="52" customWidth="1"/>
    <col min="10807" max="11008" width="5.125" style="52" customWidth="1"/>
    <col min="11009" max="11010" width="0" style="52" hidden="1" customWidth="1"/>
    <col min="11011" max="11011" width="11.625" style="52" customWidth="1"/>
    <col min="11012" max="11013" width="0" style="52" hidden="1" customWidth="1"/>
    <col min="11014" max="11062" width="6.5" style="52" customWidth="1"/>
    <col min="11063" max="11264" width="5.125" style="52" customWidth="1"/>
    <col min="11265" max="11266" width="0" style="52" hidden="1" customWidth="1"/>
    <col min="11267" max="11267" width="11.625" style="52" customWidth="1"/>
    <col min="11268" max="11269" width="0" style="52" hidden="1" customWidth="1"/>
    <col min="11270" max="11318" width="6.5" style="52" customWidth="1"/>
    <col min="11319" max="11520" width="5.125" style="52" customWidth="1"/>
    <col min="11521" max="11522" width="0" style="52" hidden="1" customWidth="1"/>
    <col min="11523" max="11523" width="11.625" style="52" customWidth="1"/>
    <col min="11524" max="11525" width="0" style="52" hidden="1" customWidth="1"/>
    <col min="11526" max="11574" width="6.5" style="52" customWidth="1"/>
    <col min="11575" max="11776" width="5.125" style="52" customWidth="1"/>
    <col min="11777" max="11778" width="0" style="52" hidden="1" customWidth="1"/>
    <col min="11779" max="11779" width="11.625" style="52" customWidth="1"/>
    <col min="11780" max="11781" width="0" style="52" hidden="1" customWidth="1"/>
    <col min="11782" max="11830" width="6.5" style="52" customWidth="1"/>
    <col min="11831" max="12032" width="5.125" style="52" customWidth="1"/>
    <col min="12033" max="12034" width="0" style="52" hidden="1" customWidth="1"/>
    <col min="12035" max="12035" width="11.625" style="52" customWidth="1"/>
    <col min="12036" max="12037" width="0" style="52" hidden="1" customWidth="1"/>
    <col min="12038" max="12086" width="6.5" style="52" customWidth="1"/>
    <col min="12087" max="12288" width="5.125" style="52" customWidth="1"/>
    <col min="12289" max="12290" width="0" style="52" hidden="1" customWidth="1"/>
    <col min="12291" max="12291" width="11.625" style="52" customWidth="1"/>
    <col min="12292" max="12293" width="0" style="52" hidden="1" customWidth="1"/>
    <col min="12294" max="12342" width="6.5" style="52" customWidth="1"/>
    <col min="12343" max="12544" width="5.125" style="52" customWidth="1"/>
    <col min="12545" max="12546" width="0" style="52" hidden="1" customWidth="1"/>
    <col min="12547" max="12547" width="11.625" style="52" customWidth="1"/>
    <col min="12548" max="12549" width="0" style="52" hidden="1" customWidth="1"/>
    <col min="12550" max="12598" width="6.5" style="52" customWidth="1"/>
    <col min="12599" max="12800" width="5.125" style="52" customWidth="1"/>
    <col min="12801" max="12802" width="0" style="52" hidden="1" customWidth="1"/>
    <col min="12803" max="12803" width="11.625" style="52" customWidth="1"/>
    <col min="12804" max="12805" width="0" style="52" hidden="1" customWidth="1"/>
    <col min="12806" max="12854" width="6.5" style="52" customWidth="1"/>
    <col min="12855" max="13056" width="5.125" style="52" customWidth="1"/>
    <col min="13057" max="13058" width="0" style="52" hidden="1" customWidth="1"/>
    <col min="13059" max="13059" width="11.625" style="52" customWidth="1"/>
    <col min="13060" max="13061" width="0" style="52" hidden="1" customWidth="1"/>
    <col min="13062" max="13110" width="6.5" style="52" customWidth="1"/>
    <col min="13111" max="13312" width="5.125" style="52" customWidth="1"/>
    <col min="13313" max="13314" width="0" style="52" hidden="1" customWidth="1"/>
    <col min="13315" max="13315" width="11.625" style="52" customWidth="1"/>
    <col min="13316" max="13317" width="0" style="52" hidden="1" customWidth="1"/>
    <col min="13318" max="13366" width="6.5" style="52" customWidth="1"/>
    <col min="13367" max="13568" width="5.125" style="52" customWidth="1"/>
    <col min="13569" max="13570" width="0" style="52" hidden="1" customWidth="1"/>
    <col min="13571" max="13571" width="11.625" style="52" customWidth="1"/>
    <col min="13572" max="13573" width="0" style="52" hidden="1" customWidth="1"/>
    <col min="13574" max="13622" width="6.5" style="52" customWidth="1"/>
    <col min="13623" max="13824" width="5.125" style="52" customWidth="1"/>
    <col min="13825" max="13826" width="0" style="52" hidden="1" customWidth="1"/>
    <col min="13827" max="13827" width="11.625" style="52" customWidth="1"/>
    <col min="13828" max="13829" width="0" style="52" hidden="1" customWidth="1"/>
    <col min="13830" max="13878" width="6.5" style="52" customWidth="1"/>
    <col min="13879" max="14080" width="5.125" style="52" customWidth="1"/>
    <col min="14081" max="14082" width="0" style="52" hidden="1" customWidth="1"/>
    <col min="14083" max="14083" width="11.625" style="52" customWidth="1"/>
    <col min="14084" max="14085" width="0" style="52" hidden="1" customWidth="1"/>
    <col min="14086" max="14134" width="6.5" style="52" customWidth="1"/>
    <col min="14135" max="14336" width="5.125" style="52" customWidth="1"/>
    <col min="14337" max="14338" width="0" style="52" hidden="1" customWidth="1"/>
    <col min="14339" max="14339" width="11.625" style="52" customWidth="1"/>
    <col min="14340" max="14341" width="0" style="52" hidden="1" customWidth="1"/>
    <col min="14342" max="14390" width="6.5" style="52" customWidth="1"/>
    <col min="14391" max="14592" width="5.125" style="52" customWidth="1"/>
    <col min="14593" max="14594" width="0" style="52" hidden="1" customWidth="1"/>
    <col min="14595" max="14595" width="11.625" style="52" customWidth="1"/>
    <col min="14596" max="14597" width="0" style="52" hidden="1" customWidth="1"/>
    <col min="14598" max="14646" width="6.5" style="52" customWidth="1"/>
    <col min="14647" max="14848" width="5.125" style="52" customWidth="1"/>
    <col min="14849" max="14850" width="0" style="52" hidden="1" customWidth="1"/>
    <col min="14851" max="14851" width="11.625" style="52" customWidth="1"/>
    <col min="14852" max="14853" width="0" style="52" hidden="1" customWidth="1"/>
    <col min="14854" max="14902" width="6.5" style="52" customWidth="1"/>
    <col min="14903" max="15104" width="5.125" style="52" customWidth="1"/>
    <col min="15105" max="15106" width="0" style="52" hidden="1" customWidth="1"/>
    <col min="15107" max="15107" width="11.625" style="52" customWidth="1"/>
    <col min="15108" max="15109" width="0" style="52" hidden="1" customWidth="1"/>
    <col min="15110" max="15158" width="6.5" style="52" customWidth="1"/>
    <col min="15159" max="15360" width="5.125" style="52" customWidth="1"/>
    <col min="15361" max="15362" width="0" style="52" hidden="1" customWidth="1"/>
    <col min="15363" max="15363" width="11.625" style="52" customWidth="1"/>
    <col min="15364" max="15365" width="0" style="52" hidden="1" customWidth="1"/>
    <col min="15366" max="15414" width="6.5" style="52" customWidth="1"/>
    <col min="15415" max="15616" width="5.125" style="52" customWidth="1"/>
    <col min="15617" max="15618" width="0" style="52" hidden="1" customWidth="1"/>
    <col min="15619" max="15619" width="11.625" style="52" customWidth="1"/>
    <col min="15620" max="15621" width="0" style="52" hidden="1" customWidth="1"/>
    <col min="15622" max="15670" width="6.5" style="52" customWidth="1"/>
    <col min="15671" max="15872" width="5.125" style="52" customWidth="1"/>
    <col min="15873" max="15874" width="0" style="52" hidden="1" customWidth="1"/>
    <col min="15875" max="15875" width="11.625" style="52" customWidth="1"/>
    <col min="15876" max="15877" width="0" style="52" hidden="1" customWidth="1"/>
    <col min="15878" max="15926" width="6.5" style="52" customWidth="1"/>
    <col min="15927" max="16128" width="5.125" style="52" customWidth="1"/>
    <col min="16129" max="16130" width="0" style="52" hidden="1" customWidth="1"/>
    <col min="16131" max="16131" width="11.625" style="52" customWidth="1"/>
    <col min="16132" max="16133" width="0" style="52" hidden="1" customWidth="1"/>
    <col min="16134" max="16182" width="6.5" style="52" customWidth="1"/>
    <col min="16183" max="16384" width="5.125" style="52" customWidth="1"/>
  </cols>
  <sheetData>
    <row r="1" spans="1:53" x14ac:dyDescent="0.15">
      <c r="A1" s="52" t="s">
        <v>84</v>
      </c>
      <c r="B1" s="52" t="s">
        <v>85</v>
      </c>
      <c r="C1" s="67" t="s">
        <v>1957</v>
      </c>
      <c r="D1" s="52" t="s">
        <v>85</v>
      </c>
      <c r="E1" s="52" t="s">
        <v>85</v>
      </c>
      <c r="F1" s="313" t="s">
        <v>1684</v>
      </c>
      <c r="G1" s="313"/>
      <c r="H1" s="313"/>
      <c r="I1" s="313"/>
      <c r="J1" s="313" t="s">
        <v>1685</v>
      </c>
      <c r="K1" s="313"/>
      <c r="L1" s="313"/>
      <c r="M1" s="313"/>
      <c r="N1" s="313" t="s">
        <v>1686</v>
      </c>
      <c r="O1" s="313"/>
      <c r="P1" s="313"/>
      <c r="Q1" s="313"/>
      <c r="R1" s="313" t="s">
        <v>151</v>
      </c>
      <c r="S1" s="313"/>
      <c r="T1" s="313"/>
      <c r="U1" s="313"/>
      <c r="V1" s="313" t="s">
        <v>152</v>
      </c>
      <c r="W1" s="313"/>
      <c r="X1" s="313"/>
      <c r="Y1" s="313"/>
      <c r="Z1" s="313" t="s">
        <v>132</v>
      </c>
      <c r="AA1" s="313"/>
      <c r="AB1" s="313"/>
      <c r="AC1" s="313"/>
      <c r="AD1" s="313" t="s">
        <v>86</v>
      </c>
      <c r="AE1" s="313"/>
      <c r="AF1" s="313"/>
      <c r="AG1" s="313"/>
      <c r="AH1" s="313" t="s">
        <v>87</v>
      </c>
      <c r="AI1" s="313"/>
      <c r="AJ1" s="313"/>
      <c r="AK1" s="313"/>
      <c r="AL1" s="313" t="s">
        <v>88</v>
      </c>
      <c r="AM1" s="313"/>
      <c r="AN1" s="313"/>
      <c r="AO1" s="313"/>
      <c r="AP1" s="313" t="s">
        <v>89</v>
      </c>
      <c r="AQ1" s="313"/>
      <c r="AR1" s="313"/>
      <c r="AS1" s="313"/>
      <c r="AT1" s="313" t="s">
        <v>90</v>
      </c>
      <c r="AU1" s="313"/>
      <c r="AV1" s="313"/>
      <c r="AW1" s="313"/>
      <c r="AX1" s="313" t="s">
        <v>91</v>
      </c>
      <c r="AY1" s="313"/>
      <c r="AZ1" s="313"/>
      <c r="BA1" s="313"/>
    </row>
    <row r="2" spans="1:53" ht="25.5" customHeight="1" x14ac:dyDescent="0.15">
      <c r="A2" s="52" t="s">
        <v>92</v>
      </c>
      <c r="B2" s="52" t="s">
        <v>41</v>
      </c>
      <c r="C2" s="67" t="s">
        <v>93</v>
      </c>
      <c r="D2" s="52" t="s">
        <v>94</v>
      </c>
      <c r="E2" s="52" t="s">
        <v>95</v>
      </c>
      <c r="F2" s="52" t="s">
        <v>96</v>
      </c>
      <c r="G2" s="52" t="s">
        <v>97</v>
      </c>
      <c r="I2" s="52" t="s">
        <v>99</v>
      </c>
      <c r="J2" s="52" t="s">
        <v>96</v>
      </c>
      <c r="K2" s="52" t="s">
        <v>97</v>
      </c>
      <c r="L2" s="52" t="s">
        <v>98</v>
      </c>
      <c r="M2" s="52" t="s">
        <v>99</v>
      </c>
      <c r="N2" s="52" t="s">
        <v>96</v>
      </c>
      <c r="O2" s="52" t="s">
        <v>97</v>
      </c>
      <c r="P2" s="52" t="s">
        <v>98</v>
      </c>
      <c r="Q2" s="52" t="s">
        <v>99</v>
      </c>
      <c r="R2" s="52" t="s">
        <v>96</v>
      </c>
      <c r="S2" s="52" t="s">
        <v>97</v>
      </c>
      <c r="T2" s="52" t="s">
        <v>98</v>
      </c>
      <c r="U2" s="52" t="s">
        <v>99</v>
      </c>
      <c r="V2" s="52" t="s">
        <v>96</v>
      </c>
      <c r="W2" s="52" t="s">
        <v>97</v>
      </c>
      <c r="X2" s="52" t="s">
        <v>98</v>
      </c>
      <c r="Y2" s="52" t="s">
        <v>99</v>
      </c>
      <c r="Z2" s="52" t="s">
        <v>96</v>
      </c>
      <c r="AA2" s="52" t="s">
        <v>97</v>
      </c>
      <c r="AB2" s="52" t="s">
        <v>98</v>
      </c>
      <c r="AC2" s="52" t="s">
        <v>99</v>
      </c>
      <c r="AD2" s="52" t="s">
        <v>96</v>
      </c>
      <c r="AE2" s="52" t="s">
        <v>97</v>
      </c>
      <c r="AF2" s="52" t="s">
        <v>98</v>
      </c>
      <c r="AG2" s="52" t="s">
        <v>99</v>
      </c>
      <c r="AH2" s="52" t="s">
        <v>96</v>
      </c>
      <c r="AI2" s="52" t="s">
        <v>97</v>
      </c>
      <c r="AJ2" s="52" t="s">
        <v>98</v>
      </c>
      <c r="AK2" s="52" t="s">
        <v>99</v>
      </c>
      <c r="AL2" s="52" t="s">
        <v>96</v>
      </c>
      <c r="AM2" s="52" t="s">
        <v>97</v>
      </c>
      <c r="AN2" s="52" t="s">
        <v>98</v>
      </c>
      <c r="AO2" s="52" t="s">
        <v>99</v>
      </c>
      <c r="AP2" s="52" t="s">
        <v>96</v>
      </c>
      <c r="AQ2" s="52" t="s">
        <v>97</v>
      </c>
      <c r="AR2" s="52" t="s">
        <v>98</v>
      </c>
      <c r="AS2" s="52" t="s">
        <v>99</v>
      </c>
      <c r="AT2" s="52" t="s">
        <v>96</v>
      </c>
      <c r="AU2" s="52" t="s">
        <v>97</v>
      </c>
      <c r="AV2" s="52" t="s">
        <v>98</v>
      </c>
      <c r="AW2" s="52" t="s">
        <v>99</v>
      </c>
      <c r="AX2" s="52" t="s">
        <v>96</v>
      </c>
      <c r="AY2" s="52" t="s">
        <v>97</v>
      </c>
      <c r="AZ2" s="52" t="s">
        <v>98</v>
      </c>
      <c r="BA2" s="52" t="s">
        <v>99</v>
      </c>
    </row>
    <row r="3" spans="1:53" x14ac:dyDescent="0.15">
      <c r="A3" s="52" t="s">
        <v>84</v>
      </c>
      <c r="B3" s="52">
        <v>1</v>
      </c>
      <c r="C3" s="52" t="s">
        <v>1687</v>
      </c>
      <c r="D3" s="52" t="s">
        <v>153</v>
      </c>
      <c r="E3" s="52" t="s">
        <v>154</v>
      </c>
      <c r="F3" s="52">
        <v>110.36</v>
      </c>
      <c r="G3" s="52">
        <v>21841</v>
      </c>
      <c r="H3" s="52">
        <v>73679</v>
      </c>
      <c r="I3" s="52" t="s">
        <v>1688</v>
      </c>
      <c r="J3" s="52">
        <v>95.22</v>
      </c>
      <c r="K3" s="52">
        <v>19700</v>
      </c>
      <c r="L3" s="52">
        <v>59845</v>
      </c>
      <c r="M3" s="52" t="s">
        <v>1689</v>
      </c>
      <c r="N3" s="52">
        <v>91.06</v>
      </c>
      <c r="O3" s="52">
        <v>18667</v>
      </c>
      <c r="P3" s="52">
        <v>58967</v>
      </c>
      <c r="Q3" s="52" t="s">
        <v>1690</v>
      </c>
      <c r="R3" s="52">
        <v>103.06</v>
      </c>
      <c r="S3" s="52">
        <v>21475</v>
      </c>
      <c r="T3" s="52">
        <v>59640</v>
      </c>
      <c r="U3" s="52" t="s">
        <v>1691</v>
      </c>
      <c r="V3" s="52">
        <v>100.54</v>
      </c>
      <c r="W3" s="52">
        <v>19165</v>
      </c>
      <c r="X3" s="52">
        <v>60461</v>
      </c>
      <c r="Y3" s="52" t="s">
        <v>1692</v>
      </c>
      <c r="Z3" s="52" t="s">
        <v>155</v>
      </c>
      <c r="AA3" s="52" t="s">
        <v>155</v>
      </c>
      <c r="AB3" s="52" t="s">
        <v>155</v>
      </c>
      <c r="AC3" s="52" t="s">
        <v>155</v>
      </c>
      <c r="AD3" s="52">
        <v>88.55</v>
      </c>
      <c r="AE3" s="52">
        <v>19030</v>
      </c>
      <c r="AF3" s="52">
        <v>60777</v>
      </c>
      <c r="AG3" s="52" t="s">
        <v>1693</v>
      </c>
      <c r="AH3" s="52">
        <v>85.52</v>
      </c>
      <c r="AI3" s="52">
        <v>15875</v>
      </c>
      <c r="AJ3" s="52">
        <v>60814</v>
      </c>
      <c r="AK3" s="52" t="s">
        <v>1694</v>
      </c>
      <c r="AL3" s="52">
        <v>91.19</v>
      </c>
      <c r="AM3" s="52">
        <v>19333</v>
      </c>
      <c r="AN3" s="52">
        <v>61008</v>
      </c>
      <c r="AO3" s="52" t="s">
        <v>1695</v>
      </c>
      <c r="AP3" s="52">
        <v>85.71</v>
      </c>
      <c r="AQ3" s="52">
        <v>16167</v>
      </c>
      <c r="AR3" s="52">
        <v>63240</v>
      </c>
      <c r="AS3" s="52" t="s">
        <v>1696</v>
      </c>
      <c r="AT3" s="52">
        <v>90.79</v>
      </c>
      <c r="AU3" s="52">
        <v>16750</v>
      </c>
      <c r="AV3" s="52">
        <v>64126</v>
      </c>
      <c r="AW3" s="52" t="s">
        <v>1697</v>
      </c>
      <c r="AX3" s="52">
        <v>92.59</v>
      </c>
      <c r="AY3" s="52">
        <v>18333</v>
      </c>
      <c r="AZ3" s="52">
        <v>60857</v>
      </c>
      <c r="BA3" s="52" t="s">
        <v>1698</v>
      </c>
    </row>
    <row r="4" spans="1:53" x14ac:dyDescent="0.15">
      <c r="A4" s="52" t="s">
        <v>84</v>
      </c>
      <c r="B4" s="52">
        <v>2</v>
      </c>
      <c r="C4" s="52" t="s">
        <v>1699</v>
      </c>
      <c r="D4" s="52" t="s">
        <v>153</v>
      </c>
      <c r="E4" s="52" t="s">
        <v>154</v>
      </c>
      <c r="F4" s="52">
        <v>88.93</v>
      </c>
      <c r="G4" s="52">
        <v>3896</v>
      </c>
      <c r="H4" s="52">
        <v>27569</v>
      </c>
      <c r="I4" s="52" t="s">
        <v>1700</v>
      </c>
      <c r="J4" s="52">
        <v>84.47</v>
      </c>
      <c r="K4" s="52">
        <v>3961</v>
      </c>
      <c r="L4" s="52">
        <v>27633</v>
      </c>
      <c r="M4" s="52" t="s">
        <v>1701</v>
      </c>
      <c r="N4" s="52">
        <v>85.19</v>
      </c>
      <c r="O4" s="52">
        <v>3756</v>
      </c>
      <c r="P4" s="52">
        <v>26808</v>
      </c>
      <c r="Q4" s="52" t="s">
        <v>1702</v>
      </c>
      <c r="R4" s="52">
        <v>83.57</v>
      </c>
      <c r="S4" s="52">
        <v>3843</v>
      </c>
      <c r="T4" s="52">
        <v>27642</v>
      </c>
      <c r="U4" s="52" t="s">
        <v>1703</v>
      </c>
      <c r="V4" s="52">
        <v>75.819999999999993</v>
      </c>
      <c r="W4" s="52">
        <v>3910</v>
      </c>
      <c r="X4" s="52">
        <v>27818</v>
      </c>
      <c r="Y4" s="52" t="s">
        <v>1704</v>
      </c>
      <c r="Z4" s="52">
        <v>89.02</v>
      </c>
      <c r="AA4" s="52">
        <v>3705</v>
      </c>
      <c r="AB4" s="52">
        <v>30998</v>
      </c>
      <c r="AC4" s="52" t="s">
        <v>1705</v>
      </c>
      <c r="AD4" s="52">
        <v>80.040000000000006</v>
      </c>
      <c r="AE4" s="52">
        <v>3974</v>
      </c>
      <c r="AF4" s="52">
        <v>27243</v>
      </c>
      <c r="AG4" s="52" t="s">
        <v>1706</v>
      </c>
      <c r="AH4" s="52">
        <v>80.290000000000006</v>
      </c>
      <c r="AI4" s="52">
        <v>3748</v>
      </c>
      <c r="AJ4" s="52">
        <v>28001</v>
      </c>
      <c r="AK4" s="52" t="s">
        <v>1705</v>
      </c>
      <c r="AL4" s="52">
        <v>84.82</v>
      </c>
      <c r="AM4" s="52">
        <v>3702</v>
      </c>
      <c r="AN4" s="52">
        <v>28266</v>
      </c>
      <c r="AO4" s="52" t="s">
        <v>1707</v>
      </c>
      <c r="AP4" s="52">
        <v>86.2</v>
      </c>
      <c r="AQ4" s="52">
        <v>3845</v>
      </c>
      <c r="AR4" s="52">
        <v>31125</v>
      </c>
      <c r="AS4" s="52" t="s">
        <v>1708</v>
      </c>
      <c r="AT4" s="52">
        <v>83.94</v>
      </c>
      <c r="AU4" s="52">
        <v>3986</v>
      </c>
      <c r="AV4" s="52">
        <v>30427</v>
      </c>
      <c r="AW4" s="52" t="s">
        <v>1709</v>
      </c>
      <c r="AX4" s="52">
        <v>72.64</v>
      </c>
      <c r="AY4" s="52">
        <v>4018</v>
      </c>
      <c r="AZ4" s="52">
        <v>31410</v>
      </c>
      <c r="BA4" s="52" t="s">
        <v>1710</v>
      </c>
    </row>
    <row r="5" spans="1:53" x14ac:dyDescent="0.15">
      <c r="A5" s="52" t="s">
        <v>84</v>
      </c>
      <c r="B5" s="52">
        <v>3</v>
      </c>
      <c r="C5" s="52" t="s">
        <v>1711</v>
      </c>
      <c r="D5" s="52" t="s">
        <v>153</v>
      </c>
      <c r="E5" s="52" t="s">
        <v>154</v>
      </c>
      <c r="F5" s="52">
        <v>88.88</v>
      </c>
      <c r="G5" s="52">
        <v>11310</v>
      </c>
      <c r="H5" s="52">
        <v>35398</v>
      </c>
      <c r="I5" s="52" t="s">
        <v>1712</v>
      </c>
      <c r="J5" s="52">
        <v>94.18</v>
      </c>
      <c r="K5" s="52">
        <v>13667</v>
      </c>
      <c r="L5" s="52">
        <v>35103</v>
      </c>
      <c r="M5" s="52" t="s">
        <v>1713</v>
      </c>
      <c r="N5" s="52" t="s">
        <v>155</v>
      </c>
      <c r="O5" s="52" t="s">
        <v>155</v>
      </c>
      <c r="P5" s="52" t="s">
        <v>155</v>
      </c>
      <c r="Q5" s="52" t="s">
        <v>155</v>
      </c>
      <c r="R5" s="52" t="s">
        <v>155</v>
      </c>
      <c r="S5" s="52" t="s">
        <v>155</v>
      </c>
      <c r="T5" s="52" t="s">
        <v>155</v>
      </c>
      <c r="U5" s="52" t="s">
        <v>155</v>
      </c>
      <c r="V5" s="52" t="s">
        <v>155</v>
      </c>
      <c r="W5" s="52" t="s">
        <v>155</v>
      </c>
      <c r="X5" s="52" t="s">
        <v>155</v>
      </c>
      <c r="Y5" s="52" t="s">
        <v>155</v>
      </c>
      <c r="Z5" s="52" t="s">
        <v>155</v>
      </c>
      <c r="AA5" s="52" t="s">
        <v>155</v>
      </c>
      <c r="AB5" s="52" t="s">
        <v>155</v>
      </c>
      <c r="AC5" s="52" t="s">
        <v>155</v>
      </c>
      <c r="AD5" s="52">
        <v>91.34</v>
      </c>
      <c r="AE5" s="52">
        <v>12731</v>
      </c>
      <c r="AF5" s="52">
        <v>37164</v>
      </c>
      <c r="AG5" s="52" t="s">
        <v>1714</v>
      </c>
      <c r="AH5" s="52">
        <v>90.83</v>
      </c>
      <c r="AI5" s="52">
        <v>11662</v>
      </c>
      <c r="AJ5" s="52">
        <v>37331</v>
      </c>
      <c r="AK5" s="52" t="s">
        <v>1715</v>
      </c>
      <c r="AL5" s="52">
        <v>87.3</v>
      </c>
      <c r="AM5" s="52">
        <v>11531</v>
      </c>
      <c r="AN5" s="52">
        <v>37185</v>
      </c>
      <c r="AO5" s="52" t="s">
        <v>1716</v>
      </c>
      <c r="AP5" s="52" t="s">
        <v>155</v>
      </c>
      <c r="AQ5" s="52" t="s">
        <v>155</v>
      </c>
      <c r="AR5" s="52" t="s">
        <v>155</v>
      </c>
      <c r="AS5" s="52" t="s">
        <v>155</v>
      </c>
      <c r="AT5" s="52" t="s">
        <v>155</v>
      </c>
      <c r="AU5" s="52" t="s">
        <v>155</v>
      </c>
      <c r="AV5" s="52" t="s">
        <v>155</v>
      </c>
      <c r="AW5" s="52" t="s">
        <v>155</v>
      </c>
      <c r="AX5" s="52" t="s">
        <v>155</v>
      </c>
      <c r="AY5" s="52" t="s">
        <v>155</v>
      </c>
      <c r="AZ5" s="52" t="s">
        <v>155</v>
      </c>
      <c r="BA5" s="52" t="s">
        <v>155</v>
      </c>
    </row>
    <row r="6" spans="1:53" x14ac:dyDescent="0.15">
      <c r="A6" s="52" t="s">
        <v>84</v>
      </c>
      <c r="B6" s="52">
        <v>4</v>
      </c>
      <c r="C6" s="52" t="s">
        <v>1717</v>
      </c>
      <c r="D6" s="52" t="s">
        <v>153</v>
      </c>
      <c r="E6" s="52" t="s">
        <v>154</v>
      </c>
      <c r="F6" s="52">
        <v>87.13</v>
      </c>
      <c r="G6" s="52">
        <v>2963</v>
      </c>
      <c r="H6" s="52">
        <v>0</v>
      </c>
      <c r="I6" s="52" t="s">
        <v>155</v>
      </c>
      <c r="J6" s="52">
        <v>76.09</v>
      </c>
      <c r="K6" s="52">
        <v>3000</v>
      </c>
      <c r="L6" s="52">
        <v>0</v>
      </c>
      <c r="M6" s="52" t="s">
        <v>155</v>
      </c>
      <c r="N6" s="52" t="s">
        <v>155</v>
      </c>
      <c r="O6" s="52" t="s">
        <v>155</v>
      </c>
      <c r="P6" s="52" t="s">
        <v>155</v>
      </c>
      <c r="Q6" s="52" t="s">
        <v>155</v>
      </c>
      <c r="R6" s="52" t="s">
        <v>155</v>
      </c>
      <c r="S6" s="52" t="s">
        <v>155</v>
      </c>
      <c r="T6" s="52" t="s">
        <v>155</v>
      </c>
      <c r="U6" s="52" t="s">
        <v>155</v>
      </c>
      <c r="V6" s="52" t="s">
        <v>155</v>
      </c>
      <c r="W6" s="52" t="s">
        <v>155</v>
      </c>
      <c r="X6" s="52" t="s">
        <v>155</v>
      </c>
      <c r="Y6" s="52" t="s">
        <v>155</v>
      </c>
      <c r="Z6" s="52" t="s">
        <v>155</v>
      </c>
      <c r="AA6" s="52" t="s">
        <v>155</v>
      </c>
      <c r="AB6" s="52" t="s">
        <v>155</v>
      </c>
      <c r="AC6" s="52" t="s">
        <v>155</v>
      </c>
      <c r="AD6" s="52">
        <v>79.2</v>
      </c>
      <c r="AE6" s="52">
        <v>2754</v>
      </c>
      <c r="AF6" s="52">
        <v>0</v>
      </c>
      <c r="AG6" s="52" t="s">
        <v>155</v>
      </c>
      <c r="AH6" s="52">
        <v>68.13</v>
      </c>
      <c r="AI6" s="52">
        <v>2414</v>
      </c>
      <c r="AJ6" s="52">
        <v>0</v>
      </c>
      <c r="AK6" s="52" t="s">
        <v>155</v>
      </c>
      <c r="AL6" s="52" t="s">
        <v>155</v>
      </c>
      <c r="AM6" s="52" t="s">
        <v>155</v>
      </c>
      <c r="AN6" s="52" t="s">
        <v>155</v>
      </c>
      <c r="AO6" s="52" t="s">
        <v>155</v>
      </c>
      <c r="AP6" s="52" t="s">
        <v>155</v>
      </c>
      <c r="AQ6" s="52" t="s">
        <v>155</v>
      </c>
      <c r="AR6" s="52" t="s">
        <v>155</v>
      </c>
      <c r="AS6" s="52" t="s">
        <v>155</v>
      </c>
      <c r="AT6" s="52" t="s">
        <v>155</v>
      </c>
      <c r="AU6" s="52" t="s">
        <v>155</v>
      </c>
      <c r="AV6" s="52" t="s">
        <v>155</v>
      </c>
      <c r="AW6" s="52" t="s">
        <v>155</v>
      </c>
      <c r="AX6" s="52" t="s">
        <v>155</v>
      </c>
      <c r="AY6" s="52" t="s">
        <v>155</v>
      </c>
      <c r="AZ6" s="52" t="s">
        <v>155</v>
      </c>
      <c r="BA6" s="52" t="s">
        <v>155</v>
      </c>
    </row>
    <row r="7" spans="1:53" x14ac:dyDescent="0.15">
      <c r="A7" s="52" t="s">
        <v>84</v>
      </c>
      <c r="B7" s="52">
        <v>5</v>
      </c>
      <c r="C7" s="52" t="s">
        <v>1718</v>
      </c>
      <c r="D7" s="52" t="s">
        <v>153</v>
      </c>
      <c r="E7" s="52" t="s">
        <v>154</v>
      </c>
      <c r="F7" s="52">
        <v>86.59</v>
      </c>
      <c r="G7" s="52">
        <v>21300</v>
      </c>
      <c r="H7" s="52">
        <v>47271</v>
      </c>
      <c r="I7" s="52" t="s">
        <v>1719</v>
      </c>
      <c r="J7" s="52">
        <v>73.150000000000006</v>
      </c>
      <c r="K7" s="52">
        <v>18250</v>
      </c>
      <c r="L7" s="52">
        <v>48177</v>
      </c>
      <c r="M7" s="52" t="s">
        <v>1720</v>
      </c>
      <c r="N7" s="52">
        <v>85.38</v>
      </c>
      <c r="O7" s="52">
        <v>18500</v>
      </c>
      <c r="P7" s="52">
        <v>47439</v>
      </c>
      <c r="Q7" s="52" t="s">
        <v>1721</v>
      </c>
      <c r="R7" s="52">
        <v>74.36</v>
      </c>
      <c r="S7" s="52">
        <v>14633</v>
      </c>
      <c r="T7" s="52">
        <v>48656</v>
      </c>
      <c r="U7" s="52" t="s">
        <v>1722</v>
      </c>
      <c r="V7" s="52">
        <v>70.72</v>
      </c>
      <c r="W7" s="52">
        <v>17429</v>
      </c>
      <c r="X7" s="52">
        <v>48151</v>
      </c>
      <c r="Y7" s="52" t="s">
        <v>178</v>
      </c>
      <c r="Z7" s="52">
        <v>74.849999999999994</v>
      </c>
      <c r="AA7" s="52">
        <v>16901</v>
      </c>
      <c r="AB7" s="52">
        <v>49299</v>
      </c>
      <c r="AC7" s="52" t="s">
        <v>1720</v>
      </c>
      <c r="AD7" s="52">
        <v>64.42</v>
      </c>
      <c r="AE7" s="52">
        <v>14969</v>
      </c>
      <c r="AF7" s="52">
        <v>47627</v>
      </c>
      <c r="AG7" s="52" t="s">
        <v>1723</v>
      </c>
      <c r="AH7" s="52" t="s">
        <v>155</v>
      </c>
      <c r="AI7" s="52" t="s">
        <v>155</v>
      </c>
      <c r="AJ7" s="52" t="s">
        <v>155</v>
      </c>
      <c r="AK7" s="52" t="s">
        <v>155</v>
      </c>
      <c r="AL7" s="52" t="s">
        <v>155</v>
      </c>
      <c r="AM7" s="52" t="s">
        <v>155</v>
      </c>
      <c r="AN7" s="52" t="s">
        <v>155</v>
      </c>
      <c r="AO7" s="52" t="s">
        <v>155</v>
      </c>
      <c r="AP7" s="52">
        <v>65.459999999999994</v>
      </c>
      <c r="AQ7" s="52">
        <v>14025</v>
      </c>
      <c r="AR7" s="52">
        <v>47718</v>
      </c>
      <c r="AS7" s="52" t="s">
        <v>1724</v>
      </c>
      <c r="AT7" s="52">
        <v>57.24</v>
      </c>
      <c r="AU7" s="52">
        <v>14286</v>
      </c>
      <c r="AV7" s="52">
        <v>47684</v>
      </c>
      <c r="AW7" s="52" t="s">
        <v>1725</v>
      </c>
      <c r="AX7" s="52">
        <v>62.96</v>
      </c>
      <c r="AY7" s="52">
        <v>12979</v>
      </c>
      <c r="AZ7" s="52">
        <v>49747</v>
      </c>
      <c r="BA7" s="52" t="s">
        <v>1726</v>
      </c>
    </row>
    <row r="8" spans="1:53" x14ac:dyDescent="0.15">
      <c r="A8" s="52" t="s">
        <v>84</v>
      </c>
      <c r="B8" s="52">
        <v>6</v>
      </c>
      <c r="C8" s="52" t="s">
        <v>1727</v>
      </c>
      <c r="D8" s="52" t="s">
        <v>153</v>
      </c>
      <c r="E8" s="52" t="s">
        <v>154</v>
      </c>
      <c r="F8" s="52">
        <v>83.01</v>
      </c>
      <c r="G8" s="52">
        <v>9262</v>
      </c>
      <c r="H8" s="52">
        <v>52545</v>
      </c>
      <c r="I8" s="52" t="s">
        <v>1728</v>
      </c>
      <c r="J8" s="52">
        <v>81.17</v>
      </c>
      <c r="K8" s="52">
        <v>8894</v>
      </c>
      <c r="L8" s="52">
        <v>51695</v>
      </c>
      <c r="M8" s="52" t="s">
        <v>1729</v>
      </c>
      <c r="N8" s="52">
        <v>80.08</v>
      </c>
      <c r="O8" s="52">
        <v>8727</v>
      </c>
      <c r="P8" s="52">
        <v>52849</v>
      </c>
      <c r="Q8" s="52" t="s">
        <v>1730</v>
      </c>
      <c r="R8" s="52">
        <v>80.819999999999993</v>
      </c>
      <c r="S8" s="52">
        <v>8808</v>
      </c>
      <c r="T8" s="52">
        <v>56589</v>
      </c>
      <c r="U8" s="52" t="s">
        <v>1731</v>
      </c>
      <c r="V8" s="52">
        <v>81.09</v>
      </c>
      <c r="W8" s="52">
        <v>9265</v>
      </c>
      <c r="X8" s="52">
        <v>56702</v>
      </c>
      <c r="Y8" s="52" t="s">
        <v>1732</v>
      </c>
      <c r="Z8" s="52">
        <v>79.650000000000006</v>
      </c>
      <c r="AA8" s="52">
        <v>8382</v>
      </c>
      <c r="AB8" s="52">
        <v>56134</v>
      </c>
      <c r="AC8" s="52" t="s">
        <v>1733</v>
      </c>
      <c r="AD8" s="52">
        <v>80.42</v>
      </c>
      <c r="AE8" s="52">
        <v>8430</v>
      </c>
      <c r="AF8" s="52">
        <v>55845</v>
      </c>
      <c r="AG8" s="52" t="s">
        <v>1734</v>
      </c>
      <c r="AH8" s="52">
        <v>80.709999999999994</v>
      </c>
      <c r="AI8" s="52">
        <v>8402</v>
      </c>
      <c r="AJ8" s="52">
        <v>56551</v>
      </c>
      <c r="AK8" s="52" t="s">
        <v>1731</v>
      </c>
      <c r="AL8" s="52">
        <v>79.459999999999994</v>
      </c>
      <c r="AM8" s="52">
        <v>8301</v>
      </c>
      <c r="AN8" s="52">
        <v>55644</v>
      </c>
      <c r="AO8" s="52" t="s">
        <v>1731</v>
      </c>
      <c r="AP8" s="52">
        <v>81.38</v>
      </c>
      <c r="AQ8" s="52">
        <v>8320</v>
      </c>
      <c r="AR8" s="52">
        <v>55017</v>
      </c>
      <c r="AS8" s="52" t="s">
        <v>1735</v>
      </c>
      <c r="AT8" s="52">
        <v>84.09</v>
      </c>
      <c r="AU8" s="52">
        <v>8357</v>
      </c>
      <c r="AV8" s="52">
        <v>54326</v>
      </c>
      <c r="AW8" s="52" t="s">
        <v>1736</v>
      </c>
      <c r="AX8" s="52">
        <v>83.61</v>
      </c>
      <c r="AY8" s="52">
        <v>9171</v>
      </c>
      <c r="AZ8" s="52">
        <v>51712</v>
      </c>
      <c r="BA8" s="52" t="s">
        <v>1737</v>
      </c>
    </row>
    <row r="9" spans="1:53" x14ac:dyDescent="0.15">
      <c r="A9" s="52" t="s">
        <v>84</v>
      </c>
      <c r="B9" s="52">
        <v>7</v>
      </c>
      <c r="C9" s="52" t="s">
        <v>1738</v>
      </c>
      <c r="D9" s="52" t="s">
        <v>153</v>
      </c>
      <c r="E9" s="52" t="s">
        <v>154</v>
      </c>
      <c r="F9" s="52">
        <v>82.35</v>
      </c>
      <c r="G9" s="52">
        <v>9500</v>
      </c>
      <c r="H9" s="52">
        <v>57538</v>
      </c>
      <c r="I9" s="52" t="s">
        <v>1739</v>
      </c>
      <c r="J9" s="52">
        <v>87.05</v>
      </c>
      <c r="K9" s="52">
        <v>11758</v>
      </c>
      <c r="L9" s="52">
        <v>56797</v>
      </c>
      <c r="M9" s="52" t="s">
        <v>1740</v>
      </c>
      <c r="N9" s="52">
        <v>78.930000000000007</v>
      </c>
      <c r="O9" s="52">
        <v>11778</v>
      </c>
      <c r="P9" s="52">
        <v>56601</v>
      </c>
      <c r="Q9" s="52" t="s">
        <v>1741</v>
      </c>
      <c r="R9" s="52" t="s">
        <v>155</v>
      </c>
      <c r="S9" s="52" t="s">
        <v>155</v>
      </c>
      <c r="T9" s="52" t="s">
        <v>155</v>
      </c>
      <c r="U9" s="52" t="s">
        <v>155</v>
      </c>
      <c r="V9" s="52">
        <v>86.32</v>
      </c>
      <c r="W9" s="52">
        <v>12344</v>
      </c>
      <c r="X9" s="52">
        <v>56644</v>
      </c>
      <c r="Y9" s="52" t="s">
        <v>1742</v>
      </c>
      <c r="Z9" s="52">
        <v>81.91</v>
      </c>
      <c r="AA9" s="52">
        <v>13193</v>
      </c>
      <c r="AB9" s="52">
        <v>57973</v>
      </c>
      <c r="AC9" s="52" t="s">
        <v>142</v>
      </c>
      <c r="AD9" s="52">
        <v>84.13</v>
      </c>
      <c r="AE9" s="52">
        <v>11809</v>
      </c>
      <c r="AF9" s="52">
        <v>59182</v>
      </c>
      <c r="AG9" s="52" t="s">
        <v>128</v>
      </c>
      <c r="AH9" s="52">
        <v>79.13</v>
      </c>
      <c r="AI9" s="52">
        <v>13083</v>
      </c>
      <c r="AJ9" s="52">
        <v>59165</v>
      </c>
      <c r="AK9" s="52" t="s">
        <v>130</v>
      </c>
      <c r="AL9" s="52" t="s">
        <v>155</v>
      </c>
      <c r="AM9" s="52" t="s">
        <v>155</v>
      </c>
      <c r="AN9" s="52" t="s">
        <v>155</v>
      </c>
      <c r="AO9" s="52" t="s">
        <v>155</v>
      </c>
      <c r="AP9" s="52">
        <v>88.65</v>
      </c>
      <c r="AQ9" s="52">
        <v>13338</v>
      </c>
      <c r="AR9" s="52">
        <v>60047</v>
      </c>
      <c r="AS9" s="52" t="s">
        <v>144</v>
      </c>
      <c r="AT9" s="52">
        <v>79.77</v>
      </c>
      <c r="AU9" s="52">
        <v>12007</v>
      </c>
      <c r="AV9" s="52">
        <v>62550</v>
      </c>
      <c r="AW9" s="52" t="s">
        <v>1743</v>
      </c>
      <c r="AX9" s="52">
        <v>84.56</v>
      </c>
      <c r="AY9" s="52">
        <v>13022</v>
      </c>
      <c r="AZ9" s="52">
        <v>61529</v>
      </c>
      <c r="BA9" s="52" t="s">
        <v>1744</v>
      </c>
    </row>
    <row r="10" spans="1:53" x14ac:dyDescent="0.15">
      <c r="A10" s="52" t="s">
        <v>84</v>
      </c>
      <c r="B10" s="52">
        <v>8</v>
      </c>
      <c r="C10" s="52" t="s">
        <v>1745</v>
      </c>
      <c r="D10" s="52" t="s">
        <v>153</v>
      </c>
      <c r="E10" s="52" t="s">
        <v>154</v>
      </c>
      <c r="F10" s="52">
        <v>81.55</v>
      </c>
      <c r="G10" s="52">
        <v>12296</v>
      </c>
      <c r="H10" s="52">
        <v>44966</v>
      </c>
      <c r="I10" s="52" t="s">
        <v>1746</v>
      </c>
      <c r="J10" s="52">
        <v>81.02</v>
      </c>
      <c r="K10" s="52">
        <v>12451</v>
      </c>
      <c r="L10" s="52">
        <v>35181</v>
      </c>
      <c r="M10" s="52" t="s">
        <v>1747</v>
      </c>
      <c r="N10" s="52">
        <v>80.52</v>
      </c>
      <c r="O10" s="52">
        <v>11735</v>
      </c>
      <c r="P10" s="52">
        <v>34815</v>
      </c>
      <c r="Q10" s="52" t="s">
        <v>1710</v>
      </c>
      <c r="R10" s="52">
        <v>79.69</v>
      </c>
      <c r="S10" s="52">
        <v>11956</v>
      </c>
      <c r="T10" s="52">
        <v>34815</v>
      </c>
      <c r="U10" s="52" t="s">
        <v>1748</v>
      </c>
      <c r="V10" s="52">
        <v>79.150000000000006</v>
      </c>
      <c r="W10" s="52">
        <v>11993</v>
      </c>
      <c r="X10" s="52">
        <v>34822</v>
      </c>
      <c r="Y10" s="52" t="s">
        <v>1749</v>
      </c>
      <c r="Z10" s="52">
        <v>79.540000000000006</v>
      </c>
      <c r="AA10" s="52">
        <v>12169</v>
      </c>
      <c r="AB10" s="52">
        <v>40093</v>
      </c>
      <c r="AC10" s="52" t="s">
        <v>1750</v>
      </c>
      <c r="AD10" s="52">
        <v>78.3</v>
      </c>
      <c r="AE10" s="52">
        <v>11971</v>
      </c>
      <c r="AF10" s="52">
        <v>40128</v>
      </c>
      <c r="AG10" s="52" t="s">
        <v>1751</v>
      </c>
      <c r="AH10" s="52">
        <v>79.39</v>
      </c>
      <c r="AI10" s="52">
        <v>13077</v>
      </c>
      <c r="AJ10" s="52">
        <v>37128</v>
      </c>
      <c r="AK10" s="52" t="s">
        <v>1752</v>
      </c>
      <c r="AL10" s="52">
        <v>82.06</v>
      </c>
      <c r="AM10" s="52">
        <v>12225</v>
      </c>
      <c r="AN10" s="52">
        <v>35145</v>
      </c>
      <c r="AO10" s="52" t="s">
        <v>1753</v>
      </c>
      <c r="AP10" s="52">
        <v>82.28</v>
      </c>
      <c r="AQ10" s="52">
        <v>12330</v>
      </c>
      <c r="AR10" s="52">
        <v>35534</v>
      </c>
      <c r="AS10" s="52" t="s">
        <v>1754</v>
      </c>
      <c r="AT10" s="52">
        <v>81.569999999999993</v>
      </c>
      <c r="AU10" s="52">
        <v>11201</v>
      </c>
      <c r="AV10" s="52">
        <v>35699</v>
      </c>
      <c r="AW10" s="52" t="s">
        <v>1755</v>
      </c>
      <c r="AX10" s="52">
        <v>83.36</v>
      </c>
      <c r="AY10" s="52">
        <v>11840</v>
      </c>
      <c r="AZ10" s="52">
        <v>37862</v>
      </c>
      <c r="BA10" s="52" t="s">
        <v>1756</v>
      </c>
    </row>
    <row r="11" spans="1:53" x14ac:dyDescent="0.15">
      <c r="A11" s="52" t="s">
        <v>84</v>
      </c>
      <c r="B11" s="52">
        <v>9</v>
      </c>
      <c r="C11" s="52" t="s">
        <v>1757</v>
      </c>
      <c r="D11" s="52" t="s">
        <v>153</v>
      </c>
      <c r="E11" s="52" t="s">
        <v>154</v>
      </c>
      <c r="F11" s="52">
        <v>80.97</v>
      </c>
      <c r="G11" s="52">
        <v>4176</v>
      </c>
      <c r="H11" s="52">
        <v>26818</v>
      </c>
      <c r="I11" s="52" t="s">
        <v>1758</v>
      </c>
      <c r="J11" s="52">
        <v>83.6</v>
      </c>
      <c r="K11" s="52">
        <v>4428</v>
      </c>
      <c r="L11" s="52">
        <v>26991</v>
      </c>
      <c r="M11" s="52" t="s">
        <v>1759</v>
      </c>
      <c r="N11" s="52">
        <v>84.5</v>
      </c>
      <c r="O11" s="52">
        <v>4235</v>
      </c>
      <c r="P11" s="52">
        <v>26724</v>
      </c>
      <c r="Q11" s="52" t="s">
        <v>1760</v>
      </c>
      <c r="R11" s="52">
        <v>82.22</v>
      </c>
      <c r="S11" s="52">
        <v>4221</v>
      </c>
      <c r="T11" s="52">
        <v>26459</v>
      </c>
      <c r="U11" s="52" t="s">
        <v>1761</v>
      </c>
      <c r="V11" s="52">
        <v>72.459999999999994</v>
      </c>
      <c r="W11" s="52">
        <v>4167</v>
      </c>
      <c r="X11" s="52">
        <v>27338</v>
      </c>
      <c r="Y11" s="52" t="s">
        <v>1762</v>
      </c>
      <c r="Z11" s="52">
        <v>76.88</v>
      </c>
      <c r="AA11" s="52">
        <v>3898</v>
      </c>
      <c r="AB11" s="52">
        <v>29529</v>
      </c>
      <c r="AC11" s="52" t="s">
        <v>1763</v>
      </c>
      <c r="AD11" s="52">
        <v>75.959999999999994</v>
      </c>
      <c r="AE11" s="52">
        <v>4184</v>
      </c>
      <c r="AF11" s="52">
        <v>29237</v>
      </c>
      <c r="AG11" s="52" t="s">
        <v>1763</v>
      </c>
      <c r="AH11" s="52">
        <v>78.08</v>
      </c>
      <c r="AI11" s="52">
        <v>3995</v>
      </c>
      <c r="AJ11" s="52">
        <v>28948</v>
      </c>
      <c r="AK11" s="52" t="s">
        <v>1764</v>
      </c>
      <c r="AL11" s="52">
        <v>82.3</v>
      </c>
      <c r="AM11" s="52">
        <v>3886</v>
      </c>
      <c r="AN11" s="52">
        <v>25026</v>
      </c>
      <c r="AO11" s="52" t="s">
        <v>1765</v>
      </c>
      <c r="AP11" s="52">
        <v>78.28</v>
      </c>
      <c r="AQ11" s="52">
        <v>4082</v>
      </c>
      <c r="AR11" s="52">
        <v>27610</v>
      </c>
      <c r="AS11" s="52" t="s">
        <v>1766</v>
      </c>
      <c r="AT11" s="52">
        <v>85.68</v>
      </c>
      <c r="AU11" s="52">
        <v>4237</v>
      </c>
      <c r="AV11" s="52">
        <v>27337</v>
      </c>
      <c r="AW11" s="52" t="s">
        <v>1767</v>
      </c>
      <c r="AX11" s="52">
        <v>84.12</v>
      </c>
      <c r="AY11" s="52">
        <v>3962</v>
      </c>
      <c r="AZ11" s="52">
        <v>25683</v>
      </c>
      <c r="BA11" s="52" t="s">
        <v>1768</v>
      </c>
    </row>
    <row r="12" spans="1:53" x14ac:dyDescent="0.15">
      <c r="A12" s="52" t="s">
        <v>84</v>
      </c>
      <c r="B12" s="52">
        <v>10</v>
      </c>
      <c r="C12" s="52" t="s">
        <v>1769</v>
      </c>
      <c r="D12" s="52" t="s">
        <v>153</v>
      </c>
      <c r="E12" s="52" t="s">
        <v>154</v>
      </c>
      <c r="F12" s="52">
        <v>78.55</v>
      </c>
      <c r="G12" s="52">
        <v>9989</v>
      </c>
      <c r="H12" s="52">
        <v>41456</v>
      </c>
      <c r="I12" s="52" t="s">
        <v>1770</v>
      </c>
      <c r="J12" s="52">
        <v>84.01</v>
      </c>
      <c r="K12" s="52">
        <v>10067</v>
      </c>
      <c r="L12" s="52">
        <v>35721</v>
      </c>
      <c r="M12" s="52" t="s">
        <v>1716</v>
      </c>
      <c r="N12" s="52">
        <v>83.34</v>
      </c>
      <c r="O12" s="52">
        <v>10022</v>
      </c>
      <c r="P12" s="52">
        <v>36500</v>
      </c>
      <c r="Q12" s="52" t="s">
        <v>1755</v>
      </c>
      <c r="R12" s="52">
        <v>82.57</v>
      </c>
      <c r="S12" s="52">
        <v>9824</v>
      </c>
      <c r="T12" s="52">
        <v>36704</v>
      </c>
      <c r="U12" s="52" t="s">
        <v>1771</v>
      </c>
      <c r="V12" s="52">
        <v>82.12</v>
      </c>
      <c r="W12" s="52">
        <v>10983</v>
      </c>
      <c r="X12" s="52">
        <v>37764</v>
      </c>
      <c r="Y12" s="52" t="s">
        <v>1772</v>
      </c>
      <c r="Z12" s="52">
        <v>77.98</v>
      </c>
      <c r="AA12" s="52">
        <v>11393</v>
      </c>
      <c r="AB12" s="52">
        <v>39210</v>
      </c>
      <c r="AC12" s="52" t="s">
        <v>1773</v>
      </c>
      <c r="AD12" s="52">
        <v>75.52</v>
      </c>
      <c r="AE12" s="52">
        <v>10149</v>
      </c>
      <c r="AF12" s="52">
        <v>40340</v>
      </c>
      <c r="AG12" s="52" t="s">
        <v>1774</v>
      </c>
      <c r="AH12" s="52">
        <v>76.430000000000007</v>
      </c>
      <c r="AI12" s="52">
        <v>10530</v>
      </c>
      <c r="AJ12" s="52">
        <v>37207</v>
      </c>
      <c r="AK12" s="52" t="s">
        <v>1775</v>
      </c>
      <c r="AL12" s="52">
        <v>79.78</v>
      </c>
      <c r="AM12" s="52">
        <v>10309</v>
      </c>
      <c r="AN12" s="52">
        <v>40558</v>
      </c>
      <c r="AO12" s="52" t="s">
        <v>1776</v>
      </c>
      <c r="AP12" s="52">
        <v>80.92</v>
      </c>
      <c r="AQ12" s="52">
        <v>9990</v>
      </c>
      <c r="AR12" s="52">
        <v>41734</v>
      </c>
      <c r="AS12" s="52" t="s">
        <v>1777</v>
      </c>
      <c r="AT12" s="52">
        <v>81.99</v>
      </c>
      <c r="AU12" s="52">
        <v>9785</v>
      </c>
      <c r="AV12" s="52">
        <v>40332</v>
      </c>
      <c r="AW12" s="52" t="s">
        <v>1778</v>
      </c>
      <c r="AX12" s="52">
        <v>82.42</v>
      </c>
      <c r="AY12" s="52">
        <v>9439</v>
      </c>
      <c r="AZ12" s="52">
        <v>34400</v>
      </c>
      <c r="BA12" s="52" t="s">
        <v>1779</v>
      </c>
    </row>
    <row r="13" spans="1:53" s="54" customFormat="1" x14ac:dyDescent="0.15">
      <c r="A13" s="54" t="s">
        <v>84</v>
      </c>
      <c r="B13" s="54">
        <v>11</v>
      </c>
      <c r="C13" s="54" t="s">
        <v>1780</v>
      </c>
      <c r="D13" s="54" t="s">
        <v>153</v>
      </c>
      <c r="E13" s="54" t="s">
        <v>154</v>
      </c>
      <c r="F13" s="54">
        <v>77.099999999999994</v>
      </c>
      <c r="G13" s="54">
        <v>9075</v>
      </c>
      <c r="H13" s="54">
        <v>41032</v>
      </c>
      <c r="I13" s="54" t="s">
        <v>158</v>
      </c>
      <c r="J13" s="54">
        <v>70.52</v>
      </c>
      <c r="K13" s="54">
        <v>7517</v>
      </c>
      <c r="L13" s="54">
        <v>40620</v>
      </c>
      <c r="M13" s="54" t="s">
        <v>159</v>
      </c>
      <c r="N13" s="54">
        <v>75.41</v>
      </c>
      <c r="O13" s="54">
        <v>7821</v>
      </c>
      <c r="P13" s="54">
        <v>39305</v>
      </c>
      <c r="Q13" s="54" t="s">
        <v>160</v>
      </c>
      <c r="R13" s="54">
        <v>61.3</v>
      </c>
      <c r="S13" s="54">
        <v>6279</v>
      </c>
      <c r="T13" s="54">
        <v>40805</v>
      </c>
      <c r="U13" s="54" t="s">
        <v>161</v>
      </c>
      <c r="V13" s="54" t="s">
        <v>155</v>
      </c>
      <c r="W13" s="54" t="s">
        <v>155</v>
      </c>
      <c r="X13" s="54" t="s">
        <v>155</v>
      </c>
      <c r="Y13" s="54" t="s">
        <v>155</v>
      </c>
      <c r="Z13" s="54" t="s">
        <v>155</v>
      </c>
      <c r="AA13" s="54" t="s">
        <v>155</v>
      </c>
      <c r="AB13" s="54" t="s">
        <v>155</v>
      </c>
      <c r="AC13" s="54" t="s">
        <v>155</v>
      </c>
      <c r="AD13" s="54">
        <v>62.43</v>
      </c>
      <c r="AE13" s="54">
        <v>6645</v>
      </c>
      <c r="AF13" s="54">
        <v>38897</v>
      </c>
      <c r="AG13" s="54" t="s">
        <v>162</v>
      </c>
      <c r="AH13" s="54">
        <v>64.63</v>
      </c>
      <c r="AI13" s="54">
        <v>8600</v>
      </c>
      <c r="AJ13" s="54">
        <v>41304</v>
      </c>
      <c r="AK13" s="54" t="s">
        <v>163</v>
      </c>
      <c r="AL13" s="54" t="s">
        <v>155</v>
      </c>
      <c r="AM13" s="54" t="s">
        <v>155</v>
      </c>
      <c r="AN13" s="54" t="s">
        <v>155</v>
      </c>
      <c r="AO13" s="54" t="s">
        <v>155</v>
      </c>
      <c r="AP13" s="54">
        <v>62.42</v>
      </c>
      <c r="AQ13" s="54">
        <v>5813</v>
      </c>
      <c r="AR13" s="54">
        <v>38168</v>
      </c>
      <c r="AS13" s="54" t="s">
        <v>164</v>
      </c>
      <c r="AT13" s="54">
        <v>63.14</v>
      </c>
      <c r="AU13" s="54">
        <v>5167</v>
      </c>
      <c r="AV13" s="54">
        <v>46841</v>
      </c>
      <c r="AW13" s="54" t="s">
        <v>165</v>
      </c>
      <c r="AX13" s="54" t="s">
        <v>155</v>
      </c>
      <c r="AY13" s="54" t="s">
        <v>155</v>
      </c>
      <c r="AZ13" s="54" t="s">
        <v>155</v>
      </c>
      <c r="BA13" s="54" t="s">
        <v>155</v>
      </c>
    </row>
    <row r="14" spans="1:53" x14ac:dyDescent="0.15">
      <c r="A14" s="52" t="s">
        <v>84</v>
      </c>
      <c r="B14" s="52">
        <v>12</v>
      </c>
      <c r="C14" s="52" t="s">
        <v>1781</v>
      </c>
      <c r="D14" s="52" t="s">
        <v>153</v>
      </c>
      <c r="E14" s="52" t="s">
        <v>154</v>
      </c>
      <c r="F14" s="52">
        <v>76.97</v>
      </c>
      <c r="G14" s="52">
        <v>18395</v>
      </c>
      <c r="H14" s="52">
        <v>59251</v>
      </c>
      <c r="I14" s="52" t="s">
        <v>1782</v>
      </c>
      <c r="J14" s="52">
        <v>70.33</v>
      </c>
      <c r="K14" s="52">
        <v>19184</v>
      </c>
      <c r="L14" s="52">
        <v>56905</v>
      </c>
      <c r="M14" s="52" t="s">
        <v>125</v>
      </c>
      <c r="N14" s="52">
        <v>70.41</v>
      </c>
      <c r="O14" s="52">
        <v>15378</v>
      </c>
      <c r="P14" s="52">
        <v>58477</v>
      </c>
      <c r="Q14" s="52" t="s">
        <v>1783</v>
      </c>
      <c r="R14" s="52">
        <v>72.66</v>
      </c>
      <c r="S14" s="52">
        <v>16367</v>
      </c>
      <c r="T14" s="52">
        <v>58961</v>
      </c>
      <c r="U14" s="52" t="s">
        <v>1784</v>
      </c>
      <c r="V14" s="52">
        <v>66.209999999999994</v>
      </c>
      <c r="W14" s="52">
        <v>16768</v>
      </c>
      <c r="X14" s="52">
        <v>57656</v>
      </c>
      <c r="Y14" s="52" t="s">
        <v>1785</v>
      </c>
      <c r="Z14" s="52">
        <v>72.62</v>
      </c>
      <c r="AA14" s="52">
        <v>18506</v>
      </c>
      <c r="AB14" s="52">
        <v>57630</v>
      </c>
      <c r="AC14" s="52" t="s">
        <v>1786</v>
      </c>
      <c r="AD14" s="52">
        <v>65.3</v>
      </c>
      <c r="AE14" s="52">
        <v>16786</v>
      </c>
      <c r="AF14" s="52">
        <v>56686</v>
      </c>
      <c r="AG14" s="52" t="s">
        <v>1787</v>
      </c>
      <c r="AH14" s="52">
        <v>74.819999999999993</v>
      </c>
      <c r="AI14" s="52">
        <v>18867</v>
      </c>
      <c r="AJ14" s="52">
        <v>58164</v>
      </c>
      <c r="AK14" s="52" t="s">
        <v>134</v>
      </c>
      <c r="AL14" s="52">
        <v>69.849999999999994</v>
      </c>
      <c r="AM14" s="52">
        <v>18714</v>
      </c>
      <c r="AN14" s="52">
        <v>54410</v>
      </c>
      <c r="AO14" s="52" t="s">
        <v>1788</v>
      </c>
      <c r="AP14" s="52">
        <v>76.12</v>
      </c>
      <c r="AQ14" s="52">
        <v>18166</v>
      </c>
      <c r="AR14" s="52">
        <v>57295</v>
      </c>
      <c r="AS14" s="52" t="s">
        <v>131</v>
      </c>
      <c r="AT14" s="52">
        <v>72.849999999999994</v>
      </c>
      <c r="AU14" s="52">
        <v>17375</v>
      </c>
      <c r="AV14" s="52">
        <v>57772</v>
      </c>
      <c r="AW14" s="52" t="s">
        <v>1786</v>
      </c>
      <c r="AX14" s="52">
        <v>69.33</v>
      </c>
      <c r="AY14" s="52">
        <v>17215</v>
      </c>
      <c r="AZ14" s="52">
        <v>57565</v>
      </c>
      <c r="BA14" s="52" t="s">
        <v>1783</v>
      </c>
    </row>
    <row r="15" spans="1:53" x14ac:dyDescent="0.15">
      <c r="A15" s="52" t="s">
        <v>84</v>
      </c>
      <c r="B15" s="52">
        <v>13</v>
      </c>
      <c r="C15" s="52" t="s">
        <v>1789</v>
      </c>
      <c r="D15" s="52" t="s">
        <v>153</v>
      </c>
      <c r="E15" s="52" t="s">
        <v>154</v>
      </c>
      <c r="F15" s="52">
        <v>75.69</v>
      </c>
      <c r="G15" s="52">
        <v>5312</v>
      </c>
      <c r="H15" s="52">
        <v>47711</v>
      </c>
      <c r="I15" s="52" t="s">
        <v>1790</v>
      </c>
      <c r="J15" s="52">
        <v>79.12</v>
      </c>
      <c r="K15" s="52">
        <v>4927</v>
      </c>
      <c r="L15" s="52">
        <v>51127</v>
      </c>
      <c r="M15" s="52" t="s">
        <v>1736</v>
      </c>
      <c r="N15" s="52">
        <v>79.349999999999994</v>
      </c>
      <c r="O15" s="52">
        <v>5562</v>
      </c>
      <c r="P15" s="52">
        <v>50621</v>
      </c>
      <c r="Q15" s="52" t="s">
        <v>1791</v>
      </c>
      <c r="R15" s="52" t="s">
        <v>155</v>
      </c>
      <c r="S15" s="52" t="s">
        <v>155</v>
      </c>
      <c r="T15" s="52" t="s">
        <v>155</v>
      </c>
      <c r="U15" s="52" t="s">
        <v>155</v>
      </c>
      <c r="V15" s="52" t="s">
        <v>155</v>
      </c>
      <c r="W15" s="52" t="s">
        <v>155</v>
      </c>
      <c r="X15" s="52" t="s">
        <v>155</v>
      </c>
      <c r="Y15" s="52" t="s">
        <v>155</v>
      </c>
      <c r="Z15" s="52" t="s">
        <v>155</v>
      </c>
      <c r="AA15" s="52" t="s">
        <v>155</v>
      </c>
      <c r="AB15" s="52" t="s">
        <v>155</v>
      </c>
      <c r="AC15" s="52" t="s">
        <v>155</v>
      </c>
      <c r="AD15" s="52" t="s">
        <v>155</v>
      </c>
      <c r="AE15" s="52" t="s">
        <v>155</v>
      </c>
      <c r="AF15" s="52" t="s">
        <v>155</v>
      </c>
      <c r="AG15" s="52" t="s">
        <v>155</v>
      </c>
      <c r="AH15" s="52" t="s">
        <v>155</v>
      </c>
      <c r="AI15" s="52" t="s">
        <v>155</v>
      </c>
      <c r="AJ15" s="52" t="s">
        <v>155</v>
      </c>
      <c r="AK15" s="52" t="s">
        <v>155</v>
      </c>
      <c r="AL15" s="52" t="s">
        <v>155</v>
      </c>
      <c r="AM15" s="52" t="s">
        <v>155</v>
      </c>
      <c r="AN15" s="52" t="s">
        <v>155</v>
      </c>
      <c r="AO15" s="52" t="s">
        <v>155</v>
      </c>
      <c r="AP15" s="52" t="s">
        <v>155</v>
      </c>
      <c r="AQ15" s="52" t="s">
        <v>155</v>
      </c>
      <c r="AR15" s="52" t="s">
        <v>155</v>
      </c>
      <c r="AS15" s="52" t="s">
        <v>155</v>
      </c>
      <c r="AT15" s="52" t="s">
        <v>155</v>
      </c>
      <c r="AU15" s="52" t="s">
        <v>155</v>
      </c>
      <c r="AV15" s="52" t="s">
        <v>155</v>
      </c>
      <c r="AW15" s="52" t="s">
        <v>155</v>
      </c>
      <c r="AX15" s="52" t="s">
        <v>155</v>
      </c>
      <c r="AY15" s="52" t="s">
        <v>155</v>
      </c>
      <c r="AZ15" s="52" t="s">
        <v>155</v>
      </c>
      <c r="BA15" s="52" t="s">
        <v>155</v>
      </c>
    </row>
    <row r="16" spans="1:53" x14ac:dyDescent="0.15">
      <c r="A16" s="52" t="s">
        <v>84</v>
      </c>
      <c r="B16" s="52">
        <v>14</v>
      </c>
      <c r="C16" s="52" t="s">
        <v>1792</v>
      </c>
      <c r="D16" s="52" t="s">
        <v>153</v>
      </c>
      <c r="E16" s="52" t="s">
        <v>154</v>
      </c>
      <c r="F16" s="52">
        <v>74.180000000000007</v>
      </c>
      <c r="G16" s="52">
        <v>6454</v>
      </c>
      <c r="H16" s="52">
        <v>25418</v>
      </c>
      <c r="I16" s="52" t="s">
        <v>1793</v>
      </c>
      <c r="J16" s="52">
        <v>78.45</v>
      </c>
      <c r="K16" s="52">
        <v>6005</v>
      </c>
      <c r="L16" s="52">
        <v>25418</v>
      </c>
      <c r="M16" s="52" t="s">
        <v>1794</v>
      </c>
      <c r="N16" s="52">
        <v>77.36</v>
      </c>
      <c r="O16" s="52">
        <v>5961</v>
      </c>
      <c r="P16" s="52">
        <v>25418</v>
      </c>
      <c r="Q16" s="52" t="s">
        <v>1795</v>
      </c>
      <c r="R16" s="52">
        <v>73.72</v>
      </c>
      <c r="S16" s="52">
        <v>7064</v>
      </c>
      <c r="T16" s="52">
        <v>25418</v>
      </c>
      <c r="U16" s="52" t="s">
        <v>1796</v>
      </c>
      <c r="V16" s="52">
        <v>76.48</v>
      </c>
      <c r="W16" s="52">
        <v>6369</v>
      </c>
      <c r="X16" s="52">
        <v>25418</v>
      </c>
      <c r="Y16" s="52" t="s">
        <v>1797</v>
      </c>
      <c r="Z16" s="52">
        <v>81.3</v>
      </c>
      <c r="AA16" s="52">
        <v>6330</v>
      </c>
      <c r="AB16" s="52">
        <v>25418</v>
      </c>
      <c r="AC16" s="52" t="s">
        <v>1798</v>
      </c>
      <c r="AD16" s="52">
        <v>75.83</v>
      </c>
      <c r="AE16" s="52">
        <v>6149</v>
      </c>
      <c r="AF16" s="52">
        <v>25418</v>
      </c>
      <c r="AG16" s="52" t="s">
        <v>1799</v>
      </c>
      <c r="AH16" s="52">
        <v>73.489999999999995</v>
      </c>
      <c r="AI16" s="52">
        <v>7138</v>
      </c>
      <c r="AJ16" s="52">
        <v>25418</v>
      </c>
      <c r="AK16" s="52" t="s">
        <v>1800</v>
      </c>
      <c r="AL16" s="52" t="s">
        <v>155</v>
      </c>
      <c r="AM16" s="52" t="s">
        <v>155</v>
      </c>
      <c r="AN16" s="52" t="s">
        <v>155</v>
      </c>
      <c r="AO16" s="52" t="s">
        <v>155</v>
      </c>
      <c r="AP16" s="52">
        <v>80.09</v>
      </c>
      <c r="AQ16" s="52">
        <v>7047</v>
      </c>
      <c r="AR16" s="52">
        <v>25431</v>
      </c>
      <c r="AS16" s="52" t="s">
        <v>1801</v>
      </c>
      <c r="AT16" s="52">
        <v>87.4</v>
      </c>
      <c r="AU16" s="52">
        <v>6324</v>
      </c>
      <c r="AV16" s="52">
        <v>25634</v>
      </c>
      <c r="AW16" s="52" t="s">
        <v>1802</v>
      </c>
      <c r="AX16" s="52">
        <v>82.78</v>
      </c>
      <c r="AY16" s="52">
        <v>6281</v>
      </c>
      <c r="AZ16" s="52">
        <v>27170</v>
      </c>
      <c r="BA16" s="52" t="s">
        <v>1795</v>
      </c>
    </row>
    <row r="17" spans="1:53" x14ac:dyDescent="0.15">
      <c r="A17" s="52" t="s">
        <v>84</v>
      </c>
      <c r="B17" s="52">
        <v>15</v>
      </c>
      <c r="C17" s="52" t="s">
        <v>1803</v>
      </c>
      <c r="D17" s="52" t="s">
        <v>153</v>
      </c>
      <c r="E17" s="52" t="s">
        <v>154</v>
      </c>
      <c r="F17" s="52">
        <v>73.61</v>
      </c>
      <c r="G17" s="52">
        <v>11209</v>
      </c>
      <c r="H17" s="52">
        <v>29949</v>
      </c>
      <c r="I17" s="52" t="s">
        <v>1714</v>
      </c>
      <c r="J17" s="52" t="s">
        <v>155</v>
      </c>
      <c r="K17" s="52" t="s">
        <v>155</v>
      </c>
      <c r="L17" s="52" t="s">
        <v>155</v>
      </c>
      <c r="M17" s="52" t="s">
        <v>155</v>
      </c>
      <c r="N17" s="52">
        <v>77.900000000000006</v>
      </c>
      <c r="O17" s="52">
        <v>10400</v>
      </c>
      <c r="P17" s="52">
        <v>35702</v>
      </c>
      <c r="Q17" s="52" t="s">
        <v>1804</v>
      </c>
      <c r="R17" s="52">
        <v>74.47</v>
      </c>
      <c r="S17" s="52">
        <v>9687</v>
      </c>
      <c r="T17" s="52">
        <v>30081</v>
      </c>
      <c r="U17" s="52" t="s">
        <v>1805</v>
      </c>
      <c r="V17" s="52" t="s">
        <v>155</v>
      </c>
      <c r="W17" s="52" t="s">
        <v>155</v>
      </c>
      <c r="X17" s="52" t="s">
        <v>155</v>
      </c>
      <c r="Y17" s="52" t="s">
        <v>155</v>
      </c>
      <c r="Z17" s="52" t="s">
        <v>155</v>
      </c>
      <c r="AA17" s="52" t="s">
        <v>155</v>
      </c>
      <c r="AB17" s="52" t="s">
        <v>155</v>
      </c>
      <c r="AC17" s="52" t="s">
        <v>155</v>
      </c>
      <c r="AD17" s="52">
        <v>67.25</v>
      </c>
      <c r="AE17" s="52">
        <v>9550</v>
      </c>
      <c r="AF17" s="52">
        <v>34460</v>
      </c>
      <c r="AG17" s="52" t="s">
        <v>1751</v>
      </c>
      <c r="AH17" s="52">
        <v>70.38</v>
      </c>
      <c r="AI17" s="52">
        <v>10038</v>
      </c>
      <c r="AJ17" s="52">
        <v>31224</v>
      </c>
      <c r="AK17" s="52" t="s">
        <v>1806</v>
      </c>
      <c r="AL17" s="52">
        <v>74.94</v>
      </c>
      <c r="AM17" s="52">
        <v>10753</v>
      </c>
      <c r="AN17" s="52">
        <v>30915</v>
      </c>
      <c r="AO17" s="52" t="s">
        <v>1807</v>
      </c>
      <c r="AP17" s="52">
        <v>77.41</v>
      </c>
      <c r="AQ17" s="52">
        <v>11172</v>
      </c>
      <c r="AR17" s="52">
        <v>30068</v>
      </c>
      <c r="AS17" s="52" t="s">
        <v>1808</v>
      </c>
      <c r="AT17" s="52">
        <v>80.52</v>
      </c>
      <c r="AU17" s="52">
        <v>13720</v>
      </c>
      <c r="AV17" s="52">
        <v>31061</v>
      </c>
      <c r="AW17" s="52" t="s">
        <v>1809</v>
      </c>
      <c r="AX17" s="52">
        <v>76.540000000000006</v>
      </c>
      <c r="AY17" s="52">
        <v>10769</v>
      </c>
      <c r="AZ17" s="52">
        <v>30542</v>
      </c>
      <c r="BA17" s="52" t="s">
        <v>1810</v>
      </c>
    </row>
    <row r="18" spans="1:53" x14ac:dyDescent="0.15">
      <c r="A18" s="52" t="s">
        <v>84</v>
      </c>
      <c r="B18" s="52">
        <v>16</v>
      </c>
      <c r="C18" s="52" t="s">
        <v>1811</v>
      </c>
      <c r="D18" s="52" t="s">
        <v>153</v>
      </c>
      <c r="E18" s="52" t="s">
        <v>154</v>
      </c>
      <c r="F18" s="52">
        <v>69.290000000000006</v>
      </c>
      <c r="G18" s="52">
        <v>5127</v>
      </c>
      <c r="H18" s="52">
        <v>38589</v>
      </c>
      <c r="I18" s="52" t="s">
        <v>1812</v>
      </c>
      <c r="J18" s="52">
        <v>71.489999999999995</v>
      </c>
      <c r="K18" s="52">
        <v>4613</v>
      </c>
      <c r="L18" s="52">
        <v>36234</v>
      </c>
      <c r="M18" s="52" t="s">
        <v>1813</v>
      </c>
      <c r="N18" s="52">
        <v>63.98</v>
      </c>
      <c r="O18" s="52">
        <v>4247</v>
      </c>
      <c r="P18" s="52">
        <v>36661</v>
      </c>
      <c r="Q18" s="52" t="s">
        <v>1814</v>
      </c>
      <c r="R18" s="52">
        <v>71.27</v>
      </c>
      <c r="S18" s="52">
        <v>4736</v>
      </c>
      <c r="T18" s="52">
        <v>36770</v>
      </c>
      <c r="U18" s="52" t="s">
        <v>1777</v>
      </c>
      <c r="V18" s="52">
        <v>70.569999999999993</v>
      </c>
      <c r="W18" s="52">
        <v>4062</v>
      </c>
      <c r="X18" s="52">
        <v>36066</v>
      </c>
      <c r="Y18" s="52" t="s">
        <v>1815</v>
      </c>
      <c r="Z18" s="52">
        <v>68.64</v>
      </c>
      <c r="AA18" s="52">
        <v>4740</v>
      </c>
      <c r="AB18" s="52">
        <v>37170</v>
      </c>
      <c r="AC18" s="52" t="s">
        <v>1816</v>
      </c>
      <c r="AD18" s="52">
        <v>77.290000000000006</v>
      </c>
      <c r="AE18" s="52">
        <v>5207</v>
      </c>
      <c r="AF18" s="52">
        <v>38128</v>
      </c>
      <c r="AG18" s="52" t="s">
        <v>1817</v>
      </c>
      <c r="AH18" s="52">
        <v>79.47</v>
      </c>
      <c r="AI18" s="52">
        <v>5124</v>
      </c>
      <c r="AJ18" s="52">
        <v>37119</v>
      </c>
      <c r="AK18" s="52" t="s">
        <v>1752</v>
      </c>
      <c r="AL18" s="52">
        <v>74.69</v>
      </c>
      <c r="AM18" s="52">
        <v>4463</v>
      </c>
      <c r="AN18" s="52">
        <v>36441</v>
      </c>
      <c r="AO18" s="52" t="s">
        <v>1818</v>
      </c>
      <c r="AP18" s="52">
        <v>68.569999999999993</v>
      </c>
      <c r="AQ18" s="52">
        <v>4298</v>
      </c>
      <c r="AR18" s="52">
        <v>36842</v>
      </c>
      <c r="AS18" s="52" t="s">
        <v>1819</v>
      </c>
      <c r="AT18" s="52">
        <v>70.38</v>
      </c>
      <c r="AU18" s="52">
        <v>5956</v>
      </c>
      <c r="AV18" s="52">
        <v>37129</v>
      </c>
      <c r="AW18" s="52" t="s">
        <v>1770</v>
      </c>
      <c r="AX18" s="52">
        <v>71.13</v>
      </c>
      <c r="AY18" s="52">
        <v>4694</v>
      </c>
      <c r="AZ18" s="52">
        <v>37428</v>
      </c>
      <c r="BA18" s="52" t="s">
        <v>1820</v>
      </c>
    </row>
    <row r="19" spans="1:53" x14ac:dyDescent="0.15">
      <c r="A19" s="52" t="s">
        <v>84</v>
      </c>
      <c r="B19" s="52">
        <v>17</v>
      </c>
      <c r="C19" s="52" t="s">
        <v>1821</v>
      </c>
      <c r="D19" s="52" t="s">
        <v>153</v>
      </c>
      <c r="E19" s="52" t="s">
        <v>154</v>
      </c>
      <c r="F19" s="52">
        <v>68.790000000000006</v>
      </c>
      <c r="G19" s="52">
        <v>8682</v>
      </c>
      <c r="H19" s="52">
        <v>44136</v>
      </c>
      <c r="I19" s="52" t="s">
        <v>1822</v>
      </c>
      <c r="J19" s="52">
        <v>71.37</v>
      </c>
      <c r="K19" s="52">
        <v>5600</v>
      </c>
      <c r="L19" s="52">
        <v>38682</v>
      </c>
      <c r="M19" s="52" t="s">
        <v>1816</v>
      </c>
      <c r="N19" s="52">
        <v>67.430000000000007</v>
      </c>
      <c r="O19" s="52">
        <v>5098</v>
      </c>
      <c r="P19" s="52">
        <v>40481</v>
      </c>
      <c r="Q19" s="52" t="s">
        <v>1823</v>
      </c>
      <c r="R19" s="52">
        <v>73.680000000000007</v>
      </c>
      <c r="S19" s="52">
        <v>3995</v>
      </c>
      <c r="T19" s="52">
        <v>41821</v>
      </c>
      <c r="U19" s="52" t="s">
        <v>1824</v>
      </c>
      <c r="V19" s="52">
        <v>67.31</v>
      </c>
      <c r="W19" s="52">
        <v>5717</v>
      </c>
      <c r="X19" s="52">
        <v>45837</v>
      </c>
      <c r="Y19" s="52" t="s">
        <v>178</v>
      </c>
      <c r="Z19" s="52" t="s">
        <v>155</v>
      </c>
      <c r="AA19" s="52" t="s">
        <v>155</v>
      </c>
      <c r="AB19" s="52" t="s">
        <v>155</v>
      </c>
      <c r="AC19" s="52" t="s">
        <v>155</v>
      </c>
      <c r="AD19" s="52">
        <v>62.73</v>
      </c>
      <c r="AE19" s="52">
        <v>9184</v>
      </c>
      <c r="AF19" s="52">
        <v>39698</v>
      </c>
      <c r="AG19" s="52" t="s">
        <v>1728</v>
      </c>
      <c r="AH19" s="52">
        <v>67.180000000000007</v>
      </c>
      <c r="AI19" s="52">
        <v>5260</v>
      </c>
      <c r="AJ19" s="52">
        <v>42425</v>
      </c>
      <c r="AK19" s="52" t="s">
        <v>1825</v>
      </c>
      <c r="AL19" s="52" t="s">
        <v>155</v>
      </c>
      <c r="AM19" s="52" t="s">
        <v>155</v>
      </c>
      <c r="AN19" s="52" t="s">
        <v>155</v>
      </c>
      <c r="AO19" s="52" t="s">
        <v>155</v>
      </c>
      <c r="AP19" s="52" t="s">
        <v>155</v>
      </c>
      <c r="AQ19" s="52" t="s">
        <v>155</v>
      </c>
      <c r="AR19" s="52" t="s">
        <v>155</v>
      </c>
      <c r="AS19" s="52" t="s">
        <v>155</v>
      </c>
      <c r="AT19" s="52">
        <v>64.94</v>
      </c>
      <c r="AU19" s="52">
        <v>11307</v>
      </c>
      <c r="AV19" s="52">
        <v>50166</v>
      </c>
      <c r="AW19" s="52" t="s">
        <v>1826</v>
      </c>
      <c r="AX19" s="52">
        <v>64.86</v>
      </c>
      <c r="AY19" s="52">
        <v>13375</v>
      </c>
      <c r="AZ19" s="52">
        <v>42193</v>
      </c>
      <c r="BA19" s="52" t="s">
        <v>1827</v>
      </c>
    </row>
    <row r="20" spans="1:53" x14ac:dyDescent="0.15">
      <c r="A20" s="52" t="s">
        <v>84</v>
      </c>
      <c r="B20" s="52">
        <v>18</v>
      </c>
      <c r="C20" s="52" t="s">
        <v>1828</v>
      </c>
      <c r="D20" s="52" t="s">
        <v>153</v>
      </c>
      <c r="E20" s="52" t="s">
        <v>154</v>
      </c>
      <c r="F20" s="52">
        <v>67.819999999999993</v>
      </c>
      <c r="G20" s="52">
        <v>6232</v>
      </c>
      <c r="H20" s="52">
        <v>56500</v>
      </c>
      <c r="I20" s="52" t="s">
        <v>1725</v>
      </c>
      <c r="J20" s="52">
        <v>69.06</v>
      </c>
      <c r="K20" s="52">
        <v>6632</v>
      </c>
      <c r="L20" s="52">
        <v>54589</v>
      </c>
      <c r="M20" s="52" t="s">
        <v>1726</v>
      </c>
      <c r="N20" s="52">
        <v>63.8</v>
      </c>
      <c r="O20" s="52">
        <v>5584</v>
      </c>
      <c r="P20" s="52">
        <v>55078</v>
      </c>
      <c r="Q20" s="52" t="s">
        <v>1829</v>
      </c>
      <c r="R20" s="52">
        <v>70.89</v>
      </c>
      <c r="S20" s="52">
        <v>5702</v>
      </c>
      <c r="T20" s="52">
        <v>54287</v>
      </c>
      <c r="U20" s="52" t="s">
        <v>1830</v>
      </c>
      <c r="V20" s="52">
        <v>65.099999999999994</v>
      </c>
      <c r="W20" s="52">
        <v>6087</v>
      </c>
      <c r="X20" s="52">
        <v>54935</v>
      </c>
      <c r="Y20" s="52" t="s">
        <v>1831</v>
      </c>
      <c r="Z20" s="52">
        <v>66.39</v>
      </c>
      <c r="AA20" s="52">
        <v>6671</v>
      </c>
      <c r="AB20" s="52">
        <v>54963</v>
      </c>
      <c r="AC20" s="52" t="s">
        <v>136</v>
      </c>
      <c r="AD20" s="52">
        <v>69.66</v>
      </c>
      <c r="AE20" s="52">
        <v>6080</v>
      </c>
      <c r="AF20" s="52">
        <v>55409</v>
      </c>
      <c r="AG20" s="52" t="s">
        <v>1832</v>
      </c>
      <c r="AH20" s="52">
        <v>66.44</v>
      </c>
      <c r="AI20" s="52">
        <v>6326</v>
      </c>
      <c r="AJ20" s="52">
        <v>54879</v>
      </c>
      <c r="AK20" s="52" t="s">
        <v>1833</v>
      </c>
      <c r="AL20" s="52">
        <v>67.03</v>
      </c>
      <c r="AM20" s="52">
        <v>6259</v>
      </c>
      <c r="AN20" s="52">
        <v>54151</v>
      </c>
      <c r="AO20" s="52" t="s">
        <v>1834</v>
      </c>
      <c r="AP20" s="52">
        <v>69.239999999999995</v>
      </c>
      <c r="AQ20" s="52">
        <v>6615</v>
      </c>
      <c r="AR20" s="52">
        <v>55356</v>
      </c>
      <c r="AS20" s="52" t="s">
        <v>1835</v>
      </c>
      <c r="AT20" s="52">
        <v>68.63</v>
      </c>
      <c r="AU20" s="52">
        <v>6224</v>
      </c>
      <c r="AV20" s="52">
        <v>54740</v>
      </c>
      <c r="AW20" s="52" t="s">
        <v>1836</v>
      </c>
      <c r="AX20" s="52">
        <v>68.38</v>
      </c>
      <c r="AY20" s="52">
        <v>6396</v>
      </c>
      <c r="AZ20" s="52">
        <v>54633</v>
      </c>
      <c r="BA20" s="52" t="s">
        <v>1837</v>
      </c>
    </row>
    <row r="21" spans="1:53" x14ac:dyDescent="0.15">
      <c r="A21" s="52" t="s">
        <v>84</v>
      </c>
      <c r="B21" s="52">
        <v>19</v>
      </c>
      <c r="C21" s="52" t="s">
        <v>1838</v>
      </c>
      <c r="D21" s="52" t="s">
        <v>153</v>
      </c>
      <c r="E21" s="52" t="s">
        <v>154</v>
      </c>
      <c r="F21" s="52">
        <v>67.180000000000007</v>
      </c>
      <c r="G21" s="52">
        <v>5888</v>
      </c>
      <c r="H21" s="52">
        <v>52647</v>
      </c>
      <c r="I21" s="52" t="s">
        <v>1839</v>
      </c>
      <c r="J21" s="52">
        <v>63.5</v>
      </c>
      <c r="K21" s="52">
        <v>6090</v>
      </c>
      <c r="L21" s="52">
        <v>52748</v>
      </c>
      <c r="M21" s="52" t="s">
        <v>1783</v>
      </c>
      <c r="N21" s="52">
        <v>62.78</v>
      </c>
      <c r="O21" s="52">
        <v>5677</v>
      </c>
      <c r="P21" s="52">
        <v>52441</v>
      </c>
      <c r="Q21" s="52" t="s">
        <v>133</v>
      </c>
      <c r="R21" s="52">
        <v>66.67</v>
      </c>
      <c r="S21" s="52">
        <v>5364</v>
      </c>
      <c r="T21" s="52">
        <v>51627</v>
      </c>
      <c r="U21" s="52" t="s">
        <v>1840</v>
      </c>
      <c r="V21" s="52">
        <v>66.36</v>
      </c>
      <c r="W21" s="52">
        <v>5533</v>
      </c>
      <c r="X21" s="52">
        <v>51898</v>
      </c>
      <c r="Y21" s="52" t="s">
        <v>1841</v>
      </c>
      <c r="Z21" s="52">
        <v>61.87</v>
      </c>
      <c r="AA21" s="52">
        <v>6814</v>
      </c>
      <c r="AB21" s="52">
        <v>52864</v>
      </c>
      <c r="AC21" s="52" t="s">
        <v>1842</v>
      </c>
      <c r="AD21" s="52">
        <v>67.2</v>
      </c>
      <c r="AE21" s="52">
        <v>6147</v>
      </c>
      <c r="AF21" s="52">
        <v>53475</v>
      </c>
      <c r="AG21" s="52" t="s">
        <v>1832</v>
      </c>
      <c r="AH21" s="52">
        <v>57.74</v>
      </c>
      <c r="AI21" s="52">
        <v>6944</v>
      </c>
      <c r="AJ21" s="52">
        <v>49666</v>
      </c>
      <c r="AK21" s="52" t="s">
        <v>1843</v>
      </c>
      <c r="AL21" s="52">
        <v>63.06</v>
      </c>
      <c r="AM21" s="52">
        <v>7788</v>
      </c>
      <c r="AN21" s="52">
        <v>50796</v>
      </c>
      <c r="AO21" s="52" t="s">
        <v>126</v>
      </c>
      <c r="AP21" s="52">
        <v>62.42</v>
      </c>
      <c r="AQ21" s="52">
        <v>7292</v>
      </c>
      <c r="AR21" s="52">
        <v>50505</v>
      </c>
      <c r="AS21" s="52" t="s">
        <v>125</v>
      </c>
      <c r="AT21" s="52">
        <v>64.06</v>
      </c>
      <c r="AU21" s="52">
        <v>6427</v>
      </c>
      <c r="AV21" s="52">
        <v>52230</v>
      </c>
      <c r="AW21" s="52" t="s">
        <v>1844</v>
      </c>
      <c r="AX21" s="52">
        <v>63.67</v>
      </c>
      <c r="AY21" s="52">
        <v>6676</v>
      </c>
      <c r="AZ21" s="52">
        <v>53852</v>
      </c>
      <c r="BA21" s="52" t="s">
        <v>127</v>
      </c>
    </row>
    <row r="22" spans="1:53" x14ac:dyDescent="0.15">
      <c r="A22" s="52" t="s">
        <v>84</v>
      </c>
      <c r="B22" s="52">
        <v>20</v>
      </c>
      <c r="C22" s="52" t="s">
        <v>1845</v>
      </c>
      <c r="D22" s="52" t="s">
        <v>153</v>
      </c>
      <c r="E22" s="52" t="s">
        <v>154</v>
      </c>
      <c r="F22" s="52">
        <v>65.14</v>
      </c>
      <c r="G22" s="52">
        <v>24125</v>
      </c>
      <c r="H22" s="52">
        <v>37870</v>
      </c>
      <c r="I22" s="52" t="s">
        <v>1846</v>
      </c>
      <c r="J22" s="52">
        <v>55.7</v>
      </c>
      <c r="K22" s="52">
        <v>21500</v>
      </c>
      <c r="L22" s="52">
        <v>34433</v>
      </c>
      <c r="M22" s="52" t="s">
        <v>1737</v>
      </c>
      <c r="N22" s="52">
        <v>59.74</v>
      </c>
      <c r="O22" s="52">
        <v>23094</v>
      </c>
      <c r="P22" s="52">
        <v>35877</v>
      </c>
      <c r="Q22" s="52" t="s">
        <v>1823</v>
      </c>
      <c r="R22" s="52">
        <v>58.57</v>
      </c>
      <c r="S22" s="52">
        <v>23455</v>
      </c>
      <c r="T22" s="52">
        <v>38048</v>
      </c>
      <c r="U22" s="52" t="s">
        <v>1847</v>
      </c>
      <c r="V22" s="52">
        <v>56.67</v>
      </c>
      <c r="W22" s="52">
        <v>22667</v>
      </c>
      <c r="X22" s="52">
        <v>34250</v>
      </c>
      <c r="Y22" s="52" t="s">
        <v>1848</v>
      </c>
      <c r="Z22" s="52" t="s">
        <v>155</v>
      </c>
      <c r="AA22" s="52" t="s">
        <v>155</v>
      </c>
      <c r="AB22" s="52" t="s">
        <v>155</v>
      </c>
      <c r="AC22" s="52" t="s">
        <v>155</v>
      </c>
      <c r="AD22" s="52" t="s">
        <v>155</v>
      </c>
      <c r="AE22" s="52" t="s">
        <v>155</v>
      </c>
      <c r="AF22" s="52" t="s">
        <v>155</v>
      </c>
      <c r="AG22" s="52" t="s">
        <v>155</v>
      </c>
      <c r="AH22" s="52" t="s">
        <v>155</v>
      </c>
      <c r="AI22" s="52" t="s">
        <v>155</v>
      </c>
      <c r="AJ22" s="52" t="s">
        <v>155</v>
      </c>
      <c r="AK22" s="52" t="s">
        <v>155</v>
      </c>
      <c r="AL22" s="52" t="s">
        <v>155</v>
      </c>
      <c r="AM22" s="52" t="s">
        <v>155</v>
      </c>
      <c r="AN22" s="52" t="s">
        <v>155</v>
      </c>
      <c r="AO22" s="52" t="s">
        <v>155</v>
      </c>
      <c r="AP22" s="52">
        <v>64.88</v>
      </c>
      <c r="AQ22" s="52">
        <v>24346</v>
      </c>
      <c r="AR22" s="52">
        <v>35812</v>
      </c>
      <c r="AS22" s="52" t="s">
        <v>1746</v>
      </c>
      <c r="AT22" s="52">
        <v>66.16</v>
      </c>
      <c r="AU22" s="52">
        <v>24333</v>
      </c>
      <c r="AV22" s="52">
        <v>34762</v>
      </c>
      <c r="AW22" s="52" t="s">
        <v>1849</v>
      </c>
      <c r="AX22" s="52" t="s">
        <v>155</v>
      </c>
      <c r="AY22" s="52" t="s">
        <v>155</v>
      </c>
      <c r="AZ22" s="52" t="s">
        <v>155</v>
      </c>
      <c r="BA22" s="52" t="s">
        <v>155</v>
      </c>
    </row>
    <row r="23" spans="1:53" x14ac:dyDescent="0.15">
      <c r="A23" s="52" t="s">
        <v>84</v>
      </c>
      <c r="B23" s="52">
        <v>21</v>
      </c>
      <c r="C23" s="52" t="s">
        <v>1850</v>
      </c>
      <c r="D23" s="52" t="s">
        <v>153</v>
      </c>
      <c r="E23" s="52" t="s">
        <v>154</v>
      </c>
      <c r="F23" s="52">
        <v>64.77</v>
      </c>
      <c r="G23" s="52">
        <v>7879</v>
      </c>
      <c r="H23" s="52">
        <v>53138</v>
      </c>
      <c r="I23" s="52" t="s">
        <v>1851</v>
      </c>
      <c r="J23" s="52">
        <v>65.08</v>
      </c>
      <c r="K23" s="52">
        <v>7358</v>
      </c>
      <c r="L23" s="52">
        <v>53233</v>
      </c>
      <c r="M23" s="52" t="s">
        <v>1852</v>
      </c>
      <c r="N23" s="52">
        <v>62.68</v>
      </c>
      <c r="O23" s="52">
        <v>6908</v>
      </c>
      <c r="P23" s="52">
        <v>52953</v>
      </c>
      <c r="Q23" s="52" t="s">
        <v>1853</v>
      </c>
      <c r="R23" s="52">
        <v>64.88</v>
      </c>
      <c r="S23" s="52">
        <v>7191</v>
      </c>
      <c r="T23" s="52">
        <v>53108</v>
      </c>
      <c r="U23" s="52" t="s">
        <v>1854</v>
      </c>
      <c r="V23" s="52">
        <v>67.17</v>
      </c>
      <c r="W23" s="52">
        <v>7110</v>
      </c>
      <c r="X23" s="52">
        <v>53616</v>
      </c>
      <c r="Y23" s="52" t="s">
        <v>1837</v>
      </c>
      <c r="Z23" s="52">
        <v>66.91</v>
      </c>
      <c r="AA23" s="52">
        <v>6963</v>
      </c>
      <c r="AB23" s="52">
        <v>54151</v>
      </c>
      <c r="AC23" s="52" t="s">
        <v>125</v>
      </c>
      <c r="AD23" s="52">
        <v>68.22</v>
      </c>
      <c r="AE23" s="52">
        <v>7258</v>
      </c>
      <c r="AF23" s="52">
        <v>53292</v>
      </c>
      <c r="AG23" s="52" t="s">
        <v>1855</v>
      </c>
      <c r="AH23" s="52">
        <v>68.22</v>
      </c>
      <c r="AI23" s="52">
        <v>7279</v>
      </c>
      <c r="AJ23" s="52">
        <v>53649</v>
      </c>
      <c r="AK23" s="52" t="s">
        <v>129</v>
      </c>
      <c r="AL23" s="52">
        <v>64.44</v>
      </c>
      <c r="AM23" s="52">
        <v>7200</v>
      </c>
      <c r="AN23" s="52">
        <v>51276</v>
      </c>
      <c r="AO23" s="52" t="s">
        <v>1832</v>
      </c>
      <c r="AP23" s="52">
        <v>64.290000000000006</v>
      </c>
      <c r="AQ23" s="52">
        <v>8030</v>
      </c>
      <c r="AR23" s="52">
        <v>52489</v>
      </c>
      <c r="AS23" s="52" t="s">
        <v>1856</v>
      </c>
      <c r="AT23" s="52">
        <v>63.39</v>
      </c>
      <c r="AU23" s="52">
        <v>8116</v>
      </c>
      <c r="AV23" s="52">
        <v>51886</v>
      </c>
      <c r="AW23" s="52" t="s">
        <v>1854</v>
      </c>
      <c r="AX23" s="52">
        <v>64.75</v>
      </c>
      <c r="AY23" s="52">
        <v>8385</v>
      </c>
      <c r="AZ23" s="52">
        <v>52790</v>
      </c>
      <c r="BA23" s="52" t="s">
        <v>1844</v>
      </c>
    </row>
    <row r="24" spans="1:53" x14ac:dyDescent="0.15">
      <c r="A24" s="52" t="s">
        <v>84</v>
      </c>
      <c r="B24" s="52">
        <v>22</v>
      </c>
      <c r="C24" s="52" t="s">
        <v>1857</v>
      </c>
      <c r="D24" s="52" t="s">
        <v>153</v>
      </c>
      <c r="E24" s="52" t="s">
        <v>154</v>
      </c>
      <c r="F24" s="52">
        <v>63.98</v>
      </c>
      <c r="G24" s="52">
        <v>5289</v>
      </c>
      <c r="H24" s="52">
        <v>40638</v>
      </c>
      <c r="I24" s="52" t="s">
        <v>1858</v>
      </c>
      <c r="J24" s="52" t="s">
        <v>155</v>
      </c>
      <c r="K24" s="52" t="s">
        <v>155</v>
      </c>
      <c r="L24" s="52" t="s">
        <v>155</v>
      </c>
      <c r="M24" s="52" t="s">
        <v>155</v>
      </c>
      <c r="N24" s="52">
        <v>58.63</v>
      </c>
      <c r="O24" s="52">
        <v>4053</v>
      </c>
      <c r="P24" s="52">
        <v>39696</v>
      </c>
      <c r="Q24" s="52" t="s">
        <v>144</v>
      </c>
      <c r="R24" s="52" t="s">
        <v>155</v>
      </c>
      <c r="S24" s="52" t="s">
        <v>155</v>
      </c>
      <c r="T24" s="52" t="s">
        <v>155</v>
      </c>
      <c r="U24" s="52" t="s">
        <v>155</v>
      </c>
      <c r="V24" s="52">
        <v>60.49</v>
      </c>
      <c r="W24" s="52">
        <v>4300</v>
      </c>
      <c r="X24" s="52">
        <v>42842</v>
      </c>
      <c r="Y24" s="52" t="s">
        <v>1859</v>
      </c>
      <c r="Z24" s="52">
        <v>61.73</v>
      </c>
      <c r="AA24" s="52">
        <v>5173</v>
      </c>
      <c r="AB24" s="52">
        <v>42418</v>
      </c>
      <c r="AC24" s="52" t="s">
        <v>1860</v>
      </c>
      <c r="AD24" s="52" t="s">
        <v>155</v>
      </c>
      <c r="AE24" s="52" t="s">
        <v>155</v>
      </c>
      <c r="AF24" s="52" t="s">
        <v>155</v>
      </c>
      <c r="AG24" s="52" t="s">
        <v>155</v>
      </c>
      <c r="AH24" s="52">
        <v>63.83</v>
      </c>
      <c r="AI24" s="52">
        <v>5117</v>
      </c>
      <c r="AJ24" s="52">
        <v>41582</v>
      </c>
      <c r="AK24" s="52" t="s">
        <v>1861</v>
      </c>
      <c r="AL24" s="52">
        <v>60.75</v>
      </c>
      <c r="AM24" s="52">
        <v>4886</v>
      </c>
      <c r="AN24" s="52">
        <v>50332</v>
      </c>
      <c r="AO24" s="52" t="s">
        <v>1862</v>
      </c>
      <c r="AP24" s="52">
        <v>66.010000000000005</v>
      </c>
      <c r="AQ24" s="52">
        <v>5063</v>
      </c>
      <c r="AR24" s="52">
        <v>47347</v>
      </c>
      <c r="AS24" s="52" t="s">
        <v>1741</v>
      </c>
      <c r="AT24" s="52" t="s">
        <v>155</v>
      </c>
      <c r="AU24" s="52" t="s">
        <v>155</v>
      </c>
      <c r="AV24" s="52" t="s">
        <v>155</v>
      </c>
      <c r="AW24" s="52" t="s">
        <v>155</v>
      </c>
      <c r="AX24" s="52">
        <v>65.849999999999994</v>
      </c>
      <c r="AY24" s="52">
        <v>5070</v>
      </c>
      <c r="AZ24" s="52">
        <v>49051</v>
      </c>
      <c r="BA24" s="52" t="s">
        <v>1863</v>
      </c>
    </row>
    <row r="25" spans="1:53" s="54" customFormat="1" x14ac:dyDescent="0.15">
      <c r="A25" s="54" t="s">
        <v>84</v>
      </c>
      <c r="B25" s="54">
        <v>23</v>
      </c>
      <c r="C25" s="54" t="s">
        <v>157</v>
      </c>
      <c r="D25" s="54" t="s">
        <v>153</v>
      </c>
      <c r="E25" s="54" t="s">
        <v>154</v>
      </c>
      <c r="F25" s="54">
        <v>63.17</v>
      </c>
      <c r="G25" s="54">
        <v>9077</v>
      </c>
      <c r="H25" s="54">
        <v>51073</v>
      </c>
      <c r="I25" s="54" t="s">
        <v>173</v>
      </c>
      <c r="J25" s="54">
        <v>62.23</v>
      </c>
      <c r="K25" s="54">
        <v>9393</v>
      </c>
      <c r="L25" s="54">
        <v>50066</v>
      </c>
      <c r="M25" s="54" t="s">
        <v>174</v>
      </c>
      <c r="N25" s="54">
        <v>59.88</v>
      </c>
      <c r="O25" s="54">
        <v>8168</v>
      </c>
      <c r="P25" s="54">
        <v>49551</v>
      </c>
      <c r="Q25" s="54" t="s">
        <v>136</v>
      </c>
      <c r="R25" s="54">
        <v>60.8</v>
      </c>
      <c r="S25" s="54">
        <v>8374</v>
      </c>
      <c r="T25" s="54">
        <v>48175</v>
      </c>
      <c r="U25" s="54" t="s">
        <v>175</v>
      </c>
      <c r="V25" s="54">
        <v>54.11</v>
      </c>
      <c r="W25" s="54">
        <v>7064</v>
      </c>
      <c r="X25" s="54">
        <v>48593</v>
      </c>
      <c r="Y25" s="54" t="s">
        <v>176</v>
      </c>
      <c r="Z25" s="54" t="s">
        <v>155</v>
      </c>
      <c r="AA25" s="54" t="s">
        <v>155</v>
      </c>
      <c r="AB25" s="54" t="s">
        <v>155</v>
      </c>
      <c r="AC25" s="54" t="s">
        <v>155</v>
      </c>
      <c r="AD25" s="54">
        <v>60.65</v>
      </c>
      <c r="AE25" s="54">
        <v>8188</v>
      </c>
      <c r="AF25" s="54">
        <v>47300</v>
      </c>
      <c r="AG25" s="54" t="s">
        <v>177</v>
      </c>
      <c r="AH25" s="54" t="s">
        <v>155</v>
      </c>
      <c r="AI25" s="54" t="s">
        <v>155</v>
      </c>
      <c r="AJ25" s="54" t="s">
        <v>155</v>
      </c>
      <c r="AK25" s="54" t="s">
        <v>155</v>
      </c>
      <c r="AL25" s="54">
        <v>68.56</v>
      </c>
      <c r="AM25" s="54">
        <v>11050</v>
      </c>
      <c r="AN25" s="54">
        <v>46632</v>
      </c>
      <c r="AO25" s="54" t="s">
        <v>178</v>
      </c>
      <c r="AP25" s="54">
        <v>69.319999999999993</v>
      </c>
      <c r="AQ25" s="54">
        <v>9800</v>
      </c>
      <c r="AR25" s="54">
        <v>49050</v>
      </c>
      <c r="AS25" s="54" t="s">
        <v>142</v>
      </c>
      <c r="AT25" s="54">
        <v>65.16</v>
      </c>
      <c r="AU25" s="54">
        <v>8843</v>
      </c>
      <c r="AV25" s="54">
        <v>50057</v>
      </c>
      <c r="AW25" s="54" t="s">
        <v>140</v>
      </c>
      <c r="AX25" s="54" t="s">
        <v>155</v>
      </c>
      <c r="AY25" s="54" t="s">
        <v>155</v>
      </c>
      <c r="AZ25" s="54" t="s">
        <v>155</v>
      </c>
      <c r="BA25" s="54" t="s">
        <v>155</v>
      </c>
    </row>
    <row r="26" spans="1:53" x14ac:dyDescent="0.15">
      <c r="A26" s="52" t="s">
        <v>84</v>
      </c>
      <c r="B26" s="52">
        <v>24</v>
      </c>
      <c r="C26" s="52" t="s">
        <v>1864</v>
      </c>
      <c r="D26" s="52" t="s">
        <v>153</v>
      </c>
      <c r="E26" s="52" t="s">
        <v>154</v>
      </c>
      <c r="F26" s="52">
        <v>62.76</v>
      </c>
      <c r="G26" s="52">
        <v>8224</v>
      </c>
      <c r="H26" s="52">
        <v>45673</v>
      </c>
      <c r="I26" s="52" t="s">
        <v>1744</v>
      </c>
      <c r="J26" s="52">
        <v>57.54</v>
      </c>
      <c r="K26" s="52">
        <v>7117</v>
      </c>
      <c r="L26" s="52">
        <v>45696</v>
      </c>
      <c r="M26" s="52" t="s">
        <v>1865</v>
      </c>
      <c r="N26" s="52">
        <v>53.86</v>
      </c>
      <c r="O26" s="52">
        <v>7963</v>
      </c>
      <c r="P26" s="52">
        <v>46269</v>
      </c>
      <c r="Q26" s="52" t="s">
        <v>170</v>
      </c>
      <c r="R26" s="52">
        <v>56.41</v>
      </c>
      <c r="S26" s="52">
        <v>8389</v>
      </c>
      <c r="T26" s="52">
        <v>45664</v>
      </c>
      <c r="U26" s="52" t="s">
        <v>125</v>
      </c>
      <c r="V26" s="52">
        <v>57.6</v>
      </c>
      <c r="W26" s="52">
        <v>6825</v>
      </c>
      <c r="X26" s="52">
        <v>43927</v>
      </c>
      <c r="Y26" s="52" t="s">
        <v>1866</v>
      </c>
      <c r="Z26" s="52">
        <v>57.37</v>
      </c>
      <c r="AA26" s="52">
        <v>7819</v>
      </c>
      <c r="AB26" s="52">
        <v>44853</v>
      </c>
      <c r="AC26" s="52" t="s">
        <v>1855</v>
      </c>
      <c r="AD26" s="52">
        <v>58.4</v>
      </c>
      <c r="AE26" s="52">
        <v>7009</v>
      </c>
      <c r="AF26" s="52">
        <v>44978</v>
      </c>
      <c r="AG26" s="52" t="s">
        <v>1867</v>
      </c>
      <c r="AH26" s="52">
        <v>56.35</v>
      </c>
      <c r="AI26" s="52">
        <v>6965</v>
      </c>
      <c r="AJ26" s="52">
        <v>44698</v>
      </c>
      <c r="AK26" s="52" t="s">
        <v>1786</v>
      </c>
      <c r="AL26" s="52">
        <v>58.16</v>
      </c>
      <c r="AM26" s="52">
        <v>6590</v>
      </c>
      <c r="AN26" s="52">
        <v>44658</v>
      </c>
      <c r="AO26" s="52" t="s">
        <v>1868</v>
      </c>
      <c r="AP26" s="52">
        <v>58.01</v>
      </c>
      <c r="AQ26" s="52">
        <v>6755</v>
      </c>
      <c r="AR26" s="52">
        <v>45988</v>
      </c>
      <c r="AS26" s="52" t="s">
        <v>175</v>
      </c>
      <c r="AT26" s="52">
        <v>56.62</v>
      </c>
      <c r="AU26" s="52">
        <v>6889</v>
      </c>
      <c r="AV26" s="52">
        <v>46254</v>
      </c>
      <c r="AW26" s="52" t="s">
        <v>1856</v>
      </c>
      <c r="AX26" s="52">
        <v>61.74</v>
      </c>
      <c r="AY26" s="52">
        <v>7350</v>
      </c>
      <c r="AZ26" s="52">
        <v>47601</v>
      </c>
      <c r="BA26" s="52" t="s">
        <v>1867</v>
      </c>
    </row>
    <row r="27" spans="1:53" x14ac:dyDescent="0.15">
      <c r="A27" s="52" t="s">
        <v>84</v>
      </c>
      <c r="B27" s="52">
        <v>25</v>
      </c>
      <c r="C27" s="52" t="s">
        <v>1869</v>
      </c>
      <c r="D27" s="52" t="s">
        <v>153</v>
      </c>
      <c r="E27" s="52" t="s">
        <v>154</v>
      </c>
      <c r="F27" s="52">
        <v>62.69</v>
      </c>
      <c r="G27" s="52">
        <v>4518</v>
      </c>
      <c r="H27" s="52">
        <v>46403</v>
      </c>
      <c r="I27" s="52" t="s">
        <v>123</v>
      </c>
      <c r="J27" s="52">
        <v>61.52</v>
      </c>
      <c r="K27" s="52">
        <v>5025</v>
      </c>
      <c r="L27" s="52">
        <v>45564</v>
      </c>
      <c r="M27" s="52" t="s">
        <v>123</v>
      </c>
      <c r="N27" s="52">
        <v>54.58</v>
      </c>
      <c r="O27" s="52">
        <v>4682</v>
      </c>
      <c r="P27" s="52">
        <v>44761</v>
      </c>
      <c r="Q27" s="52" t="s">
        <v>1851</v>
      </c>
      <c r="R27" s="52">
        <v>61.22</v>
      </c>
      <c r="S27" s="52">
        <v>5416</v>
      </c>
      <c r="T27" s="52">
        <v>43863</v>
      </c>
      <c r="U27" s="52" t="s">
        <v>1870</v>
      </c>
      <c r="V27" s="52">
        <v>58.41</v>
      </c>
      <c r="W27" s="52">
        <v>5272</v>
      </c>
      <c r="X27" s="52">
        <v>44810</v>
      </c>
      <c r="Y27" s="52" t="s">
        <v>1868</v>
      </c>
      <c r="Z27" s="52">
        <v>59.8</v>
      </c>
      <c r="AA27" s="52">
        <v>5864</v>
      </c>
      <c r="AB27" s="52">
        <v>40236</v>
      </c>
      <c r="AC27" s="52" t="s">
        <v>1871</v>
      </c>
      <c r="AD27" s="52">
        <v>59.22</v>
      </c>
      <c r="AE27" s="52">
        <v>5796</v>
      </c>
      <c r="AF27" s="52">
        <v>45929</v>
      </c>
      <c r="AG27" s="52" t="s">
        <v>168</v>
      </c>
      <c r="AH27" s="52">
        <v>59.48</v>
      </c>
      <c r="AI27" s="52">
        <v>5020</v>
      </c>
      <c r="AJ27" s="52">
        <v>43059</v>
      </c>
      <c r="AK27" s="52" t="s">
        <v>1872</v>
      </c>
      <c r="AL27" s="52">
        <v>60.7</v>
      </c>
      <c r="AM27" s="52">
        <v>4800</v>
      </c>
      <c r="AN27" s="52">
        <v>41719</v>
      </c>
      <c r="AO27" s="52" t="s">
        <v>1860</v>
      </c>
      <c r="AP27" s="52">
        <v>60.94</v>
      </c>
      <c r="AQ27" s="52">
        <v>5817</v>
      </c>
      <c r="AR27" s="52">
        <v>45580</v>
      </c>
      <c r="AS27" s="52" t="s">
        <v>130</v>
      </c>
      <c r="AT27" s="52">
        <v>64.75</v>
      </c>
      <c r="AU27" s="52">
        <v>5689</v>
      </c>
      <c r="AV27" s="52">
        <v>45631</v>
      </c>
      <c r="AW27" s="52" t="s">
        <v>1733</v>
      </c>
      <c r="AX27" s="52">
        <v>66</v>
      </c>
      <c r="AY27" s="52">
        <v>5742</v>
      </c>
      <c r="AZ27" s="52">
        <v>46748</v>
      </c>
      <c r="BA27" s="52" t="s">
        <v>1859</v>
      </c>
    </row>
    <row r="28" spans="1:53" x14ac:dyDescent="0.15">
      <c r="A28" s="52" t="s">
        <v>84</v>
      </c>
      <c r="B28" s="52">
        <v>26</v>
      </c>
      <c r="C28" s="52" t="s">
        <v>1873</v>
      </c>
      <c r="D28" s="52" t="s">
        <v>153</v>
      </c>
      <c r="E28" s="52" t="s">
        <v>154</v>
      </c>
      <c r="F28" s="52">
        <v>60.55</v>
      </c>
      <c r="G28" s="52">
        <v>5898</v>
      </c>
      <c r="H28" s="52">
        <v>42582</v>
      </c>
      <c r="I28" s="52" t="s">
        <v>128</v>
      </c>
      <c r="J28" s="52">
        <v>65.959999999999994</v>
      </c>
      <c r="K28" s="52">
        <v>4895</v>
      </c>
      <c r="L28" s="52">
        <v>41843</v>
      </c>
      <c r="M28" s="52" t="s">
        <v>1874</v>
      </c>
      <c r="N28" s="52">
        <v>62.94</v>
      </c>
      <c r="O28" s="52">
        <v>4350</v>
      </c>
      <c r="P28" s="52">
        <v>39831</v>
      </c>
      <c r="Q28" s="52" t="s">
        <v>1728</v>
      </c>
      <c r="R28" s="52">
        <v>72.400000000000006</v>
      </c>
      <c r="S28" s="52">
        <v>4510</v>
      </c>
      <c r="T28" s="52">
        <v>39437</v>
      </c>
      <c r="U28" s="52" t="s">
        <v>1875</v>
      </c>
      <c r="V28" s="52">
        <v>59.94</v>
      </c>
      <c r="W28" s="52">
        <v>5317</v>
      </c>
      <c r="X28" s="52">
        <v>41154</v>
      </c>
      <c r="Y28" s="52" t="s">
        <v>1693</v>
      </c>
      <c r="Z28" s="52">
        <v>57.54</v>
      </c>
      <c r="AA28" s="52">
        <v>5853</v>
      </c>
      <c r="AB28" s="52">
        <v>40966</v>
      </c>
      <c r="AC28" s="52" t="s">
        <v>1694</v>
      </c>
      <c r="AD28" s="52">
        <v>61.02</v>
      </c>
      <c r="AE28" s="52">
        <v>5689</v>
      </c>
      <c r="AF28" s="52">
        <v>39744</v>
      </c>
      <c r="AG28" s="52" t="s">
        <v>1861</v>
      </c>
      <c r="AH28" s="52">
        <v>53.81</v>
      </c>
      <c r="AI28" s="52">
        <v>6511</v>
      </c>
      <c r="AJ28" s="52">
        <v>43053</v>
      </c>
      <c r="AK28" s="52" t="s">
        <v>137</v>
      </c>
      <c r="AL28" s="52">
        <v>53.57</v>
      </c>
      <c r="AM28" s="52">
        <v>6809</v>
      </c>
      <c r="AN28" s="52">
        <v>42439</v>
      </c>
      <c r="AO28" s="52" t="s">
        <v>175</v>
      </c>
      <c r="AP28" s="52">
        <v>61.39</v>
      </c>
      <c r="AQ28" s="52">
        <v>5761</v>
      </c>
      <c r="AR28" s="52">
        <v>43442</v>
      </c>
      <c r="AS28" s="52" t="s">
        <v>142</v>
      </c>
      <c r="AT28" s="52">
        <v>63.15</v>
      </c>
      <c r="AU28" s="52">
        <v>5120</v>
      </c>
      <c r="AV28" s="52">
        <v>46351</v>
      </c>
      <c r="AW28" s="52" t="s">
        <v>124</v>
      </c>
      <c r="AX28" s="52">
        <v>74.09</v>
      </c>
      <c r="AY28" s="52">
        <v>4508</v>
      </c>
      <c r="AZ28" s="52">
        <v>44393</v>
      </c>
      <c r="BA28" s="52" t="s">
        <v>1876</v>
      </c>
    </row>
    <row r="29" spans="1:53" x14ac:dyDescent="0.15">
      <c r="A29" s="52" t="s">
        <v>84</v>
      </c>
      <c r="B29" s="52">
        <v>27</v>
      </c>
      <c r="C29" s="52" t="s">
        <v>1877</v>
      </c>
      <c r="D29" s="52" t="s">
        <v>153</v>
      </c>
      <c r="E29" s="52" t="s">
        <v>154</v>
      </c>
      <c r="F29" s="52">
        <v>60.09</v>
      </c>
      <c r="G29" s="52">
        <v>9590</v>
      </c>
      <c r="H29" s="52">
        <v>40469</v>
      </c>
      <c r="I29" s="52" t="s">
        <v>1878</v>
      </c>
      <c r="J29" s="52">
        <v>55.57</v>
      </c>
      <c r="K29" s="52">
        <v>7847</v>
      </c>
      <c r="L29" s="52">
        <v>40407</v>
      </c>
      <c r="M29" s="52" t="s">
        <v>1744</v>
      </c>
      <c r="N29" s="52">
        <v>56.44</v>
      </c>
      <c r="O29" s="52">
        <v>10036</v>
      </c>
      <c r="P29" s="52">
        <v>40342</v>
      </c>
      <c r="Q29" s="52" t="s">
        <v>141</v>
      </c>
      <c r="R29" s="52">
        <v>57.73</v>
      </c>
      <c r="S29" s="52">
        <v>10404</v>
      </c>
      <c r="T29" s="52">
        <v>40065</v>
      </c>
      <c r="U29" s="52" t="s">
        <v>1734</v>
      </c>
      <c r="V29" s="52">
        <v>54.59</v>
      </c>
      <c r="W29" s="52">
        <v>13569</v>
      </c>
      <c r="X29" s="52">
        <v>40761</v>
      </c>
      <c r="Y29" s="52" t="s">
        <v>1879</v>
      </c>
      <c r="Z29" s="52">
        <v>63.11</v>
      </c>
      <c r="AA29" s="52">
        <v>18292</v>
      </c>
      <c r="AB29" s="52">
        <v>40551</v>
      </c>
      <c r="AC29" s="52" t="s">
        <v>1880</v>
      </c>
      <c r="AD29" s="52">
        <v>62.78</v>
      </c>
      <c r="AE29" s="52">
        <v>13698</v>
      </c>
      <c r="AF29" s="52">
        <v>40967</v>
      </c>
      <c r="AG29" s="52" t="s">
        <v>1740</v>
      </c>
      <c r="AH29" s="52">
        <v>64.34</v>
      </c>
      <c r="AI29" s="52">
        <v>18143</v>
      </c>
      <c r="AJ29" s="52">
        <v>42367</v>
      </c>
      <c r="AK29" s="52" t="s">
        <v>1720</v>
      </c>
      <c r="AL29" s="52">
        <v>66.67</v>
      </c>
      <c r="AM29" s="52">
        <v>18300</v>
      </c>
      <c r="AN29" s="52">
        <v>39963</v>
      </c>
      <c r="AO29" s="52" t="s">
        <v>1876</v>
      </c>
      <c r="AP29" s="52">
        <v>65.78</v>
      </c>
      <c r="AQ29" s="52">
        <v>16602</v>
      </c>
      <c r="AR29" s="52">
        <v>40327</v>
      </c>
      <c r="AS29" s="52" t="s">
        <v>1881</v>
      </c>
      <c r="AT29" s="52">
        <v>62.18</v>
      </c>
      <c r="AU29" s="52">
        <v>16265</v>
      </c>
      <c r="AV29" s="52">
        <v>39575</v>
      </c>
      <c r="AW29" s="52" t="s">
        <v>1729</v>
      </c>
      <c r="AX29" s="52">
        <v>54.83</v>
      </c>
      <c r="AY29" s="52">
        <v>17750</v>
      </c>
      <c r="AZ29" s="52">
        <v>38746</v>
      </c>
      <c r="BA29" s="52" t="s">
        <v>1697</v>
      </c>
    </row>
    <row r="30" spans="1:53" x14ac:dyDescent="0.15">
      <c r="A30" s="52" t="s">
        <v>84</v>
      </c>
      <c r="B30" s="52">
        <v>28</v>
      </c>
      <c r="C30" s="52" t="s">
        <v>1882</v>
      </c>
      <c r="D30" s="52" t="s">
        <v>153</v>
      </c>
      <c r="E30" s="52" t="s">
        <v>154</v>
      </c>
      <c r="F30" s="52">
        <v>59.99</v>
      </c>
      <c r="G30" s="52">
        <v>14789</v>
      </c>
      <c r="H30" s="52">
        <v>37505</v>
      </c>
      <c r="I30" s="52" t="s">
        <v>1883</v>
      </c>
      <c r="J30" s="52">
        <v>59.57</v>
      </c>
      <c r="K30" s="52">
        <v>17583</v>
      </c>
      <c r="L30" s="52">
        <v>38263</v>
      </c>
      <c r="M30" s="52" t="s">
        <v>1880</v>
      </c>
      <c r="N30" s="52">
        <v>56.51</v>
      </c>
      <c r="O30" s="52">
        <v>17094</v>
      </c>
      <c r="P30" s="52">
        <v>38128</v>
      </c>
      <c r="Q30" s="52" t="s">
        <v>1884</v>
      </c>
      <c r="R30" s="52">
        <v>55.17</v>
      </c>
      <c r="S30" s="52">
        <v>17750</v>
      </c>
      <c r="T30" s="52">
        <v>37997</v>
      </c>
      <c r="U30" s="52" t="s">
        <v>1885</v>
      </c>
      <c r="V30" s="52">
        <v>51.82</v>
      </c>
      <c r="W30" s="52">
        <v>12367</v>
      </c>
      <c r="X30" s="52">
        <v>37842</v>
      </c>
      <c r="Y30" s="52" t="s">
        <v>145</v>
      </c>
      <c r="Z30" s="52" t="s">
        <v>155</v>
      </c>
      <c r="AA30" s="52" t="s">
        <v>155</v>
      </c>
      <c r="AB30" s="52" t="s">
        <v>155</v>
      </c>
      <c r="AC30" s="52" t="s">
        <v>155</v>
      </c>
      <c r="AD30" s="52">
        <v>58.77</v>
      </c>
      <c r="AE30" s="52">
        <v>5530</v>
      </c>
      <c r="AF30" s="52">
        <v>37479</v>
      </c>
      <c r="AG30" s="52" t="s">
        <v>1791</v>
      </c>
      <c r="AH30" s="52" t="s">
        <v>155</v>
      </c>
      <c r="AI30" s="52" t="s">
        <v>155</v>
      </c>
      <c r="AJ30" s="52" t="s">
        <v>155</v>
      </c>
      <c r="AK30" s="52" t="s">
        <v>155</v>
      </c>
      <c r="AL30" s="52" t="s">
        <v>155</v>
      </c>
      <c r="AM30" s="52" t="s">
        <v>155</v>
      </c>
      <c r="AN30" s="52" t="s">
        <v>155</v>
      </c>
      <c r="AO30" s="52" t="s">
        <v>155</v>
      </c>
      <c r="AP30" s="52">
        <v>50.46</v>
      </c>
      <c r="AQ30" s="52">
        <v>12178</v>
      </c>
      <c r="AR30" s="52">
        <v>38160</v>
      </c>
      <c r="AS30" s="52" t="s">
        <v>1886</v>
      </c>
      <c r="AT30" s="52">
        <v>47.33</v>
      </c>
      <c r="AU30" s="52">
        <v>12929</v>
      </c>
      <c r="AV30" s="52">
        <v>38820</v>
      </c>
      <c r="AW30" s="52" t="s">
        <v>1851</v>
      </c>
      <c r="AX30" s="52" t="s">
        <v>155</v>
      </c>
      <c r="AY30" s="52" t="s">
        <v>155</v>
      </c>
      <c r="AZ30" s="52" t="s">
        <v>155</v>
      </c>
      <c r="BA30" s="52" t="s">
        <v>155</v>
      </c>
    </row>
    <row r="31" spans="1:53" x14ac:dyDescent="0.15">
      <c r="A31" s="52" t="s">
        <v>84</v>
      </c>
      <c r="B31" s="52">
        <v>29</v>
      </c>
      <c r="C31" s="52" t="s">
        <v>1887</v>
      </c>
      <c r="D31" s="52" t="s">
        <v>153</v>
      </c>
      <c r="E31" s="52" t="s">
        <v>154</v>
      </c>
      <c r="F31" s="52">
        <v>59.75</v>
      </c>
      <c r="G31" s="52">
        <v>4567</v>
      </c>
      <c r="H31" s="52">
        <v>43240</v>
      </c>
      <c r="I31" s="52" t="s">
        <v>1872</v>
      </c>
      <c r="J31" s="52">
        <v>63.63</v>
      </c>
      <c r="K31" s="52">
        <v>4105</v>
      </c>
      <c r="L31" s="52">
        <v>41277</v>
      </c>
      <c r="M31" s="52" t="s">
        <v>1888</v>
      </c>
      <c r="N31" s="52">
        <v>60.17</v>
      </c>
      <c r="O31" s="52">
        <v>4135</v>
      </c>
      <c r="P31" s="52">
        <v>41697</v>
      </c>
      <c r="Q31" s="52" t="s">
        <v>1889</v>
      </c>
      <c r="R31" s="52">
        <v>59.46</v>
      </c>
      <c r="S31" s="52">
        <v>4482</v>
      </c>
      <c r="T31" s="52">
        <v>42613</v>
      </c>
      <c r="U31" s="52" t="s">
        <v>1870</v>
      </c>
      <c r="V31" s="52">
        <v>59.89</v>
      </c>
      <c r="W31" s="52">
        <v>4687</v>
      </c>
      <c r="X31" s="52">
        <v>42562</v>
      </c>
      <c r="Y31" s="52" t="s">
        <v>1890</v>
      </c>
      <c r="Z31" s="52">
        <v>60.81</v>
      </c>
      <c r="AA31" s="52">
        <v>4379</v>
      </c>
      <c r="AB31" s="52">
        <v>42528</v>
      </c>
      <c r="AC31" s="52" t="s">
        <v>1732</v>
      </c>
      <c r="AD31" s="52">
        <v>59.86</v>
      </c>
      <c r="AE31" s="52">
        <v>4237</v>
      </c>
      <c r="AF31" s="52">
        <v>42001</v>
      </c>
      <c r="AG31" s="52" t="s">
        <v>1891</v>
      </c>
      <c r="AH31" s="52">
        <v>60.85</v>
      </c>
      <c r="AI31" s="52">
        <v>4368</v>
      </c>
      <c r="AJ31" s="52">
        <v>42441</v>
      </c>
      <c r="AK31" s="52" t="s">
        <v>1892</v>
      </c>
      <c r="AL31" s="52">
        <v>63.08</v>
      </c>
      <c r="AM31" s="52">
        <v>4420</v>
      </c>
      <c r="AN31" s="52">
        <v>42433</v>
      </c>
      <c r="AO31" s="52" t="s">
        <v>1871</v>
      </c>
      <c r="AP31" s="52">
        <v>59.21</v>
      </c>
      <c r="AQ31" s="52">
        <v>4561</v>
      </c>
      <c r="AR31" s="52">
        <v>42297</v>
      </c>
      <c r="AS31" s="52" t="s">
        <v>141</v>
      </c>
      <c r="AT31" s="52">
        <v>64.11</v>
      </c>
      <c r="AU31" s="52">
        <v>4465</v>
      </c>
      <c r="AV31" s="52">
        <v>42718</v>
      </c>
      <c r="AW31" s="52" t="s">
        <v>1893</v>
      </c>
      <c r="AX31" s="52">
        <v>65.849999999999994</v>
      </c>
      <c r="AY31" s="52">
        <v>4253</v>
      </c>
      <c r="AZ31" s="52">
        <v>42861</v>
      </c>
      <c r="BA31" s="52" t="s">
        <v>1827</v>
      </c>
    </row>
    <row r="32" spans="1:53" x14ac:dyDescent="0.15">
      <c r="A32" s="52" t="s">
        <v>84</v>
      </c>
      <c r="B32" s="52">
        <v>30</v>
      </c>
      <c r="C32" s="52" t="s">
        <v>1894</v>
      </c>
      <c r="D32" s="52" t="s">
        <v>153</v>
      </c>
      <c r="E32" s="52" t="s">
        <v>154</v>
      </c>
      <c r="F32" s="52">
        <v>59.32</v>
      </c>
      <c r="G32" s="52">
        <v>3130</v>
      </c>
      <c r="H32" s="52">
        <v>19582</v>
      </c>
      <c r="I32" s="52" t="s">
        <v>1703</v>
      </c>
      <c r="J32" s="52">
        <v>62.24</v>
      </c>
      <c r="K32" s="52">
        <v>3057</v>
      </c>
      <c r="L32" s="52">
        <v>18653</v>
      </c>
      <c r="M32" s="52" t="s">
        <v>1895</v>
      </c>
      <c r="N32" s="52">
        <v>59.32</v>
      </c>
      <c r="O32" s="52">
        <v>3090</v>
      </c>
      <c r="P32" s="52">
        <v>19441</v>
      </c>
      <c r="Q32" s="52" t="s">
        <v>1701</v>
      </c>
      <c r="R32" s="52">
        <v>64.56</v>
      </c>
      <c r="S32" s="52">
        <v>2903</v>
      </c>
      <c r="T32" s="52">
        <v>20509</v>
      </c>
      <c r="U32" s="52" t="s">
        <v>1801</v>
      </c>
      <c r="V32" s="52">
        <v>62.85</v>
      </c>
      <c r="W32" s="52">
        <v>3070</v>
      </c>
      <c r="X32" s="52">
        <v>22541</v>
      </c>
      <c r="Y32" s="52" t="s">
        <v>1896</v>
      </c>
      <c r="Z32" s="52">
        <v>59.69</v>
      </c>
      <c r="AA32" s="52">
        <v>2945</v>
      </c>
      <c r="AB32" s="52">
        <v>22056</v>
      </c>
      <c r="AC32" s="52" t="s">
        <v>1897</v>
      </c>
      <c r="AD32" s="52">
        <v>58.85</v>
      </c>
      <c r="AE32" s="52">
        <v>3096</v>
      </c>
      <c r="AF32" s="52">
        <v>19971</v>
      </c>
      <c r="AG32" s="52" t="s">
        <v>1898</v>
      </c>
      <c r="AH32" s="52">
        <v>58.57</v>
      </c>
      <c r="AI32" s="52">
        <v>2876</v>
      </c>
      <c r="AJ32" s="52">
        <v>19208</v>
      </c>
      <c r="AK32" s="52" t="s">
        <v>1701</v>
      </c>
      <c r="AL32" s="52">
        <v>61.88</v>
      </c>
      <c r="AM32" s="52">
        <v>3088</v>
      </c>
      <c r="AN32" s="52">
        <v>19938</v>
      </c>
      <c r="AO32" s="52" t="s">
        <v>1759</v>
      </c>
      <c r="AP32" s="52">
        <v>60.83</v>
      </c>
      <c r="AQ32" s="52">
        <v>3131</v>
      </c>
      <c r="AR32" s="52">
        <v>20420</v>
      </c>
      <c r="AS32" s="52" t="s">
        <v>1799</v>
      </c>
      <c r="AT32" s="52">
        <v>67.599999999999994</v>
      </c>
      <c r="AU32" s="52">
        <v>3152</v>
      </c>
      <c r="AV32" s="52">
        <v>20990</v>
      </c>
      <c r="AW32" s="52" t="s">
        <v>1700</v>
      </c>
      <c r="AX32" s="52">
        <v>67.459999999999994</v>
      </c>
      <c r="AY32" s="52">
        <v>3289</v>
      </c>
      <c r="AZ32" s="52">
        <v>20925</v>
      </c>
      <c r="BA32" s="52" t="s">
        <v>1700</v>
      </c>
    </row>
    <row r="33" spans="1:53" x14ac:dyDescent="0.15">
      <c r="A33" s="52" t="s">
        <v>84</v>
      </c>
      <c r="B33" s="52">
        <v>31</v>
      </c>
      <c r="C33" s="52" t="s">
        <v>1899</v>
      </c>
      <c r="D33" s="52" t="s">
        <v>153</v>
      </c>
      <c r="E33" s="52" t="s">
        <v>154</v>
      </c>
      <c r="F33" s="52">
        <v>58.99</v>
      </c>
      <c r="G33" s="52">
        <v>6604</v>
      </c>
      <c r="H33" s="52">
        <v>36760</v>
      </c>
      <c r="I33" s="52" t="s">
        <v>162</v>
      </c>
      <c r="J33" s="52">
        <v>56.67</v>
      </c>
      <c r="K33" s="52">
        <v>6125</v>
      </c>
      <c r="L33" s="52">
        <v>35603</v>
      </c>
      <c r="M33" s="52" t="s">
        <v>1689</v>
      </c>
      <c r="N33" s="52">
        <v>54.57</v>
      </c>
      <c r="O33" s="52">
        <v>5739</v>
      </c>
      <c r="P33" s="52">
        <v>35936</v>
      </c>
      <c r="Q33" s="52" t="s">
        <v>1720</v>
      </c>
      <c r="R33" s="52">
        <v>57.75</v>
      </c>
      <c r="S33" s="52">
        <v>4485</v>
      </c>
      <c r="T33" s="52">
        <v>36855</v>
      </c>
      <c r="U33" s="52" t="s">
        <v>1900</v>
      </c>
      <c r="V33" s="52">
        <v>54.26</v>
      </c>
      <c r="W33" s="52">
        <v>4864</v>
      </c>
      <c r="X33" s="52">
        <v>34912</v>
      </c>
      <c r="Y33" s="52" t="s">
        <v>1901</v>
      </c>
      <c r="Z33" s="52" t="s">
        <v>155</v>
      </c>
      <c r="AA33" s="52" t="s">
        <v>155</v>
      </c>
      <c r="AB33" s="52" t="s">
        <v>155</v>
      </c>
      <c r="AC33" s="52" t="s">
        <v>155</v>
      </c>
      <c r="AD33" s="52">
        <v>59.91</v>
      </c>
      <c r="AE33" s="52">
        <v>5485</v>
      </c>
      <c r="AF33" s="52">
        <v>35370</v>
      </c>
      <c r="AG33" s="52" t="s">
        <v>1902</v>
      </c>
      <c r="AH33" s="52">
        <v>55.91</v>
      </c>
      <c r="AI33" s="52">
        <v>4965</v>
      </c>
      <c r="AJ33" s="52">
        <v>38846</v>
      </c>
      <c r="AK33" s="52" t="s">
        <v>1734</v>
      </c>
      <c r="AL33" s="52" t="s">
        <v>155</v>
      </c>
      <c r="AM33" s="52" t="s">
        <v>155</v>
      </c>
      <c r="AN33" s="52" t="s">
        <v>155</v>
      </c>
      <c r="AO33" s="52" t="s">
        <v>155</v>
      </c>
      <c r="AP33" s="52">
        <v>60.81</v>
      </c>
      <c r="AQ33" s="52">
        <v>5120</v>
      </c>
      <c r="AR33" s="52">
        <v>37631</v>
      </c>
      <c r="AS33" s="52" t="s">
        <v>1737</v>
      </c>
      <c r="AT33" s="52" t="s">
        <v>155</v>
      </c>
      <c r="AU33" s="52" t="s">
        <v>155</v>
      </c>
      <c r="AV33" s="52" t="s">
        <v>155</v>
      </c>
      <c r="AW33" s="52" t="s">
        <v>155</v>
      </c>
      <c r="AX33" s="52">
        <v>61.33</v>
      </c>
      <c r="AY33" s="52">
        <v>5529</v>
      </c>
      <c r="AZ33" s="52">
        <v>34999</v>
      </c>
      <c r="BA33" s="52" t="s">
        <v>1903</v>
      </c>
    </row>
    <row r="34" spans="1:53" x14ac:dyDescent="0.15">
      <c r="A34" s="52" t="s">
        <v>84</v>
      </c>
      <c r="B34" s="52">
        <v>32</v>
      </c>
      <c r="C34" s="52" t="s">
        <v>1904</v>
      </c>
      <c r="D34" s="52" t="s">
        <v>153</v>
      </c>
      <c r="E34" s="52" t="s">
        <v>154</v>
      </c>
      <c r="F34" s="52">
        <v>58.73</v>
      </c>
      <c r="G34" s="52">
        <v>7920</v>
      </c>
      <c r="H34" s="52">
        <v>50459</v>
      </c>
      <c r="I34" s="52" t="s">
        <v>170</v>
      </c>
      <c r="J34" s="52">
        <v>57.82</v>
      </c>
      <c r="K34" s="52">
        <v>8579</v>
      </c>
      <c r="L34" s="52">
        <v>48397</v>
      </c>
      <c r="M34" s="52" t="s">
        <v>1905</v>
      </c>
      <c r="N34" s="52">
        <v>60.17</v>
      </c>
      <c r="O34" s="52">
        <v>9179</v>
      </c>
      <c r="P34" s="52">
        <v>48418</v>
      </c>
      <c r="Q34" s="52" t="s">
        <v>174</v>
      </c>
      <c r="R34" s="52">
        <v>59.78</v>
      </c>
      <c r="S34" s="52">
        <v>8887</v>
      </c>
      <c r="T34" s="52">
        <v>49775</v>
      </c>
      <c r="U34" s="52" t="s">
        <v>1906</v>
      </c>
      <c r="V34" s="52">
        <v>60.25</v>
      </c>
      <c r="W34" s="52">
        <v>8933</v>
      </c>
      <c r="X34" s="52">
        <v>46343</v>
      </c>
      <c r="Y34" s="52" t="s">
        <v>1782</v>
      </c>
      <c r="Z34" s="52">
        <v>60.83</v>
      </c>
      <c r="AA34" s="52">
        <v>7816</v>
      </c>
      <c r="AB34" s="52">
        <v>46739</v>
      </c>
      <c r="AC34" s="52" t="s">
        <v>140</v>
      </c>
      <c r="AD34" s="52">
        <v>62.65</v>
      </c>
      <c r="AE34" s="52">
        <v>8890</v>
      </c>
      <c r="AF34" s="52">
        <v>48321</v>
      </c>
      <c r="AG34" s="52" t="s">
        <v>1907</v>
      </c>
      <c r="AH34" s="52">
        <v>63.23</v>
      </c>
      <c r="AI34" s="52">
        <v>8500</v>
      </c>
      <c r="AJ34" s="52">
        <v>48944</v>
      </c>
      <c r="AK34" s="52" t="s">
        <v>1840</v>
      </c>
      <c r="AL34" s="52">
        <v>61.63</v>
      </c>
      <c r="AM34" s="52">
        <v>8191</v>
      </c>
      <c r="AN34" s="52">
        <v>48020</v>
      </c>
      <c r="AO34" s="52" t="s">
        <v>177</v>
      </c>
      <c r="AP34" s="52">
        <v>62.04</v>
      </c>
      <c r="AQ34" s="52">
        <v>9275</v>
      </c>
      <c r="AR34" s="52">
        <v>46871</v>
      </c>
      <c r="AS34" s="52" t="s">
        <v>1908</v>
      </c>
      <c r="AT34" s="52">
        <v>62.86</v>
      </c>
      <c r="AU34" s="52">
        <v>8473</v>
      </c>
      <c r="AV34" s="52">
        <v>48541</v>
      </c>
      <c r="AW34" s="52" t="s">
        <v>1826</v>
      </c>
      <c r="AX34" s="52">
        <v>60.18</v>
      </c>
      <c r="AY34" s="52">
        <v>8174</v>
      </c>
      <c r="AZ34" s="52">
        <v>47947</v>
      </c>
      <c r="BA34" s="52" t="s">
        <v>1909</v>
      </c>
    </row>
    <row r="35" spans="1:53" x14ac:dyDescent="0.15">
      <c r="A35" s="52" t="s">
        <v>84</v>
      </c>
      <c r="B35" s="52">
        <v>33</v>
      </c>
      <c r="C35" s="52" t="s">
        <v>1910</v>
      </c>
      <c r="D35" s="52" t="s">
        <v>153</v>
      </c>
      <c r="E35" s="52" t="s">
        <v>154</v>
      </c>
      <c r="F35" s="52">
        <v>58.52</v>
      </c>
      <c r="G35" s="52">
        <v>6550</v>
      </c>
      <c r="H35" s="52">
        <v>40311</v>
      </c>
      <c r="I35" s="52" t="s">
        <v>1885</v>
      </c>
      <c r="J35" s="52">
        <v>57.9</v>
      </c>
      <c r="K35" s="52">
        <v>5236</v>
      </c>
      <c r="L35" s="52">
        <v>34905</v>
      </c>
      <c r="M35" s="52" t="s">
        <v>1911</v>
      </c>
      <c r="N35" s="52">
        <v>58.1</v>
      </c>
      <c r="O35" s="52">
        <v>5589</v>
      </c>
      <c r="P35" s="52">
        <v>37032</v>
      </c>
      <c r="Q35" s="52" t="s">
        <v>1791</v>
      </c>
      <c r="R35" s="52">
        <v>58.62</v>
      </c>
      <c r="S35" s="52">
        <v>4993</v>
      </c>
      <c r="T35" s="52">
        <v>39040</v>
      </c>
      <c r="U35" s="52" t="s">
        <v>161</v>
      </c>
      <c r="V35" s="52">
        <v>54.3</v>
      </c>
      <c r="W35" s="52">
        <v>5086</v>
      </c>
      <c r="X35" s="52">
        <v>40109</v>
      </c>
      <c r="Y35" s="52" t="s">
        <v>1912</v>
      </c>
      <c r="Z35" s="52">
        <v>63.44</v>
      </c>
      <c r="AA35" s="52">
        <v>6686</v>
      </c>
      <c r="AB35" s="52">
        <v>38619</v>
      </c>
      <c r="AC35" s="52" t="s">
        <v>1913</v>
      </c>
      <c r="AD35" s="52">
        <v>64.69</v>
      </c>
      <c r="AE35" s="52">
        <v>6118</v>
      </c>
      <c r="AF35" s="52">
        <v>40631</v>
      </c>
      <c r="AG35" s="52" t="s">
        <v>1689</v>
      </c>
      <c r="AH35" s="52">
        <v>60.47</v>
      </c>
      <c r="AI35" s="52">
        <v>6093</v>
      </c>
      <c r="AJ35" s="52">
        <v>40229</v>
      </c>
      <c r="AK35" s="52" t="s">
        <v>161</v>
      </c>
      <c r="AL35" s="52">
        <v>59.34</v>
      </c>
      <c r="AM35" s="52">
        <v>6844</v>
      </c>
      <c r="AN35" s="52">
        <v>40736</v>
      </c>
      <c r="AO35" s="52" t="s">
        <v>1693</v>
      </c>
      <c r="AP35" s="52">
        <v>61.87</v>
      </c>
      <c r="AQ35" s="52">
        <v>5596</v>
      </c>
      <c r="AR35" s="52">
        <v>42287</v>
      </c>
      <c r="AS35" s="52" t="s">
        <v>1914</v>
      </c>
      <c r="AT35" s="52">
        <v>68.87</v>
      </c>
      <c r="AU35" s="52">
        <v>6263</v>
      </c>
      <c r="AV35" s="52">
        <v>42366</v>
      </c>
      <c r="AW35" s="52" t="s">
        <v>1915</v>
      </c>
      <c r="AX35" s="52">
        <v>72.08</v>
      </c>
      <c r="AY35" s="52">
        <v>6066</v>
      </c>
      <c r="AZ35" s="52">
        <v>40933</v>
      </c>
      <c r="BA35" s="52" t="s">
        <v>1824</v>
      </c>
    </row>
    <row r="36" spans="1:53" s="54" customFormat="1" x14ac:dyDescent="0.15">
      <c r="A36" s="54" t="s">
        <v>84</v>
      </c>
      <c r="B36" s="54">
        <v>34</v>
      </c>
      <c r="C36" s="54" t="s">
        <v>156</v>
      </c>
      <c r="D36" s="54" t="s">
        <v>153</v>
      </c>
      <c r="E36" s="54" t="s">
        <v>154</v>
      </c>
      <c r="F36" s="54">
        <v>58.42</v>
      </c>
      <c r="G36" s="54">
        <v>4857</v>
      </c>
      <c r="H36" s="54">
        <v>48826</v>
      </c>
      <c r="I36" s="54" t="s">
        <v>133</v>
      </c>
      <c r="J36" s="54" t="s">
        <v>155</v>
      </c>
      <c r="K36" s="54" t="s">
        <v>155</v>
      </c>
      <c r="L36" s="54" t="s">
        <v>155</v>
      </c>
      <c r="M36" s="54" t="s">
        <v>155</v>
      </c>
      <c r="N36" s="54">
        <v>51.77</v>
      </c>
      <c r="O36" s="54">
        <v>4392</v>
      </c>
      <c r="P36" s="54">
        <v>46611</v>
      </c>
      <c r="Q36" s="54" t="s">
        <v>166</v>
      </c>
      <c r="R36" s="54" t="s">
        <v>155</v>
      </c>
      <c r="S36" s="54" t="s">
        <v>155</v>
      </c>
      <c r="T36" s="54" t="s">
        <v>155</v>
      </c>
      <c r="U36" s="54" t="s">
        <v>155</v>
      </c>
      <c r="V36" s="54">
        <v>53.85</v>
      </c>
      <c r="W36" s="54">
        <v>6300</v>
      </c>
      <c r="X36" s="54">
        <v>45229</v>
      </c>
      <c r="Y36" s="54" t="s">
        <v>167</v>
      </c>
      <c r="Z36" s="54" t="s">
        <v>155</v>
      </c>
      <c r="AA36" s="54" t="s">
        <v>155</v>
      </c>
      <c r="AB36" s="54" t="s">
        <v>155</v>
      </c>
      <c r="AC36" s="54" t="s">
        <v>155</v>
      </c>
      <c r="AD36" s="54">
        <v>63.78</v>
      </c>
      <c r="AE36" s="54">
        <v>5544</v>
      </c>
      <c r="AF36" s="54">
        <v>49432</v>
      </c>
      <c r="AG36" s="54" t="s">
        <v>168</v>
      </c>
      <c r="AH36" s="54">
        <v>71.37</v>
      </c>
      <c r="AI36" s="54">
        <v>4771</v>
      </c>
      <c r="AJ36" s="54">
        <v>41713</v>
      </c>
      <c r="AK36" s="54" t="s">
        <v>169</v>
      </c>
      <c r="AL36" s="54" t="s">
        <v>155</v>
      </c>
      <c r="AM36" s="54" t="s">
        <v>155</v>
      </c>
      <c r="AN36" s="54" t="s">
        <v>155</v>
      </c>
      <c r="AO36" s="54" t="s">
        <v>155</v>
      </c>
      <c r="AP36" s="54">
        <v>58.07</v>
      </c>
      <c r="AQ36" s="54">
        <v>5488</v>
      </c>
      <c r="AR36" s="54">
        <v>49927</v>
      </c>
      <c r="AS36" s="54" t="s">
        <v>170</v>
      </c>
      <c r="AT36" s="54">
        <v>60.05</v>
      </c>
      <c r="AU36" s="54">
        <v>5288</v>
      </c>
      <c r="AV36" s="54">
        <v>45064</v>
      </c>
      <c r="AW36" s="54" t="s">
        <v>171</v>
      </c>
      <c r="AX36" s="54">
        <v>63.82</v>
      </c>
      <c r="AY36" s="54">
        <v>4409</v>
      </c>
      <c r="AZ36" s="54">
        <v>48442</v>
      </c>
      <c r="BA36" s="54" t="s">
        <v>172</v>
      </c>
    </row>
    <row r="37" spans="1:53" s="81" customFormat="1" x14ac:dyDescent="0.15">
      <c r="A37" s="81" t="s">
        <v>84</v>
      </c>
      <c r="B37" s="81">
        <v>35</v>
      </c>
      <c r="C37" s="81" t="s">
        <v>1916</v>
      </c>
      <c r="D37" s="81" t="s">
        <v>153</v>
      </c>
      <c r="E37" s="81" t="s">
        <v>154</v>
      </c>
      <c r="F37" s="81">
        <v>58.3</v>
      </c>
      <c r="G37" s="81">
        <v>6205</v>
      </c>
      <c r="H37" s="81">
        <v>45195</v>
      </c>
      <c r="I37" s="81">
        <v>0.57986111111111105</v>
      </c>
      <c r="J37" s="81">
        <v>60.77</v>
      </c>
      <c r="K37" s="81">
        <v>6782</v>
      </c>
      <c r="L37" s="81">
        <v>45139</v>
      </c>
      <c r="M37" s="81" t="s">
        <v>1917</v>
      </c>
      <c r="N37" s="81">
        <v>61.39</v>
      </c>
      <c r="O37" s="81">
        <v>5837</v>
      </c>
      <c r="P37" s="81">
        <v>44674</v>
      </c>
      <c r="Q37" s="81" t="s">
        <v>1744</v>
      </c>
      <c r="R37" s="81">
        <v>61.08</v>
      </c>
      <c r="S37" s="81">
        <v>5808</v>
      </c>
      <c r="T37" s="81">
        <v>44244</v>
      </c>
      <c r="U37" s="81" t="s">
        <v>1918</v>
      </c>
      <c r="V37" s="81">
        <v>60.93</v>
      </c>
      <c r="W37" s="81">
        <v>6679</v>
      </c>
      <c r="X37" s="81">
        <v>43280</v>
      </c>
      <c r="Y37" s="81" t="s">
        <v>1890</v>
      </c>
      <c r="Z37" s="81">
        <v>59.98</v>
      </c>
      <c r="AA37" s="81">
        <v>7544</v>
      </c>
      <c r="AB37" s="81">
        <v>47027</v>
      </c>
      <c r="AC37" s="81" t="s">
        <v>1743</v>
      </c>
      <c r="AD37" s="81">
        <v>57.82</v>
      </c>
      <c r="AE37" s="81">
        <v>6776</v>
      </c>
      <c r="AF37" s="81">
        <v>49870</v>
      </c>
      <c r="AG37" s="81" t="s">
        <v>139</v>
      </c>
      <c r="AH37" s="81" t="s">
        <v>155</v>
      </c>
      <c r="AI37" s="81" t="s">
        <v>155</v>
      </c>
      <c r="AJ37" s="81" t="s">
        <v>155</v>
      </c>
      <c r="AK37" s="81" t="s">
        <v>155</v>
      </c>
      <c r="AL37" s="81" t="s">
        <v>155</v>
      </c>
      <c r="AM37" s="81" t="s">
        <v>155</v>
      </c>
      <c r="AN37" s="81" t="s">
        <v>155</v>
      </c>
      <c r="AO37" s="81" t="s">
        <v>155</v>
      </c>
      <c r="AP37" s="81">
        <v>59.15</v>
      </c>
      <c r="AQ37" s="81">
        <v>5817</v>
      </c>
      <c r="AR37" s="81">
        <v>45328</v>
      </c>
      <c r="AS37" s="81" t="s">
        <v>1919</v>
      </c>
      <c r="AT37" s="81" t="s">
        <v>155</v>
      </c>
      <c r="AU37" s="81" t="s">
        <v>155</v>
      </c>
      <c r="AV37" s="81" t="s">
        <v>155</v>
      </c>
      <c r="AW37" s="81" t="s">
        <v>155</v>
      </c>
      <c r="AX37" s="81" t="s">
        <v>155</v>
      </c>
      <c r="AY37" s="81" t="s">
        <v>155</v>
      </c>
      <c r="AZ37" s="81" t="s">
        <v>155</v>
      </c>
      <c r="BA37" s="81" t="s">
        <v>155</v>
      </c>
    </row>
    <row r="38" spans="1:53" x14ac:dyDescent="0.15">
      <c r="A38" s="52" t="s">
        <v>84</v>
      </c>
      <c r="B38" s="52">
        <v>36</v>
      </c>
      <c r="C38" s="52" t="s">
        <v>1920</v>
      </c>
      <c r="D38" s="52" t="s">
        <v>153</v>
      </c>
      <c r="E38" s="52" t="s">
        <v>154</v>
      </c>
      <c r="F38" s="52">
        <v>58.17</v>
      </c>
      <c r="G38" s="52">
        <v>5283</v>
      </c>
      <c r="H38" s="52">
        <v>46393</v>
      </c>
      <c r="I38" s="52" t="s">
        <v>1836</v>
      </c>
      <c r="J38" s="52">
        <v>60.48</v>
      </c>
      <c r="K38" s="52">
        <v>5867</v>
      </c>
      <c r="L38" s="52">
        <v>43068</v>
      </c>
      <c r="M38" s="52" t="s">
        <v>146</v>
      </c>
      <c r="N38" s="52">
        <v>57.73</v>
      </c>
      <c r="O38" s="52">
        <v>5644</v>
      </c>
      <c r="P38" s="52">
        <v>44652</v>
      </c>
      <c r="Q38" s="52" t="s">
        <v>1921</v>
      </c>
      <c r="R38" s="52" t="s">
        <v>155</v>
      </c>
      <c r="S38" s="52" t="s">
        <v>155</v>
      </c>
      <c r="T38" s="52" t="s">
        <v>155</v>
      </c>
      <c r="U38" s="52" t="s">
        <v>155</v>
      </c>
      <c r="V38" s="52" t="s">
        <v>155</v>
      </c>
      <c r="W38" s="52" t="s">
        <v>155</v>
      </c>
      <c r="X38" s="52" t="s">
        <v>155</v>
      </c>
      <c r="Y38" s="52" t="s">
        <v>155</v>
      </c>
      <c r="Z38" s="52">
        <v>59.03</v>
      </c>
      <c r="AA38" s="52">
        <v>5539</v>
      </c>
      <c r="AB38" s="52">
        <v>44116</v>
      </c>
      <c r="AC38" s="52" t="s">
        <v>130</v>
      </c>
      <c r="AD38" s="52">
        <v>59.42</v>
      </c>
      <c r="AE38" s="52">
        <v>5585</v>
      </c>
      <c r="AF38" s="52">
        <v>43627</v>
      </c>
      <c r="AG38" s="52" t="s">
        <v>1922</v>
      </c>
      <c r="AH38" s="52">
        <v>56.21</v>
      </c>
      <c r="AI38" s="52">
        <v>5110</v>
      </c>
      <c r="AJ38" s="52">
        <v>40285</v>
      </c>
      <c r="AK38" s="52" t="s">
        <v>1870</v>
      </c>
      <c r="AL38" s="52" t="s">
        <v>155</v>
      </c>
      <c r="AM38" s="52" t="s">
        <v>155</v>
      </c>
      <c r="AN38" s="52" t="s">
        <v>155</v>
      </c>
      <c r="AO38" s="52" t="s">
        <v>155</v>
      </c>
      <c r="AP38" s="52">
        <v>59.96</v>
      </c>
      <c r="AQ38" s="52">
        <v>5922</v>
      </c>
      <c r="AR38" s="52">
        <v>42069</v>
      </c>
      <c r="AS38" s="52" t="s">
        <v>1891</v>
      </c>
      <c r="AT38" s="52" t="s">
        <v>155</v>
      </c>
      <c r="AU38" s="52" t="s">
        <v>155</v>
      </c>
      <c r="AV38" s="52" t="s">
        <v>155</v>
      </c>
      <c r="AW38" s="52" t="s">
        <v>155</v>
      </c>
      <c r="AX38" s="52" t="s">
        <v>155</v>
      </c>
      <c r="AY38" s="52" t="s">
        <v>155</v>
      </c>
      <c r="AZ38" s="52" t="s">
        <v>155</v>
      </c>
      <c r="BA38" s="52" t="s">
        <v>155</v>
      </c>
    </row>
    <row r="39" spans="1:53" s="80" customFormat="1" x14ac:dyDescent="0.15">
      <c r="A39" s="80" t="s">
        <v>84</v>
      </c>
      <c r="B39" s="80">
        <v>37</v>
      </c>
      <c r="C39" s="80" t="s">
        <v>1923</v>
      </c>
      <c r="D39" s="80" t="s">
        <v>153</v>
      </c>
      <c r="E39" s="80" t="s">
        <v>154</v>
      </c>
      <c r="F39" s="80">
        <v>57.22</v>
      </c>
      <c r="G39" s="80">
        <v>6152</v>
      </c>
      <c r="H39" s="80">
        <v>43776</v>
      </c>
      <c r="I39" s="80" t="s">
        <v>1830</v>
      </c>
      <c r="J39" s="80">
        <v>58.01</v>
      </c>
      <c r="K39" s="80">
        <v>5806</v>
      </c>
      <c r="L39" s="80">
        <v>37972</v>
      </c>
      <c r="M39" s="80" t="s">
        <v>1722</v>
      </c>
      <c r="N39" s="80">
        <v>56.1</v>
      </c>
      <c r="O39" s="80">
        <v>4540</v>
      </c>
      <c r="P39" s="80">
        <v>38913</v>
      </c>
      <c r="Q39" s="80" t="s">
        <v>1924</v>
      </c>
      <c r="R39" s="80">
        <v>54.89</v>
      </c>
      <c r="S39" s="80">
        <v>4834</v>
      </c>
      <c r="T39" s="80">
        <v>44216</v>
      </c>
      <c r="U39" s="80" t="s">
        <v>126</v>
      </c>
      <c r="V39" s="80">
        <v>56.94</v>
      </c>
      <c r="W39" s="80">
        <v>5594</v>
      </c>
      <c r="X39" s="80">
        <v>44404</v>
      </c>
      <c r="Y39" s="80" t="s">
        <v>177</v>
      </c>
      <c r="Z39" s="80">
        <v>55.11</v>
      </c>
      <c r="AA39" s="80">
        <v>5533</v>
      </c>
      <c r="AB39" s="80">
        <v>44508</v>
      </c>
      <c r="AC39" s="80" t="s">
        <v>1834</v>
      </c>
      <c r="AD39" s="80">
        <v>58.09</v>
      </c>
      <c r="AE39" s="80">
        <v>5286</v>
      </c>
      <c r="AF39" s="80">
        <v>38827</v>
      </c>
      <c r="AG39" s="80" t="s">
        <v>1925</v>
      </c>
      <c r="AH39" s="80">
        <v>62.38</v>
      </c>
      <c r="AI39" s="80">
        <v>5804</v>
      </c>
      <c r="AJ39" s="80">
        <v>39795</v>
      </c>
      <c r="AK39" s="80" t="s">
        <v>1791</v>
      </c>
      <c r="AL39" s="80">
        <v>58.93</v>
      </c>
      <c r="AM39" s="80">
        <v>5800</v>
      </c>
      <c r="AN39" s="80">
        <v>38913</v>
      </c>
      <c r="AO39" s="80" t="s">
        <v>1926</v>
      </c>
      <c r="AP39" s="80">
        <v>62.06</v>
      </c>
      <c r="AQ39" s="80">
        <v>5889</v>
      </c>
      <c r="AR39" s="80">
        <v>44569</v>
      </c>
      <c r="AS39" s="80" t="s">
        <v>143</v>
      </c>
      <c r="AT39" s="80">
        <v>61.82</v>
      </c>
      <c r="AU39" s="80">
        <v>5368</v>
      </c>
      <c r="AV39" s="80">
        <v>43891</v>
      </c>
      <c r="AW39" s="80" t="s">
        <v>1927</v>
      </c>
      <c r="AX39" s="80">
        <v>58.71</v>
      </c>
      <c r="AY39" s="80">
        <v>5464</v>
      </c>
      <c r="AZ39" s="80">
        <v>44130</v>
      </c>
      <c r="BA39" s="80" t="s">
        <v>1928</v>
      </c>
    </row>
    <row r="40" spans="1:53" s="68" customFormat="1" x14ac:dyDescent="0.15">
      <c r="A40" s="68" t="s">
        <v>84</v>
      </c>
      <c r="B40" s="68">
        <v>38</v>
      </c>
      <c r="C40" s="68" t="s">
        <v>1929</v>
      </c>
      <c r="D40" s="68" t="s">
        <v>153</v>
      </c>
      <c r="E40" s="68" t="s">
        <v>154</v>
      </c>
      <c r="F40" s="68">
        <v>57.03</v>
      </c>
      <c r="G40" s="68">
        <v>6439</v>
      </c>
      <c r="H40" s="68">
        <v>45497</v>
      </c>
      <c r="I40" s="68" t="s">
        <v>1836</v>
      </c>
      <c r="J40" s="68">
        <v>55.45</v>
      </c>
      <c r="K40" s="68">
        <v>6685</v>
      </c>
      <c r="L40" s="68">
        <v>44998</v>
      </c>
      <c r="M40" s="68" t="s">
        <v>1784</v>
      </c>
      <c r="N40" s="68">
        <v>51.11</v>
      </c>
      <c r="O40" s="68">
        <v>6535</v>
      </c>
      <c r="P40" s="68">
        <v>45689</v>
      </c>
      <c r="Q40" s="68" t="s">
        <v>138</v>
      </c>
      <c r="R40" s="68">
        <v>56.4</v>
      </c>
      <c r="S40" s="68">
        <v>6903</v>
      </c>
      <c r="T40" s="68">
        <v>45846</v>
      </c>
      <c r="U40" s="68" t="s">
        <v>1930</v>
      </c>
      <c r="V40" s="68">
        <v>54.51</v>
      </c>
      <c r="W40" s="68">
        <v>7102</v>
      </c>
      <c r="X40" s="68">
        <v>46075</v>
      </c>
      <c r="Y40" s="68" t="s">
        <v>127</v>
      </c>
      <c r="Z40" s="68">
        <v>57.19</v>
      </c>
      <c r="AA40" s="68">
        <v>7300</v>
      </c>
      <c r="AB40" s="68">
        <v>46514</v>
      </c>
      <c r="AC40" s="68" t="s">
        <v>1931</v>
      </c>
      <c r="AD40" s="68">
        <v>60.31</v>
      </c>
      <c r="AE40" s="68">
        <v>7167</v>
      </c>
      <c r="AF40" s="68">
        <v>46867</v>
      </c>
      <c r="AG40" s="68" t="s">
        <v>134</v>
      </c>
      <c r="AH40" s="68">
        <v>57.66</v>
      </c>
      <c r="AI40" s="68">
        <v>6652</v>
      </c>
      <c r="AJ40" s="68">
        <v>47294</v>
      </c>
      <c r="AK40" s="68" t="s">
        <v>1851</v>
      </c>
      <c r="AL40" s="68">
        <v>57.92</v>
      </c>
      <c r="AM40" s="68">
        <v>7032</v>
      </c>
      <c r="AN40" s="68">
        <v>47780</v>
      </c>
      <c r="AO40" s="68" t="s">
        <v>135</v>
      </c>
      <c r="AP40" s="68">
        <v>54.18</v>
      </c>
      <c r="AQ40" s="68">
        <v>6690</v>
      </c>
      <c r="AR40" s="68">
        <v>47765</v>
      </c>
      <c r="AS40" s="68" t="s">
        <v>1932</v>
      </c>
      <c r="AT40" s="68">
        <v>59.24</v>
      </c>
      <c r="AU40" s="68">
        <v>6856</v>
      </c>
      <c r="AV40" s="68">
        <v>47498</v>
      </c>
      <c r="AW40" s="68" t="s">
        <v>1933</v>
      </c>
      <c r="AX40" s="68">
        <v>57.79</v>
      </c>
      <c r="AY40" s="68">
        <v>7630</v>
      </c>
      <c r="AZ40" s="68">
        <v>47585</v>
      </c>
      <c r="BA40" s="68" t="s">
        <v>1934</v>
      </c>
    </row>
    <row r="41" spans="1:53" x14ac:dyDescent="0.15">
      <c r="A41" s="52" t="s">
        <v>84</v>
      </c>
      <c r="B41" s="52">
        <v>39</v>
      </c>
      <c r="C41" s="52" t="s">
        <v>1935</v>
      </c>
      <c r="D41" s="52" t="s">
        <v>153</v>
      </c>
      <c r="E41" s="52" t="s">
        <v>154</v>
      </c>
      <c r="F41" s="52">
        <v>48.18</v>
      </c>
      <c r="G41" s="52">
        <v>6600</v>
      </c>
      <c r="H41" s="52">
        <v>35887</v>
      </c>
      <c r="I41" s="52" t="s">
        <v>1863</v>
      </c>
      <c r="J41" s="52" t="s">
        <v>155</v>
      </c>
      <c r="K41" s="52" t="s">
        <v>155</v>
      </c>
      <c r="L41" s="52" t="s">
        <v>155</v>
      </c>
      <c r="M41" s="52" t="s">
        <v>155</v>
      </c>
      <c r="N41" s="52">
        <v>53.6</v>
      </c>
      <c r="O41" s="52">
        <v>7557</v>
      </c>
      <c r="P41" s="52">
        <v>34889</v>
      </c>
      <c r="Q41" s="52" t="s">
        <v>1827</v>
      </c>
      <c r="R41" s="52">
        <v>58.87</v>
      </c>
      <c r="S41" s="52">
        <v>6063</v>
      </c>
      <c r="T41" s="52">
        <v>29254</v>
      </c>
      <c r="U41" s="52" t="s">
        <v>1936</v>
      </c>
      <c r="V41" s="52">
        <v>74.97</v>
      </c>
      <c r="W41" s="52">
        <v>4873</v>
      </c>
      <c r="X41" s="52">
        <v>28706</v>
      </c>
      <c r="Y41" s="52" t="s">
        <v>1937</v>
      </c>
      <c r="Z41" s="52">
        <v>58.81</v>
      </c>
      <c r="AA41" s="52">
        <v>5372</v>
      </c>
      <c r="AB41" s="52">
        <v>31169</v>
      </c>
      <c r="AC41" s="52" t="s">
        <v>1938</v>
      </c>
      <c r="AD41" s="52">
        <v>51.1</v>
      </c>
      <c r="AE41" s="52">
        <v>6975</v>
      </c>
      <c r="AF41" s="52">
        <v>34081</v>
      </c>
      <c r="AG41" s="52" t="s">
        <v>1893</v>
      </c>
      <c r="AH41" s="52" t="s">
        <v>155</v>
      </c>
      <c r="AI41" s="52" t="s">
        <v>155</v>
      </c>
      <c r="AJ41" s="52" t="s">
        <v>155</v>
      </c>
      <c r="AK41" s="52" t="s">
        <v>155</v>
      </c>
      <c r="AL41" s="52" t="s">
        <v>155</v>
      </c>
      <c r="AM41" s="52" t="s">
        <v>155</v>
      </c>
      <c r="AN41" s="52" t="s">
        <v>155</v>
      </c>
      <c r="AO41" s="52" t="s">
        <v>155</v>
      </c>
      <c r="AP41" s="52" t="s">
        <v>155</v>
      </c>
      <c r="AQ41" s="52" t="s">
        <v>155</v>
      </c>
      <c r="AR41" s="52" t="s">
        <v>155</v>
      </c>
      <c r="AS41" s="52" t="s">
        <v>155</v>
      </c>
      <c r="AT41" s="52" t="s">
        <v>155</v>
      </c>
      <c r="AU41" s="52" t="s">
        <v>155</v>
      </c>
      <c r="AV41" s="52" t="s">
        <v>155</v>
      </c>
      <c r="AW41" s="52" t="s">
        <v>155</v>
      </c>
      <c r="AX41" s="52" t="s">
        <v>155</v>
      </c>
      <c r="AY41" s="52" t="s">
        <v>155</v>
      </c>
      <c r="AZ41" s="52" t="s">
        <v>155</v>
      </c>
      <c r="BA41" s="52" t="s">
        <v>155</v>
      </c>
    </row>
    <row r="42" spans="1:53" s="68" customFormat="1" x14ac:dyDescent="0.15">
      <c r="A42" s="68" t="s">
        <v>84</v>
      </c>
      <c r="B42" s="68">
        <v>40</v>
      </c>
      <c r="C42" s="68" t="s">
        <v>1939</v>
      </c>
      <c r="D42" s="68" t="s">
        <v>153</v>
      </c>
      <c r="E42" s="68" t="s">
        <v>154</v>
      </c>
      <c r="F42" s="68">
        <v>46.84</v>
      </c>
      <c r="G42" s="68">
        <v>3866</v>
      </c>
      <c r="H42" s="68">
        <v>41199</v>
      </c>
      <c r="I42" s="68" t="s">
        <v>1940</v>
      </c>
      <c r="J42" s="68">
        <v>45.53</v>
      </c>
      <c r="K42" s="68">
        <v>3761</v>
      </c>
      <c r="L42" s="68">
        <v>35473</v>
      </c>
      <c r="M42" s="68" t="s">
        <v>177</v>
      </c>
      <c r="N42" s="68">
        <v>45.01</v>
      </c>
      <c r="O42" s="68">
        <v>3776</v>
      </c>
      <c r="P42" s="68">
        <v>39274</v>
      </c>
      <c r="Q42" s="68" t="s">
        <v>1941</v>
      </c>
      <c r="R42" s="68">
        <v>49.06</v>
      </c>
      <c r="S42" s="68">
        <v>3679</v>
      </c>
      <c r="T42" s="68">
        <v>39558</v>
      </c>
      <c r="U42" s="68" t="s">
        <v>1942</v>
      </c>
      <c r="V42" s="68">
        <v>48.75</v>
      </c>
      <c r="W42" s="68">
        <v>3981</v>
      </c>
      <c r="X42" s="68">
        <v>40879</v>
      </c>
      <c r="Y42" s="68" t="s">
        <v>1943</v>
      </c>
      <c r="Z42" s="68">
        <v>49.64</v>
      </c>
      <c r="AA42" s="68">
        <v>3640</v>
      </c>
      <c r="AB42" s="68">
        <v>42142</v>
      </c>
      <c r="AC42" s="68" t="s">
        <v>1944</v>
      </c>
      <c r="AD42" s="68">
        <v>46.42</v>
      </c>
      <c r="AE42" s="68">
        <v>3760</v>
      </c>
      <c r="AF42" s="68">
        <v>40729</v>
      </c>
      <c r="AG42" s="68" t="s">
        <v>1945</v>
      </c>
      <c r="AH42" s="68">
        <v>46.63</v>
      </c>
      <c r="AI42" s="68">
        <v>3810</v>
      </c>
      <c r="AJ42" s="68">
        <v>39010</v>
      </c>
      <c r="AK42" s="68" t="s">
        <v>1946</v>
      </c>
      <c r="AL42" s="68">
        <v>45.23</v>
      </c>
      <c r="AM42" s="68">
        <v>3844</v>
      </c>
      <c r="AN42" s="68">
        <v>38288</v>
      </c>
      <c r="AO42" s="68" t="s">
        <v>1947</v>
      </c>
      <c r="AP42" s="68">
        <v>50.57</v>
      </c>
      <c r="AQ42" s="68">
        <v>3581</v>
      </c>
      <c r="AR42" s="68">
        <v>40355</v>
      </c>
      <c r="AS42" s="68" t="s">
        <v>1837</v>
      </c>
      <c r="AT42" s="68">
        <v>51.23</v>
      </c>
      <c r="AU42" s="68">
        <v>3817</v>
      </c>
      <c r="AV42" s="68">
        <v>39955</v>
      </c>
      <c r="AW42" s="68" t="s">
        <v>177</v>
      </c>
      <c r="AX42" s="68">
        <v>52.68</v>
      </c>
      <c r="AY42" s="68">
        <v>3683</v>
      </c>
      <c r="AZ42" s="68">
        <v>40679</v>
      </c>
      <c r="BA42" s="68" t="s">
        <v>1826</v>
      </c>
    </row>
    <row r="43" spans="1:53" x14ac:dyDescent="0.15">
      <c r="A43" s="52" t="s">
        <v>84</v>
      </c>
      <c r="B43" s="52">
        <v>41</v>
      </c>
      <c r="C43" s="52" t="s">
        <v>1948</v>
      </c>
      <c r="D43" s="52" t="s">
        <v>153</v>
      </c>
      <c r="E43" s="52" t="s">
        <v>154</v>
      </c>
      <c r="F43" s="52">
        <v>46.5</v>
      </c>
      <c r="G43" s="52">
        <v>3694</v>
      </c>
      <c r="H43" s="52">
        <v>41871</v>
      </c>
      <c r="I43" s="52" t="s">
        <v>166</v>
      </c>
      <c r="J43" s="52">
        <v>47.8</v>
      </c>
      <c r="K43" s="52">
        <v>3995</v>
      </c>
      <c r="L43" s="52">
        <v>40982</v>
      </c>
      <c r="M43" s="52" t="s">
        <v>1949</v>
      </c>
      <c r="N43" s="52">
        <v>46.82</v>
      </c>
      <c r="O43" s="52">
        <v>3774</v>
      </c>
      <c r="P43" s="52">
        <v>40576</v>
      </c>
      <c r="Q43" s="52" t="s">
        <v>1950</v>
      </c>
      <c r="R43" s="52">
        <v>47.49</v>
      </c>
      <c r="S43" s="52">
        <v>3962</v>
      </c>
      <c r="T43" s="52">
        <v>42060</v>
      </c>
      <c r="U43" s="52" t="s">
        <v>1951</v>
      </c>
      <c r="V43" s="52">
        <v>47.73</v>
      </c>
      <c r="W43" s="52">
        <v>4070</v>
      </c>
      <c r="X43" s="52">
        <v>40373</v>
      </c>
      <c r="Y43" s="52" t="s">
        <v>127</v>
      </c>
      <c r="Z43" s="52">
        <v>46.82</v>
      </c>
      <c r="AA43" s="52">
        <v>3777</v>
      </c>
      <c r="AB43" s="52">
        <v>41258</v>
      </c>
      <c r="AC43" s="52" t="s">
        <v>1932</v>
      </c>
      <c r="AD43" s="52">
        <v>47.24</v>
      </c>
      <c r="AE43" s="52">
        <v>3926</v>
      </c>
      <c r="AF43" s="52">
        <v>40892</v>
      </c>
      <c r="AG43" s="52" t="s">
        <v>1952</v>
      </c>
      <c r="AH43" s="52">
        <v>43.79</v>
      </c>
      <c r="AI43" s="52">
        <v>3699</v>
      </c>
      <c r="AJ43" s="52">
        <v>42150</v>
      </c>
      <c r="AK43" s="52" t="s">
        <v>1953</v>
      </c>
      <c r="AL43" s="52">
        <v>44.29</v>
      </c>
      <c r="AM43" s="52">
        <v>3673</v>
      </c>
      <c r="AN43" s="52">
        <v>41461</v>
      </c>
      <c r="AO43" s="52" t="s">
        <v>1954</v>
      </c>
      <c r="AP43" s="52">
        <v>45.93</v>
      </c>
      <c r="AQ43" s="52">
        <v>3692</v>
      </c>
      <c r="AR43" s="52">
        <v>40351</v>
      </c>
      <c r="AS43" s="52" t="s">
        <v>1955</v>
      </c>
      <c r="AT43" s="52">
        <v>55.46</v>
      </c>
      <c r="AU43" s="52">
        <v>4122</v>
      </c>
      <c r="AV43" s="52">
        <v>40178</v>
      </c>
      <c r="AW43" s="52" t="s">
        <v>1918</v>
      </c>
      <c r="AX43" s="52">
        <v>47.25</v>
      </c>
      <c r="AY43" s="52">
        <v>3676</v>
      </c>
      <c r="AZ43" s="52">
        <v>42684</v>
      </c>
      <c r="BA43" s="52" t="s">
        <v>1956</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1" type="noConversion"/>
  <pageMargins left="0.75" right="0.75" top="1" bottom="1" header="0.5" footer="0.5"/>
  <pageSetup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M15" sqref="M15:M26"/>
    </sheetView>
  </sheetViews>
  <sheetFormatPr defaultRowHeight="13.5" x14ac:dyDescent="0.15"/>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21</vt:i4>
      </vt:variant>
      <vt:variant>
        <vt:lpstr>命名范围</vt:lpstr>
      </vt:variant>
      <vt:variant>
        <vt:i4>3</vt:i4>
      </vt:variant>
    </vt:vector>
  </HeadingPairs>
  <TitlesOfParts>
    <vt:vector size="24" baseType="lpstr">
      <vt:lpstr>比较法</vt:lpstr>
      <vt:lpstr>成本（静态）</vt:lpstr>
      <vt:lpstr>系统读取表</vt:lpstr>
      <vt:lpstr>悦廷</vt:lpstr>
      <vt:lpstr>新康家园</vt:lpstr>
      <vt:lpstr>泰河园三里</vt:lpstr>
      <vt:lpstr>城研数据</vt:lpstr>
      <vt:lpstr>中指数据</vt:lpstr>
      <vt:lpstr>位置图（中指）</vt:lpstr>
      <vt:lpstr>房屋明细</vt:lpstr>
      <vt:lpstr>Sheet1</vt:lpstr>
      <vt:lpstr>Sheet2</vt:lpstr>
      <vt:lpstr>Sheet3</vt:lpstr>
      <vt:lpstr>案例数据</vt:lpstr>
      <vt:lpstr>链家数据</vt:lpstr>
      <vt:lpstr>城研数据 </vt:lpstr>
      <vt:lpstr>估价对象及案例小区概况</vt:lpstr>
      <vt:lpstr>中骏四季家园房源表（已更新为实测）</vt:lpstr>
      <vt:lpstr>标准房</vt:lpstr>
      <vt:lpstr>Sheet1 (2)</vt:lpstr>
      <vt:lpstr>Sheet4</vt:lpstr>
      <vt:lpstr>标准房!_Hlk79351650</vt:lpstr>
      <vt:lpstr>'中骏四季家园房源表（已更新为实测）'!Print_Area</vt:lpstr>
      <vt:lpstr>'中骏四季家园房源表（已更新为实测）'!Print_Titles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2021-08-25T09:18:23Z</dcterms:modified>
</cp:coreProperties>
</file>