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12-P01-08-天溪园8套商业吴姐中行复估\"/>
    </mc:Choice>
  </mc:AlternateContent>
  <xr:revisionPtr revIDLastSave="0" documentId="13_ncr:1_{E7B883F5-2CE0-434D-87C8-98EBCD7F1FFB}"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9" i="80" l="1"/>
  <c r="Q8" i="80"/>
  <c r="Q7" i="80"/>
  <c r="R3" i="80"/>
  <c r="R4" i="80"/>
  <c r="R5" i="80"/>
  <c r="R6" i="80"/>
  <c r="R7" i="80"/>
  <c r="D14" i="74" s="1"/>
  <c r="G14" i="74" s="1"/>
  <c r="R8" i="80"/>
  <c r="R9" i="80"/>
  <c r="R2" i="80"/>
  <c r="B14" i="74"/>
  <c r="E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F36" i="15"/>
  <c r="M28" i="15"/>
  <c r="M23" i="67"/>
  <c r="M6" i="67"/>
  <c r="M23" i="15"/>
  <c r="L47" i="15"/>
  <c r="D34" i="9"/>
  <c r="E9" i="76"/>
  <c r="F4" i="73"/>
  <c r="M8" i="67"/>
  <c r="B13" i="76"/>
  <c r="D6" i="73"/>
  <c r="F13" i="67"/>
  <c r="M28" i="67"/>
  <c r="M9" i="67"/>
  <c r="M9" i="15"/>
  <c r="F40" i="67"/>
  <c r="B9" i="76"/>
  <c r="F38" i="67"/>
  <c r="F26" i="15"/>
  <c r="M24" i="15"/>
  <c r="E11" i="76"/>
  <c r="E2" i="69"/>
  <c r="J15" i="67"/>
  <c r="F20" i="31"/>
  <c r="L48" i="15"/>
  <c r="F6" i="67"/>
  <c r="D35" i="9"/>
  <c r="F13" i="15"/>
  <c r="M26" i="15"/>
  <c r="L47" i="67"/>
  <c r="F5" i="73"/>
  <c r="F38" i="15"/>
  <c r="F36" i="67"/>
  <c r="AO13" i="1"/>
  <c r="F8" i="15"/>
  <c r="B7" i="76"/>
  <c r="E2" i="68"/>
  <c r="F6" i="15"/>
  <c r="F42" i="67"/>
  <c r="M8" i="15"/>
  <c r="E10" i="76"/>
  <c r="F9" i="15"/>
  <c r="C76" i="15"/>
  <c r="E7" i="76"/>
  <c r="M6" i="15"/>
  <c r="M26" i="67"/>
  <c r="E13" i="76"/>
  <c r="F7" i="15"/>
  <c r="F40" i="15"/>
  <c r="F16" i="67"/>
  <c r="M22" i="15"/>
  <c r="F37" i="67"/>
  <c r="F6" i="73"/>
  <c r="E12" i="76"/>
  <c r="F16" i="15"/>
  <c r="F42" i="15"/>
  <c r="B8" i="76"/>
  <c r="J15" i="15"/>
  <c r="F7" i="73"/>
  <c r="M29" i="15"/>
  <c r="C76" i="67"/>
  <c r="M22" i="67"/>
  <c r="F3" i="73"/>
  <c r="F8" i="67"/>
  <c r="E8" i="76"/>
  <c r="F26" i="67"/>
  <c r="B12" i="76"/>
  <c r="B11" i="76"/>
  <c r="B10" i="76"/>
  <c r="M24" i="67"/>
  <c r="F9" i="67"/>
  <c r="F43" i="15"/>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43" i="67"/>
  <c r="F7" i="67"/>
  <c r="D7" i="73"/>
  <c r="D5" i="73"/>
  <c r="D3" i="73"/>
  <c r="D4" i="73"/>
  <c r="M29" i="67"/>
  <c r="L48" i="67"/>
  <c r="C16" i="15"/>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C16" i="67"/>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F41" i="67"/>
  <c r="M27" i="15"/>
  <c r="M27" i="67"/>
  <c r="F69" i="67" l="1"/>
  <c r="AC10" i="39"/>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L51" i="15"/>
  <c r="D2" i="36"/>
  <c r="D2" i="37"/>
  <c r="D2" i="35"/>
  <c r="C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7" i="1"/>
  <c r="AO10" i="1"/>
  <c r="AO6" i="1"/>
  <c r="D20" i="9"/>
  <c r="AO11" i="1"/>
  <c r="AO8" i="1"/>
  <c r="AO12"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8" i="52" l="1"/>
  <c r="B22" i="72"/>
  <c r="D6" i="53"/>
  <c r="B48" i="72"/>
  <c r="E4" i="52"/>
  <c r="B32" i="72"/>
  <c r="D14" i="53"/>
  <c r="B51" i="72"/>
  <c r="F4" i="52"/>
  <c r="M65" i="9"/>
  <c r="L65" i="9"/>
  <c r="N69" i="9"/>
  <c r="M69" i="9"/>
  <c r="M63" i="9"/>
  <c r="L63" i="9"/>
  <c r="E81" i="9"/>
  <c r="E80" i="9"/>
  <c r="C80" i="9"/>
  <c r="B49" i="72"/>
  <c r="D5" i="52"/>
  <c r="D119" i="9"/>
  <c r="H5" i="52"/>
  <c r="H119" i="9"/>
  <c r="M67" i="9"/>
  <c r="L67" i="9"/>
  <c r="B21" i="72"/>
  <c r="D7" i="53"/>
  <c r="M66" i="9"/>
  <c r="L66" i="9"/>
  <c r="C97" i="9"/>
  <c r="D58" i="9"/>
  <c r="D56" i="9"/>
  <c r="M54" i="9"/>
  <c r="C73" i="9"/>
  <c r="C78" i="9"/>
  <c r="G4" i="52"/>
  <c r="B52" i="72"/>
  <c r="M55" i="9"/>
  <c r="D59" i="9"/>
  <c r="D53" i="9"/>
  <c r="D52" i="9"/>
  <c r="M68" i="9"/>
  <c r="L68" i="9"/>
  <c r="C72" i="9"/>
  <c r="C79" i="9"/>
  <c r="C81" i="9"/>
  <c r="N58" i="9"/>
  <c r="D55" i="9"/>
  <c r="M53" i="9"/>
  <c r="N57" i="9"/>
  <c r="P57" i="9"/>
  <c r="N61" i="9"/>
  <c r="N59" i="9"/>
  <c r="N60" i="9"/>
  <c r="M64" i="9"/>
  <c r="M49" i="9"/>
  <c r="L64" i="9"/>
  <c r="E118" i="9"/>
  <c r="D118" i="9"/>
  <c r="D4" i="52"/>
  <c r="B47" i="72"/>
  <c r="D54" i="9"/>
  <c r="C64" i="9"/>
  <c r="C63" i="9"/>
  <c r="C67" i="9"/>
  <c r="C68" i="9"/>
  <c r="D122" i="9"/>
  <c r="D123" i="9"/>
  <c r="D9" i="52"/>
  <c r="C105" i="9"/>
  <c r="I4" i="52"/>
  <c r="D5" i="53"/>
  <c r="B20" i="72"/>
  <c r="D13" i="53"/>
  <c r="B30" i="72"/>
  <c r="C93" i="9"/>
  <c r="C86" i="9"/>
  <c r="C6" i="74"/>
  <c r="G118" i="9"/>
  <c r="F118" i="9"/>
  <c r="F119" i="9"/>
  <c r="F5" i="52"/>
  <c r="B53" i="72"/>
  <c r="D45" i="9"/>
  <c r="C85" i="9"/>
  <c r="C95" i="9"/>
  <c r="C96" i="9"/>
  <c r="E96" i="9"/>
  <c r="E97" i="9"/>
  <c r="H107" i="9"/>
  <c r="H108" i="9"/>
  <c r="D15" i="53"/>
  <c r="B31" i="72"/>
  <c r="H101" i="9"/>
  <c r="M48" i="9"/>
  <c r="H4" i="52"/>
  <c r="C104"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<sst xmlns="http://schemas.openxmlformats.org/spreadsheetml/2006/main" count="7871" uniqueCount="3477">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</sst>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0"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1"/>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166.53</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2218</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4"/>
      <c r="V34" s="2244"/>
    </row>
    <row r="35" spans="1:30">
      <c r="A35" s="2235"/>
      <c r="B35" s="3229" t="s">
        <v>2229</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228.8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503</v>
      </c>
      <c r="C5" s="2299">
        <f ca="1">IF(B5=D14,结果表!H102,ROUND(B5*10000/$B$1,0))</f>
        <v>0</v>
      </c>
      <c r="D5" s="2299" t="e">
        <f>ROUND(B5*10000/$B$2,0)</f>
        <v>#DIV/0!</v>
      </c>
      <c r="E5" s="2461"/>
      <c r="F5" s="2462"/>
      <c r="G5" s="2462"/>
      <c r="H5" s="2462"/>
      <c r="I5" s="2462"/>
      <c r="J5" s="2462"/>
      <c r="K5" s="2462"/>
    </row>
    <row r="6" spans="1:11" ht="15.6">
      <c r="A6" s="2299" t="s">
        <v>656</v>
      </c>
      <c r="B6" s="2299">
        <f>SUM(G14:G23)</f>
        <v>503</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信息!$G$7</f>
        <v>228.8</v>
      </c>
      <c r="C14" s="2305"/>
      <c r="D14" s="2305">
        <f>信息!$R$7</f>
        <v>503</v>
      </c>
      <c r="E14" s="2305">
        <f>信息!$Q$7</f>
        <v>22000</v>
      </c>
      <c r="F14" s="2305" t="e">
        <f>ROUND(D14*10000/C14,0)</f>
        <v>#DIV/0!</v>
      </c>
      <c r="G14" s="2305">
        <f>D14</f>
        <v>503</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workbookViewId="0">
      <selection activeCell="Q2" sqref="Q2:Q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26200</v>
      </c>
      <c r="R5" s="3164">
        <f t="shared" si="2"/>
        <v>367</v>
      </c>
      <c r="S5">
        <f t="shared" si="3"/>
        <v>-5.5957914459698048E-2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22000</v>
      </c>
      <c r="R6" s="3164">
        <f t="shared" si="2"/>
        <v>408</v>
      </c>
      <c r="S6">
        <f t="shared" si="3"/>
        <v>-6.0752252059941086E-2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f>Q6</f>
        <v>22000</v>
      </c>
      <c r="R7" s="3164">
        <f t="shared" si="2"/>
        <v>503</v>
      </c>
      <c r="S7">
        <f t="shared" si="3"/>
        <v>-4.8648648648648651E-2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f>Q6</f>
        <v>22000</v>
      </c>
      <c r="R8" s="3164">
        <f t="shared" si="2"/>
        <v>441</v>
      </c>
      <c r="S8">
        <f t="shared" si="3"/>
        <v>-6.0752252059941086E-2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f>Q6</f>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3469</v>
      </c>
      <c r="D4" s="1626" t="s">
        <v>3464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3</v>
      </c>
      <c r="D14" s="3316">
        <v>7</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45734</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399999999999999"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5.2">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5.2">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6"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8"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3.2">
      <c r="A62" s="3302" t="s">
        <v>1375</v>
      </c>
      <c r="B62" s="330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1"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70" t="str">
        <f>C4</f>
        <v>比较法-商业</v>
      </c>
      <c r="D101" s="2371" t="str">
        <f>D4</f>
        <v>收益法 (元)</v>
      </c>
      <c r="E101" s="3262" t="s">
        <v>1431</v>
      </c>
      <c r="F101" s="3263"/>
      <c r="G101" s="1687" t="s">
        <v>1432</v>
      </c>
      <c r="H101" s="2380" t="e">
        <f ca="1">H118</f>
        <v>#REF!</v>
      </c>
      <c r="I101" s="121"/>
    </row>
    <row r="102" spans="1:35" ht="18.75" customHeight="1">
      <c r="A102" s="3294" t="s">
        <v>1433</v>
      </c>
      <c r="B102" s="2369" t="s">
        <v>1432</v>
      </c>
      <c r="C102" s="2370">
        <f ca="1">IF(D32="楼面单价",ROUND(C19,0),C19)</f>
        <v>872.61720000000003</v>
      </c>
      <c r="D102" s="2371">
        <f ca="1">IF(D32="楼面单价",ROUND(D19,0),D19)</f>
        <v>299.81380000000001</v>
      </c>
      <c r="E102" s="3262"/>
      <c r="F102" s="3263"/>
      <c r="G102" s="1687" t="s">
        <v>1434</v>
      </c>
      <c r="H102" s="2340" t="e">
        <f ca="1">I118</f>
        <v>#REF!</v>
      </c>
      <c r="I102" s="121"/>
    </row>
    <row r="103" spans="1:35" ht="42.75" customHeight="1">
      <c r="A103" s="3294"/>
      <c r="B103" s="2369" t="s">
        <v>1434</v>
      </c>
      <c r="C103" s="2372">
        <f ca="1">C20</f>
        <v>52400</v>
      </c>
      <c r="D103" s="2373">
        <f ca="1">D20</f>
        <v>18004</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7" t="s">
        <v>2317</v>
      </c>
      <c r="K2" s="335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9" t="s">
        <v>2327</v>
      </c>
      <c r="K3" s="336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9" t="s">
        <v>2329</v>
      </c>
      <c r="K4" s="336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1" t="s">
        <v>2333</v>
      </c>
      <c r="B6" s="3362"/>
      <c r="C6" s="3363"/>
      <c r="D6" s="2621"/>
      <c r="E6" s="2622"/>
      <c r="F6" s="2623"/>
      <c r="G6" s="2624"/>
      <c r="H6" s="2599"/>
      <c r="I6" s="2600"/>
      <c r="J6" s="3364">
        <v>1</v>
      </c>
      <c r="K6" s="336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64"/>
      <c r="K7" s="3366"/>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8" t="s">
        <v>2347</v>
      </c>
      <c r="C8" s="3369"/>
      <c r="D8" s="2640" t="s">
        <v>2348</v>
      </c>
      <c r="E8" s="2641" t="s">
        <v>2349</v>
      </c>
      <c r="F8" s="2642" t="s">
        <v>2350</v>
      </c>
      <c r="G8" s="2643"/>
      <c r="H8" s="2599"/>
      <c r="I8" s="2600"/>
      <c r="J8" s="3364"/>
      <c r="K8" s="3366"/>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8" t="s">
        <v>2353</v>
      </c>
      <c r="C9" s="3369"/>
      <c r="D9" s="2640">
        <f>ROUND(D6*E9,0)</f>
        <v>0</v>
      </c>
      <c r="E9" s="2644"/>
      <c r="F9" s="2645" t="s">
        <v>2354</v>
      </c>
      <c r="G9" s="2624"/>
      <c r="H9" s="2599"/>
      <c r="I9" s="2600"/>
      <c r="J9" s="3364"/>
      <c r="K9" s="3366"/>
      <c r="L9" s="2634" t="s">
        <v>2355</v>
      </c>
      <c r="M9" s="2635"/>
      <c r="N9" s="2611"/>
      <c r="O9" s="2636"/>
      <c r="P9" s="2636"/>
      <c r="Q9" s="2637">
        <v>365</v>
      </c>
      <c r="R9" s="2638">
        <f t="shared" si="0"/>
        <v>0</v>
      </c>
      <c r="S9" s="2592"/>
      <c r="T9" s="2592"/>
      <c r="U9" s="2592"/>
      <c r="V9" s="2600"/>
    </row>
    <row r="10" spans="1:22" s="2604" customFormat="1" ht="13.2" customHeight="1">
      <c r="A10" s="2639">
        <v>2</v>
      </c>
      <c r="B10" s="3368" t="s">
        <v>2356</v>
      </c>
      <c r="C10" s="3369"/>
      <c r="D10" s="2640">
        <f>ROUND(D6*E10,0)</f>
        <v>0</v>
      </c>
      <c r="E10" s="2644"/>
      <c r="F10" s="2645" t="s">
        <v>2357</v>
      </c>
      <c r="G10" s="2624"/>
      <c r="H10" s="2599"/>
      <c r="I10" s="2600"/>
      <c r="J10" s="3364"/>
      <c r="K10" s="3366"/>
      <c r="L10" s="2634" t="s">
        <v>2358</v>
      </c>
      <c r="M10" s="2635"/>
      <c r="N10" s="2611"/>
      <c r="O10" s="2636"/>
      <c r="P10" s="2636"/>
      <c r="Q10" s="2637">
        <v>365</v>
      </c>
      <c r="R10" s="2638">
        <f t="shared" si="0"/>
        <v>0</v>
      </c>
      <c r="S10" s="2592"/>
      <c r="T10" s="2592"/>
      <c r="U10" s="2592"/>
      <c r="V10" s="2600"/>
    </row>
    <row r="11" spans="1:22" s="2604" customFormat="1" ht="13.2" customHeight="1">
      <c r="A11" s="2639">
        <v>3</v>
      </c>
      <c r="B11" s="3368" t="s">
        <v>2359</v>
      </c>
      <c r="C11" s="3369"/>
      <c r="D11" s="2640">
        <f>D12+D14+D15+D16</f>
        <v>0</v>
      </c>
      <c r="E11" s="2646" t="e">
        <f>D11/D6</f>
        <v>#DIV/0!</v>
      </c>
      <c r="F11" s="2642"/>
      <c r="G11" s="2643"/>
      <c r="H11" s="2599"/>
      <c r="I11" s="2600"/>
      <c r="J11" s="3364"/>
      <c r="K11" s="3366"/>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0" t="s">
        <v>2362</v>
      </c>
      <c r="C12" s="3371"/>
      <c r="D12" s="2648">
        <f>ROUND(D13*1.2%*(1-30%),0)</f>
        <v>0</v>
      </c>
      <c r="E12" s="2649">
        <v>1.2E-2</v>
      </c>
      <c r="F12" s="2642" t="s">
        <v>2363</v>
      </c>
      <c r="G12" s="2643"/>
      <c r="H12" s="2599"/>
      <c r="I12" s="2600"/>
      <c r="J12" s="3364"/>
      <c r="K12" s="3366"/>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64"/>
      <c r="K13" s="3366"/>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0" t="s">
        <v>2368</v>
      </c>
      <c r="C14" s="3371"/>
      <c r="D14" s="2648">
        <f>ROUND(E14*B5/10000,0)</f>
        <v>0</v>
      </c>
      <c r="E14" s="2637"/>
      <c r="F14" s="2642" t="s">
        <v>2369</v>
      </c>
      <c r="G14" s="2643"/>
      <c r="H14" s="2599"/>
      <c r="I14" s="2600"/>
      <c r="J14" s="3364"/>
      <c r="K14" s="336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0" t="s">
        <v>2372</v>
      </c>
      <c r="C15" s="3371"/>
      <c r="D15" s="2648">
        <f>ROUND(D6*E15,0)</f>
        <v>0</v>
      </c>
      <c r="E15" s="2649">
        <v>5.5E-2</v>
      </c>
      <c r="F15" s="2642" t="s">
        <v>2373</v>
      </c>
      <c r="G15" s="2624"/>
      <c r="H15" s="2599"/>
      <c r="I15" s="2600"/>
      <c r="J15" s="3364">
        <v>2</v>
      </c>
      <c r="K15" s="336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0" t="s">
        <v>2381</v>
      </c>
      <c r="C16" s="3371"/>
      <c r="D16" s="2659">
        <f>D6*E16</f>
        <v>0</v>
      </c>
      <c r="E16" s="2660"/>
      <c r="F16" s="2645" t="s">
        <v>2382</v>
      </c>
      <c r="G16" s="2624"/>
      <c r="H16" s="2599"/>
      <c r="I16" s="2600"/>
      <c r="J16" s="3364"/>
      <c r="K16" s="3366"/>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2" t="s">
        <v>2384</v>
      </c>
      <c r="C17" s="3373"/>
      <c r="D17" s="2662">
        <f>ROUND(D6*E17,0)</f>
        <v>0</v>
      </c>
      <c r="E17" s="2663"/>
      <c r="F17" s="2664" t="s">
        <v>2385</v>
      </c>
      <c r="G17" s="2624"/>
      <c r="H17" s="2599"/>
      <c r="I17" s="2600"/>
      <c r="J17" s="3364"/>
      <c r="K17" s="3366"/>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64"/>
      <c r="K18" s="3366"/>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64"/>
      <c r="K19" s="336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4">
        <v>3</v>
      </c>
      <c r="K20" s="336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64"/>
      <c r="K21" s="3366"/>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64"/>
      <c r="K22" s="3366"/>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64"/>
      <c r="K23" s="3366"/>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64"/>
      <c r="K24" s="336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7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7" t="s">
        <v>2317</v>
      </c>
      <c r="K32" s="335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9" t="s">
        <v>2327</v>
      </c>
      <c r="K33" s="336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9" t="s">
        <v>2329</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64">
        <v>1</v>
      </c>
      <c r="K36" s="3365"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64"/>
      <c r="K40" s="3367"/>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7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417"/>
      <c r="Q33" s="531" t="str">
        <f t="shared" si="11"/>
        <v>项目建筑规模</v>
      </c>
      <c r="R33" s="669" t="s">
        <v>14</v>
      </c>
      <c r="S33" s="670">
        <f t="shared" si="12"/>
        <v>99</v>
      </c>
      <c r="T33" s="669" t="s">
        <v>14</v>
      </c>
      <c r="U33" s="670">
        <f t="shared" si="13"/>
        <v>100</v>
      </c>
      <c r="V33" s="669" t="s">
        <v>14</v>
      </c>
      <c r="W33" s="670">
        <f t="shared" si="14"/>
        <v>101</v>
      </c>
      <c r="X33" s="671"/>
      <c r="Y33" s="3419"/>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413" t="str">
        <f>A47</f>
        <v>成交单价（元/平方米）</v>
      </c>
      <c r="Q47" s="3413"/>
      <c r="R47" s="3408">
        <f>E47</f>
        <v>55019</v>
      </c>
      <c r="S47" s="3408"/>
      <c r="T47" s="3408">
        <f>G47</f>
        <v>55031</v>
      </c>
      <c r="U47" s="3408"/>
      <c r="V47" s="3408">
        <f>I47</f>
        <v>55001</v>
      </c>
      <c r="W47" s="3408"/>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413" t="str">
        <f>A48</f>
        <v>比较价值（元/平方米）</v>
      </c>
      <c r="Q48" s="3413"/>
      <c r="R48" s="3408">
        <f>IF(F1="售价",ROUND(PRODUCT(R47,AA7:AA46),0),ROUND(PRODUCT(R47,AA7:AA46),1))</f>
        <v>52928</v>
      </c>
      <c r="S48" s="3408"/>
      <c r="T48" s="3408">
        <f>IF(F1="售价",ROUND(PRODUCT(T47,AB7:AB46),0),ROUND(PRODUCT(T47,AB7:AB46),1))</f>
        <v>52410</v>
      </c>
      <c r="U48" s="3408"/>
      <c r="V48" s="3408">
        <f>IF(F1="售价",ROUND(PRODUCT(V47,AC7:AC46),0),ROUND(PRODUCT(V47,AC7:AC46),1))</f>
        <v>51863</v>
      </c>
      <c r="W48" s="3408"/>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52400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c r="A5" s="348"/>
      <c r="B5" s="349"/>
      <c r="C5" s="3389" t="s">
        <v>1673</v>
      </c>
      <c r="D5" s="3390"/>
      <c r="E5" s="3387" t="s">
        <v>1674</v>
      </c>
      <c r="F5" s="3388"/>
      <c r="G5" s="3389" t="s">
        <v>1675</v>
      </c>
      <c r="H5" s="3390"/>
      <c r="I5" s="3389" t="s">
        <v>1676</v>
      </c>
      <c r="J5" s="3390"/>
      <c r="K5" s="537"/>
      <c r="L5" s="2486"/>
      <c r="M5" s="2487"/>
      <c r="N5" s="2487"/>
      <c r="O5" s="2487"/>
      <c r="P5" s="3431"/>
      <c r="Q5" s="3403"/>
      <c r="R5" s="3385"/>
      <c r="S5" s="3386"/>
      <c r="T5" s="3385"/>
      <c r="U5" s="3386"/>
      <c r="V5" s="3408"/>
      <c r="W5" s="3408"/>
      <c r="X5" s="1265"/>
      <c r="Y5" s="3385"/>
      <c r="Z5" s="3386"/>
      <c r="AA5" s="3379"/>
      <c r="AB5" s="3379"/>
      <c r="AC5" s="3427"/>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32"/>
      <c r="Q6" s="3405"/>
      <c r="R6" s="3385"/>
      <c r="S6" s="3386"/>
      <c r="T6" s="3406"/>
      <c r="U6" s="3407"/>
      <c r="V6" s="3408"/>
      <c r="W6" s="3408"/>
      <c r="X6" s="1265"/>
      <c r="Y6" s="3406"/>
      <c r="Z6" s="3407"/>
      <c r="AA6" s="3380"/>
      <c r="AB6" s="3380"/>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2"/>
      <c r="Q22" s="1263"/>
      <c r="R22" s="667"/>
      <c r="S22" s="668"/>
      <c r="T22" s="667"/>
      <c r="U22" s="668"/>
      <c r="V22" s="667"/>
      <c r="W22" s="668"/>
      <c r="X22" s="1265"/>
      <c r="Y22" s="341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5"/>
      <c r="Q15" s="1263"/>
      <c r="R15" s="667"/>
      <c r="S15" s="668"/>
      <c r="T15" s="667"/>
      <c r="U15" s="668"/>
      <c r="V15" s="667"/>
      <c r="W15" s="668"/>
      <c r="X15" s="1265"/>
      <c r="Y15" s="341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5"/>
      <c r="Q17" s="1263"/>
      <c r="R17" s="667"/>
      <c r="S17" s="668"/>
      <c r="T17" s="667"/>
      <c r="U17" s="668"/>
      <c r="V17" s="667"/>
      <c r="W17" s="668"/>
      <c r="X17" s="1265"/>
      <c r="Y17" s="341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5"/>
      <c r="Q19" s="1263"/>
      <c r="R19" s="667"/>
      <c r="S19" s="668"/>
      <c r="T19" s="667"/>
      <c r="U19" s="668"/>
      <c r="V19" s="667"/>
      <c r="W19" s="668"/>
      <c r="X19" s="1265"/>
      <c r="Y19" s="341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5"/>
      <c r="Q20" s="1263"/>
      <c r="R20" s="667"/>
      <c r="S20" s="668"/>
      <c r="T20" s="667"/>
      <c r="U20" s="668"/>
      <c r="V20" s="667"/>
      <c r="W20" s="668"/>
      <c r="X20" s="1265"/>
      <c r="Y20" s="341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5"/>
      <c r="Q24" s="1263"/>
      <c r="R24" s="667"/>
      <c r="S24" s="668"/>
      <c r="T24" s="667"/>
      <c r="U24" s="668"/>
      <c r="V24" s="667"/>
      <c r="W24" s="668"/>
      <c r="X24" s="1265"/>
      <c r="Y24" s="341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5"/>
      <c r="Q26" s="1263"/>
      <c r="R26" s="667"/>
      <c r="S26" s="668"/>
      <c r="T26" s="667"/>
      <c r="U26" s="668"/>
      <c r="V26" s="667"/>
      <c r="W26" s="668"/>
      <c r="X26" s="1265"/>
      <c r="Y26" s="341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5"/>
      <c r="H56" s="341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5"/>
      <c r="H51" s="341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2"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5" t="s">
        <v>2631</v>
      </c>
      <c r="B27" s="3472" t="s">
        <v>2612</v>
      </c>
      <c r="C27" s="2842" t="s">
        <v>2452</v>
      </c>
      <c r="D27" s="2843"/>
      <c r="E27" s="2844">
        <v>1</v>
      </c>
      <c r="F27" s="2845" t="s">
        <v>2453</v>
      </c>
      <c r="G27" s="2845"/>
    </row>
    <row r="28" spans="1:13" ht="19.5" customHeight="1">
      <c r="A28" s="3476"/>
      <c r="B28" s="3473"/>
      <c r="C28" s="2846" t="s">
        <v>2454</v>
      </c>
      <c r="D28" s="2847"/>
      <c r="E28" s="2848">
        <v>1</v>
      </c>
      <c r="F28" s="2845" t="s">
        <v>2455</v>
      </c>
      <c r="G28" s="2845"/>
    </row>
    <row r="29" spans="1:13" ht="19.5" customHeight="1">
      <c r="A29" s="3476"/>
      <c r="B29" s="3473"/>
      <c r="C29" s="2846" t="s">
        <v>2456</v>
      </c>
      <c r="D29" s="2847"/>
      <c r="E29" s="2848">
        <v>0.8</v>
      </c>
      <c r="F29" s="2845" t="s">
        <v>2457</v>
      </c>
      <c r="G29" s="2845"/>
    </row>
    <row r="30" spans="1:13" ht="19.5" customHeight="1">
      <c r="A30" s="3476"/>
      <c r="B30" s="3473"/>
      <c r="C30" s="2846" t="s">
        <v>2458</v>
      </c>
      <c r="D30" s="2847"/>
      <c r="E30" s="2848">
        <v>0.8</v>
      </c>
      <c r="F30" s="2845" t="s">
        <v>2459</v>
      </c>
      <c r="G30" s="2845"/>
    </row>
    <row r="31" spans="1:13" ht="19.5" customHeight="1">
      <c r="A31" s="3476"/>
      <c r="B31" s="3473"/>
      <c r="C31" s="2846" t="s">
        <v>2460</v>
      </c>
      <c r="D31" s="2847"/>
      <c r="E31" s="2848">
        <v>0.8</v>
      </c>
      <c r="F31" s="2845" t="s">
        <v>2461</v>
      </c>
      <c r="G31" s="2845"/>
    </row>
    <row r="32" spans="1:13" ht="19.5" customHeight="1">
      <c r="A32" s="3476"/>
      <c r="B32" s="3473"/>
      <c r="C32" s="2846" t="s">
        <v>2462</v>
      </c>
      <c r="D32" s="2847"/>
      <c r="E32" s="2848">
        <v>0.7</v>
      </c>
      <c r="F32" s="2845" t="s">
        <v>2463</v>
      </c>
      <c r="G32" s="2845"/>
    </row>
    <row r="33" spans="1:7" ht="19.5" customHeight="1">
      <c r="A33" s="3476"/>
      <c r="B33" s="3473"/>
      <c r="C33" s="2846" t="s">
        <v>2464</v>
      </c>
      <c r="D33" s="2847"/>
      <c r="E33" s="2848">
        <v>0.8</v>
      </c>
      <c r="F33" s="2845" t="s">
        <v>2465</v>
      </c>
      <c r="G33" s="2845"/>
    </row>
    <row r="34" spans="1:7" ht="19.5" customHeight="1">
      <c r="A34" s="3476"/>
      <c r="B34" s="3473"/>
      <c r="C34" s="2846" t="s">
        <v>2466</v>
      </c>
      <c r="D34" s="2847"/>
      <c r="E34" s="2848">
        <v>0.6</v>
      </c>
      <c r="F34" s="2845" t="s">
        <v>2467</v>
      </c>
      <c r="G34" s="2845"/>
    </row>
    <row r="35" spans="1:7" ht="19.5" customHeight="1">
      <c r="A35" s="3476"/>
      <c r="B35" s="3473"/>
      <c r="C35" s="2846" t="s">
        <v>2468</v>
      </c>
      <c r="D35" s="2847"/>
      <c r="E35" s="2848">
        <v>0.2</v>
      </c>
      <c r="F35" s="2845" t="s">
        <v>2469</v>
      </c>
      <c r="G35" s="2845"/>
    </row>
    <row r="36" spans="1:7" ht="19.5" customHeight="1">
      <c r="A36" s="3476"/>
      <c r="B36" s="3473"/>
      <c r="C36" s="2846" t="s">
        <v>2470</v>
      </c>
      <c r="D36" s="2847"/>
      <c r="E36" s="2848">
        <v>0.2</v>
      </c>
      <c r="F36" s="2845" t="s">
        <v>2471</v>
      </c>
      <c r="G36" s="2845"/>
    </row>
    <row r="37" spans="1:7" ht="19.5" customHeight="1">
      <c r="A37" s="3476"/>
      <c r="B37" s="3478" t="s">
        <v>2632</v>
      </c>
      <c r="C37" s="2846" t="s">
        <v>2472</v>
      </c>
      <c r="D37" s="2847"/>
      <c r="E37" s="2848">
        <v>0.6</v>
      </c>
      <c r="F37" s="2845" t="s">
        <v>2473</v>
      </c>
      <c r="G37" s="2845"/>
    </row>
    <row r="38" spans="1:7" ht="19.5" customHeight="1">
      <c r="A38" s="3476"/>
      <c r="B38" s="3473"/>
      <c r="C38" s="2846" t="s">
        <v>2474</v>
      </c>
      <c r="D38" s="2847"/>
      <c r="E38" s="2848">
        <v>0.6</v>
      </c>
      <c r="F38" s="2845" t="s">
        <v>2475</v>
      </c>
      <c r="G38" s="2845"/>
    </row>
    <row r="39" spans="1:7" ht="19.5" customHeight="1" thickBot="1">
      <c r="A39" s="3477"/>
      <c r="B39" s="347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2"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8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8"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8"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4.4">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24">
      <c r="A85" s="2857">
        <v>13</v>
      </c>
      <c r="B85" s="3473"/>
      <c r="C85" s="2831" t="s">
        <v>2676</v>
      </c>
      <c r="D85" s="2831" t="s">
        <v>2677</v>
      </c>
      <c r="E85" s="2857">
        <v>0.1</v>
      </c>
      <c r="F85" s="2857">
        <v>15</v>
      </c>
    </row>
    <row r="86" spans="1:6" ht="24">
      <c r="A86" s="2857">
        <v>14</v>
      </c>
      <c r="B86" s="3473"/>
      <c r="C86" s="2831" t="s">
        <v>2678</v>
      </c>
      <c r="D86" s="2831" t="s">
        <v>2679</v>
      </c>
      <c r="E86" s="2857">
        <v>0.1</v>
      </c>
      <c r="F86" s="2857">
        <v>15</v>
      </c>
    </row>
    <row r="87" spans="1:6" ht="24">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82"/>
      <c r="C89" s="2831" t="s">
        <v>2684</v>
      </c>
      <c r="D89" s="2831" t="s">
        <v>2685</v>
      </c>
      <c r="E89" s="2857">
        <v>0.1</v>
      </c>
      <c r="F89" s="2857">
        <v>15</v>
      </c>
    </row>
    <row r="90" spans="1:6" ht="14.4">
      <c r="A90" s="2857">
        <v>18</v>
      </c>
      <c r="B90" s="3478" t="s">
        <v>2686</v>
      </c>
      <c r="C90" s="2831" t="s">
        <v>2687</v>
      </c>
      <c r="D90" s="2831" t="s">
        <v>2688</v>
      </c>
      <c r="E90" s="2857">
        <v>0.2</v>
      </c>
      <c r="F90" s="2857">
        <v>25</v>
      </c>
    </row>
    <row r="91" spans="1:6" ht="24">
      <c r="A91" s="2857">
        <v>19</v>
      </c>
      <c r="B91" s="3473"/>
      <c r="C91" s="2831" t="s">
        <v>2689</v>
      </c>
      <c r="D91" s="2831" t="s">
        <v>2690</v>
      </c>
      <c r="E91" s="2857">
        <v>0.2</v>
      </c>
      <c r="F91" s="2857">
        <v>25</v>
      </c>
    </row>
    <row r="92" spans="1:6" ht="14.4">
      <c r="A92" s="2857">
        <v>20</v>
      </c>
      <c r="B92" s="3473"/>
      <c r="C92" s="2831" t="s">
        <v>2691</v>
      </c>
      <c r="D92" s="2831" t="s">
        <v>2692</v>
      </c>
      <c r="E92" s="2857">
        <v>0.15</v>
      </c>
      <c r="F92" s="2857">
        <v>20</v>
      </c>
    </row>
    <row r="93" spans="1:6" ht="24">
      <c r="A93" s="2857">
        <v>21</v>
      </c>
      <c r="B93" s="3473"/>
      <c r="C93" s="2831" t="s">
        <v>2693</v>
      </c>
      <c r="D93" s="2831" t="s">
        <v>2694</v>
      </c>
      <c r="E93" s="2857">
        <v>0.15</v>
      </c>
      <c r="F93" s="2857">
        <v>20</v>
      </c>
    </row>
    <row r="94" spans="1:6" ht="24">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24">
      <c r="A96" s="2857">
        <v>24</v>
      </c>
      <c r="B96" s="3473"/>
      <c r="C96" s="2831" t="s">
        <v>2699</v>
      </c>
      <c r="D96" s="2831" t="s">
        <v>2700</v>
      </c>
      <c r="E96" s="2857">
        <v>0.1</v>
      </c>
      <c r="F96" s="2857">
        <v>15</v>
      </c>
    </row>
    <row r="97" spans="1:6" ht="24">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24">
      <c r="A100" s="2857">
        <v>28</v>
      </c>
      <c r="B100" s="3473"/>
      <c r="C100" s="2831" t="s">
        <v>2707</v>
      </c>
      <c r="D100" s="2831" t="s">
        <v>2708</v>
      </c>
      <c r="E100" s="2857">
        <v>0.1</v>
      </c>
      <c r="F100" s="2857">
        <v>15</v>
      </c>
    </row>
    <row r="101" spans="1:6" ht="24">
      <c r="A101" s="2857">
        <v>29</v>
      </c>
      <c r="B101" s="3473"/>
      <c r="C101" s="2831" t="s">
        <v>2709</v>
      </c>
      <c r="D101" s="2831" t="s">
        <v>2710</v>
      </c>
      <c r="E101" s="2857">
        <v>0.1</v>
      </c>
      <c r="F101" s="2857">
        <v>15</v>
      </c>
    </row>
    <row r="102" spans="1:6" ht="24">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82"/>
      <c r="C106" s="2831" t="s">
        <v>2719</v>
      </c>
      <c r="D106" s="2831" t="s">
        <v>2720</v>
      </c>
      <c r="E106" s="2857">
        <v>0.1</v>
      </c>
      <c r="F106" s="2857">
        <v>15</v>
      </c>
    </row>
    <row r="107" spans="1:6" ht="36">
      <c r="A107" s="2857">
        <v>35</v>
      </c>
      <c r="B107" s="3478" t="s">
        <v>2721</v>
      </c>
      <c r="C107" s="2857" t="s">
        <v>2722</v>
      </c>
      <c r="D107" s="2831" t="s">
        <v>2723</v>
      </c>
      <c r="E107" s="2857">
        <v>0.15</v>
      </c>
      <c r="F107" s="2857">
        <v>20</v>
      </c>
    </row>
    <row r="108" spans="1:6" ht="24">
      <c r="A108" s="2857">
        <v>36</v>
      </c>
      <c r="B108" s="3473"/>
      <c r="C108" s="2857" t="s">
        <v>2724</v>
      </c>
      <c r="D108" s="2831" t="s">
        <v>2725</v>
      </c>
      <c r="E108" s="2857">
        <v>0.15</v>
      </c>
      <c r="F108" s="2857">
        <v>20</v>
      </c>
    </row>
    <row r="109" spans="1:6" ht="24">
      <c r="A109" s="2857">
        <v>37</v>
      </c>
      <c r="B109" s="3473"/>
      <c r="C109" s="2857" t="s">
        <v>2726</v>
      </c>
      <c r="D109" s="2831" t="s">
        <v>2727</v>
      </c>
      <c r="E109" s="2857">
        <v>0.15</v>
      </c>
      <c r="F109" s="2857">
        <v>20</v>
      </c>
    </row>
    <row r="110" spans="1:6" ht="24">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82"/>
      <c r="C112" s="2857" t="s">
        <v>2732</v>
      </c>
      <c r="D112" s="2831" t="s">
        <v>2733</v>
      </c>
      <c r="E112" s="2857">
        <v>0.1</v>
      </c>
      <c r="F112" s="2857">
        <v>15</v>
      </c>
    </row>
    <row r="113" spans="1:6" ht="24">
      <c r="A113" s="2857">
        <v>41</v>
      </c>
      <c r="B113" s="3483" t="s">
        <v>2734</v>
      </c>
      <c r="C113" s="2857" t="s">
        <v>2735</v>
      </c>
      <c r="D113" s="2831" t="s">
        <v>2736</v>
      </c>
      <c r="E113" s="2857">
        <v>0.1</v>
      </c>
      <c r="F113" s="2857">
        <v>15</v>
      </c>
    </row>
    <row r="114" spans="1:6" ht="24">
      <c r="A114" s="2857">
        <v>42</v>
      </c>
      <c r="B114" s="3483"/>
      <c r="C114" s="2857" t="s">
        <v>2737</v>
      </c>
      <c r="D114" s="2831" t="s">
        <v>2738</v>
      </c>
      <c r="E114" s="2857">
        <v>0.1</v>
      </c>
      <c r="F114" s="2857">
        <v>15</v>
      </c>
    </row>
    <row r="115" spans="1:6" ht="24">
      <c r="A115" s="2857">
        <v>43</v>
      </c>
      <c r="B115" s="3483"/>
      <c r="C115" s="2857" t="s">
        <v>2739</v>
      </c>
      <c r="D115" s="2831" t="s">
        <v>2740</v>
      </c>
      <c r="E115" s="2857">
        <v>0.1</v>
      </c>
      <c r="F115" s="2857">
        <v>15</v>
      </c>
    </row>
    <row r="116" spans="1:6" ht="24">
      <c r="A116" s="2857">
        <v>44</v>
      </c>
      <c r="B116" s="3478" t="s">
        <v>2741</v>
      </c>
      <c r="C116" s="2857" t="s">
        <v>2742</v>
      </c>
      <c r="D116" s="2831" t="s">
        <v>2743</v>
      </c>
      <c r="E116" s="2857">
        <v>0.1</v>
      </c>
      <c r="F116" s="2857">
        <v>15</v>
      </c>
    </row>
    <row r="117" spans="1:6" ht="24">
      <c r="A117" s="2857">
        <v>45</v>
      </c>
      <c r="B117" s="3482"/>
      <c r="C117" s="2831" t="s">
        <v>2744</v>
      </c>
      <c r="D117" s="2831" t="s">
        <v>2745</v>
      </c>
      <c r="E117" s="2857">
        <v>0.1</v>
      </c>
      <c r="F117" s="2857">
        <v>15</v>
      </c>
    </row>
    <row r="118" spans="1:6" ht="24">
      <c r="A118" s="2857">
        <v>46</v>
      </c>
      <c r="B118" s="3478" t="s">
        <v>2746</v>
      </c>
      <c r="C118" s="2857" t="s">
        <v>2747</v>
      </c>
      <c r="D118" s="2831" t="s">
        <v>2748</v>
      </c>
      <c r="E118" s="2857">
        <v>0.1</v>
      </c>
      <c r="F118" s="2857">
        <v>15</v>
      </c>
    </row>
    <row r="119" spans="1:6" ht="24">
      <c r="A119" s="2857">
        <v>47</v>
      </c>
      <c r="B119" s="3482"/>
      <c r="C119" s="2857" t="s">
        <v>2749</v>
      </c>
      <c r="D119" s="2831" t="s">
        <v>2750</v>
      </c>
      <c r="E119" s="2857">
        <v>0.1</v>
      </c>
      <c r="F119" s="2857">
        <v>15</v>
      </c>
    </row>
    <row r="120" spans="1:6" ht="24">
      <c r="A120" s="2857">
        <v>48</v>
      </c>
      <c r="B120" s="3478" t="s">
        <v>2751</v>
      </c>
      <c r="C120" s="2857" t="s">
        <v>2752</v>
      </c>
      <c r="D120" s="2831" t="s">
        <v>2753</v>
      </c>
      <c r="E120" s="2857">
        <v>0.1</v>
      </c>
      <c r="F120" s="2857">
        <v>15</v>
      </c>
    </row>
    <row r="121" spans="1:6" ht="24">
      <c r="A121" s="2857">
        <v>49</v>
      </c>
      <c r="B121" s="3482"/>
      <c r="C121" s="2857" t="s">
        <v>2754</v>
      </c>
      <c r="D121" s="2831" t="s">
        <v>2755</v>
      </c>
      <c r="E121" s="2857">
        <v>0.1</v>
      </c>
      <c r="F121" s="2857">
        <v>15</v>
      </c>
    </row>
    <row r="122" spans="1:6" ht="24">
      <c r="A122" s="2857">
        <v>50</v>
      </c>
      <c r="B122" s="3483" t="s">
        <v>2756</v>
      </c>
      <c r="C122" s="2857" t="s">
        <v>2757</v>
      </c>
      <c r="D122" s="2831" t="s">
        <v>2758</v>
      </c>
      <c r="E122" s="2857">
        <v>0.1</v>
      </c>
      <c r="F122" s="2857">
        <v>15</v>
      </c>
    </row>
    <row r="123" spans="1:6" ht="24">
      <c r="A123" s="2857">
        <v>51</v>
      </c>
      <c r="B123" s="3483"/>
      <c r="C123" s="2857" t="s">
        <v>2759</v>
      </c>
      <c r="D123" s="2831" t="s">
        <v>2760</v>
      </c>
      <c r="E123" s="2857">
        <v>0.1</v>
      </c>
      <c r="F123" s="2857">
        <v>15</v>
      </c>
    </row>
    <row r="124" spans="1:6" ht="24">
      <c r="A124" s="2857">
        <v>52</v>
      </c>
      <c r="B124" s="3483" t="s">
        <v>2761</v>
      </c>
      <c r="C124" s="2857" t="s">
        <v>2762</v>
      </c>
      <c r="D124" s="2831" t="s">
        <v>2763</v>
      </c>
      <c r="E124" s="2857">
        <v>0.1</v>
      </c>
      <c r="F124" s="2857">
        <v>15</v>
      </c>
    </row>
    <row r="125" spans="1:6" ht="24">
      <c r="A125" s="2857">
        <v>53</v>
      </c>
      <c r="B125" s="3483"/>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3" t="s">
        <v>2769</v>
      </c>
      <c r="C127" s="2857" t="s">
        <v>2770</v>
      </c>
      <c r="D127" s="2831" t="s">
        <v>2771</v>
      </c>
      <c r="E127" s="2857">
        <v>0.1</v>
      </c>
      <c r="F127" s="2857">
        <v>15</v>
      </c>
    </row>
    <row r="128" spans="1:6" ht="24">
      <c r="A128" s="2857">
        <v>56</v>
      </c>
      <c r="B128" s="3483"/>
      <c r="C128" s="2857" t="s">
        <v>2772</v>
      </c>
      <c r="D128" s="2831" t="s">
        <v>2773</v>
      </c>
      <c r="E128" s="2857">
        <v>0.1</v>
      </c>
      <c r="F128" s="2857">
        <v>15</v>
      </c>
    </row>
    <row r="129" spans="1:6" ht="24">
      <c r="A129" s="2857">
        <v>57</v>
      </c>
      <c r="B129" s="3483"/>
      <c r="C129" s="2857" t="s">
        <v>2774</v>
      </c>
      <c r="D129" s="2831" t="s">
        <v>2775</v>
      </c>
      <c r="E129" s="2857">
        <v>0.1</v>
      </c>
      <c r="F129" s="2857">
        <v>15</v>
      </c>
    </row>
    <row r="130" spans="1:6" ht="24">
      <c r="A130" s="2857">
        <v>58</v>
      </c>
      <c r="B130" s="3483" t="s">
        <v>2776</v>
      </c>
      <c r="C130" s="2857" t="s">
        <v>2777</v>
      </c>
      <c r="D130" s="2831" t="s">
        <v>2778</v>
      </c>
      <c r="E130" s="2857">
        <v>0.1</v>
      </c>
      <c r="F130" s="2857">
        <v>15</v>
      </c>
    </row>
    <row r="131" spans="1:6" ht="24">
      <c r="A131" s="2857">
        <v>59</v>
      </c>
      <c r="B131" s="3483"/>
      <c r="C131" s="2857" t="s">
        <v>2779</v>
      </c>
      <c r="D131" s="2831" t="s">
        <v>2780</v>
      </c>
      <c r="E131" s="2857">
        <v>0.1</v>
      </c>
      <c r="F131" s="2857">
        <v>15</v>
      </c>
    </row>
    <row r="132" spans="1:6" ht="24">
      <c r="A132" s="2857">
        <v>60</v>
      </c>
      <c r="B132" s="3478" t="s">
        <v>2781</v>
      </c>
      <c r="C132" s="2857" t="s">
        <v>2782</v>
      </c>
      <c r="D132" s="2831" t="s">
        <v>2783</v>
      </c>
      <c r="E132" s="2857">
        <v>0.1</v>
      </c>
      <c r="F132" s="2857">
        <v>15</v>
      </c>
    </row>
    <row r="133" spans="1:6" ht="24">
      <c r="A133" s="2857">
        <v>61</v>
      </c>
      <c r="B133" s="348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3" t="s">
        <v>2789</v>
      </c>
      <c r="C135" s="2857" t="s">
        <v>2790</v>
      </c>
      <c r="D135" s="2831" t="s">
        <v>2791</v>
      </c>
      <c r="E135" s="2857">
        <v>0.1</v>
      </c>
      <c r="F135" s="2857">
        <v>15</v>
      </c>
    </row>
    <row r="136" spans="1:6" ht="24">
      <c r="A136" s="2857">
        <v>64</v>
      </c>
      <c r="B136" s="3483"/>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2025-03-18T07:55:22Z</dcterms:modified>
</cp:coreProperties>
</file>