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" i="1" l="1"/>
  <c r="G9" i="1"/>
  <c r="G10" i="1"/>
  <c r="G7" i="1"/>
  <c r="F7" i="1"/>
  <c r="E7" i="1"/>
  <c r="F8" i="1"/>
  <c r="E8" i="1"/>
  <c r="F10" i="1"/>
  <c r="F9" i="1"/>
  <c r="E10" i="1"/>
  <c r="E9" i="1"/>
  <c r="M19" i="1"/>
  <c r="M15" i="1"/>
  <c r="M16" i="1"/>
  <c r="M17" i="1"/>
  <c r="M18" i="1"/>
  <c r="M22" i="1"/>
  <c r="M23" i="1"/>
  <c r="M24" i="1"/>
  <c r="M25" i="1"/>
  <c r="M26" i="1"/>
  <c r="M14" i="1"/>
  <c r="L27" i="1"/>
</calcChain>
</file>

<file path=xl/sharedStrings.xml><?xml version="1.0" encoding="utf-8"?>
<sst xmlns="http://schemas.openxmlformats.org/spreadsheetml/2006/main" count="58" uniqueCount="37">
  <si>
    <t>土地比较法地价</t>
    <phoneticPr fontId="2" type="noConversion"/>
  </si>
  <si>
    <t>一期</t>
    <phoneticPr fontId="2" type="noConversion"/>
  </si>
  <si>
    <t>二期</t>
    <phoneticPr fontId="2" type="noConversion"/>
  </si>
  <si>
    <t>四期</t>
    <phoneticPr fontId="2" type="noConversion"/>
  </si>
  <si>
    <t>六期</t>
    <phoneticPr fontId="2" type="noConversion"/>
  </si>
  <si>
    <t>八期</t>
    <phoneticPr fontId="2" type="noConversion"/>
  </si>
  <si>
    <t>九期</t>
    <phoneticPr fontId="2" type="noConversion"/>
  </si>
  <si>
    <t>十期</t>
    <phoneticPr fontId="2" type="noConversion"/>
  </si>
  <si>
    <t>容积率</t>
    <phoneticPr fontId="2" type="noConversion"/>
  </si>
  <si>
    <t>面积</t>
    <phoneticPr fontId="2" type="noConversion"/>
  </si>
  <si>
    <t>地面单价</t>
    <phoneticPr fontId="2" type="noConversion"/>
  </si>
  <si>
    <t>八期</t>
    <phoneticPr fontId="2" type="noConversion"/>
  </si>
  <si>
    <t>类型</t>
    <phoneticPr fontId="2" type="noConversion"/>
  </si>
  <si>
    <t>建安单价</t>
    <phoneticPr fontId="2" type="noConversion"/>
  </si>
  <si>
    <t>租金</t>
    <phoneticPr fontId="2" type="noConversion"/>
  </si>
  <si>
    <t>增长率</t>
    <phoneticPr fontId="2" type="noConversion"/>
  </si>
  <si>
    <t>收益法单价</t>
    <phoneticPr fontId="2" type="noConversion"/>
  </si>
  <si>
    <t>收益法</t>
    <phoneticPr fontId="2" type="noConversion"/>
  </si>
  <si>
    <t>独栋</t>
    <phoneticPr fontId="2" type="noConversion"/>
  </si>
  <si>
    <t>联排</t>
    <phoneticPr fontId="2" type="noConversion"/>
  </si>
  <si>
    <t>洋房</t>
    <phoneticPr fontId="2" type="noConversion"/>
  </si>
  <si>
    <t>健康中心</t>
    <phoneticPr fontId="2" type="noConversion"/>
  </si>
  <si>
    <t>高层公寓</t>
    <phoneticPr fontId="2" type="noConversion"/>
  </si>
  <si>
    <t>公寓</t>
    <phoneticPr fontId="2" type="noConversion"/>
  </si>
  <si>
    <t>小院</t>
    <phoneticPr fontId="2" type="noConversion"/>
  </si>
  <si>
    <t>利润率</t>
    <phoneticPr fontId="2" type="noConversion"/>
  </si>
  <si>
    <t>建筑面积</t>
    <phoneticPr fontId="2" type="noConversion"/>
  </si>
  <si>
    <t>建设期</t>
    <phoneticPr fontId="2" type="noConversion"/>
  </si>
  <si>
    <t>分期</t>
    <phoneticPr fontId="2" type="noConversion"/>
  </si>
  <si>
    <t>项目建筑面积</t>
    <phoneticPr fontId="2" type="noConversion"/>
  </si>
  <si>
    <t>评估值</t>
    <phoneticPr fontId="2" type="noConversion"/>
  </si>
  <si>
    <t>楼面单价</t>
    <phoneticPr fontId="2" type="noConversion"/>
  </si>
  <si>
    <t>状态</t>
    <phoneticPr fontId="2" type="noConversion"/>
  </si>
  <si>
    <t>现房</t>
    <phoneticPr fontId="2" type="noConversion"/>
  </si>
  <si>
    <t>在建</t>
    <phoneticPr fontId="2" type="noConversion"/>
  </si>
  <si>
    <t>在建</t>
    <phoneticPr fontId="2" type="noConversion"/>
  </si>
  <si>
    <t>土地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</si>
</sst>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2" fontId="0" fillId="0" borderId="1" xfId="0" applyNumberFormat="1" applyFill="1" applyBorder="1"/>
    <xf numFmtId="9" fontId="0" fillId="0" borderId="1" xfId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9" fontId="0" fillId="2" borderId="1" xfId="1" applyFont="1" applyFill="1" applyBorder="1" applyAlignment="1"/>
    <xf numFmtId="0" fontId="0" fillId="3" borderId="1" xfId="0" applyFill="1" applyBorder="1"/>
    <xf numFmtId="2" fontId="0" fillId="3" borderId="1" xfId="0" applyNumberFormat="1" applyFill="1" applyBorder="1"/>
    <xf numFmtId="9" fontId="0" fillId="3" borderId="1" xfId="1" applyFont="1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9" fontId="0" fillId="4" borderId="1" xfId="1" applyFont="1" applyFill="1" applyBorder="1" applyAlignment="1"/>
    <xf numFmtId="0" fontId="0" fillId="5" borderId="1" xfId="0" applyFill="1" applyBorder="1"/>
    <xf numFmtId="2" fontId="0" fillId="5" borderId="1" xfId="0" applyNumberFormat="1" applyFill="1" applyBorder="1"/>
    <xf numFmtId="0" fontId="0" fillId="5" borderId="2" xfId="0" applyFill="1" applyBorder="1" applyAlignment="1">
      <alignment vertical="center"/>
    </xf>
    <xf numFmtId="9" fontId="0" fillId="5" borderId="1" xfId="1" applyFont="1" applyFill="1" applyBorder="1" applyAlignment="1"/>
    <xf numFmtId="0" fontId="0" fillId="6" borderId="1" xfId="0" applyFill="1" applyBorder="1"/>
    <xf numFmtId="2" fontId="0" fillId="6" borderId="1" xfId="0" applyNumberFormat="1" applyFill="1" applyBorder="1"/>
    <xf numFmtId="9" fontId="0" fillId="6" borderId="1" xfId="1" applyFont="1" applyFill="1" applyBorder="1" applyAlignment="1"/>
    <xf numFmtId="0" fontId="0" fillId="6" borderId="2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2" fontId="0" fillId="5" borderId="2" xfId="0" applyNumberFormat="1" applyFill="1" applyBorder="1"/>
    <xf numFmtId="2" fontId="0" fillId="6" borderId="2" xfId="0" applyNumberFormat="1" applyFill="1" applyBorder="1"/>
    <xf numFmtId="2" fontId="0" fillId="4" borderId="2" xfId="0" applyNumberFormat="1" applyFill="1" applyBorder="1"/>
    <xf numFmtId="0" fontId="4" fillId="0" borderId="0" xfId="0" applyFont="1" applyFill="1"/>
    <xf numFmtId="0" fontId="0" fillId="2" borderId="6" xfId="0" applyFill="1" applyBorder="1"/>
    <xf numFmtId="2" fontId="0" fillId="2" borderId="7" xfId="0" applyNumberFormat="1" applyFill="1" applyBorder="1"/>
    <xf numFmtId="0" fontId="0" fillId="5" borderId="2" xfId="0" applyFill="1" applyBorder="1"/>
    <xf numFmtId="0" fontId="0" fillId="7" borderId="5" xfId="0" applyFill="1" applyBorder="1"/>
    <xf numFmtId="0" fontId="0" fillId="7" borderId="1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/>
    <xf numFmtId="0" fontId="0" fillId="0" borderId="8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I5" sqref="I5"/>
    </sheetView>
  </sheetViews>
  <sheetFormatPr defaultRowHeight="13.5" x14ac:dyDescent="0.15"/>
  <cols>
    <col min="3" max="4" width="10.5" bestFit="1" customWidth="1"/>
    <col min="6" max="6" width="11.625" bestFit="1" customWidth="1"/>
    <col min="7" max="7" width="13" bestFit="1" customWidth="1"/>
    <col min="8" max="8" width="11" bestFit="1" customWidth="1"/>
    <col min="11" max="11" width="11" bestFit="1" customWidth="1"/>
  </cols>
  <sheetData>
    <row r="1" spans="1:13" x14ac:dyDescent="0.15">
      <c r="A1" s="47" t="s">
        <v>0</v>
      </c>
      <c r="B1" s="48"/>
      <c r="C1" s="48"/>
      <c r="D1" s="49"/>
    </row>
    <row r="2" spans="1:13" x14ac:dyDescent="0.15">
      <c r="A2" s="1" t="s">
        <v>28</v>
      </c>
      <c r="B2" s="1" t="s">
        <v>8</v>
      </c>
      <c r="C2" s="1" t="s">
        <v>9</v>
      </c>
      <c r="D2" s="1" t="s">
        <v>10</v>
      </c>
    </row>
    <row r="3" spans="1:13" x14ac:dyDescent="0.15">
      <c r="A3" s="1" t="s">
        <v>1</v>
      </c>
      <c r="B3" s="2">
        <v>0.34</v>
      </c>
      <c r="C3" s="3">
        <v>92517.4</v>
      </c>
      <c r="D3" s="2">
        <v>1374</v>
      </c>
    </row>
    <row r="4" spans="1:13" x14ac:dyDescent="0.15">
      <c r="A4" s="1" t="s">
        <v>2</v>
      </c>
      <c r="B4" s="2">
        <v>0.56999999999999995</v>
      </c>
      <c r="C4" s="3">
        <v>598900.30000000005</v>
      </c>
      <c r="D4" s="2">
        <v>1314</v>
      </c>
    </row>
    <row r="5" spans="1:13" x14ac:dyDescent="0.15">
      <c r="A5" s="1" t="s">
        <v>3</v>
      </c>
      <c r="B5" s="2">
        <v>0.56999999999999995</v>
      </c>
      <c r="C5" s="3">
        <v>598900.30000000005</v>
      </c>
      <c r="D5" s="2">
        <v>1314</v>
      </c>
    </row>
    <row r="6" spans="1:13" x14ac:dyDescent="0.15">
      <c r="A6" s="1" t="s">
        <v>4</v>
      </c>
      <c r="B6" s="2">
        <v>0.56999999999999995</v>
      </c>
      <c r="C6" s="3">
        <v>598900.30000000005</v>
      </c>
      <c r="D6" s="2">
        <v>1314</v>
      </c>
    </row>
    <row r="7" spans="1:13" x14ac:dyDescent="0.15">
      <c r="A7" s="1" t="s">
        <v>5</v>
      </c>
      <c r="B7" s="2">
        <v>0.75</v>
      </c>
      <c r="C7" s="3">
        <v>3528.41</v>
      </c>
      <c r="D7" s="2">
        <v>1316</v>
      </c>
      <c r="E7">
        <f>L23</f>
        <v>714</v>
      </c>
      <c r="F7">
        <f>M23</f>
        <v>2698</v>
      </c>
      <c r="G7">
        <f>ROUND(E7*10000/C7,0)</f>
        <v>2024</v>
      </c>
    </row>
    <row r="8" spans="1:13" x14ac:dyDescent="0.15">
      <c r="A8" s="1" t="s">
        <v>11</v>
      </c>
      <c r="B8" s="2">
        <v>0.21</v>
      </c>
      <c r="C8" s="3">
        <v>42522.46</v>
      </c>
      <c r="D8" s="2">
        <v>1344</v>
      </c>
      <c r="E8">
        <f>L24</f>
        <v>6239</v>
      </c>
      <c r="F8">
        <f>M24</f>
        <v>6987</v>
      </c>
      <c r="G8">
        <f t="shared" ref="G8:G10" si="0">ROUND(E8*10000/C8,0)</f>
        <v>1467</v>
      </c>
    </row>
    <row r="9" spans="1:13" x14ac:dyDescent="0.15">
      <c r="A9" s="1" t="s">
        <v>6</v>
      </c>
      <c r="B9" s="2">
        <v>1.63</v>
      </c>
      <c r="C9" s="3">
        <v>138377.91</v>
      </c>
      <c r="D9" s="2">
        <v>1442</v>
      </c>
      <c r="E9">
        <f>L25</f>
        <v>36430</v>
      </c>
      <c r="F9">
        <f>M25</f>
        <v>1615</v>
      </c>
      <c r="G9">
        <f t="shared" si="0"/>
        <v>2633</v>
      </c>
    </row>
    <row r="10" spans="1:13" x14ac:dyDescent="0.15">
      <c r="A10" s="1" t="s">
        <v>7</v>
      </c>
      <c r="B10" s="3">
        <v>0.4</v>
      </c>
      <c r="C10" s="3">
        <v>128890.92</v>
      </c>
      <c r="D10" s="2">
        <v>1366</v>
      </c>
      <c r="E10">
        <f>L26</f>
        <v>22117</v>
      </c>
      <c r="F10">
        <f>M26</f>
        <v>4290</v>
      </c>
      <c r="G10">
        <f t="shared" si="0"/>
        <v>1716</v>
      </c>
    </row>
    <row r="12" spans="1:13" x14ac:dyDescent="0.15">
      <c r="A12" s="13" t="s">
        <v>17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43" t="s">
        <v>30</v>
      </c>
      <c r="M12" s="42" t="s">
        <v>31</v>
      </c>
    </row>
    <row r="13" spans="1:13" x14ac:dyDescent="0.15">
      <c r="A13" s="4"/>
      <c r="B13" s="4" t="s">
        <v>32</v>
      </c>
      <c r="C13" s="4" t="s">
        <v>12</v>
      </c>
      <c r="D13" s="4" t="s">
        <v>13</v>
      </c>
      <c r="E13" s="4" t="s">
        <v>14</v>
      </c>
      <c r="F13" s="4" t="s">
        <v>26</v>
      </c>
      <c r="G13" s="4" t="s">
        <v>29</v>
      </c>
      <c r="H13" s="4" t="s">
        <v>27</v>
      </c>
      <c r="I13" s="4" t="s">
        <v>25</v>
      </c>
      <c r="J13" s="4" t="s">
        <v>15</v>
      </c>
      <c r="K13" s="4" t="s">
        <v>16</v>
      </c>
      <c r="L13" s="43"/>
      <c r="M13" s="42"/>
    </row>
    <row r="14" spans="1:13" x14ac:dyDescent="0.15">
      <c r="A14" s="10" t="s">
        <v>1</v>
      </c>
      <c r="B14" s="11" t="s">
        <v>33</v>
      </c>
      <c r="C14" s="14" t="s">
        <v>18</v>
      </c>
      <c r="D14" s="14">
        <v>4500</v>
      </c>
      <c r="E14" s="14">
        <v>2300</v>
      </c>
      <c r="F14" s="15">
        <v>6421.4599999999991</v>
      </c>
      <c r="G14" s="15">
        <v>31760.79</v>
      </c>
      <c r="H14" s="14">
        <v>1.5</v>
      </c>
      <c r="I14" s="16">
        <v>0.35</v>
      </c>
      <c r="J14" s="16">
        <v>0.02</v>
      </c>
      <c r="K14" s="14">
        <v>33192</v>
      </c>
      <c r="L14" s="41">
        <v>17620</v>
      </c>
      <c r="M14">
        <f>ROUND(L14/F14*10000,0)</f>
        <v>27439</v>
      </c>
    </row>
    <row r="15" spans="1:13" x14ac:dyDescent="0.15">
      <c r="A15" s="10"/>
      <c r="B15" s="50"/>
      <c r="C15" s="17" t="s">
        <v>19</v>
      </c>
      <c r="D15" s="17">
        <v>3500</v>
      </c>
      <c r="E15" s="17">
        <v>1300</v>
      </c>
      <c r="F15" s="18">
        <v>604.02</v>
      </c>
      <c r="G15" s="18">
        <v>31760.79</v>
      </c>
      <c r="H15" s="17">
        <v>1.5</v>
      </c>
      <c r="I15" s="19">
        <v>0.3</v>
      </c>
      <c r="J15" s="19">
        <v>0.02</v>
      </c>
      <c r="K15" s="17">
        <v>24983</v>
      </c>
      <c r="L15" s="41">
        <v>1274</v>
      </c>
      <c r="M15">
        <f t="shared" ref="M15:M26" si="1">ROUND(L15/F15*10000,0)</f>
        <v>21092</v>
      </c>
    </row>
    <row r="16" spans="1:13" x14ac:dyDescent="0.15">
      <c r="A16" s="10"/>
      <c r="B16" s="12"/>
      <c r="C16" s="23" t="s">
        <v>20</v>
      </c>
      <c r="D16" s="23">
        <v>3000</v>
      </c>
      <c r="E16" s="23">
        <v>850</v>
      </c>
      <c r="F16" s="24">
        <v>1826.99</v>
      </c>
      <c r="G16" s="24">
        <v>31760.79</v>
      </c>
      <c r="H16" s="23">
        <v>1.5</v>
      </c>
      <c r="I16" s="26">
        <v>0.2</v>
      </c>
      <c r="J16" s="26">
        <v>0.02</v>
      </c>
      <c r="K16" s="23">
        <v>20208</v>
      </c>
      <c r="L16" s="35">
        <v>3155</v>
      </c>
      <c r="M16">
        <f t="shared" si="1"/>
        <v>17269</v>
      </c>
    </row>
    <row r="17" spans="1:13" x14ac:dyDescent="0.15">
      <c r="A17" s="11" t="s">
        <v>2</v>
      </c>
      <c r="B17" s="8" t="s">
        <v>34</v>
      </c>
      <c r="C17" s="4" t="s">
        <v>21</v>
      </c>
      <c r="D17" s="4">
        <v>3000</v>
      </c>
      <c r="E17" s="4">
        <v>5</v>
      </c>
      <c r="F17" s="5">
        <v>2041</v>
      </c>
      <c r="G17" s="5">
        <v>338961</v>
      </c>
      <c r="H17" s="4">
        <v>1</v>
      </c>
      <c r="I17" s="6">
        <v>0.15</v>
      </c>
      <c r="J17" s="6">
        <v>0.02</v>
      </c>
      <c r="K17" s="4">
        <v>13459</v>
      </c>
      <c r="L17" s="44">
        <v>2096</v>
      </c>
      <c r="M17">
        <f t="shared" si="1"/>
        <v>10269</v>
      </c>
    </row>
    <row r="18" spans="1:13" x14ac:dyDescent="0.15">
      <c r="A18" s="12"/>
      <c r="B18" s="9" t="s">
        <v>33</v>
      </c>
      <c r="C18" s="27" t="s">
        <v>22</v>
      </c>
      <c r="D18" s="27">
        <v>3000</v>
      </c>
      <c r="E18" s="27">
        <v>600</v>
      </c>
      <c r="F18" s="28">
        <v>10180</v>
      </c>
      <c r="G18" s="28">
        <v>338961</v>
      </c>
      <c r="H18" s="27">
        <v>1.5</v>
      </c>
      <c r="I18" s="29">
        <v>0.2</v>
      </c>
      <c r="J18" s="29">
        <v>0.02</v>
      </c>
      <c r="K18" s="27">
        <v>16289</v>
      </c>
      <c r="L18" s="41">
        <v>7965</v>
      </c>
      <c r="M18">
        <f t="shared" si="1"/>
        <v>7824</v>
      </c>
    </row>
    <row r="19" spans="1:13" x14ac:dyDescent="0.15">
      <c r="A19" s="10" t="s">
        <v>3</v>
      </c>
      <c r="B19" s="7" t="s">
        <v>34</v>
      </c>
      <c r="C19" s="23" t="s">
        <v>20</v>
      </c>
      <c r="D19" s="23">
        <v>3000</v>
      </c>
      <c r="E19" s="23">
        <v>600</v>
      </c>
      <c r="F19" s="24">
        <v>1783.2700000000002</v>
      </c>
      <c r="G19" s="32">
        <v>62772</v>
      </c>
      <c r="H19" s="25">
        <v>1.5</v>
      </c>
      <c r="I19" s="26">
        <v>0.2</v>
      </c>
      <c r="J19" s="26">
        <v>0.02</v>
      </c>
      <c r="K19" s="23">
        <v>17008</v>
      </c>
      <c r="L19" s="45">
        <v>2056</v>
      </c>
      <c r="M19" s="46">
        <f>ROUND(L19/SUM(F19:F21)*10000,0)</f>
        <v>9673</v>
      </c>
    </row>
    <row r="20" spans="1:13" x14ac:dyDescent="0.15">
      <c r="A20" s="10"/>
      <c r="B20" s="7" t="s">
        <v>35</v>
      </c>
      <c r="C20" s="27" t="s">
        <v>23</v>
      </c>
      <c r="D20" s="27">
        <v>3000</v>
      </c>
      <c r="E20" s="27">
        <v>450</v>
      </c>
      <c r="F20" s="28">
        <v>223.26</v>
      </c>
      <c r="G20" s="33">
        <v>62772</v>
      </c>
      <c r="H20" s="30">
        <v>1.5</v>
      </c>
      <c r="I20" s="29">
        <v>0.2</v>
      </c>
      <c r="J20" s="29">
        <v>0.02</v>
      </c>
      <c r="K20" s="27">
        <v>16214</v>
      </c>
      <c r="L20" s="45"/>
      <c r="M20" s="46"/>
    </row>
    <row r="21" spans="1:13" x14ac:dyDescent="0.15">
      <c r="A21" s="10"/>
      <c r="B21" s="7" t="s">
        <v>34</v>
      </c>
      <c r="C21" s="20" t="s">
        <v>24</v>
      </c>
      <c r="D21" s="20">
        <v>3500</v>
      </c>
      <c r="E21" s="20">
        <v>1000</v>
      </c>
      <c r="F21" s="21">
        <v>119.06</v>
      </c>
      <c r="G21" s="34">
        <v>62772</v>
      </c>
      <c r="H21" s="31">
        <v>1.5</v>
      </c>
      <c r="I21" s="22">
        <v>0.3</v>
      </c>
      <c r="J21" s="22">
        <v>0.02</v>
      </c>
      <c r="K21" s="20">
        <v>22426</v>
      </c>
      <c r="L21" s="45"/>
      <c r="M21" s="46"/>
    </row>
    <row r="22" spans="1:13" x14ac:dyDescent="0.15">
      <c r="A22" s="7" t="s">
        <v>4</v>
      </c>
      <c r="B22" s="7" t="s">
        <v>34</v>
      </c>
      <c r="C22" s="17" t="s">
        <v>19</v>
      </c>
      <c r="D22" s="17">
        <v>3500</v>
      </c>
      <c r="E22" s="17">
        <v>1300</v>
      </c>
      <c r="F22" s="18">
        <v>15394.860000000019</v>
      </c>
      <c r="G22" s="18">
        <v>164500</v>
      </c>
      <c r="H22" s="40">
        <v>1.5</v>
      </c>
      <c r="I22" s="19">
        <v>0.3</v>
      </c>
      <c r="J22" s="19">
        <v>0.02</v>
      </c>
      <c r="K22" s="17">
        <v>20061</v>
      </c>
      <c r="L22" s="44">
        <v>13781</v>
      </c>
      <c r="M22">
        <f t="shared" si="1"/>
        <v>8952</v>
      </c>
    </row>
    <row r="23" spans="1:13" x14ac:dyDescent="0.15">
      <c r="A23" s="7" t="s">
        <v>5</v>
      </c>
      <c r="B23" s="7" t="s">
        <v>36</v>
      </c>
      <c r="C23" s="20" t="s">
        <v>24</v>
      </c>
      <c r="D23" s="20">
        <v>3500</v>
      </c>
      <c r="E23" s="20">
        <v>8</v>
      </c>
      <c r="F23" s="21">
        <v>2646.3</v>
      </c>
      <c r="G23" s="21">
        <v>2646.3</v>
      </c>
      <c r="H23" s="20">
        <v>1</v>
      </c>
      <c r="I23" s="22">
        <v>0.3</v>
      </c>
      <c r="J23" s="22">
        <v>0.02</v>
      </c>
      <c r="K23" s="20">
        <v>22892</v>
      </c>
      <c r="L23" s="44">
        <v>714</v>
      </c>
      <c r="M23">
        <f t="shared" si="1"/>
        <v>2698</v>
      </c>
    </row>
    <row r="24" spans="1:13" x14ac:dyDescent="0.15">
      <c r="A24" s="7" t="s">
        <v>11</v>
      </c>
      <c r="B24" s="7" t="s">
        <v>36</v>
      </c>
      <c r="C24" s="14" t="s">
        <v>18</v>
      </c>
      <c r="D24" s="14">
        <v>4500</v>
      </c>
      <c r="E24" s="14">
        <v>9.5</v>
      </c>
      <c r="F24" s="15">
        <v>8929.7199999999993</v>
      </c>
      <c r="G24" s="15">
        <v>8929.7199999999993</v>
      </c>
      <c r="H24" s="14">
        <v>1</v>
      </c>
      <c r="I24" s="16">
        <v>0.35</v>
      </c>
      <c r="J24" s="16">
        <v>0.02</v>
      </c>
      <c r="K24" s="14">
        <v>27065</v>
      </c>
      <c r="L24" s="44">
        <v>6239</v>
      </c>
      <c r="M24">
        <f t="shared" si="1"/>
        <v>6987</v>
      </c>
    </row>
    <row r="25" spans="1:13" ht="14.25" thickBot="1" x14ac:dyDescent="0.2">
      <c r="A25" s="7" t="s">
        <v>6</v>
      </c>
      <c r="B25" s="7" t="s">
        <v>36</v>
      </c>
      <c r="C25" s="23" t="s">
        <v>20</v>
      </c>
      <c r="D25" s="23">
        <v>3000</v>
      </c>
      <c r="E25" s="38">
        <v>6</v>
      </c>
      <c r="F25" s="24">
        <v>225555.99</v>
      </c>
      <c r="G25" s="24">
        <v>225555.99</v>
      </c>
      <c r="H25" s="40">
        <v>2.5</v>
      </c>
      <c r="I25" s="26">
        <v>0.2</v>
      </c>
      <c r="J25" s="26">
        <v>0.02</v>
      </c>
      <c r="K25" s="23">
        <v>17381</v>
      </c>
      <c r="L25" s="44">
        <v>36430</v>
      </c>
      <c r="M25">
        <f t="shared" si="1"/>
        <v>1615</v>
      </c>
    </row>
    <row r="26" spans="1:13" ht="14.25" thickBot="1" x14ac:dyDescent="0.2">
      <c r="A26" s="7" t="s">
        <v>7</v>
      </c>
      <c r="B26" s="7" t="s">
        <v>36</v>
      </c>
      <c r="C26" s="14" t="s">
        <v>18</v>
      </c>
      <c r="D26" s="36">
        <v>4500</v>
      </c>
      <c r="E26" s="39">
        <v>9</v>
      </c>
      <c r="F26" s="37">
        <v>51556</v>
      </c>
      <c r="G26" s="37">
        <v>51556</v>
      </c>
      <c r="H26" s="14">
        <v>1.5</v>
      </c>
      <c r="I26" s="16">
        <v>0.35</v>
      </c>
      <c r="J26" s="16">
        <v>0.02</v>
      </c>
      <c r="K26" s="14">
        <v>25714</v>
      </c>
      <c r="L26" s="44">
        <v>22117</v>
      </c>
      <c r="M26">
        <f t="shared" si="1"/>
        <v>4290</v>
      </c>
    </row>
    <row r="27" spans="1:13" x14ac:dyDescent="0.15">
      <c r="L27" s="41">
        <f>SUM(L14:L26)</f>
        <v>113447</v>
      </c>
    </row>
  </sheetData>
  <mergeCells count="10">
    <mergeCell ref="L12:L13"/>
    <mergeCell ref="L19:L21"/>
    <mergeCell ref="M12:M13"/>
    <mergeCell ref="M19:M21"/>
    <mergeCell ref="A1:D1"/>
    <mergeCell ref="B14:B16"/>
    <mergeCell ref="A14:A16"/>
    <mergeCell ref="A17:A18"/>
    <mergeCell ref="A19:A21"/>
    <mergeCell ref="A12:K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2017-07-12T01:09:12Z</dcterms:modified>
</cp:coreProperties>
</file>