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中行复估\"/>
    </mc:Choice>
  </mc:AlternateContent>
  <xr:revisionPtr revIDLastSave="0" documentId="13_ncr:1_{27A159F5-3C12-4F60-87D5-7A94499488D9}" xr6:coauthVersionLast="47" xr6:coauthVersionMax="47" xr10:uidLastSave="{00000000-0000-0000-0000-000000000000}"/>
  <bookViews>
    <workbookView xWindow="380" yWindow="380" windowWidth="12850" windowHeight="1363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G14" i="74"/>
  <c r="D14" i="74"/>
  <c r="H5" i="74"/>
  <c r="H4" i="74"/>
  <c r="G5" i="74"/>
  <c r="B14" i="74"/>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5" i="79"/>
  <c r="AG35" i="79" s="1"/>
  <c r="S33" i="79"/>
  <c r="AG33" i="79" s="1"/>
  <c r="T40" i="79"/>
  <c r="U46" i="79"/>
  <c r="AI46" i="79" s="1"/>
  <c r="S48" i="79"/>
  <c r="AG48" i="79" s="1"/>
  <c r="U50" i="79"/>
  <c r="AI50" i="79" s="1"/>
  <c r="AD51" i="79"/>
  <c r="AR18" i="79"/>
  <c r="AR19" i="79" s="1"/>
  <c r="AR20" i="79" s="1"/>
  <c r="AR21" i="79" s="1"/>
  <c r="AR22" i="79" s="1"/>
  <c r="AR23" i="79" s="1"/>
  <c r="AR24" i="79" s="1"/>
  <c r="T33" i="79"/>
  <c r="T35" i="79"/>
  <c r="T34" i="79"/>
  <c r="W22" i="79"/>
  <c r="AK22" i="79" s="1"/>
  <c r="AH22" i="79"/>
  <c r="AD34" i="79"/>
  <c r="AD38" i="79"/>
  <c r="AD36" i="79"/>
  <c r="AD37" i="79"/>
  <c r="AD35" i="79"/>
  <c r="AR40" i="79"/>
  <c r="AR41" i="79" s="1"/>
  <c r="AR42" i="79" s="1"/>
  <c r="AR43" i="79" s="1"/>
  <c r="AR44" i="79" s="1"/>
  <c r="AR45" i="79" s="1"/>
  <c r="AR46" i="79" s="1"/>
  <c r="AR47" i="79" s="1"/>
  <c r="AR48" i="79" s="1"/>
  <c r="AR49" i="79" s="1"/>
  <c r="AR50" i="79" s="1"/>
  <c r="AR51" i="79" s="1"/>
  <c r="AR52" i="79" s="1"/>
  <c r="Z3" i="79"/>
  <c r="AA31" i="79"/>
  <c r="AD31" i="79" s="1"/>
  <c r="AD47"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11" i="79"/>
  <c r="AK11" i="79" s="1"/>
  <c r="AH11" i="79"/>
  <c r="W10" i="79"/>
  <c r="AK10" i="79" s="1"/>
  <c r="AH10" i="79"/>
  <c r="W20" i="79"/>
  <c r="AK20" i="79" s="1"/>
  <c r="AH20" i="79"/>
  <c r="W34" i="79"/>
  <c r="AK34" i="79" s="1"/>
  <c r="AH34"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L561" i="3" s="1"/>
  <c r="AZ561" i="3" s="1"/>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AZ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J5" i="3" s="1"/>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C5" i="3" s="1"/>
  <c r="BD574" i="3"/>
  <c r="BE574" i="3"/>
  <c r="BF574" i="3"/>
  <c r="BG574" i="3"/>
  <c r="BH574" i="3"/>
  <c r="BI574" i="3"/>
  <c r="BJ574" i="3"/>
  <c r="BK574" i="3"/>
  <c r="BK5" i="3" s="1"/>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AZ579" i="3" s="1"/>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AC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U31" i="36"/>
  <c r="J33" i="36"/>
  <c r="AC33" i="36" s="1"/>
  <c r="H22" i="35"/>
  <c r="AB22" i="35" s="1"/>
  <c r="AC27" i="35"/>
  <c r="W28" i="35"/>
  <c r="S31" i="35"/>
  <c r="F36" i="34"/>
  <c r="J35" i="34"/>
  <c r="W9" i="34"/>
  <c r="U34" i="34"/>
  <c r="H39" i="33"/>
  <c r="AB39" i="33" s="1"/>
  <c r="F26" i="33"/>
  <c r="AA26" i="33"/>
  <c r="S40" i="33"/>
  <c r="W33" i="33"/>
  <c r="W39" i="33"/>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J34" i="36"/>
  <c r="W34" i="36" s="1"/>
  <c r="J30" i="35"/>
  <c r="W30" i="35" s="1"/>
  <c r="H30" i="35"/>
  <c r="AB30" i="35" s="1"/>
  <c r="F22" i="35"/>
  <c r="AA22" i="35"/>
  <c r="H10" i="35"/>
  <c r="U10" i="35" s="1"/>
  <c r="F33" i="36"/>
  <c r="AA33" i="36" s="1"/>
  <c r="W30" i="36"/>
  <c r="H16" i="36"/>
  <c r="AB16"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s="1"/>
  <c r="J33" i="37"/>
  <c r="AC33" i="37" s="1"/>
  <c r="U42" i="34"/>
  <c r="H40" i="34"/>
  <c r="U40" i="34"/>
  <c r="E114" i="34"/>
  <c r="H36" i="34"/>
  <c r="U36" i="34" s="1"/>
  <c r="F37" i="34"/>
  <c r="AA37" i="34" s="1"/>
  <c r="S35" i="34"/>
  <c r="F25" i="34"/>
  <c r="S25" i="34" s="1"/>
  <c r="H23" i="34"/>
  <c r="J23" i="34"/>
  <c r="F19" i="34"/>
  <c r="H17" i="34"/>
  <c r="F15" i="34"/>
  <c r="AA15" i="34" s="1"/>
  <c r="J15" i="34"/>
  <c r="H15" i="34"/>
  <c r="AB15" i="34" s="1"/>
  <c r="W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s="1"/>
  <c r="H113" i="33" s="1"/>
  <c r="I113" i="33" s="1"/>
  <c r="J113" i="33" s="1"/>
  <c r="K113" i="33" s="1"/>
  <c r="L113" i="33" s="1"/>
  <c r="M113" i="33" s="1"/>
  <c r="H37" i="33"/>
  <c r="AB37" i="33"/>
  <c r="H15" i="33"/>
  <c r="AB15" i="33" s="1"/>
  <c r="H11" i="33"/>
  <c r="AB11" i="33" s="1"/>
  <c r="F28" i="40"/>
  <c r="AA28" i="40"/>
  <c r="S42" i="34"/>
  <c r="AA38" i="34"/>
  <c r="J37" i="34"/>
  <c r="AC37" i="34" s="1"/>
  <c r="J11" i="33"/>
  <c r="W11" i="33" s="1"/>
  <c r="I123" i="21"/>
  <c r="J123" i="21" s="1"/>
  <c r="K123" i="21" s="1"/>
  <c r="L123" i="21" s="1"/>
  <c r="M123" i="21" s="1"/>
  <c r="J42" i="21"/>
  <c r="AC42" i="21"/>
  <c r="H42" i="21"/>
  <c r="U42" i="21" s="1"/>
  <c r="J44" i="34"/>
  <c r="AC44" i="34" s="1"/>
  <c r="F44" i="34"/>
  <c r="AA44" i="34"/>
  <c r="J10" i="35"/>
  <c r="AC10" i="35" s="1"/>
  <c r="J14" i="21"/>
  <c r="W14" i="21" s="1"/>
  <c r="F14" i="21"/>
  <c r="S14" i="21" s="1"/>
  <c r="H14" i="21"/>
  <c r="U14" i="21"/>
  <c r="H28" i="21"/>
  <c r="AB28" i="21" s="1"/>
  <c r="F28" i="21"/>
  <c r="AA28" i="21" s="1"/>
  <c r="J28" i="21"/>
  <c r="W28" i="21" s="1"/>
  <c r="H30" i="2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H31" i="33"/>
  <c r="F31" i="33"/>
  <c r="H45" i="33"/>
  <c r="J45" i="33"/>
  <c r="W45" i="33" s="1"/>
  <c r="F45" i="33"/>
  <c r="AA45" i="33"/>
  <c r="J14" i="34"/>
  <c r="W14" i="34" s="1"/>
  <c r="F14" i="34"/>
  <c r="S14" i="34"/>
  <c r="H14" i="34"/>
  <c r="H30" i="34"/>
  <c r="F30" i="34"/>
  <c r="S30" i="34"/>
  <c r="J30" i="34"/>
  <c r="H32" i="34"/>
  <c r="F32" i="34"/>
  <c r="J32" i="34"/>
  <c r="W32" i="34" s="1"/>
  <c r="H46" i="34"/>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J13" i="37"/>
  <c r="W13" i="37" s="1"/>
  <c r="F28" i="37"/>
  <c r="AA28" i="37" s="1"/>
  <c r="J28" i="37"/>
  <c r="AC28" i="37"/>
  <c r="H28" i="37"/>
  <c r="H38" i="37"/>
  <c r="AB38" i="37"/>
  <c r="J38" i="37"/>
  <c r="AC38" i="37" s="1"/>
  <c r="F38" i="37"/>
  <c r="S38" i="37" s="1"/>
  <c r="F43" i="39"/>
  <c r="AA43" i="39" s="1"/>
  <c r="H43" i="39"/>
  <c r="J14" i="39"/>
  <c r="AC14" i="39" s="1"/>
  <c r="F12" i="40"/>
  <c r="H12" i="40"/>
  <c r="AB12" i="40"/>
  <c r="H30" i="40"/>
  <c r="AB30" i="40" s="1"/>
  <c r="F33" i="40"/>
  <c r="AA33" i="40"/>
  <c r="H33" i="40"/>
  <c r="J35" i="40"/>
  <c r="AC35" i="40"/>
  <c r="J37" i="40"/>
  <c r="AC37" i="40" s="1"/>
  <c r="J13" i="40"/>
  <c r="W13" i="40" s="1"/>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6" i="3"/>
  <c r="G572" i="3"/>
  <c r="G560" i="3"/>
  <c r="G554" i="3"/>
  <c r="G550" i="3"/>
  <c r="BL580" i="3"/>
  <c r="BL576" i="3"/>
  <c r="BL564" i="3"/>
  <c r="BL560" i="3"/>
  <c r="BL554" i="3"/>
  <c r="BL546" i="3"/>
  <c r="BL542" i="3"/>
  <c r="BL538" i="3"/>
  <c r="BL534" i="3"/>
  <c r="BL530" i="3"/>
  <c r="BL526" i="3"/>
  <c r="BL522" i="3"/>
  <c r="BL516" i="3"/>
  <c r="BL512" i="3"/>
  <c r="BL506" i="3"/>
  <c r="BL502" i="3"/>
  <c r="BL498" i="3"/>
  <c r="BL494" i="3"/>
  <c r="BL582" i="3"/>
  <c r="BL578"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76" i="3"/>
  <c r="BA574" i="3"/>
  <c r="AZ574" i="3" s="1"/>
  <c r="BA568" i="3"/>
  <c r="BA566" i="3"/>
  <c r="AZ566" i="3" s="1"/>
  <c r="BA560" i="3"/>
  <c r="AZ560" i="3" s="1"/>
  <c r="BA558" i="3"/>
  <c r="AZ558" i="3" s="1"/>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AZ522" i="3" s="1"/>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77" i="3"/>
  <c r="BA575" i="3"/>
  <c r="AZ575" i="3" s="1"/>
  <c r="BA569" i="3"/>
  <c r="BA567"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5" i="3"/>
  <c r="G573" i="3"/>
  <c r="G567" i="3"/>
  <c r="G565" i="3"/>
  <c r="G563" i="3"/>
  <c r="G561" i="3"/>
  <c r="BL558" i="3"/>
  <c r="BA557" i="3"/>
  <c r="AC557" i="3"/>
  <c r="G557" i="3" s="1"/>
  <c r="BQ557" i="3"/>
  <c r="BQ583" i="3"/>
  <c r="BL583" i="3" s="1"/>
  <c r="BQ581" i="3"/>
  <c r="BQ579" i="3"/>
  <c r="BL579" i="3"/>
  <c r="BQ577" i="3"/>
  <c r="BL577" i="3" s="1"/>
  <c r="AZ577" i="3" s="1"/>
  <c r="BQ575" i="3"/>
  <c r="BQ573" i="3"/>
  <c r="BL573" i="3" s="1"/>
  <c r="BQ571" i="3"/>
  <c r="BQ569" i="3"/>
  <c r="BQ567" i="3"/>
  <c r="BL567" i="3"/>
  <c r="BQ565" i="3"/>
  <c r="BQ563" i="3"/>
  <c r="BL563" i="3"/>
  <c r="BQ561" i="3"/>
  <c r="BQ559" i="3"/>
  <c r="BL559" i="3" s="1"/>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26"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BA379" i="3"/>
  <c r="AZ379" i="3" s="1"/>
  <c r="BL380" i="3"/>
  <c r="AZ380" i="3" s="1"/>
  <c r="G381" i="3"/>
  <c r="BA383" i="3"/>
  <c r="AZ383" i="3" s="1"/>
  <c r="BL384" i="3"/>
  <c r="G385" i="3"/>
  <c r="BA387" i="3"/>
  <c r="BL388" i="3"/>
  <c r="G389" i="3"/>
  <c r="BA391" i="3"/>
  <c r="AZ391" i="3" s="1"/>
  <c r="BL392" i="3"/>
  <c r="G393" i="3"/>
  <c r="AZ275" i="3"/>
  <c r="BO5" i="3"/>
  <c r="BM5" i="3"/>
  <c r="F29" i="6" s="1"/>
  <c r="BH5" i="3"/>
  <c r="BF5" i="3"/>
  <c r="BD5" i="3"/>
  <c r="AZ341" i="3"/>
  <c r="AC5" i="3"/>
  <c r="AZ506" i="3"/>
  <c r="G548" i="3"/>
  <c r="G538" i="3"/>
  <c r="G520" i="3"/>
  <c r="G502" i="3"/>
  <c r="BS5" i="3"/>
  <c r="BP5" i="3"/>
  <c r="BN5" i="3"/>
  <c r="G29" i="6" s="1"/>
  <c r="BI5" i="3"/>
  <c r="BG5" i="3"/>
  <c r="BE5" i="3"/>
  <c r="G17" i="3"/>
  <c r="BA17" i="3"/>
  <c r="BT5" i="3"/>
  <c r="BA15" i="3"/>
  <c r="BR5" i="3"/>
  <c r="AZ392" i="3"/>
  <c r="AZ509" i="3"/>
  <c r="G509" i="3"/>
  <c r="BL493" i="3"/>
  <c r="AZ493" i="3"/>
  <c r="U36" i="40"/>
  <c r="F83" i="43"/>
  <c r="H85" i="43" s="1"/>
  <c r="F50" i="43"/>
  <c r="H54" i="43" s="1"/>
  <c r="F72" i="43"/>
  <c r="H75" i="43" s="1"/>
  <c r="U17" i="39"/>
  <c r="S14" i="35"/>
  <c r="U43" i="21"/>
  <c r="U35" i="21"/>
  <c r="AC35" i="21"/>
  <c r="AZ501" i="3"/>
  <c r="W37" i="37"/>
  <c r="U12" i="40"/>
  <c r="J37" i="33"/>
  <c r="W37" i="33"/>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3" i="3"/>
  <c r="AZ69" i="3"/>
  <c r="AZ74"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Z586" i="3"/>
  <c r="W12" i="33"/>
  <c r="AC12" i="33"/>
  <c r="BL14" i="3"/>
  <c r="U30" i="33"/>
  <c r="AC13" i="34"/>
  <c r="AA47" i="34"/>
  <c r="W28" i="37"/>
  <c r="S19" i="39"/>
  <c r="F12" i="33"/>
  <c r="H12" i="39"/>
  <c r="U12" i="39" s="1"/>
  <c r="AB12" i="39"/>
  <c r="F39" i="40"/>
  <c r="BA14" i="3"/>
  <c r="AZ367" i="3"/>
  <c r="AZ157"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AC13" i="39"/>
  <c r="U26" i="36"/>
  <c r="S33" i="36"/>
  <c r="AA26" i="36"/>
  <c r="AA34" i="36"/>
  <c r="AC26" i="36"/>
  <c r="W14" i="36"/>
  <c r="AB14" i="36"/>
  <c r="U22" i="36"/>
  <c r="S16" i="36"/>
  <c r="AA25" i="36"/>
  <c r="S24" i="36"/>
  <c r="U16" i="36"/>
  <c r="S14" i="36"/>
  <c r="AA25" i="35"/>
  <c r="S23" i="35"/>
  <c r="W24" i="35"/>
  <c r="AB13" i="35"/>
  <c r="U29" i="35"/>
  <c r="U28" i="35"/>
  <c r="AB27" i="35"/>
  <c r="U36" i="35"/>
  <c r="U32" i="35"/>
  <c r="AA33" i="35"/>
  <c r="AC30" i="35"/>
  <c r="S32"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H10" i="37"/>
  <c r="AB10" i="37" s="1"/>
  <c r="F63" i="37"/>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W27" i="40"/>
  <c r="S36" i="40"/>
  <c r="W37" i="40"/>
  <c r="AC14" i="40"/>
  <c r="S3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9"/>
  <c r="F36" i="67"/>
  <c r="E9" i="76"/>
  <c r="F43" i="15"/>
  <c r="C76" i="67"/>
  <c r="M23" i="67"/>
  <c r="F8" i="15"/>
  <c r="L47" i="15"/>
  <c r="M24" i="15"/>
  <c r="F4" i="73"/>
  <c r="AO13" i="1"/>
  <c r="F7" i="67"/>
  <c r="M8" i="67"/>
  <c r="F42" i="67"/>
  <c r="F9" i="67"/>
  <c r="M29" i="67"/>
  <c r="M26" i="67"/>
  <c r="D34" i="9"/>
  <c r="J15" i="67"/>
  <c r="F36" i="15"/>
  <c r="F40" i="67"/>
  <c r="F7" i="15"/>
  <c r="M6" i="15"/>
  <c r="F38" i="15"/>
  <c r="E13" i="76"/>
  <c r="B11" i="76"/>
  <c r="F26" i="67"/>
  <c r="F13" i="15"/>
  <c r="J15" i="15"/>
  <c r="F13" i="67"/>
  <c r="F16" i="67"/>
  <c r="M6" i="67"/>
  <c r="B12" i="76"/>
  <c r="M22" i="15"/>
  <c r="M9" i="15"/>
  <c r="F38" i="67"/>
  <c r="M28" i="15"/>
  <c r="F16" i="15"/>
  <c r="F7" i="73"/>
  <c r="C19" i="9"/>
  <c r="F20" i="31"/>
  <c r="M9" i="67"/>
  <c r="B10" i="76"/>
  <c r="F3" i="73"/>
  <c r="E8" i="76"/>
  <c r="L47" i="67"/>
  <c r="F37" i="67"/>
  <c r="F5" i="73"/>
  <c r="L48" i="67"/>
  <c r="D35" i="9"/>
  <c r="F6" i="73"/>
  <c r="F8" i="67"/>
  <c r="M28" i="67"/>
  <c r="E2" i="68"/>
  <c r="B9" i="76"/>
  <c r="E12" i="76"/>
  <c r="B13" i="76"/>
  <c r="D20" i="9"/>
  <c r="M26" i="15"/>
  <c r="F6" i="67"/>
  <c r="D19" i="9"/>
  <c r="L48" i="15"/>
  <c r="C76" i="15"/>
  <c r="B7" i="76"/>
  <c r="E7" i="76"/>
  <c r="F42" i="15"/>
  <c r="F43" i="67"/>
  <c r="E10" i="76"/>
  <c r="F6" i="15"/>
  <c r="E11" i="76"/>
  <c r="B8" i="76"/>
  <c r="M22" i="67"/>
  <c r="M24" i="67"/>
  <c r="F40" i="15"/>
  <c r="E2" i="69"/>
  <c r="M23" i="15"/>
  <c r="M8" i="15"/>
  <c r="J1" i="73" l="1"/>
  <c r="W12" i="37"/>
  <c r="AC12" i="37"/>
  <c r="AA14" i="37"/>
  <c r="S14" i="37"/>
  <c r="U45" i="33"/>
  <c r="AB45" i="33"/>
  <c r="J27" i="34"/>
  <c r="H27" i="34"/>
  <c r="U13" i="36"/>
  <c r="AZ313" i="3"/>
  <c r="AA41" i="39"/>
  <c r="AZ513" i="3"/>
  <c r="U33" i="40"/>
  <c r="AB33" i="40"/>
  <c r="AB46" i="34"/>
  <c r="U46" i="34"/>
  <c r="AB30" i="21"/>
  <c r="U30" i="21"/>
  <c r="AB23" i="34"/>
  <c r="U23" i="34"/>
  <c r="W21" i="40"/>
  <c r="AC21" i="40"/>
  <c r="AC22" i="35"/>
  <c r="W22" i="35"/>
  <c r="F32" i="36"/>
  <c r="H32" i="36"/>
  <c r="F13" i="37"/>
  <c r="H13" i="37"/>
  <c r="H14" i="39"/>
  <c r="F14" i="39"/>
  <c r="AC8" i="40"/>
  <c r="W8" i="40"/>
  <c r="AZ563" i="3"/>
  <c r="AZ556" i="3"/>
  <c r="U23" i="21"/>
  <c r="AB20" i="35"/>
  <c r="AC27" i="33"/>
  <c r="AC23" i="37"/>
  <c r="AC9" i="21"/>
  <c r="U9" i="21"/>
  <c r="S25" i="33"/>
  <c r="S17" i="37"/>
  <c r="U21" i="39"/>
  <c r="AA15" i="21"/>
  <c r="W33" i="34"/>
  <c r="AB33" i="34"/>
  <c r="S23" i="39"/>
  <c r="S31" i="40"/>
  <c r="W23" i="40"/>
  <c r="S43" i="34"/>
  <c r="S28" i="35"/>
  <c r="AB20" i="36"/>
  <c r="U19" i="39"/>
  <c r="S30" i="40"/>
  <c r="AZ14" i="3"/>
  <c r="AC11" i="39"/>
  <c r="AZ334" i="3"/>
  <c r="AZ394" i="3"/>
  <c r="AZ325" i="3"/>
  <c r="AZ497" i="3"/>
  <c r="AZ502" i="3"/>
  <c r="AB17" i="34"/>
  <c r="U17" i="34"/>
  <c r="AB34" i="35"/>
  <c r="U34" i="35"/>
  <c r="H23" i="36"/>
  <c r="J23" i="36"/>
  <c r="F23" i="36"/>
  <c r="BL581" i="3"/>
  <c r="AZ572" i="3"/>
  <c r="BL571" i="3"/>
  <c r="AZ571" i="3" s="1"/>
  <c r="AZ570" i="3"/>
  <c r="AA17" i="33"/>
  <c r="S13" i="21"/>
  <c r="W46" i="33"/>
  <c r="D120" i="9"/>
  <c r="AA35" i="33"/>
  <c r="AA36" i="35"/>
  <c r="AA22" i="36"/>
  <c r="AA27" i="40"/>
  <c r="AB27" i="40"/>
  <c r="AA34" i="33"/>
  <c r="W44" i="34"/>
  <c r="AZ318" i="3"/>
  <c r="AZ327" i="3"/>
  <c r="S12" i="40"/>
  <c r="AA12" i="40"/>
  <c r="W31" i="33"/>
  <c r="AC31" i="33"/>
  <c r="BB5" i="3"/>
  <c r="AZ387" i="3"/>
  <c r="AZ362" i="3"/>
  <c r="AZ338" i="3"/>
  <c r="AZ390" i="3"/>
  <c r="AZ371" i="3"/>
  <c r="AZ351" i="3"/>
  <c r="AZ336" i="3"/>
  <c r="AZ305" i="3"/>
  <c r="AZ360" i="3"/>
  <c r="AZ539" i="3"/>
  <c r="BL565" i="3"/>
  <c r="AZ565" i="3" s="1"/>
  <c r="AZ529" i="3"/>
  <c r="AZ537" i="3"/>
  <c r="AZ518" i="3"/>
  <c r="AZ526" i="3"/>
  <c r="AZ546" i="3"/>
  <c r="S11" i="36"/>
  <c r="AA29" i="35"/>
  <c r="G587" i="3"/>
  <c r="B101" i="43"/>
  <c r="B79" i="43"/>
  <c r="AB31" i="35"/>
  <c r="J9" i="36"/>
  <c r="H38" i="40"/>
  <c r="F38" i="40"/>
  <c r="G556" i="3"/>
  <c r="AZ458" i="3"/>
  <c r="AZ462" i="3"/>
  <c r="J39" i="40"/>
  <c r="H39" i="40"/>
  <c r="AZ451" i="3"/>
  <c r="AZ531" i="3"/>
  <c r="AZ573" i="3"/>
  <c r="AZ583" i="3"/>
  <c r="AZ568" i="3"/>
  <c r="AZ576" i="3"/>
  <c r="AC38" i="34"/>
  <c r="U34" i="37"/>
  <c r="U30" i="36"/>
  <c r="BL587" i="3"/>
  <c r="AZ587" i="3" s="1"/>
  <c r="F28" i="34"/>
  <c r="J28" i="34"/>
  <c r="J23" i="35"/>
  <c r="H23" i="35"/>
  <c r="AA40" i="39"/>
  <c r="S40" i="39"/>
  <c r="W31" i="35"/>
  <c r="AC31" i="35"/>
  <c r="AZ466" i="3"/>
  <c r="AZ515" i="3"/>
  <c r="AZ523" i="3"/>
  <c r="AZ533" i="3"/>
  <c r="AZ547" i="3"/>
  <c r="BL569" i="3"/>
  <c r="AZ569" i="3" s="1"/>
  <c r="BL557" i="3"/>
  <c r="AZ557" i="3" s="1"/>
  <c r="AZ524" i="3"/>
  <c r="AC28" i="21"/>
  <c r="F13" i="40"/>
  <c r="AB33" i="33"/>
  <c r="U33" i="33"/>
  <c r="H9" i="33"/>
  <c r="J9" i="33"/>
  <c r="H45" i="39"/>
  <c r="J45" i="39"/>
  <c r="W45" i="39" s="1"/>
  <c r="AA34" i="40"/>
  <c r="J38" i="40"/>
  <c r="BA551" i="3"/>
  <c r="AZ551" i="3" s="1"/>
  <c r="BA550" i="3"/>
  <c r="AZ550" i="3" s="1"/>
  <c r="BL548" i="3"/>
  <c r="AZ548" i="3" s="1"/>
  <c r="AZ419" i="3"/>
  <c r="BL55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BL444" i="3"/>
  <c r="G446" i="3"/>
  <c r="G447" i="3"/>
  <c r="BL448" i="3"/>
  <c r="G450" i="3"/>
  <c r="G451" i="3"/>
  <c r="BA454" i="3"/>
  <c r="AZ454" i="3" s="1"/>
  <c r="BA457" i="3"/>
  <c r="AZ457" i="3" s="1"/>
  <c r="BA459" i="3"/>
  <c r="BA460" i="3"/>
  <c r="AZ460" i="3" s="1"/>
  <c r="BA461" i="3"/>
  <c r="AZ461" i="3" s="1"/>
  <c r="BL464" i="3"/>
  <c r="BL466" i="3"/>
  <c r="G469" i="3"/>
  <c r="BL476" i="3"/>
  <c r="AZ476" i="3" s="1"/>
  <c r="BA485" i="3"/>
  <c r="BA401" i="3"/>
  <c r="AZ401" i="3" s="1"/>
  <c r="BA403" i="3"/>
  <c r="AZ403" i="3" s="1"/>
  <c r="BA404" i="3"/>
  <c r="AZ404" i="3" s="1"/>
  <c r="BA405" i="3"/>
  <c r="BL410" i="3"/>
  <c r="G412" i="3"/>
  <c r="G418" i="3"/>
  <c r="BA422" i="3"/>
  <c r="AZ444" i="3"/>
  <c r="AZ448" i="3"/>
  <c r="BL456" i="3"/>
  <c r="BA464" i="3"/>
  <c r="AZ464" i="3" s="1"/>
  <c r="BL467" i="3"/>
  <c r="BL468" i="3"/>
  <c r="BL470" i="3"/>
  <c r="G472" i="3"/>
  <c r="G473" i="3"/>
  <c r="BL473" i="3"/>
  <c r="AZ473" i="3" s="1"/>
  <c r="BL474" i="3"/>
  <c r="G475" i="3"/>
  <c r="BL487" i="3"/>
  <c r="AZ487" i="3" s="1"/>
  <c r="BL424" i="3"/>
  <c r="G427" i="3"/>
  <c r="BL428" i="3"/>
  <c r="BL429" i="3"/>
  <c r="BL432" i="3"/>
  <c r="BL435" i="3"/>
  <c r="BL436" i="3"/>
  <c r="BA439" i="3"/>
  <c r="BA440" i="3"/>
  <c r="AZ440" i="3" s="1"/>
  <c r="BA442" i="3"/>
  <c r="BA445" i="3"/>
  <c r="BA447" i="3"/>
  <c r="AZ447" i="3" s="1"/>
  <c r="BA449" i="3"/>
  <c r="BL453" i="3"/>
  <c r="BL454" i="3"/>
  <c r="BL459" i="3"/>
  <c r="G461" i="3"/>
  <c r="BA465" i="3"/>
  <c r="AZ465" i="3" s="1"/>
  <c r="BA467" i="3"/>
  <c r="BA468" i="3"/>
  <c r="BL471" i="3"/>
  <c r="AZ471" i="3" s="1"/>
  <c r="BL475" i="3"/>
  <c r="BA482" i="3"/>
  <c r="H39" i="37"/>
  <c r="U35" i="33"/>
  <c r="W28" i="36"/>
  <c r="BL585" i="3"/>
  <c r="AZ585" i="3" s="1"/>
  <c r="B75" i="43"/>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BA446" i="3"/>
  <c r="BA450" i="3"/>
  <c r="BA453" i="3"/>
  <c r="AZ480"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A294" i="3"/>
  <c r="BL301" i="3"/>
  <c r="BL302"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L289" i="3"/>
  <c r="G290" i="3"/>
  <c r="BL292" i="3"/>
  <c r="G116"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5" i="3"/>
  <c r="BA296" i="3"/>
  <c r="BA301" i="3"/>
  <c r="BA114" i="3"/>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L38" i="3"/>
  <c r="AZ38" i="3" s="1"/>
  <c r="BA39" i="3"/>
  <c r="AZ39" i="3" s="1"/>
  <c r="BA64" i="3"/>
  <c r="D44" i="71"/>
  <c r="T44" i="71"/>
  <c r="C55" i="71"/>
  <c r="D54" i="71"/>
  <c r="D67" i="71"/>
  <c r="C66" i="71"/>
  <c r="O67" i="71"/>
  <c r="V24" i="71"/>
  <c r="E23" i="71"/>
  <c r="E22" i="71" s="1"/>
  <c r="E21" i="71" s="1"/>
  <c r="E20" i="71" s="1"/>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AZ31" i="3" s="1"/>
  <c r="BA32" i="3"/>
  <c r="G38" i="3"/>
  <c r="BA38" i="3"/>
  <c r="BA41" i="3"/>
  <c r="AZ41" i="3" s="1"/>
  <c r="G47" i="3"/>
  <c r="BL48" i="3"/>
  <c r="BA51" i="3"/>
  <c r="G55" i="3"/>
  <c r="BL56" i="3"/>
  <c r="BA58" i="3"/>
  <c r="BL59" i="3"/>
  <c r="AZ59" i="3" s="1"/>
  <c r="BL70" i="3"/>
  <c r="BL71" i="3"/>
  <c r="BL72" i="3"/>
  <c r="AZ72" i="3" s="1"/>
  <c r="G74" i="3"/>
  <c r="BA75" i="3"/>
  <c r="AZ75" i="3" s="1"/>
  <c r="BL79" i="3"/>
  <c r="BL85" i="3"/>
  <c r="BA86" i="3"/>
  <c r="AZ100" i="3"/>
  <c r="C64" i="71"/>
  <c r="D63" i="71"/>
  <c r="BA282" i="3"/>
  <c r="BL282" i="3"/>
  <c r="BA284" i="3"/>
  <c r="AZ284" i="3" s="1"/>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G65" i="3"/>
  <c r="BL65" i="3"/>
  <c r="AZ65" i="3" s="1"/>
  <c r="BL66" i="3"/>
  <c r="BL67" i="3"/>
  <c r="AZ67" i="3" s="1"/>
  <c r="G69" i="3"/>
  <c r="AZ70" i="3"/>
  <c r="G78" i="3"/>
  <c r="G79" i="3"/>
  <c r="G81" i="3"/>
  <c r="D31" i="71"/>
  <c r="C32" i="71"/>
  <c r="D50" i="71"/>
  <c r="C51" i="71"/>
  <c r="BA121" i="3"/>
  <c r="AZ121" i="3" s="1"/>
  <c r="BL121" i="3"/>
  <c r="BA124" i="3"/>
  <c r="AZ124" i="3" s="1"/>
  <c r="BA126" i="3"/>
  <c r="AZ126" i="3" s="1"/>
  <c r="BA129" i="3"/>
  <c r="BA37" i="3"/>
  <c r="BA45" i="3"/>
  <c r="AZ45" i="3" s="1"/>
  <c r="BA46" i="3"/>
  <c r="BL49" i="3"/>
  <c r="BL50" i="3"/>
  <c r="AZ50" i="3" s="1"/>
  <c r="G51" i="3"/>
  <c r="BA52" i="3"/>
  <c r="AZ52" i="3" s="1"/>
  <c r="BA53" i="3"/>
  <c r="BA54" i="3"/>
  <c r="BL57" i="3"/>
  <c r="G62" i="3"/>
  <c r="BL62" i="3"/>
  <c r="AZ62" i="3" s="1"/>
  <c r="BL63" i="3"/>
  <c r="BL76" i="3"/>
  <c r="BL86" i="3"/>
  <c r="G87" i="3"/>
  <c r="C60" i="71"/>
  <c r="D59" i="71"/>
  <c r="F66" i="71"/>
  <c r="Q67" i="71"/>
  <c r="BA91" i="3"/>
  <c r="AZ91" i="3" s="1"/>
  <c r="BL97" i="3"/>
  <c r="AZ97" i="3" s="1"/>
  <c r="BL101" i="3"/>
  <c r="BL102" i="3"/>
  <c r="AZ102" i="3" s="1"/>
  <c r="G105" i="3"/>
  <c r="BL106" i="3"/>
  <c r="BA108" i="3"/>
  <c r="BA110" i="3"/>
  <c r="AZ110" i="3" s="1"/>
  <c r="F3" i="35"/>
  <c r="S21" i="33"/>
  <c r="S21" i="37"/>
  <c r="BL60" i="3"/>
  <c r="BA61" i="3"/>
  <c r="AZ61" i="3" s="1"/>
  <c r="BA68" i="3"/>
  <c r="BA73" i="3"/>
  <c r="BA80" i="3"/>
  <c r="BL84" i="3"/>
  <c r="BA89" i="3"/>
  <c r="G103" i="3"/>
  <c r="BA103" i="3"/>
  <c r="AZ103" i="3" s="1"/>
  <c r="BA104" i="3"/>
  <c r="BA106" i="3"/>
  <c r="BL108" i="3"/>
  <c r="BL111" i="3"/>
  <c r="AZ111" i="3" s="1"/>
  <c r="U21" i="37"/>
  <c r="U29" i="39"/>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D103" i="9"/>
  <c r="C27" i="67"/>
  <c r="F71" i="67"/>
  <c r="G20" i="9"/>
  <c r="C103" i="9"/>
  <c r="N59" i="67"/>
  <c r="L59" i="67"/>
  <c r="L58" i="67"/>
  <c r="M59" i="67"/>
  <c r="B13" i="70"/>
  <c r="M7" i="67"/>
  <c r="J6" i="67" s="1"/>
  <c r="F50" i="67"/>
  <c r="F68" i="67"/>
  <c r="F64" i="67"/>
  <c r="F68" i="15"/>
  <c r="C36" i="68"/>
  <c r="D9" i="69"/>
  <c r="F27" i="69"/>
  <c r="C36" i="69"/>
  <c r="D9" i="68"/>
  <c r="D6" i="73"/>
  <c r="M29" i="15"/>
  <c r="F26" i="15"/>
  <c r="F37" i="15"/>
  <c r="C16" i="15"/>
  <c r="D7" i="73"/>
  <c r="F9" i="15"/>
  <c r="D4" i="73"/>
  <c r="D3" i="73"/>
  <c r="C16" i="67"/>
  <c r="D5" i="73"/>
  <c r="C6" i="15" l="1"/>
  <c r="F65" i="15"/>
  <c r="C27" i="15"/>
  <c r="AZ66" i="3"/>
  <c r="C70" i="71"/>
  <c r="D70" i="71" s="1"/>
  <c r="D71" i="71"/>
  <c r="C52" i="71"/>
  <c r="D51" i="71"/>
  <c r="AZ282" i="3"/>
  <c r="AZ86" i="3"/>
  <c r="AZ51" i="3"/>
  <c r="AZ178" i="3"/>
  <c r="AZ64" i="3"/>
  <c r="AZ150" i="3"/>
  <c r="AZ274" i="3"/>
  <c r="AZ241" i="3"/>
  <c r="AZ210" i="3"/>
  <c r="AZ491" i="3"/>
  <c r="AZ294" i="3"/>
  <c r="AZ459" i="3"/>
  <c r="AZ421" i="3"/>
  <c r="U23" i="35"/>
  <c r="AB23" i="35"/>
  <c r="AC9" i="36"/>
  <c r="W9" i="36"/>
  <c r="AA23" i="36"/>
  <c r="S23" i="36"/>
  <c r="S14" i="39"/>
  <c r="AA14" i="39"/>
  <c r="AB32" i="36"/>
  <c r="U32" i="36"/>
  <c r="G5" i="3"/>
  <c r="B3" i="3" s="1"/>
  <c r="E539" i="3" s="1"/>
  <c r="D34" i="71"/>
  <c r="C35" i="71"/>
  <c r="C40" i="71"/>
  <c r="D39" i="71"/>
  <c r="D75" i="71"/>
  <c r="C74" i="71"/>
  <c r="D74" i="71" s="1"/>
  <c r="D60" i="71"/>
  <c r="T60" i="71"/>
  <c r="AZ137" i="3"/>
  <c r="AZ297" i="3"/>
  <c r="AZ58" i="3"/>
  <c r="AZ27" i="3"/>
  <c r="AZ118" i="3"/>
  <c r="C56" i="71"/>
  <c r="D55" i="71"/>
  <c r="AZ368" i="3"/>
  <c r="AZ353" i="3"/>
  <c r="AZ277" i="3"/>
  <c r="AZ256" i="3"/>
  <c r="AZ453" i="3"/>
  <c r="AZ429" i="3"/>
  <c r="AZ422" i="3"/>
  <c r="AZ405" i="3"/>
  <c r="U45" i="39"/>
  <c r="AB45" i="39"/>
  <c r="AC23" i="35"/>
  <c r="W23" i="35"/>
  <c r="U39" i="40"/>
  <c r="AB39" i="40"/>
  <c r="AC23" i="36"/>
  <c r="W23" i="36"/>
  <c r="AB14" i="39"/>
  <c r="U14" i="39"/>
  <c r="S32" i="36"/>
  <c r="AA32" i="36"/>
  <c r="D79" i="71"/>
  <c r="C78" i="71"/>
  <c r="D78" i="71" s="1"/>
  <c r="T32" i="71"/>
  <c r="D32" i="71"/>
  <c r="AZ49" i="3"/>
  <c r="O65" i="71"/>
  <c r="D66" i="71"/>
  <c r="O66" i="71"/>
  <c r="AZ301" i="3"/>
  <c r="AZ483" i="3"/>
  <c r="AB24" i="36"/>
  <c r="U24" i="36"/>
  <c r="AZ435" i="3"/>
  <c r="AC38" i="40"/>
  <c r="W38" i="40"/>
  <c r="AC9" i="33"/>
  <c r="W9" i="33"/>
  <c r="AA13" i="40"/>
  <c r="S13" i="40"/>
  <c r="W28" i="34"/>
  <c r="AC28" i="34"/>
  <c r="W39" i="40"/>
  <c r="AC39" i="40"/>
  <c r="AA38" i="40"/>
  <c r="S38" i="40"/>
  <c r="AB23" i="36"/>
  <c r="U23" i="36"/>
  <c r="AB13" i="37"/>
  <c r="U13" i="37"/>
  <c r="AB27" i="34"/>
  <c r="U27" i="34"/>
  <c r="T28" i="71"/>
  <c r="D28" i="71"/>
  <c r="U28" i="71" s="1"/>
  <c r="C27" i="71"/>
  <c r="D83" i="71"/>
  <c r="C82" i="71"/>
  <c r="D82" i="71" s="1"/>
  <c r="AZ108" i="3"/>
  <c r="AZ53" i="3"/>
  <c r="AZ273" i="3"/>
  <c r="AB39" i="37"/>
  <c r="U39" i="37"/>
  <c r="AB9" i="33"/>
  <c r="U9" i="33"/>
  <c r="AA28" i="34"/>
  <c r="S28" i="34"/>
  <c r="AB38" i="40"/>
  <c r="U38" i="40"/>
  <c r="D121" i="9"/>
  <c r="D7" i="52" s="1"/>
  <c r="D6" i="52"/>
  <c r="S13" i="37"/>
  <c r="AA13" i="37"/>
  <c r="AC27" i="34"/>
  <c r="W27" i="34"/>
  <c r="G16" i="1"/>
  <c r="F10" i="39" s="1"/>
  <c r="S10" i="39" s="1"/>
  <c r="J7" i="37"/>
  <c r="K1" i="73"/>
  <c r="E510" i="3"/>
  <c r="E536" i="3"/>
  <c r="E212" i="3"/>
  <c r="E199" i="3"/>
  <c r="E575" i="3"/>
  <c r="E499" i="3"/>
  <c r="R6" i="3"/>
  <c r="E442" i="3"/>
  <c r="E466" i="3"/>
  <c r="E541" i="3"/>
  <c r="E449" i="3"/>
  <c r="E255" i="3"/>
  <c r="I3" i="6"/>
  <c r="E554" i="3"/>
  <c r="E517" i="3"/>
  <c r="E435"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AA10" i="39" l="1"/>
  <c r="F10" i="40"/>
  <c r="S10" i="40" s="1"/>
  <c r="H10" i="39"/>
  <c r="U10" i="39" s="1"/>
  <c r="H10" i="40"/>
  <c r="AB10" i="40" s="1"/>
  <c r="J10" i="40"/>
  <c r="AC10" i="40" s="1"/>
  <c r="R36" i="36"/>
  <c r="T40" i="71"/>
  <c r="D40" i="71"/>
  <c r="T52" i="71"/>
  <c r="D52" i="71"/>
  <c r="D56" i="71"/>
  <c r="T56" i="71"/>
  <c r="C36" i="71"/>
  <c r="D35" i="71"/>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F41" i="15"/>
  <c r="M27" i="15"/>
  <c r="D36" i="71" l="1"/>
  <c r="T36" i="7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44" i="11"/>
  <c r="D41" i="11" s="1"/>
  <c r="C34" i="9"/>
  <c r="C66" i="67"/>
  <c r="C60" i="67"/>
  <c r="D10" i="69"/>
  <c r="C34" i="69"/>
  <c r="D10" i="68"/>
  <c r="C17" i="15"/>
  <c r="C14" i="67"/>
  <c r="C17" i="67"/>
  <c r="C26" i="68" l="1"/>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6"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N69" i="9"/>
  <c r="M69" i="9"/>
  <c r="M63" i="9"/>
  <c r="L63" i="9"/>
  <c r="M67" i="9"/>
  <c r="L67" i="9"/>
  <c r="B32" i="72"/>
  <c r="D14" i="53"/>
  <c r="B47" i="72"/>
  <c r="D4" i="52"/>
  <c r="M55" i="9"/>
  <c r="D59" i="9"/>
  <c r="M65" i="9"/>
  <c r="L65" i="9"/>
  <c r="C73" i="9"/>
  <c r="C78" i="9"/>
  <c r="M64" i="9"/>
  <c r="L64" i="9"/>
  <c r="B21" i="72"/>
  <c r="D7" i="53"/>
  <c r="C81" i="9"/>
  <c r="B52" i="72"/>
  <c r="G4" i="52"/>
  <c r="B53" i="72"/>
  <c r="F5" i="52"/>
  <c r="F119" i="9"/>
  <c r="H5" i="52"/>
  <c r="H119" i="9"/>
  <c r="C86" i="9"/>
  <c r="C93" i="9"/>
  <c r="C6" i="74"/>
  <c r="H102" i="9"/>
  <c r="C5" i="74"/>
  <c r="B20" i="72"/>
  <c r="C72" i="9"/>
  <c r="C79" i="9"/>
  <c r="C80" i="9"/>
  <c r="E80" i="9"/>
  <c r="E81" i="9"/>
  <c r="D8" i="52"/>
  <c r="D118" i="9"/>
  <c r="D119" i="9"/>
  <c r="D5" i="52"/>
  <c r="B49" i="72"/>
  <c r="H4" i="52"/>
  <c r="C104" i="9"/>
  <c r="M48" i="9"/>
  <c r="N60" i="9"/>
  <c r="N59" i="9"/>
  <c r="N61" i="9"/>
  <c r="H108" i="9"/>
  <c r="D15" i="53"/>
  <c r="B31" i="72"/>
  <c r="D13" i="53"/>
  <c r="B30" i="72"/>
  <c r="M68" i="9"/>
  <c r="L68" i="9"/>
  <c r="C64" i="9"/>
  <c r="C63" i="9"/>
  <c r="C67" i="9"/>
  <c r="C68" i="9"/>
  <c r="D54" i="9"/>
  <c r="P57" i="9"/>
  <c r="D55" i="9"/>
  <c r="M53" i="9"/>
  <c r="N57" i="9"/>
  <c r="N58" i="9"/>
  <c r="M49" i="9"/>
  <c r="L66" i="9"/>
  <c r="M66" i="9"/>
  <c r="E118" i="9"/>
  <c r="E4" i="52"/>
  <c r="B48" i="72"/>
  <c r="G118" i="9"/>
  <c r="F118" i="9"/>
  <c r="F4" i="52"/>
  <c r="B51" i="72"/>
  <c r="C96" i="9"/>
  <c r="E96" i="9"/>
  <c r="E97" i="9"/>
  <c r="D52" i="9"/>
  <c r="D53" i="9"/>
  <c r="I4" i="52"/>
  <c r="C105" i="9"/>
  <c r="D45" i="9"/>
  <c r="C85" i="9"/>
  <c r="C95" i="9"/>
  <c r="C97" i="9"/>
  <c r="D58" i="9"/>
  <c r="D56" i="9"/>
  <c r="M54" i="9"/>
  <c r="D5" i="53"/>
  <c r="D6" i="53"/>
  <c r="B22"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<sst xmlns="http://schemas.openxmlformats.org/spreadsheetml/2006/main" count="7859" uniqueCount="3424">
  <si>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</si>
  <si>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</si>
  <si>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</si>
  <si>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</si>
  <si>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</si>
  <si>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</si>
  <si>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</si>
  <si>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</si>
  <si>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</si>
  <si>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</si>
  <si>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</si>
  <si>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</si>
  <si>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</si>
  <si>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</si>
  <si>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</si>
  <si>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</si>
  <si>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</si>
  <si>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</si>
  <si>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</si>
  <si>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</si>
  <si>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</si>
  <si>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</si>
  <si>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</si>
  <si>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</si>
  <si>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</si>
  <si>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</si>
  <si>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</si>
  <si>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</si>
  <si>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</si>
  <si>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</si>
  <si>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</si>
  <si>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</si>
  <si>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</si>
  <si>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</si>
  <si>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</si>
  <si>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</si>
  <si>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</si>
  <si>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</si>
  <si>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</si>
  <si>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</si>
  <si>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</si>
  <si>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</si>
  <si>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</si>
  <si>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</si>
  <si>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</si>
  <si>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</si>
  <si>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</si>
  <si>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</si>
  <si>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</si>
  <si>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</si>
  <si>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</si>
  <si>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</si>
  <si>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</si>
  <si>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</si>
  <si>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</si>
  <si>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</si>
  <si>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</si>
  <si>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</si>
  <si>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</si>
  <si>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</si>
  <si>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</si>
  <si>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</si>
  <si>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</si>
  <si>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</si>
  <si>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</si>
  <si>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</si>
  <si>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</si>
  <si>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</si>
  <si>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</si>
  <si>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</si>
  <si>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</si>
  <si>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</si>
  <si>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</si>
  <si>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</si>
  <si>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</si>
  <si>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</si>
  <si>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</si>
  <si>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</si>
  <si>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</si>
  <si>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</si>
  <si>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</si>
  <si>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</si>
  <si>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</si>
  <si>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</si>
  <si>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</si>
  <si>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</si>
  <si>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</si>
  <si>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</si>
  <si>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</si>
  <si>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</si>
  <si>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</si>
  <si>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</si>
  <si>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</si>
  <si>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</si>
  <si>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</si>
  <si>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</si>
  <si>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</si>
  <si>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</si>
  <si>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</si>
  <si>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</si>
  <si>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</si>
  <si>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</si>
  <si>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</si>
  <si>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</si>
  <si>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</si>
  <si>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</si>
  <si>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</si>
  <si>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</si>
  <si>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</si>
  <si>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</si>
  <si>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</si>
  <si>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</si>
  <si>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</si>
  <si>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</si>
  <si>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</si>
  <si>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</si>
  <si>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</si>
  <si>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</si>
  <si>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</si>
  <si>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</si>
  <si>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</si>
  <si>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</si>
  <si>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</si>
  <si>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</si>
  <si>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</si>
  <si>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</si>
  <si>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</si>
  <si>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</si>
  <si>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</si>
  <si>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</si>
  <si>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</si>
  <si>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</si>
  <si>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</si>
  <si>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</si>
  <si>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</si>
  <si>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</si>
  <si>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</si>
  <si>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</si>
  <si>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</si>
  <si>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</si>
  <si>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</si>
  <si>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</si>
  <si>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</si>
  <si>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</si>
  <si>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</si>
  <si>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</si>
  <si>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</si>
  <si>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</si>
  <si>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</si>
  <si>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</si>
  <si>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</si>
  <si>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</si>
  <si>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</si>
  <si>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</si>
  <si>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</si>
  <si>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</si>
  <si>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</si>
  <si>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</si>
  <si>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</si>
  <si>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</si>
  <si>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</si>
  <si>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</si>
  <si>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</si>
  <si>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</si>
  <si>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</si>
  <si>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</si>
  <si>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</si>
  <si>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</si>
  <si>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</si>
  <si>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</si>
  <si>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</si>
  <si>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</si>
  <si>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</si>
  <si>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</si>
  <si>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</si>
  <si>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</si>
  <si>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</si>
  <si>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</si>
  <si>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</si>
  <si>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</si>
  <si>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</si>
  <si>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</si>
  <si>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</si>
  <si>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</si>
  <si>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</si>
  <si>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</si>
  <si>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</si>
  <si>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</si>
  <si>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</si>
  <si>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</si>
  <si>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</si>
  <si>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</si>
  <si>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</si>
  <si>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</si>
  <si>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</si>
  <si>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</si>
  <si>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</si>
  <si>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</si>
  <si>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</si>
  <si>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</si>
  <si>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</si>
  <si>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</si>
  <si>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</si>
  <si>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</si>
  <si>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</si>
  <si>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</si>
  <si>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</si>
  <si>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</si>
  <si>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</si>
  <si>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</si>
  <si>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</si>
  <si>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</si>
  <si>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</si>
  <si>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</si>
  <si>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</si>
  <si>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</si>
  <si>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</si>
  <si>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</si>
  <si>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</si>
  <si>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</si>
  <si>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</si>
  <si>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</si>
  <si>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</si>
  <si>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</si>
  <si>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</si>
  <si>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</si>
  <si>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</si>
  <si>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</si>
  <si>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</si>
  <si>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</si>
  <si>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</si>
  <si>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</si>
  <si>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</si>
  <si>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</si>
  <si>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</si>
  <si>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</si>
  <si>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</si>
  <si>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</si>
  <si>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</si>
  <si>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</si>
  <si>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</si>
  <si>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</si>
  <si>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</si>
  <si>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</si>
  <si>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</si>
  <si>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</si>
  <si>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</si>
  <si>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</si>
  <si>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</si>
  <si>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</si>
  <si>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</si>
  <si>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</si>
  <si>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</si>
  <si>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</si>
  <si>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</si>
  <si>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</si>
  <si>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</si>
  <si>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</si>
  <si>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</si>
  <si>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</si>
  <si>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</si>
  <si>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</si>
  <si>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</si>
  <si>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</si>
  <si>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</si>
  <si>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</si>
  <si>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</si>
  <si>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</si>
  <si>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</si>
  <si>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</si>
  <si>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</si>
  <si>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</si>
  <si>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</si>
  <si>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</si>
  <si>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</si>
  <si>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</si>
  <si>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</si>
  <si>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</si>
  <si>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</si>
  <si>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</si>
  <si>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</si>
  <si>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</si>
  <si>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</si>
  <si>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</si>
  <si>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</si>
  <si>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</si>
  <si>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</si>
  <si>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</si>
  <si>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</si>
  <si>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</si>
  <si>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</si>
  <si>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</si>
  <si>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</si>
  <si>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</si>
  <si>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</si>
  <si>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</si>
  <si>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</si>
  <si>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</si>
  <si>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</si>
  <si>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</si>
  <si>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</si>
  <si>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</si>
  <si>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</si>
  <si>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</si>
  <si>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</si>
  <si>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</si>
  <si>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</si>
  <si>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</si>
  <si>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</si>
  <si>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</si>
  <si>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</si>
  <si>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</si>
  <si>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</si>
  <si>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</si>
  <si>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</si>
  <si>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</si>
  <si>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</si>
  <si>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</si>
  <si>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</si>
  <si>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</si>
  <si>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</si>
  <si>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</si>
  <si>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</si>
  <si>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</si>
  <si>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</si>
  <si>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</si>
  <si>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</si>
  <si>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</si>
  <si>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</si>
  <si>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</si>
  <si>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</si>
  <si>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</si>
  <si>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</si>
  <si>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</si>
  <si>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</si>
  <si>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</si>
  <si>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</si>
  <si>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</si>
  <si>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</si>
  <si>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</si>
  <si>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</si>
  <si>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</si>
  <si>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</si>
  <si>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</si>
  <si>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</si>
  <si>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</si>
  <si>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</si>
  <si>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</si>
  <si>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</si>
  <si>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</si>
  <si>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</si>
  <si>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</si>
  <si>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</si>
  <si>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</si>
  <si>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</si>
  <si>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</si>
  <si>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</si>
  <si>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</si>
  <si>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</si>
  <si>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</si>
  <si>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</si>
  <si>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</si>
  <si>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</si>
  <si>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</si>
  <si>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</si>
  <si>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</si>
  <si>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</si>
  <si>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</si>
  <si>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</si>
  <si>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</si>
  <si>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</si>
  <si>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</si>
  <si>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</si>
  <si>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</si>
  <si>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</si>
  <si>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</si>
  <si>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</si>
  <si>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</si>
  <si>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</si>
  <si>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</si>
  <si>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</si>
  <si>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</si>
  <si>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</si>
  <si>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</si>
  <si>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</si>
  <si>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</si>
  <si>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</si>
  <si>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</si>
  <si>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</si>
  <si>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</si>
  <si>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</si>
  <si>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</si>
  <si>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</si>
  <si>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</si>
  <si>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</si>
  <si>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</si>
  <si>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</si>
  <si>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</si>
  <si>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</si>
  <si>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</si>
  <si>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</si>
  <si>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</si>
  <si>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</si>
  <si>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</si>
  <si>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</si>
  <si>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</si>
  <si>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</si>
  <si>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</si>
  <si>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</si>
  <si>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</si>
  <si>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</si>
  <si>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</si>
  <si>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</si>
  <si>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</si>
  <si>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</si>
  <si>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</si>
  <si>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</si>
  <si>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</si>
  <si>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</si>
  <si>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</si>
  <si>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</si>
  <si>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</si>
  <si>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</si>
  <si>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</si>
  <si>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</si>
  <si>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</si>
  <si>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</si>
  <si>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</si>
  <si>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</si>
  <si>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</si>
  <si>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</si>
  <si>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</si>
  <si>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</si>
  <si>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</si>
  <si>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</si>
  <si>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</si>
  <si>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</si>
  <si>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</si>
  <si>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</si>
  <si>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</si>
  <si>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</si>
  <si>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</si>
  <si>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</si>
  <si>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</si>
  <si>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</si>
  <si>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</si>
  <si>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</si>
  <si>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</si>
  <si>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</si>
  <si>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</si>
  <si>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</si>
  <si>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</si>
  <si>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</si>
  <si>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</si>
  <si>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</si>
  <si>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</si>
  <si>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</si>
  <si>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</si>
  <si>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</si>
  <si>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</si>
  <si>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</si>
  <si>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</si>
  <si>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</si>
  <si>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</si>
  <si>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</si>
  <si>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</si>
  <si>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</si>
  <si>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</si>
  <si>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</si>
  <si>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</si>
  <si>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</si>
  <si>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</si>
  <si>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</si>
  <si>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</si>
  <si>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</si>
  <si>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</si>
  <si>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</si>
  <si>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</si>
  <si>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</si>
  <si>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</si>
  <si>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</si>
  <si>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</si>
  <si>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</si>
  <si>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</si>
  <si>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</si>
  <si>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</si>
  <si>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</si>
  <si>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</si>
  <si>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</si>
  <si>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</si>
  <si>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</si>
  <si>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</si>
  <si>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</si>
  <si>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</si>
  <si>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</si>
  <si>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</si>
  <si>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</si>
  <si>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</si>
  <si>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</si>
  <si>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</si>
  <si>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</si>
  <si>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</si>
  <si>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</si>
  <si>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</si>
  <si>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</si>
  <si>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</si>
  <si>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</si>
  <si>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</si>
  <si>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</si>
  <si>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</si>
  <si>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</si>
  <si>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</si>
  <si>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</si>
  <si>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</si>
  <si>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</si>
  <si>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</si>
  <si>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</si>
  <si>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</si>
  <si>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</si>
  <si>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</si>
  <si>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</si>
  <si>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</si>
  <si>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</si>
  <si>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</si>
  <si>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</si>
  <si>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</si>
  <si>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</si>
  <si>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</si>
  <si>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</si>
  <si>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</si>
  <si>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</si>
  <si>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</si>
  <si>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</si>
  <si>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</si>
  <si>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</si>
  <si>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</si>
  <si>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</si>
  <si>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</si>
  <si>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</si>
  <si>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</si>
  <si>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</si>
  <si>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</si>
  <si>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</si>
  <si>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</si>
  <si>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</si>
  <si>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</si>
  <si>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</si>
  <si>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</si>
  <si>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</si>
  <si>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</si>
  <si>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</si>
  <si>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</si>
  <si>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</si>
  <si>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</si>
  <si>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</si>
  <si>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</si>
  <si>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</si>
  <si>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</si>
  <si>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</si>
  <si>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</si>
  <si>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</si>
  <si>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</si>
  <si>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</si>
  <si>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</si>
  <si>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</si>
  <si>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</si>
  <si>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</si>
  <si>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</si>
  <si>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</si>
  <si>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</si>
  <si>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</si>
  <si>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</si>
  <si>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</si>
  <si>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</si>
  <si>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</si>
  <si>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</si>
  <si>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</si>
  <si>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</si>
  <si>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</si>
  <si>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</si>
  <si>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</si>
  <si>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</si>
  <si>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</si>
  <si>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</si>
  <si>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</si>
  <si>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</si>
  <si>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</si>
  <si>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</si>
  <si>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</si>
  <si>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</si>
  <si>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</si>
  <si>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</si>
  <si>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</si>
  <si>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</si>
  <si>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</si>
  <si>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</si>
  <si>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</si>
  <si>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</si>
  <si>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</si>
  <si>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</si>
  <si>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</si>
  <si>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</si>
  <si>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</si>
  <si>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</si>
  <si>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</si>
  <si>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</si>
  <si>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</si>
  <si>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</si>
  <si>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</si>
  <si>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</si>
  <si>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</si>
  <si>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</si>
  <si>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</si>
  <si>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</si>
  <si>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</si>
  <si>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</si>
  <si>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</si>
  <si>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</si>
  <si>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</si>
  <si>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</si>
  <si>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</si>
  <si>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</si>
  <si>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</si>
  <si>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</si>
  <si>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</si>
  <si>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</si>
  <si>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</si>
  <si>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</si>
  <si>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</si>
  <si>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</si>
  <si>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</si>
  <si>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</si>
  <si>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</si>
  <si>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</si>
  <si>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</si>
  <si>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</si>
  <si>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</si>
  <si>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</si>
  <si>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</si>
  <si>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</si>
  <si>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</si>
  <si>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</si>
  <si>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</si>
  <si>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</si>
  <si>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</si>
  <si>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</si>
  <si>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</si>
  <si>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</si>
  <si>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</si>
  <si>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</si>
  <si>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</si>
  <si>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</si>
  <si>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</si>
  <si>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</si>
  <si>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</si>
  <si>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</si>
  <si>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</si>
  <si>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</si>
  <si>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</si>
  <si>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</si>
  <si>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</si>
  <si>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</si>
  <si>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</si>
  <si>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</si>
  <si>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</si>
  <si>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</si>
  <si>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</si>
  <si>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</si>
  <si>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</si>
  <si>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</si>
  <si>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</si>
  <si>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</si>
  <si>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</si>
  <si>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</si>
  <si>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</si>
  <si>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</si>
  <si>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</si>
  <si>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</si>
  <si>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</si>
  <si>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</si>
  <si>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</si>
  <si>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</si>
  <si>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</si>
  <si>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</si>
  <si>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</si>
  <si>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</si>
  <si>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</si>
  <si>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</si>
  <si>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</si>
  <si>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</si>
  <si>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</si>
  <si>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</si>
  <si>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</si>
  <si>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</si>
  <si>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</si>
  <si>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</si>
  <si>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</si>
  <si>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</si>
  <si>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</si>
  <si>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</si>
  <si>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</si>
  <si>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</si>
  <si>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</si>
  <si>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</si>
  <si>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</si>
  <si>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</si>
  <si>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</si>
  <si>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</si>
  <si>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</si>
  <si>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</si>
  <si>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</si>
  <si>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</si>
  <si>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</si>
  <si>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</si>
  <si>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</si>
  <si>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</si>
  <si>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</si>
  <si>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</si>
  <si>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</si>
  <si>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</si>
  <si>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</si>
  <si>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</si>
  <si>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</si>
  <si>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</si>
  <si>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</si>
  <si>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</si>
  <si>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</si>
  <si>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</si>
  <si>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</si>
  <si>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</si>
  <si>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</si>
  <si>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</si>
  <si>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</si>
  <si>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</si>
  <si>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</si>
  <si>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</si>
  <si>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</si>
  <si>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</si>
  <si>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</si>
  <si>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</si>
  <si>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</si>
  <si>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</si>
  <si>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</si>
  <si>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</si>
  <si>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</si>
  <si>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</si>
  <si>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</si>
  <si>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</si>
  <si>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</si>
  <si>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</si>
  <si>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</si>
  <si>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</si>
  <si>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</si>
  <si>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</si>
  <si>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</si>
  <si>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</si>
  <si>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</si>
  <si>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</si>
  <si>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</si>
  <si>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</si>
  <si>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</si>
  <si>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</si>
  <si>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</si>
  <si>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</si>
  <si>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</si>
  <si>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</si>
  <si>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</si>
  <si>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</si>
  <si>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</si>
  <si>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</si>
  <si>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</si>
  <si>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</si>
  <si>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</si>
  <si>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</si>
  <si>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</si>
  <si>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</si>
  <si>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</si>
  <si>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</si>
  <si>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</si>
  <si>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</si>
  <si>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</si>
  <si>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</si>
  <si>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</si>
  <si>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</si>
  <si>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</si>
  <si>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</si>
  <si>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</si>
  <si>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</si>
  <si>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</si>
  <si>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</si>
  <si>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</si>
  <si>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</si>
  <si>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</si>
  <si>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</si>
  <si>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</si>
  <si>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</si>
  <si>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</si>
  <si>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</si>
  <si>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</si>
  <si>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</si>
  <si>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</si>
  <si>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</si>
  <si>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</si>
  <si>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</si>
  <si>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</si>
  <si>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</si>
  <si>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</si>
  <si>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</si>
  <si>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</si>
  <si>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</si>
  <si>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</si>
  <si>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</si>
  <si>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</si>
  <si>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</si>
  <si>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</si>
  <si>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</si>
  <si>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</si>
  <si>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</si>
  <si>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</si>
  <si>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</si>
  <si>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</si>
  <si>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</si>
  <si>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</si>
  <si>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</si>
  <si>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</si>
  <si>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</si>
  <si>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</si>
  <si>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</si>
  <si>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</si>
  <si>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</si>
  <si>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</si>
  <si>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</si>
  <si>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</si>
  <si>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</si>
  <si>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</si>
  <si>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</si>
  <si>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</si>
  <si>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</si>
  <si>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</si>
  <si>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</si>
  <si>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</si>
  <si>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</si>
  <si>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</si>
  <si>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</si>
  <si>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</si>
  <si>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</si>
  <si>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</si>
  <si>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</si>
  <si>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</si>
  <si>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</si>
  <si>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</si>
  <si>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</si>
  <si>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</si>
  <si>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</si>
  <si>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</si>
  <si>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</si>
  <si>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</si>
  <si>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</si>
  <si>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</si>
  <si>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</si>
  <si>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</si>
  <si>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</si>
  <si>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</si>
  <si>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</si>
  <si>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</si>
  <si>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</si>
  <si>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</si>
  <si>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</si>
  <si>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</si>
  <si>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</si>
  <si>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</si>
  <si>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</si>
  <si>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</si>
  <si>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</si>
  <si>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</si>
  <si>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</si>
  <si>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</si>
  <si>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</si>
  <si>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</si>
  <si>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</si>
  <si>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</si>
  <si>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</si>
  <si>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</si>
  <si>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</si>
  <si>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</si>
  <si>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</si>
  <si>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</si>
  <si>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</si>
  <si>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</si>
  <si>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</si>
  <si>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</si>
  <si>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</si>
  <si>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</si>
  <si>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</si>
  <si>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</si>
  <si>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</si>
  <si>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</si>
  <si>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</si>
  <si>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</si>
  <si>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</si>
  <si>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</si>
  <si>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</si>
  <si>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</si>
  <si>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</si>
  <si>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</si>
  <si>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</si>
  <si>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</si>
  <si>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</si>
  <si>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</si>
  <si>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</si>
  <si>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</si>
  <si>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</si>
  <si>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</si>
  <si>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</si>
  <si>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</si>
  <si>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</si>
  <si>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</si>
  <si>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</si>
  <si>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</si>
  <si>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</si>
  <si>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</si>
  <si>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</si>
  <si>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</si>
  <si>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</si>
  <si>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</si>
  <si>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</si>
  <si>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</si>
  <si>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</si>
  <si>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</si>
  <si>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</si>
  <si>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</si>
  <si>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</si>
  <si>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</si>
  <si>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</si>
  <si>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</si>
  <si>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</si>
  <si>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</si>
  <si>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</si>
  <si>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</si>
  <si>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</si>
  <si>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</si>
  <si>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</si>
  <si>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</si>
  <si>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</si>
  <si>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</si>
  <si>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</si>
  <si>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</si>
  <si>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</si>
  <si>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</si>
  <si>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</si>
  <si>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</si>
  <si>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</si>
  <si>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</si>
  <si>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</si>
  <si>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</si>
  <si>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</si>
  <si>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</si>
  <si>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</si>
  <si>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</si>
  <si>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</si>
  <si>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</si>
  <si>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</si>
  <si>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</si>
  <si>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</si>
  <si>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</si>
  <si>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</si>
  <si>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</si>
  <si>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</si>
  <si>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</si>
  <si>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</si>
  <si>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</si>
  <si>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</si>
  <si>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</si>
  <si>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</si>
  <si>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</si>
  <si>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</si>
  <si>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</si>
  <si>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</si>
  <si>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</si>
  <si>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</si>
  <si>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</si>
  <si>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</si>
  <si>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</si>
  <si>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</si>
  <si>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</si>
  <si>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</si>
  <si>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</si>
  <si>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</si>
  <si>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</si>
  <si>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</si>
  <si>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</si>
  <si>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</si>
  <si>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</si>
  <si>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</si>
  <si>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</si>
  <si>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</si>
  <si>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</si>
  <si>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</si>
  <si>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</si>
  <si>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</si>
  <si>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</si>
  <si>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</si>
  <si>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</si>
  <si>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</si>
  <si>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</si>
  <si>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</si>
  <si>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</si>
  <si>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</si>
  <si>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</si>
  <si>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</si>
  <si>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</si>
  <si>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</si>
  <si>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</si>
  <si>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</si>
  <si>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</si>
  <si>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</si>
  <si>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</si>
  <si>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</si>
  <si>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</si>
  <si>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</si>
  <si>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</si>
  <si>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</si>
  <si>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</si>
  <si>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</si>
  <si>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</si>
  <si>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</si>
  <si>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</si>
  <si>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</si>
  <si>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</si>
  <si>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</si>
  <si>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</si>
  <si>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</si>
  <si>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</si>
  <si>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</si>
  <si>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</si>
  <si>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</si>
  <si>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</si>
  <si>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</si>
  <si>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</si>
  <si>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</si>
  <si>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</si>
  <si>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</si>
  <si>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</si>
  <si>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</si>
  <si>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</si>
  <si>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</si>
  <si>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</si>
  <si>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</si>
  <si>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</si>
  <si>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</si>
  <si>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</si>
  <si>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</si>
  <si>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</si>
  <si>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</si>
  <si>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</si>
  <si>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</si>
  <si>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</si>
  <si>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</si>
  <si>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</si>
  <si>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</si>
  <si>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</si>
  <si>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</si>
  <si>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</si>
  <si>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</si>
  <si>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</si>
  <si>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</si>
  <si>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</si>
  <si>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</si>
  <si>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</si>
  <si>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</si>
  <si>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</si>
  <si>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</si>
  <si>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</si>
  <si>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</si>
  <si>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</si>
  <si>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</si>
  <si>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</si>
  <si>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</si>
  <si>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</si>
  <si>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</si>
  <si>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</si>
  <si>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</si>
  <si>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</si>
  <si>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</si>
  <si>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</si>
  <si>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</si>
  <si>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</si>
  <si>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</si>
  <si>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</si>
  <si>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</si>
  <si>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</si>
  <si>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</si>
  <si>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</si>
  <si>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</si>
  <si>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</si>
  <si>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</si>
  <si>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</si>
  <si>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</si>
  <si>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</si>
  <si>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</si>
  <si>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</si>
  <si>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</si>
  <si>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</si>
  <si>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</si>
  <si>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</si>
  <si>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</si>
  <si>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</si>
  <si>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</si>
  <si>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</si>
  <si>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</si>
  <si>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</si>
  <si>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</si>
  <si>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</si>
  <si>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</si>
  <si>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</si>
  <si>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</si>
  <si>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</si>
  <si>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</si>
  <si>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</si>
  <si>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</si>
  <si>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</si>
  <si>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</si>
  <si>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</si>
  <si>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</si>
  <si>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</si>
  <si>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</si>
  <si>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</si>
  <si>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</si>
  <si>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</si>
  <si>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</si>
  <si>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</si>
  <si>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</si>
  <si>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</si>
  <si>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</si>
  <si>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</si>
  <si>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</si>
  <si>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</si>
  <si>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</si>
  <si>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</si>
  <si>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</si>
  <si>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</si>
  <si>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</si>
  <si>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</si>
  <si>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</si>
  <si>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</si>
  <si>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</si>
  <si>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</si>
  <si>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</si>
  <si>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</si>
  <si>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</si>
  <si>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</si>
  <si>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</si>
  <si>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</si>
  <si>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</si>
  <si>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</si>
  <si>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</si>
  <si>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</si>
  <si>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</si>
  <si>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</si>
  <si>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</si>
  <si>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</si>
  <si>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</si>
  <si>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</si>
  <si>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</si>
  <si>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</si>
  <si>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</si>
  <si>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</si>
  <si>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</si>
  <si>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</si>
  <si>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</si>
  <si>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</si>
  <si>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</si>
  <si>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</si>
  <si>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</si>
  <si>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</si>
  <si>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</si>
  <si>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</si>
  <si>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</si>
  <si>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</si>
  <si>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</si>
  <si>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</si>
  <si>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</si>
  <si>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</si>
  <si>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</si>
  <si>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</si>
  <si>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</si>
  <si>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</si>
  <si>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</si>
  <si>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</si>
  <si>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</si>
  <si>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</si>
  <si>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</si>
  <si>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</si>
  <si>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</si>
  <si>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</si>
  <si>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</si>
  <si>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</si>
  <si>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</si>
  <si>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</si>
  <si>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</si>
  <si>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</si>
  <si>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</si>
  <si>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</si>
  <si>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</si>
  <si>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</si>
  <si>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</si>
  <si>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</si>
  <si>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</si>
  <si>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</si>
  <si>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</si>
  <si>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</si>
  <si>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</si>
  <si>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</si>
  <si>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</si>
  <si>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</si>
  <si>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</si>
  <si>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</si>
  <si>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</si>
  <si>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</si>
  <si>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</si>
  <si>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</si>
  <si>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</si>
  <si>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</si>
  <si>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</si>
  <si>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</si>
  <si>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</si>
  <si>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</si>
  <si>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</si>
  <si>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</si>
  <si>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</si>
  <si>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</si>
  <si>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</si>
  <si>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</si>
  <si>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</si>
  <si>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</si>
  <si>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</si>
  <si>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</si>
  <si>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</si>
  <si>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</si>
  <si>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</si>
  <si>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</si>
  <si>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</si>
  <si>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</si>
  <si>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</si>
  <si>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</si>
  <si>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</si>
  <si>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</si>
  <si>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</si>
  <si>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</si>
  <si>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</si>
  <si>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</si>
  <si>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</si>
  <si>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</si>
  <si>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</si>
  <si>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</si>
  <si>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</si>
  <si>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</si>
  <si>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</si>
  <si>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</si>
  <si>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</si>
  <si>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</si>
  <si>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</si>
  <si>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</si>
  <si>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</si>
  <si>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</si>
  <si>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</si>
  <si>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</si>
  <si>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</si>
  <si>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</si>
  <si>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</si>
  <si>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</si>
  <si>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</si>
  <si>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</si>
  <si>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</si>
  <si>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</si>
  <si>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</si>
  <si>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</si>
  <si>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</si>
  <si>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</si>
  <si>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</si>
  <si>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</si>
  <si>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</si>
  <si>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</si>
  <si>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</si>
  <si>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</si>
  <si>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</si>
  <si>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</si>
  <si>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</si>
  <si>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</si>
  <si>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</si>
  <si>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</si>
  <si>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</si>
  <si>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</si>
  <si>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</si>
  <si>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</si>
  <si>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</si>
  <si>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</si>
  <si>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</si>
  <si>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</si>
  <si>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</si>
  <si>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</si>
  <si>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</si>
  <si>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</si>
  <si>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</si>
  <si>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</si>
  <si>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</si>
  <si>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</si>
  <si>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</si>
  <si>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</si>
  <si>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</si>
  <si>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</si>
  <si>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</si>
  <si>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</si>
  <si>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</si>
  <si>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</si>
  <si>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</si>
  <si>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</si>
  <si>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</si>
  <si>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</si>
  <si>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</si>
  <si>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</si>
  <si>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</si>
  <si>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</si>
  <si>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</si>
  <si>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</si>
  <si>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</si>
  <si>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</si>
  <si>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</si>
  <si>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</si>
  <si>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</si>
  <si>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</si>
  <si>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</si>
  <si>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</si>
  <si>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</si>
  <si>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</si>
  <si>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</si>
  <si>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</si>
  <si>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</si>
  <si>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</si>
  <si>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</si>
  <si>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</si>
  <si>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</si>
  <si>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</si>
  <si>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</si>
  <si>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</si>
  <si>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</si>
  <si>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</si>
  <si>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</si>
  <si>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</si>
  <si>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</si>
  <si>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</si>
  <si>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</si>
  <si>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</si>
  <si>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</si>
  <si>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</si>
  <si>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</si>
  <si>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</si>
  <si>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</si>
  <si>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</si>
  <si>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</si>
  <si>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</si>
  <si>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</si>
  <si>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</si>
  <si>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</si>
  <si>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</si>
  <si>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</si>
  <si>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</si>
  <si>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</si>
  <si>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</si>
  <si>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</si>
  <si>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</si>
  <si>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</si>
  <si>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</si>
  <si>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</si>
  <si>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</si>
  <si>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</si>
  <si>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</si>
  <si>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</si>
  <si>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</si>
  <si>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</si>
  <si>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</si>
  <si>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</si>
  <si>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</si>
  <si>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</si>
  <si>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</si>
  <si>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</si>
  <si>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</si>
  <si>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</si>
  <si>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</si>
  <si>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</si>
  <si>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</si>
  <si>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</si>
  <si>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</si>
  <si>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</si>
  <si>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</si>
  <si>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</si>
  <si>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</si>
  <si>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</si>
  <si>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</si>
  <si>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</si>
  <si>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</si>
  <si>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</si>
  <si>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</si>
  <si>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</si>
  <si>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</si>
  <si>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</si>
  <si>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</si>
  <si>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</si>
  <si>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</si>
  <si>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</si>
  <si>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</si>
  <si>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</si>
  <si>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</si>
  <si>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</si>
  <si>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</si>
  <si>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</si>
  <si>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</si>
  <si>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</si>
  <si>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</si>
  <si>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</si>
  <si>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</si>
  <si>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</si>
  <si>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</si>
  <si>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</si>
  <si>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</si>
  <si>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</si>
  <si>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</si>
  <si>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</si>
  <si>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</si>
  <si>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</si>
  <si>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</si>
  <si>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</si>
  <si>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</si>
  <si>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</si>
  <si>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</si>
  <si>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</si>
  <si>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</si>
  <si>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</si>
  <si>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</si>
  <si>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</si>
  <si>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</si>
  <si>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</si>
  <si>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</si>
  <si>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</si>
  <si>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</si>
  <si>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</si>
  <si>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</si>
  <si>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</si>
  <si>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</si>
  <si>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</si>
  <si>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</si>
  <si>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</si>
  <si>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</si>
  <si>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</si>
  <si>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</si>
  <si>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</si>
  <si>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</si>
  <si>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</si>
  <si>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</si>
  <si>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</si>
  <si>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</si>
  <si>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</si>
  <si>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</si>
  <si>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</si>
  <si>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</si>
  <si>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</si>
  <si>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</si>
  <si>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</si>
  <si>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</si>
  <si>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</si>
  <si>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</si>
  <si>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</si>
  <si>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</si>
  <si>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</si>
  <si>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</si>
  <si>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</si>
  <si>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</si>
  <si>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</si>
  <si>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</si>
  <si>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</si>
  <si>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</si>
  <si>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</si>
  <si>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</si>
  <si>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</si>
  <si>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</si>
  <si>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</si>
  <si>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</si>
  <si>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</si>
  <si>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</si>
  <si>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</si>
  <si>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</si>
  <si>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</si>
  <si>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</si>
  <si>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</si>
  <si>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</si>
  <si>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</si>
  <si>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</si>
  <si>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</si>
  <si>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</si>
  <si>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</si>
  <si>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</si>
  <si>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</si>
  <si>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</si>
  <si>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</si>
  <si>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</si>
  <si>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</si>
  <si>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</si>
  <si>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</si>
  <si>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</si>
  <si>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</si>
  <si>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</si>
  <si>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</si>
  <si>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</si>
  <si>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</si>
  <si>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</si>
  <si>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</si>
  <si>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</si>
  <si>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</si>
  <si>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</si>
  <si>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</si>
  <si>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</si>
  <si>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</si>
  <si>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</si>
  <si>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</si>
  <si>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</si>
  <si>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</si>
  <si>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</si>
  <si>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</si>
  <si>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</si>
  <si>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</si>
  <si>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</si>
  <si>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</si>
  <si>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</si>
  <si>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</si>
  <si>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</si>
  <si>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</si>
  <si>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</si>
  <si>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</si>
  <si>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</si>
  <si>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</si>
  <si>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</si>
  <si>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</si>
  <si>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</si>
  <si>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</si>
  <si>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</si>
  <si>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</si>
  <si>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</si>
  <si>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</si>
  <si>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</si>
  <si>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</si>
  <si>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</si>
  <si>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</si>
  <si>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</si>
  <si>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</si>
  <si>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</si>
  <si>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</si>
  <si>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</si>
  <si>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</si>
  <si>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</si>
  <si>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</si>
  <si>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</si>
  <si>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</si>
  <si>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</si>
  <si>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</si>
  <si>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</si>
  <si>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</si>
  <si>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</si>
  <si>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</si>
  <si>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</si>
  <si>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</si>
  <si>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</si>
  <si>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</si>
  <si>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</si>
  <si>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</si>
  <si>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</si>
  <si>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</si>
  <si>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</si>
  <si>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</si>
  <si>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</si>
  <si>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</si>
  <si>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</si>
  <si>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</si>
  <si>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</si>
  <si>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</si>
  <si>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</si>
  <si>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</si>
  <si>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</si>
  <si>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</si>
  <si>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</si>
  <si>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</si>
  <si>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</si>
  <si>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</si>
  <si>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</si>
  <si>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</si>
  <si>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</si>
  <si>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</si>
  <si>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</si>
  <si>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</si>
  <si>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</si>
  <si>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</si>
  <si>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</si>
  <si>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</si>
  <si>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</si>
  <si>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</si>
  <si>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</si>
  <si>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</si>
  <si>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</si>
  <si>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</si>
  <si>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</si>
  <si>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</si>
  <si>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</si>
  <si>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</si>
  <si>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</si>
  <si>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</si>
  <si>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</si>
  <si>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</si>
  <si>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</si>
  <si>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</si>
  <si>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</si>
  <si>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</si>
  <si>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</si>
  <si>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</si>
  <si>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</si>
  <si>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</si>
  <si>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</si>
  <si>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</si>
  <si>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</si>
  <si>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</si>
  <si>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</si>
  <si>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</si>
  <si>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</si>
  <si>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</si>
  <si>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</si>
  <si>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</si>
  <si>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</si>
  <si>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</si>
  <si>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</si>
  <si>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</si>
  <si>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</si>
  <si>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</si>
  <si>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</si>
  <si>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</si>
  <si>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</si>
  <si>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</si>
  <si>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</si>
  <si>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</si>
  <si>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</si>
  <si>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</si>
  <si>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</si>
  <si>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</si>
  <si>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</si>
  <si>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</si>
  <si>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</si>
  <si>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</si>
  <si>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</si>
  <si>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</si>
  <si>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</si>
  <si>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</si>
  <si>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</si>
  <si>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</si>
  <si>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</si>
  <si>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</si>
  <si>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</si>
  <si>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</si>
  <si>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</si>
  <si>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</si>
  <si>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</si>
  <si>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</si>
  <si>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</si>
  <si>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</si>
  <si>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</si>
  <si>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</si>
  <si>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</si>
  <si>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</si>
  <si>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</si>
  <si>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</si>
  <si>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</si>
  <si>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</si>
  <si>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</si>
  <si>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</si>
  <si>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</si>
  <si>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</si>
  <si>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</si>
  <si>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</si>
  <si>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</si>
  <si>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</si>
  <si>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</si>
  <si>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</si>
  <si>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</si>
  <si>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</si>
  <si>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</si>
  <si>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</si>
  <si>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</si>
  <si>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</si>
  <si>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</si>
  <si>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</si>
  <si>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</si>
  <si>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</si>
  <si>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</si>
  <si>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</si>
  <si>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</si>
  <si>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</si>
  <si>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</si>
  <si>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</si>
  <si>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</si>
  <si>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</si>
  <si>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</si>
  <si>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</si>
  <si>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</si>
  <si>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</si>
  <si>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</si>
  <si>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</si>
  <si>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</si>
  <si>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</si>
  <si>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</si>
  <si>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</si>
  <si>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</si>
  <si>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</si>
  <si>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</si>
  <si>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</si>
  <si>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</si>
  <si>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</si>
  <si>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</si>
  <si>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</si>
  <si>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</si>
  <si>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</si>
  <si>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</si>
  <si>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</si>
  <si>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</si>
  <si>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</si>
  <si>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</si>
  <si>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</si>
  <si>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</si>
  <si>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</si>
  <si>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</si>
  <si>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</si>
  <si>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</si>
  <si>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</si>
  <si>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</si>
  <si>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</si>
  <si>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</si>
  <si>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</si>
  <si>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</si>
  <si>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</si>
  <si>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</si>
  <si>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</si>
  <si>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</si>
  <si>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</si>
  <si>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</si>
  <si>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</si>
  <si>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</si>
  <si>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</si>
  <si>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</si>
  <si>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</si>
  <si>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</si>
  <si>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</si>
  <si>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</si>
  <si>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</si>
  <si>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</si>
  <si>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</si>
  <si>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</si>
  <si>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</si>
  <si>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</si>
  <si>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</si>
  <si>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</si>
  <si>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</si>
  <si>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</si>
  <si>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</si>
  <si>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</si>
  <si>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</si>
  <si>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</si>
  <si>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</si>
  <si>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</si>
  <si>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</si>
  <si>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</si>
  <si>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</si>
  <si>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</si>
  <si>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</si>
  <si>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</si>
  <si>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</si>
  <si>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</si>
  <si>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</si>
  <si>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</si>
  <si>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</si>
  <si>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</si>
  <si>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</si>
  <si>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</si>
  <si>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</si>
  <si>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</si>
  <si>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</si>
  <si>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</si>
  <si>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</si>
  <si>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</si>
  <si>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</si>
  <si>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</si>
  <si>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</si>
  <si>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</si>
  <si>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</si>
  <si>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</si>
  <si>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</si>
  <si>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</si>
  <si>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</si>
  <si>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</si>
  <si>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</si>
  <si>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</si>
  <si>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</si>
  <si>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</si>
  <si>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</si>
  <si>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</si>
  <si>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</si>
  <si>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</si>
  <si>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</si>
  <si>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</si>
  <si>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</si>
  <si>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</si>
  <si>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</si>
  <si>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</si>
  <si>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</si>
  <si>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</si>
  <si>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</si>
  <si>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</si>
  <si>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</si>
  <si>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</si>
  <si>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</si>
  <si>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</si>
  <si>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</si>
  <si>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</si>
  <si>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</si>
  <si>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</si>
  <si>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</si>
  <si>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</si>
  <si>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</si>
  <si>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</si>
  <si>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</si>
  <si>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</si>
  <si>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</si>
  <si>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</si>
  <si>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</si>
  <si>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</si>
  <si>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</si>
  <si>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</si>
  <si>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</si>
  <si>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</si>
  <si>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</si>
  <si>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</si>
  <si>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</si>
  <si>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</si>
  <si>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</si>
  <si>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</si>
  <si>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</si>
  <si>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</si>
  <si>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</si>
  <si>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</si>
  <si>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</si>
  <si>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</si>
  <si>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</si>
  <si>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</si>
  <si>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</si>
  <si>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</si>
  <si>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</si>
  <si>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</si>
  <si>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</si>
  <si>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</si>
  <si>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</si>
  <si>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</si>
  <si>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</si>
  <si>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</si>
  <si>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</si>
  <si>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</si>
  <si>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</si>
  <si>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</si>
  <si>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</si>
  <si>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</si>
  <si>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</si>
  <si>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</si>
  <si>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</si>
  <si>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</si>
  <si>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</si>
  <si>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</si>
  <si>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</si>
  <si>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</si>
  <si>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</si>
  <si>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</si>
  <si>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</si>
  <si>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</si>
  <si>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</si>
  <si>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</si>
  <si>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</si>
  <si>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</si>
  <si>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</si>
  <si>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</si>
  <si>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</si>
  <si>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</si>
  <si>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</si>
  <si>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</si>
  <si>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</si>
  <si>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</si>
  <si>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</si>
  <si>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</si>
  <si>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</si>
  <si>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</si>
  <si>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</si>
  <si>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</si>
  <si>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</si>
  <si>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</si>
  <si>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</si>
  <si>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</si>
  <si>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</si>
  <si>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</si>
  <si>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</si>
  <si>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</si>
  <si>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</si>
  <si>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</si>
  <si>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</si>
  <si>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</si>
  <si>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</si>
  <si>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</si>
  <si>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</si>
  <si>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</si>
  <si>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</si>
  <si>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</si>
  <si>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</si>
  <si>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</si>
  <si>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</si>
  <si>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</si>
  <si>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</si>
  <si>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</si>
  <si>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</si>
  <si>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</si>
  <si>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</si>
  <si>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</si>
  <si>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</si>
  <si>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</si>
  <si>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</si>
  <si>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</si>
  <si>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</si>
  <si>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</si>
  <si>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</si>
  <si>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</si>
  <si>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</si>
  <si>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</si>
  <si>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</si>
  <si>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</si>
  <si>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</si>
  <si>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</si>
  <si>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</si>
  <si>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</si>
  <si>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</si>
  <si>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</si>
  <si>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</si>
  <si>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</si>
  <si>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</si>
  <si>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</si>
  <si>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</si>
  <si>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</si>
  <si>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</si>
  <si>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</si>
  <si>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</si>
  <si>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</si>
  <si>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</si>
  <si>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</si>
  <si>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</si>
  <si>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</si>
  <si>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</si>
  <si>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</si>
  <si>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</si>
  <si>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</si>
  <si>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</si>
  <si>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</si>
  <si>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</si>
  <si>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</si>
  <si>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</si>
  <si>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</si>
  <si>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</si>
  <si>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</si>
  <si>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</si>
  <si>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</si>
  <si>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</si>
  <si>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</si>
  <si>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</si>
  <si>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</si>
  <si>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</si>
  <si>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</si>
  <si>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</si>
  <si>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</si>
  <si>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</si>
  <si>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</si>
  <si>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</si>
  <si>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</si>
  <si>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</si>
  <si>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</si>
  <si>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</si>
  <si>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</si>
  <si>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</si>
  <si>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</si>
  <si>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</si>
  <si>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</si>
  <si>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</si>
  <si>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</si>
  <si>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</si>
  <si>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</si>
  <si>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</si>
  <si>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</si>
  <si>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</si>
  <si>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</si>
  <si>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</si>
  <si>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</si>
  <si>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</si>
  <si>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</si>
  <si>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</si>
  <si>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</si>
  <si>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</si>
  <si>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</si>
  <si>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</si>
  <si>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</si>
  <si>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</si>
  <si>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</si>
  <si>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</si>
  <si>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</si>
  <si>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</si>
  <si>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</si>
  <si>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</si>
  <si>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</si>
  <si>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</si>
  <si>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</si>
  <si>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</si>
  <si>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</si>
  <si>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</si>
  <si>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</si>
  <si>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</si>
  <si>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</si>
  <si>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</si>
  <si>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</si>
  <si>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</si>
  <si>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</si>
  <si>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</si>
  <si>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</si>
  <si>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</si>
  <si>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</si>
  <si>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</si>
  <si>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</si>
  <si>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</si>
  <si>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</si>
  <si>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</si>
  <si>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</si>
  <si>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</si>
  <si>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</si>
  <si>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</si>
  <si>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</si>
  <si>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</si>
  <si>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</si>
  <si>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</si>
  <si>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</si>
  <si>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</si>
  <si>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</si>
  <si>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</si>
  <si>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</si>
  <si>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</si>
  <si>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</si>
  <si>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</si>
  <si>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</si>
  <si>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</si>
  <si>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</si>
  <si>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</si>
  <si>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</si>
  <si>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</si>
  <si>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</si>
  <si>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</si>
  <si>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</si>
  <si>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</si>
  <si>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</si>
  <si>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</si>
  <si>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</si>
  <si>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</si>
  <si>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</si>
  <si>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</si>
  <si>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</si>
  <si>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</si>
  <si>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</si>
  <si>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</si>
  <si>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</si>
  <si>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</si>
  <si>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</si>
  <si>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</si>
  <si>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</si>
  <si>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</si>
  <si>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</si>
  <si>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</si>
  <si>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</si>
  <si>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</si>
  <si>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</si>
  <si>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</si>
  <si>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</si>
  <si>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</si>
  <si>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</si>
  <si>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</si>
  <si>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</si>
  <si>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</si>
  <si>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</si>
  <si>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</si>
  <si>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</si>
  <si>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</si>
  <si>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</si>
  <si>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</si>
  <si>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</si>
  <si>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</si>
  <si>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</si>
  <si>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</si>
  <si>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</si>
  <si>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</si>
  <si>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</si>
  <si>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</si>
  <si>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</si>
  <si>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</si>
  <si>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</si>
  <si>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</si>
  <si>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</si>
  <si>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</si>
  <si>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</si>
  <si>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</si>
  <si>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</si>
  <si>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</si>
  <si>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</si>
  <si>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</si>
  <si>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</si>
  <si>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</si>
  <si>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</si>
  <si>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</si>
  <si>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</si>
  <si>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</si>
  <si>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</si>
  <si>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</si>
  <si>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</si>
  <si>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</si>
  <si>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</si>
  <si>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</si>
  <si>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</si>
  <si>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</si>
  <si>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</si>
  <si>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</si>
  <si>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</si>
  <si>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</si>
  <si>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</si>
  <si>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</si>
  <si>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</si>
  <si>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</si>
  <si>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</si>
  <si>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</si>
  <si>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</si>
  <si>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</si>
  <si>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</si>
  <si>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</si>
  <si>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</si>
  <si>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</si>
  <si>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</si>
  <si>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</si>
  <si>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</si>
  <si>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</si>
  <si>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</si>
  <si>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</si>
  <si>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</si>
  <si>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</si>
  <si>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</si>
  <si>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</si>
  <si>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</si>
  <si>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</si>
  <si>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</si>
  <si>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</si>
  <si>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</si>
  <si>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</si>
  <si>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</si>
  <si>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</si>
  <si>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</si>
  <si>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</si>
  <si>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</si>
  <si>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</si>
  <si>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</si>
  <si>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</si>
  <si>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</si>
  <si>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</si>
  <si>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</si>
  <si>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</si>
  <si>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</si>
  <si>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</si>
  <si>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</si>
  <si>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</si>
  <si>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</si>
  <si>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</si>
  <si>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</si>
  <si>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</si>
  <si>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</si>
  <si>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</si>
  <si>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</si>
  <si>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</si>
  <si>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</si>
  <si>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</si>
  <si>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</si>
  <si>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</si>
  <si>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</si>
  <si>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</si>
  <si>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</si>
  <si>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</si>
  <si>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</si>
  <si>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</si>
  <si>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</si>
  <si>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</si>
  <si>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</si>
  <si>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</si>
  <si>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</si>
  <si>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</si>
  <si>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</si>
  <si>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</si>
  <si>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</si>
  <si>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</si>
  <si>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</si>
  <si>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</si>
  <si>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</si>
  <si>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</si>
  <si>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</si>
  <si>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</si>
  <si>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</si>
  <si>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</si>
  <si>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</si>
  <si>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</si>
  <si>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</si>
  <si>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</si>
  <si>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</si>
  <si>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</si>
  <si>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</si>
  <si>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</si>
  <si>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</si>
  <si>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</si>
  <si>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</si>
  <si>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</si>
  <si>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</si>
  <si>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</si>
  <si>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</si>
  <si>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</si>
  <si>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</si>
  <si>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</si>
  <si>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</si>
  <si>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</si>
  <si>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</si>
  <si>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</si>
  <si>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</si>
  <si>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</si>
  <si>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</si>
  <si>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</si>
  <si>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</si>
  <si>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</si>
  <si>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</si>
  <si>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</si>
  <si>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</si>
  <si>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</si>
  <si>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</si>
  <si>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</si>
  <si>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</si>
  <si>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</si>
  <si>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</si>
  <si>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</si>
  <si>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</si>
  <si>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</si>
  <si>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</si>
  <si>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</si>
  <si>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</si>
  <si>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</si>
  <si>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</si>
  <si>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</si>
  <si>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</si>
  <si>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</si>
  <si>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</si>
  <si>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</si>
  <si>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</si>
  <si>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</si>
  <si>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</si>
  <si>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</si>
  <si>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</si>
  <si>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</si>
  <si>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</si>
  <si>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</si>
  <si>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</si>
  <si>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</si>
  <si>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</si>
  <si>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</si>
  <si>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</si>
  <si>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</si>
  <si>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</si>
  <si>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</si>
  <si>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</si>
  <si>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</si>
  <si>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</si>
  <si>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</si>
  <si>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</si>
  <si>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</si>
  <si>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</si>
  <si>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</si>
  <si>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</si>
  <si>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</si>
  <si>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</si>
  <si>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</si>
  <si>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</si>
  <si>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</si>
  <si>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</si>
  <si>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</si>
  <si>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</si>
  <si>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</si>
  <si>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</si>
  <si>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</si>
  <si>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</si>
  <si>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</si>
  <si>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</si>
  <si>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</si>
  <si>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</si>
  <si>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</si>
  <si>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</si>
  <si>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</si>
  <si>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</si>
  <si>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</si>
  <si>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</si>
  <si>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</si>
  <si>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</si>
  <si>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</si>
  <si>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</si>
  <si>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</si>
  <si>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</si>
  <si>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</si>
  <si>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</si>
  <si>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</si>
  <si>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</si>
  <si>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</si>
  <si>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</si>
  <si>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</si>
  <si>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</si>
  <si>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</si>
  <si>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</si>
  <si>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</si>
  <si>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</si>
  <si>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</si>
  <si>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</si>
  <si>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</si>
  <si>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</si>
  <si>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</si>
  <si>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</si>
  <si>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</si>
  <si>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</si>
  <si>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</si>
  <si>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</si>
  <si>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</si>
  <si>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</si>
  <si>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</si>
  <si>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</si>
  <si>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</si>
  <si>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</si>
  <si>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</si>
  <si>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</si>
  <si>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</si>
  <si>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</si>
  <si>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</si>
  <si>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</si>
  <si>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</si>
  <si>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</si>
  <si>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</si>
  <si>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</si>
  <si>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</si>
  <si>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</si>
  <si>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</si>
  <si>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</si>
  <si>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</si>
  <si>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</si>
  <si>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</si>
  <si>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</si>
  <si>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</si>
  <si>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</si>
  <si>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</si>
  <si>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</si>
  <si>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</si>
  <si>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</si>
  <si>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</si>
  <si>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</si>
  <si>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</si>
  <si>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</si>
  <si>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</si>
  <si>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</si>
  <si>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</si>
  <si>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</si>
  <si>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</si>
  <si>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</si>
  <si>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</si>
  <si>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</si>
  <si>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</si>
  <si>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</si>
  <si>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</si>
  <si>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</si>
  <si>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</si>
  <si>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</si>
  <si>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</si>
  <si>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</si>
  <si>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</si>
  <si>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</si>
  <si>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</si>
  <si>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</si>
  <si>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</si>
  <si>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</si>
  <si>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</si>
  <si>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</si>
  <si>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</si>
  <si>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</si>
  <si>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</si>
  <si>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</si>
  <si>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</si>
  <si>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</si>
  <si>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</si>
  <si>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</si>
  <si>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</si>
  <si>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</si>
  <si>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</si>
  <si>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</si>
  <si>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</si>
  <si>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</si>
  <si>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</si>
  <si>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</si>
  <si>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</si>
  <si>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</si>
  <si>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</si>
  <si>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</si>
  <si>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</si>
  <si>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</si>
  <si>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</si>
  <si>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</si>
  <si>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</si>
  <si>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</si>
  <si>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</si>
  <si>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</si>
  <si>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</si>
  <si>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</si>
  <si>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</si>
  <si>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</si>
  <si>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</si>
  <si>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</si>
  <si>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</si>
  <si>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</si>
  <si>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</si>
  <si>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</si>
  <si>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</si>
  <si>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</si>
  <si>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</si>
  <si>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</si>
  <si>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</si>
  <si>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</si>
  <si>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</si>
  <si>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</si>
  <si>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</si>
  <si>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</si>
  <si>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</si>
  <si>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</si>
  <si>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</si>
  <si>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</si>
  <si>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</si>
  <si>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</si>
  <si>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</si>
  <si>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</si>
  <si>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</si>
  <si>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</si>
  <si>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</si>
  <si>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</si>
  <si>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</si>
  <si>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</si>
  <si>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</si>
  <si>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</si>
  <si>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</si>
  <si>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</si>
  <si>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</si>
  <si>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</si>
  <si>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</si>
  <si>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</si>
  <si>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</si>
  <si>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</si>
  <si>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</si>
  <si>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</si>
  <si>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</si>
  <si>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</si>
  <si>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</si>
  <si>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</si>
  <si>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</si>
  <si>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</si>
  <si>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</si>
  <si>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</si>
  <si>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</si>
  <si>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</si>
  <si>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</si>
  <si>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</si>
  <si>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</si>
  <si>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</si>
  <si>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</si>
  <si>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</si>
  <si>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</si>
  <si>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</si>
  <si>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</si>
  <si>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</si>
  <si>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</si>
  <si>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</si>
  <si>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</si>
  <si>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</si>
  <si>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</si>
  <si>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</si>
  <si>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</si>
  <si>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</si>
  <si>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</si>
  <si>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</si>
  <si>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</si>
  <si>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</si>
  <si>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</si>
  <si>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</si>
  <si>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</si>
  <si>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</si>
  <si>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</si>
  <si>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</si>
  <si>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</si>
  <si>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</si>
  <si>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</si>
  <si>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</si>
  <si>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</si>
  <si>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</si>
  <si>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</si>
  <si>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</si>
  <si>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</si>
  <si>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</si>
  <si>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</si>
  <si>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</si>
  <si>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</si>
  <si>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</si>
  <si>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</si>
  <si>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</si>
  <si>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</si>
  <si>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</si>
  <si>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</si>
  <si>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</si>
  <si>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</si>
  <si>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</si>
  <si>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</si>
  <si>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</si>
  <si>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</si>
  <si>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</si>
  <si>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</si>
  <si>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</si>
  <si>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</si>
  <si>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</si>
  <si>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</si>
  <si>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</si>
  <si>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</si>
  <si>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</si>
  <si>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</si>
  <si>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</si>
  <si>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</si>
  <si>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</si>
  <si>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</si>
  <si>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</si>
  <si>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</si>
  <si>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</si>
  <si>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</si>
  <si>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</si>
  <si>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</si>
  <si>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</si>
  <si>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</si>
  <si>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</si>
  <si>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</si>
  <si>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</si>
  <si>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</si>
  <si>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</si>
  <si>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</si>
  <si>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</si>
  <si>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</si>
  <si>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</si>
  <si>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</si>
  <si>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</si>
  <si>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</si>
  <si>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</si>
  <si>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</si>
  <si>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</si>
  <si>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</si>
  <si>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</si>
  <si>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</si>
  <si>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</si>
  <si>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</si>
  <si>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</si>
  <si>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</si>
  <si>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</si>
  <si>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</si>
  <si>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</si>
  <si>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</si>
  <si>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</si>
  <si>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</si>
  <si>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</si>
  <si>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</si>
  <si>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</si>
  <si>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</si>
  <si>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</si>
  <si>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</si>
  <si>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</si>
  <si>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</si>
  <si>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</si>
  <si>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</si>
  <si>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</si>
  <si>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</si>
  <si>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</si>
  <si>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</si>
  <si>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</si>
  <si>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</si>
  <si>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</si>
  <si>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</si>
  <si>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</si>
  <si>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</si>
  <si>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</si>
  <si>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</si>
  <si>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</si>
  <si>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</si>
  <si>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</si>
  <si>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</si>
  <si>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</si>
  <si>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</si>
  <si>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</si>
  <si>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</si>
  <si>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</si>
  <si>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</si>
  <si>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</si>
  <si>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</si>
  <si>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</si>
  <si>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</si>
  <si>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</si>
  <si>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</si>
  <si>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</si>
  <si>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</si>
  <si>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</si>
  <si>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</si>
  <si>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</si>
  <si>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</si>
  <si>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</si>
  <si>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</si>
  <si>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</si>
  <si>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</si>
  <si>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</si>
  <si>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</si>
  <si>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</si>
  <si>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</si>
  <si>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</si>
  <si>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</si>
  <si>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</si>
  <si>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</si>
  <si>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</si>
  <si>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</si>
  <si>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</si>
  <si>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</si>
  <si>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</si>
  <si>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</si>
  <si>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</si>
  <si>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</si>
  <si>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</si>
  <si>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</si>
  <si>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</si>
  <si>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</si>
  <si>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</si>
  <si>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</si>
  <si>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</si>
  <si>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</si>
  <si>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</si>
  <si>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</si>
  <si>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</si>
  <si>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</si>
  <si>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</si>
  <si>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</si>
  <si>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</si>
  <si>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</si>
  <si>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</si>
  <si>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</si>
  <si>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</si>
  <si>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</si>
  <si>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</si>
  <si>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</si>
  <si>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</si>
  <si>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</si>
  <si>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</si>
  <si>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</si>
  <si>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</si>
  <si>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</si>
  <si>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</si>
  <si>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</si>
  <si>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</si>
  <si>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</si>
  <si>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</si>
  <si>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</si>
  <si>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</si>
  <si>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</si>
  <si>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</si>
  <si>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</si>
  <si>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</si>
  <si>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</si>
  <si>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</si>
  <si>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</si>
  <si>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</si>
  <si>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</si>
  <si>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</si>
  <si>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</si>
  <si>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</si>
  <si>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</si>
  <si>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</si>
  <si>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</si>
  <si>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</si>
  <si>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</si>
  <si>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</si>
  <si>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</si>
  <si>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</si>
  <si>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</si>
  <si>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</si>
  <si>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</si>
  <si>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</si>
  <si>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</si>
  <si>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</si>
  <si>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</si>
  <si>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</si>
  <si>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</si>
  <si>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</si>
  <si>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</si>
  <si>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</si>
  <si>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</si>
  <si>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</si>
  <si>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</si>
  <si>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</si>
  <si>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</si>
  <si>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</si>
  <si>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</si>
  <si>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</si>
  <si>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</si>
  <si>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</si>
  <si>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</si>
  <si>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</si>
  <si>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</si>
  <si>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</si>
  <si>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</si>
  <si>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</si>
  <si>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</si>
  <si>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</si>
  <si>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</si>
  <si>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</si>
  <si>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</si>
  <si>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</si>
  <si>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</si>
  <si>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</si>
  <si>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</si>
  <si>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</si>
  <si>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</si>
  <si>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</si>
  <si>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</si>
  <si>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</si>
  <si>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</si>
  <si>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</si>
  <si>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</si>
  <si>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</si>
  <si>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</si>
  <si>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</si>
  <si>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</si>
  <si>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</si>
  <si>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</si>
  <si>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</si>
  <si>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</si>
  <si>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</si>
  <si>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</si>
  <si>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</si>
  <si>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</si>
  <si>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</si>
  <si>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</si>
  <si>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</si>
  <si>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</si>
  <si>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</si>
  <si>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</si>
  <si>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</si>
  <si>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</si>
  <si>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</si>
  <si>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</si>
  <si>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</si>
  <si>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</si>
  <si>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</si>
  <si>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</si>
  <si>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</si>
  <si>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</si>
  <si>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</si>
  <si>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</si>
  <si>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</si>
  <si>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</si>
  <si>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</si>
  <si>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</si>
  <si>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</si>
  <si>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</si>
  <si>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</si>
  <si>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</si>
  <si>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</si>
  <si>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</si>
  <si>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</si>
  <si>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</si>
  <si>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</si>
  <si>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</si>
  <si>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</si>
  <si>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</si>
  <si>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</si>
  <si>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</si>
  <si>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</si>
  <si>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</si>
  <si>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</si>
  <si>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</si>
  <si>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</si>
  <si>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</si>
  <si>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</si>
  <si>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</si>
  <si>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</si>
  <si>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</si>
  <si>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</si>
  <si>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</si>
  <si>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</si>
  <si>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</si>
  <si>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</si>
  <si>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</si>
  <si>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</si>
  <si>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</si>
  <si>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</si>
  <si>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</si>
  <si>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</si>
  <si>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</si>
  <si>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</si>
  <si>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</si>
  <si>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</si>
  <si>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</si>
  <si>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</si>
  <si>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</si>
  <si>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</si>
  <si>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</si>
  <si>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</si>
  <si>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</si>
  <si>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</si>
  <si>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</si>
  <si>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</si>
  <si>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</si>
  <si>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</si>
  <si>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</si>
  <si>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</si>
  <si>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</si>
  <si>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</si>
  <si>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</si>
  <si>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</si>
  <si>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</si>
  <si>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</si>
  <si>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</si>
  <si>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</si>
  <si>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</si>
  <si>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</si>
  <si>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</si>
  <si>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</si>
  <si>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</si>
  <si>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</si>
  <si>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</si>
  <si>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</si>
  <si>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</si>
  <si>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</si>
  <si>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</si>
  <si>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</si>
  <si>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</si>
  <si>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</si>
  <si>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</si>
  <si>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</si>
  <si>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</si>
  <si>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</si>
  <si>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</si>
  <si>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</si>
  <si>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</si>
  <si>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</si>
  <si>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</si>
  <si>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</si>
  <si>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</si>
  <si>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</si>
  <si>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</si>
  <si>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</si>
  <si>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</si>
  <si>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</si>
  <si>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</si>
  <si>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</si>
  <si>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</si>
  <si>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</si>
  <si>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</si>
  <si>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</si>
  <si>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</si>
  <si>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</si>
  <si>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</si>
  <si>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</si>
  <si>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</si>
  <si>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</si>
  <si>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</si>
  <si>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</si>
  <si>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</si>
  <si>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</si>
  <si>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</si>
  <si>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</si>
  <si>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</si>
  <si>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</si>
  <si>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</si>
  <si>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</si>
  <si>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</si>
  <si>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</si>
  <si>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</si>
  <si>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</si>
  <si>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</si>
  <si>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</si>
  <si>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</si>
  <si>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</si>
  <si>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</si>
  <si>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</si>
  <si>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</si>
  <si>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</si>
  <si>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</si>
  <si>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</si>
  <si>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</si>
  <si>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</si>
  <si>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</si>
  <si>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</si>
  <si>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</si>
  <si>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</si>
  <si>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</si>
  <si>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</si>
  <si>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</si>
  <si>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</si>
  <si>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</si>
  <si>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</si>
  <si>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</si>
  <si>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</si>
  <si>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</si>
  <si>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</si>
  <si>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</si>
  <si>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</si>
  <si>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</si>
  <si>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</si>
  <si>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</si>
  <si>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</si>
  <si>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</si>
  <si>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</si>
  <si>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</si>
  <si>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</si>
  <si>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</si>
  <si>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</si>
  <si>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</si>
  <si>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</si>
  <si>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</si>
  <si>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</si>
  <si>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</si>
  <si>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</si>
  <si>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</si>
  <si>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</si>
  <si>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</si>
  <si>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</si>
  <si>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</si>
  <si>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</si>
  <si>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</si>
  <si>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</si>
  <si>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</si>
  <si>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</si>
  <si>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</si>
  <si>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</si>
  <si>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</si>
  <si>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</si>
  <si>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</si>
  <si>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</si>
  <si>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</si>
  <si>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</si>
  <si>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</si>
  <si>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</si>
  <si>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</si>
  <si>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</si>
  <si>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</si>
  <si>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</si>
  <si>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</si>
  <si>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</si>
  <si>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</si>
  <si>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</si>
  <si>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</si>
  <si>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</si>
  <si>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</si>
  <si>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</si>
  <si>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</si>
  <si>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</si>
  <si>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</si>
  <si>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</si>
  <si>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</si>
  <si>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</si>
  <si>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</si>
  <si>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</si>
  <si>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</si>
  <si>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</si>
  <si>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</si>
  <si>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</si>
  <si>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</si>
  <si>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</si>
  <si>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</si>
  <si>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</si>
  <si>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</si>
  <si>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</si>
  <si>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</si>
  <si>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</si>
  <si>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</si>
  <si>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</si>
  <si>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</si>
  <si>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</si>
  <si>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</si>
  <si>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</si>
  <si>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</si>
  <si>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</si>
  <si>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</si>
  <si>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</si>
  <si>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</si>
  <si>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</si>
  <si>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</si>
  <si>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</si>
  <si>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</si>
  <si>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</si>
  <si>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</si>
  <si>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</si>
  <si>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</si>
  <si>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</si>
  <si>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</si>
  <si>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</si>
  <si>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</si>
  <si>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</si>
  <si>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</si>
  <si>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</si>
  <si>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</si>
  <si>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</si>
  <si>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</si>
  <si>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</si>
  <si>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</si>
  <si>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</si>
  <si>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</si>
  <si>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</si>
  <si>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</si>
  <si>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</si>
  <si>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</si>
  <si>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</si>
  <si>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</si>
  <si>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</si>
  <si>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</si>
  <si>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</si>
  <si>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</si>
  <si>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</si>
  <si>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</si>
  <si>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</si>
  <si>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</si>
  <si>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</si>
  <si>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</si>
  <si>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</si>
  <si>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</si>
  <si>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</si>
  <si>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</si>
  <si>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</si>
  <si>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</si>
  <si>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</si>
  <si>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</si>
  <si>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</si>
  <si>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</si>
  <si>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</si>
  <si>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</si>
  <si>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</si>
  <si>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</si>
  <si>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</si>
  <si>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</si>
  <si>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</si>
  <si>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</si>
  <si>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</si>
  <si>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</si>
  <si>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</si>
  <si>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</si>
  <si>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</si>
  <si>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</si>
  <si>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</si>
  <si>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</si>
  <si>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</si>
  <si>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</si>
  <si>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</si>
  <si>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</si>
  <si>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</si>
  <si>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</si>
  <si>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</si>
  <si>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</si>
  <si>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</si>
  <si>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</si>
  <si>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</si>
  <si>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</si>
  <si>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</si>
  <si>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</si>
  <si>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</si>
  <si>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</si>
  <si>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</si>
  <si>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</si>
  <si>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</si>
  <si>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</si>
  <si>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</si>
  <si>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</si>
  <si>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</si>
  <si>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</si>
  <si>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</si>
  <si>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</si>
  <si>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</si>
  <si>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</si>
  <si>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</si>
  <si>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</si>
  <si>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</si>
  <si>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</si>
  <si>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</si>
  <si>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</si>
  <si>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</si>
  <si>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</si>
  <si>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</si>
  <si>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</si>
  <si>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</si>
  <si>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</si>
  <si>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</si>
  <si>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</si>
  <si>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</si>
  <si>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</si>
  <si>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</si>
  <si>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</si>
  <si>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</si>
  <si>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</si>
  <si>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</si>
  <si>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</si>
  <si>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</si>
  <si>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</si>
  <si>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</si>
  <si>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</si>
  <si>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</si>
  <si>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</si>
  <si>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</si>
  <si>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</si>
  <si>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</si>
  <si>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</si>
  <si>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</si>
  <si>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</si>
  <si>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</si>
  <si>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</si>
  <si>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</si>
  <si>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</si>
  <si>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</si>
  <si>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</si>
  <si>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</si>
  <si>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</si>
  <si>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</si>
  <si>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</si>
  <si>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</si>
  <si>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</si>
  <si>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</si>
  <si>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</si>
  <si>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</si>
  <si>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</si>
  <si>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</si>
  <si>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</si>
  <si>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</si>
  <si>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</si>
  <si>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</si>
  <si>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</si>
  <si>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</si>
  <si>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</si>
  <si>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</si>
  <si>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</si>
  <si>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</si>
  <si>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</si>
  <si>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</si>
  <si>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</si>
  <si>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</si>
  <si>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</si>
  <si>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</si>
  <si>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</si>
  <si>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</si>
  <si>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</si>
  <si>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</si>
  <si>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</si>
  <si>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</si>
  <si>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</si>
  <si>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</si>
  <si>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</si>
  <si>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</si>
  <si>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</si>
  <si>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</si>
  <si>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</si>
  <si>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</si>
  <si>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</si>
  <si>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</si>
  <si>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</si>
  <si>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</si>
  <si>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</si>
  <si>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</si>
  <si>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</si>
  <si>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</si>
  <si>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</si>
  <si>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</si>
  <si>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</si>
  <si>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</si>
  <si>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</si>
  <si>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</si>
  <si>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</si>
  <si>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</si>
  <si>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</si>
  <si>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</si>
  <si>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</si>
  <si>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</si>
  <si>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</si>
  <si>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</si>
  <si>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</si>
  <si>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</si>
  <si>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</si>
  <si>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</si>
  <si>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</si>
  <si>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</si>
  <si>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</si>
  <si>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</si>
  <si>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</si>
  <si>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</si>
  <si>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</si>
  <si>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</si>
  <si>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</si>
  <si>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</si>
  <si>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</si>
  <si>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</si>
  <si>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</si>
  <si>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</si>
  <si>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</si>
  <si>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</si>
  <si>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</si>
  <si>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</si>
  <si>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</si>
  <si>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</si>
  <si>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</si>
  <si>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</si>
  <si>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</si>
  <si>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</si>
  <si>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</si>
  <si>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</si>
  <si>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</si>
  <si>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</si>
  <si>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</si>
  <si>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</si>
  <si>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</si>
  <si>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</si>
  <si>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</si>
  <si>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</si>
  <si>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</si>
  <si>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</si>
  <si>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</si>
  <si>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</si>
  <si>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</si>
  <si>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</si>
  <si>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</si>
  <si>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</si>
  <si>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</si>
  <si>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</si>
  <si>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</si>
  <si>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</si>
  <si>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</si>
  <si>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</si>
  <si>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</si>
  <si>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</si>
  <si>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</si>
  <si>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</si>
  <si>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</si>
  <si>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</si>
  <si>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</si>
  <si>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</si>
  <si>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</si>
  <si>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</si>
  <si>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</si>
  <si>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</si>
  <si>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</si>
  <si>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</si>
  <si>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</si>
  <si>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</si>
  <si>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</si>
  <si>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</si>
  <si>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</si>
  <si>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</si>
  <si>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</si>
  <si>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</si>
  <si>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</si>
  <si>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</si>
  <si>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</si>
  <si>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</si>
  <si>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</si>
  <si>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</si>
  <si>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</si>
  <si>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</si>
  <si>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</si>
  <si>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</si>
  <si>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</si>
  <si>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</si>
  <si>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</si>
  <si>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</si>
  <si>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</si>
  <si>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</si>
  <si>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</si>
  <si>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</si>
  <si>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</si>
  <si>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</si>
  <si>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</si>
  <si>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</si>
  <si>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</si>
  <si>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</si>
  <si>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</si>
  <si>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</si>
  <si>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</si>
  <si>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</si>
  <si>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</si>
  <si>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</si>
  <si>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</si>
  <si>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</si>
  <si>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</si>
  <si>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</si>
  <si>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</si>
  <si>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</si>
  <si>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</si>
  <si>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</si>
  <si>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</si>
  <si>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</si>
  <si>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</si>
  <si>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</si>
  <si>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</si>
  <si>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</si>
  <si>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</si>
  <si>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</si>
  <si>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</si>
  <si>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</si>
  <si>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</si>
  <si>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</si>
  <si>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</si>
  <si>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</si>
  <si>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</si>
  <si>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</si>
  <si>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</si>
  <si>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</si>
  <si>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</si>
  <si>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</si>
  <si>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</si>
  <si>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</si>
  <si>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</si>
  <si>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</si>
  <si>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</si>
  <si>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</si>
  <si>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</si>
  <si>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</si>
  <si>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</si>
  <si>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</si>
  <si>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</si>
  <si>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</si>
  <si>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</si>
  <si>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</si>
  <si>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</si>
  <si>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</si>
  <si>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</si>
  <si>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</si>
  <si>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</si>
  <si>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</si>
  <si>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</si>
  <si>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</si>
  <si>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</si>
  <si>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</si>
  <si>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</si>
  <si>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</si>
  <si>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</si>
  <si>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</si>
  <si>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</si>
  <si>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</si>
  <si>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</si>
  <si>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</si>
  <si>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</si>
  <si>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</si>
  <si>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</si>
  <si>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</si>
  <si>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</si>
  <si>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</si>
  <si>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</si>
  <si>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</si>
  <si>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</si>
  <si>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</si>
  <si>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</si>
  <si>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</si>
  <si>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</si>
  <si>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</si>
  <si>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</si>
  <si>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</si>
  <si>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</si>
  <si>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</si>
  <si>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</si>
  <si>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</si>
  <si>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</si>
  <si>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</si>
  <si>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</si>
  <si>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</si>
  <si>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</si>
  <si>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</si>
  <si>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</si>
  <si>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</si>
  <si>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</si>
  <si>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</si>
  <si>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</si>
  <si>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</si>
  <si>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</si>
  <si>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</si>
  <si>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</si>
  <si>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</si>
  <si>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</si>
  <si>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</si>
  <si>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</si>
  <si>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</si>
  <si>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</si>
  <si>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</si>
  <si>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</si>
  <si>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</si>
  <si>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</si>
  <si>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</si>
  <si>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国盛正评</t>
    <phoneticPr fontId="135" type="noConversion"/>
  </si>
  <si>
    <t>单价</t>
    <phoneticPr fontId="135" type="noConversion"/>
  </si>
  <si>
    <t>总价</t>
    <phoneticPr fontId="135" type="noConversion"/>
  </si>
  <si>
    <t>建筑面积</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</si>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</sst>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61" fillId="5" borderId="0" xfId="12" applyFont="1" applyFill="1" applyAlignment="1" applyProtection="1">
      <alignment horizontal="left" vertical="center" wrapText="1"/>
      <protection locked="0"/>
    </xf>
    <xf numFmtId="0" fontId="160" fillId="5" borderId="0" xfId="12" applyFill="1" applyAlignment="1" applyProtection="1">
      <alignment horizontal="left"/>
      <protection locked="0"/>
    </xf>
    <xf numFmtId="0" fontId="1" fillId="5"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2025年11月26日</v>
      </c>
    </row>
    <row r="13" spans="1:2">
      <c r="A13" s="1119" t="s">
        <v>529</v>
      </c>
      <c r="B13" s="1120"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45987</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1.06</v>
      </c>
      <c r="D5" s="2768">
        <f>IF(ISERROR(ROUND(POWER(1+E5,A5-C5)*(POWER(1+E5,C5)-1)/(POWER(1+E5,A5)-1),3)),0,ROUND(POWER(1+E5,A5-C5)*(POWER(1+E5,C5)-1)/(POWER(1+E5,A5)-1),4))</f>
        <v>5.1400000000000001E-2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11.07</v>
      </c>
      <c r="D6" s="2768">
        <f>IF(ISERROR(ROUND(POWER(1+E6,A6-C6)*(POWER(1+E6,C6)-1)/(POWER(1+E6,A6)-1),3)),0,ROUND(POWER(1+E6,A6-C6)*(POWER(1+E6,C6)-1)/(POWER(1+E6,A6)-1),4))</f>
        <v>0.40989999999999999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31.08</v>
      </c>
      <c r="D7" s="2768">
        <f>IF(ISERROR(ROUND(POWER(1+E7,A7-C7)*(POWER(1+E7,C7)-1)/(POWER(1+E7,A7)-1),3)),0,ROUND(POWER(1+E7,A7-C7)*(POWER(1+E7,C7)-1)/(POWER(1+E7,A7)-1),4))</f>
        <v>0.75280000000000002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 zoomScaleNormal="100" zoomScaleSheetLayoutView="100" workbookViewId="0">
      <selection activeCell="E8" sqref="E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ht="13">
      <c r="A3" s="294" t="s">
        <v>2170</v>
      </c>
      <c r="B3" s="2185"/>
      <c r="C3" s="2186" t="s">
        <v>2171</v>
      </c>
      <c r="D3" s="2185">
        <v>45987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2"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3"/>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c r="I13" s="803"/>
      <c r="J13" s="2803"/>
      <c r="K13" s="2399"/>
      <c r="L13" s="2399"/>
      <c r="M13" s="2245"/>
      <c r="N13" s="1670"/>
      <c r="O13" s="2245"/>
      <c r="P13" s="2245"/>
      <c r="Q13" s="2245"/>
      <c r="AD13" s="1618"/>
    </row>
    <row r="14" spans="1:30" ht="13">
      <c r="A14" s="1018"/>
      <c r="B14" s="2218" t="s">
        <v>2191</v>
      </c>
      <c r="C14" s="2219"/>
      <c r="D14" s="2219"/>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ht="13">
      <c r="A17" s="305" t="s">
        <v>2195</v>
      </c>
      <c r="B17" s="294" t="s">
        <v>2196</v>
      </c>
      <c r="C17" s="8">
        <f>'数据-汇总表'!E3</f>
        <v>0</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0" t="s">
        <v>1131</v>
      </c>
      <c r="B2" s="3250"/>
      <c r="C2" s="3250"/>
      <c r="D2" s="748" t="s">
        <v>1107</v>
      </c>
      <c r="E2" s="1523" t="s">
        <v>1108</v>
      </c>
      <c r="F2" s="2439"/>
      <c r="G2" s="2432"/>
      <c r="H2" s="2433"/>
      <c r="I2" s="2146" t="s">
        <v>1132</v>
      </c>
      <c r="J2" s="2439"/>
      <c r="K2" s="2439"/>
      <c r="L2" s="2439"/>
      <c r="M2" s="2439"/>
      <c r="N2" s="2440"/>
      <c r="O2" s="2439"/>
      <c r="P2" s="2439"/>
    </row>
    <row r="3" spans="1:16" ht="14.5" thickBot="1">
      <c r="A3" s="3251" t="s">
        <v>1105</v>
      </c>
      <c r="B3" s="3251"/>
      <c r="C3" s="3251"/>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5" t="s">
        <v>1111</v>
      </c>
      <c r="C6" s="3255"/>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44" t="s">
        <v>1135</v>
      </c>
      <c r="L16" s="3245"/>
      <c r="M16" s="3245"/>
      <c r="N16" s="3245"/>
      <c r="O16" s="3245"/>
      <c r="P16" s="3246"/>
    </row>
    <row r="17" spans="1:19">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45987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0" sqref="G10"/>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210.32</v>
      </c>
      <c r="C1" s="2462"/>
      <c r="D1" s="2462"/>
      <c r="E1" s="2462"/>
      <c r="F1" s="2462" t="s">
        <v>3422</v>
      </c>
      <c r="G1" s="2463">
        <v>210.32</v>
      </c>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45987</v>
      </c>
      <c r="C3" s="2462"/>
      <c r="D3" s="2462"/>
      <c r="E3" s="3507" t="s">
        <v>3419</v>
      </c>
      <c r="F3" s="3508"/>
      <c r="G3" s="3509" t="s">
        <v>3423</v>
      </c>
      <c r="H3" s="3508"/>
      <c r="I3" s="2463"/>
      <c r="J3" s="2463"/>
      <c r="K3" s="2463"/>
    </row>
    <row r="4" spans="1:11" ht="33">
      <c r="A4" s="2300" t="s">
        <v>661</v>
      </c>
      <c r="B4" s="2300" t="s">
        <v>660</v>
      </c>
      <c r="C4" s="2300" t="s">
        <v>659</v>
      </c>
      <c r="D4" s="2300" t="s">
        <v>658</v>
      </c>
      <c r="E4" s="3507" t="s">
        <v>3420</v>
      </c>
      <c r="F4" s="3508">
        <v>25005</v>
      </c>
      <c r="G4" s="3508">
        <v>22800</v>
      </c>
      <c r="H4" s="3508">
        <f>G4/F4</f>
        <v>0.91181763647270542</v>
      </c>
      <c r="I4" s="2463"/>
      <c r="J4" s="2463"/>
      <c r="K4" s="2463"/>
    </row>
    <row r="5" spans="1:11" ht="16.5">
      <c r="A5" s="2300" t="s">
        <v>657</v>
      </c>
      <c r="B5" s="2300">
        <f>SUM(D14:D23)</f>
        <v>479.53</v>
      </c>
      <c r="C5" s="2300">
        <f ca="1">IF(B5=D14,结果表!H102,ROUND(B5*10000/$B$1,0))</f>
        <v>0</v>
      </c>
      <c r="D5" s="2300" t="e">
        <f>ROUND(B5*10000/$B$2,0)</f>
        <v>#DIV/0!</v>
      </c>
      <c r="E5" s="3507" t="s">
        <v>3421</v>
      </c>
      <c r="F5" s="3508">
        <v>525.91</v>
      </c>
      <c r="G5" s="3508">
        <f>ROUND(G4*B14/10000,2)</f>
        <v>479.53</v>
      </c>
      <c r="H5" s="3508">
        <f>G5/F5</f>
        <v>0.91181000551425151</v>
      </c>
      <c r="I5" s="2463"/>
      <c r="J5" s="2463"/>
      <c r="K5" s="2463"/>
    </row>
    <row r="6" spans="1:11" ht="16.5">
      <c r="A6" s="2300" t="s">
        <v>656</v>
      </c>
      <c r="B6" s="2300">
        <f>SUM(G14:G23)</f>
        <v>479.53</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G1</f>
        <v>210.32</v>
      </c>
      <c r="C14" s="2306"/>
      <c r="D14" s="2306">
        <f>G5</f>
        <v>479.53</v>
      </c>
      <c r="E14" s="2306">
        <f>G4</f>
        <v>22800</v>
      </c>
      <c r="F14" s="2306" t="e">
        <f>ROUND(D14*10000/C14,0)</f>
        <v>#DIV/0!</v>
      </c>
      <c r="G14" s="2306">
        <f>D14</f>
        <v>479.53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房地产</v>
      </c>
      <c r="B2" s="3293"/>
      <c r="C2" s="3293"/>
      <c r="D2" s="3293"/>
      <c r="E2" s="3293"/>
      <c r="F2" s="3293"/>
      <c r="G2" s="3293"/>
      <c r="H2" s="3293"/>
      <c r="I2" s="3294"/>
    </row>
    <row r="3" spans="1:12" ht="13">
      <c r="A3" s="3296" t="s">
        <v>1264</v>
      </c>
      <c r="B3" s="3297"/>
      <c r="C3" s="3297"/>
      <c r="D3" s="3297"/>
      <c r="E3" s="3297"/>
      <c r="F3" s="3297"/>
      <c r="G3" s="3297"/>
      <c r="H3" s="3297"/>
      <c r="I3" s="3297"/>
    </row>
    <row r="4" spans="1:12" ht="14">
      <c r="A4" s="1624" t="s">
        <v>1265</v>
      </c>
      <c r="B4" s="1625" t="s">
        <v>1266</v>
      </c>
      <c r="C4" s="1626"/>
      <c r="D4" s="1626"/>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72" t="s">
        <v>1268</v>
      </c>
      <c r="B5" s="3259">
        <v>25</v>
      </c>
      <c r="C5" s="3275"/>
      <c r="D5" s="3295"/>
      <c r="E5" s="123" t="s">
        <v>1269</v>
      </c>
      <c r="F5" s="1627"/>
      <c r="G5" s="1627"/>
      <c r="H5" s="1627"/>
      <c r="I5" s="1281"/>
    </row>
    <row r="6" spans="1:12" ht="13">
      <c r="A6" s="3272"/>
      <c r="B6" s="3259"/>
      <c r="C6" s="3276"/>
      <c r="D6" s="3295"/>
      <c r="E6" s="123" t="s">
        <v>1270</v>
      </c>
      <c r="F6" s="1627"/>
      <c r="G6" s="1627"/>
      <c r="H6" s="1627"/>
      <c r="I6" s="1281"/>
    </row>
    <row r="7" spans="1:12" ht="13">
      <c r="A7" s="3272"/>
      <c r="B7" s="3259"/>
      <c r="C7" s="3277"/>
      <c r="D7" s="3295"/>
      <c r="E7" s="123" t="s">
        <v>1271</v>
      </c>
      <c r="F7" s="1627"/>
      <c r="G7" s="1627"/>
      <c r="H7" s="1627"/>
      <c r="I7" s="1281"/>
    </row>
    <row r="8" spans="1:12" ht="13">
      <c r="A8" s="3272" t="s">
        <v>1272</v>
      </c>
      <c r="B8" s="3259">
        <v>15</v>
      </c>
      <c r="C8" s="3275"/>
      <c r="D8" s="3295"/>
      <c r="E8" s="123" t="s">
        <v>1273</v>
      </c>
      <c r="F8" s="1627"/>
      <c r="G8" s="1627"/>
      <c r="H8" s="1627"/>
      <c r="I8" s="1281"/>
    </row>
    <row r="9" spans="1:12" ht="13">
      <c r="A9" s="3272"/>
      <c r="B9" s="3259"/>
      <c r="C9" s="3277"/>
      <c r="D9" s="3295"/>
      <c r="E9" s="123" t="s">
        <v>1274</v>
      </c>
      <c r="F9" s="1627"/>
      <c r="G9" s="1627"/>
      <c r="H9" s="1627"/>
      <c r="I9" s="1281"/>
    </row>
    <row r="10" spans="1:12" ht="13">
      <c r="A10" s="3272" t="s">
        <v>1275</v>
      </c>
      <c r="B10" s="3259">
        <v>15</v>
      </c>
      <c r="C10" s="3275"/>
      <c r="D10" s="3295"/>
      <c r="E10" s="123" t="s">
        <v>1276</v>
      </c>
      <c r="F10" s="1627"/>
      <c r="G10" s="1627"/>
      <c r="H10" s="1627"/>
      <c r="I10" s="1281"/>
    </row>
    <row r="11" spans="1:12" ht="13">
      <c r="A11" s="3272"/>
      <c r="B11" s="3259"/>
      <c r="C11" s="3277"/>
      <c r="D11" s="3295"/>
      <c r="E11" s="123" t="s">
        <v>1277</v>
      </c>
      <c r="F11" s="1627"/>
      <c r="G11" s="1627"/>
      <c r="H11" s="1627"/>
      <c r="I11" s="1281"/>
    </row>
    <row r="12" spans="1:12" ht="13">
      <c r="A12" s="3272" t="s">
        <v>1278</v>
      </c>
      <c r="B12" s="3259">
        <v>15</v>
      </c>
      <c r="C12" s="3275"/>
      <c r="D12" s="3295"/>
      <c r="E12" s="123" t="s">
        <v>1279</v>
      </c>
      <c r="F12" s="1627"/>
      <c r="G12" s="1627"/>
      <c r="H12" s="1627"/>
      <c r="I12" s="1281"/>
    </row>
    <row r="13" spans="1:12" ht="13">
      <c r="A13" s="3272"/>
      <c r="B13" s="3259"/>
      <c r="C13" s="3277"/>
      <c r="D13" s="3295"/>
      <c r="E13" s="123" t="s">
        <v>1280</v>
      </c>
      <c r="F13" s="1627"/>
      <c r="G13" s="1627"/>
      <c r="H13" s="1627"/>
      <c r="I13" s="1281"/>
    </row>
    <row r="14" spans="1:12" ht="13">
      <c r="A14" s="3272" t="s">
        <v>1281</v>
      </c>
      <c r="B14" s="3259">
        <v>30</v>
      </c>
      <c r="C14" s="3275"/>
      <c r="D14" s="3295"/>
      <c r="E14" s="123" t="s">
        <v>1282</v>
      </c>
      <c r="F14" s="1627"/>
      <c r="G14" s="1627"/>
      <c r="H14" s="1627"/>
      <c r="I14" s="1281"/>
    </row>
    <row r="15" spans="1:12" ht="13">
      <c r="A15" s="3272"/>
      <c r="B15" s="3259"/>
      <c r="C15" s="3276"/>
      <c r="D15" s="3295"/>
      <c r="E15" s="123" t="s">
        <v>1283</v>
      </c>
      <c r="F15" s="1627"/>
      <c r="G15" s="1627"/>
      <c r="H15" s="1627"/>
      <c r="I15" s="1281"/>
    </row>
    <row r="16" spans="1:12" ht="13">
      <c r="A16" s="3272"/>
      <c r="B16" s="3259"/>
      <c r="C16" s="3277"/>
      <c r="D16" s="3295"/>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2" t="s">
        <v>2131</v>
      </c>
      <c r="F18" s="3283"/>
      <c r="G18" s="3283"/>
      <c r="H18" s="3283"/>
      <c r="I18" s="3283"/>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66" t="s">
        <v>1299</v>
      </c>
      <c r="B24" s="1631" t="s">
        <v>1291</v>
      </c>
      <c r="C24" s="128">
        <f>IF(B30=0,0,D30)</f>
        <v>0</v>
      </c>
      <c r="D24" s="1637"/>
      <c r="E24" s="121"/>
      <c r="F24" s="121"/>
      <c r="G24" s="121"/>
      <c r="H24" s="121"/>
      <c r="I24" s="121"/>
    </row>
    <row r="25" spans="1:36" ht="14">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86" t="s">
        <v>1312</v>
      </c>
      <c r="B36" s="1652" t="s">
        <v>1313</v>
      </c>
      <c r="C36" s="137"/>
      <c r="D36" s="1653"/>
      <c r="E36" s="1567"/>
      <c r="F36" s="1654"/>
      <c r="G36" s="121"/>
      <c r="H36" s="121"/>
      <c r="I36" s="121"/>
    </row>
    <row r="37" spans="1:15" ht="14.5" thickBot="1">
      <c r="A37" s="3287"/>
      <c r="B37" s="1555" t="s">
        <v>1314</v>
      </c>
      <c r="C37" s="139"/>
      <c r="D37" s="1071"/>
      <c r="E37" s="1071"/>
      <c r="F37" s="1654"/>
      <c r="G37" s="121"/>
      <c r="H37" s="121"/>
      <c r="I37" s="121"/>
    </row>
    <row r="38" spans="1:15" ht="14.5" thickBot="1">
      <c r="A38" s="328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45987</v>
      </c>
      <c r="N47" s="3343"/>
      <c r="O47" s="3343"/>
    </row>
    <row r="48" spans="1:15" ht="26">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t="str">
        <f ca="1">IF(项目基本情况!E8="房地产抵押价值",H107,H109)</f>
        <v>——</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0</v>
      </c>
      <c r="G52" s="2341"/>
      <c r="H52" s="2331"/>
      <c r="I52" s="1669"/>
      <c r="J52" s="2310">
        <v>1</v>
      </c>
      <c r="K52" s="3323" t="s">
        <v>1355</v>
      </c>
      <c r="L52" s="3323"/>
      <c r="M52" s="2312" t="b">
        <f>D48</f>
        <v>0</v>
      </c>
      <c r="N52" s="2310" t="str">
        <f>E48</f>
        <v>销售额×税（费）率</v>
      </c>
      <c r="O52" s="2313">
        <f>F48</f>
        <v>0</v>
      </c>
    </row>
    <row r="53" spans="1:35" ht="12" customHeight="1">
      <c r="A53" s="2153" t="s">
        <v>1356</v>
      </c>
      <c r="B53" s="3284" t="s">
        <v>2291</v>
      </c>
      <c r="C53" s="3285"/>
      <c r="D53" s="1024" t="e">
        <f ca="1">ROUND(D45*'数据-取费表'!B41/(1+'数据-取费表'!C42),0)</f>
        <v>#REF!</v>
      </c>
      <c r="E53" s="1256" t="s">
        <v>1354</v>
      </c>
      <c r="F53" s="2340">
        <f>'数据-取费表'!B41</f>
        <v>0</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2292</v>
      </c>
      <c r="C54" s="3285"/>
      <c r="D54" s="1024" t="e">
        <f ca="1">C68</f>
        <v>#REF!</v>
      </c>
      <c r="E54" s="319" t="s">
        <v>1359</v>
      </c>
      <c r="F54" s="2340">
        <f>'数据-取费表'!B41</f>
        <v>0</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0</v>
      </c>
      <c r="J55" s="2310">
        <f>IF(H59="非个人房产","",4)</f>
        <v>4</v>
      </c>
      <c r="K55" s="3323" t="str">
        <f>IF(H59="非个人房产","——","个人所得税")</f>
        <v>个人所得税</v>
      </c>
      <c r="L55" s="3323"/>
      <c r="M55" s="2315" t="e">
        <f ca="1">D59</f>
        <v>#REF!</v>
      </c>
      <c r="N55" s="1883" t="str">
        <f>E59</f>
        <v>差额计税</v>
      </c>
      <c r="O55" s="2316">
        <f>F59</f>
        <v>0.01</v>
      </c>
    </row>
    <row r="56" spans="1:35" ht="26">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3">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6">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6.5" thickBot="1">
      <c r="A59" s="3326" t="s">
        <v>1371</v>
      </c>
      <c r="B59" s="3327"/>
      <c r="C59" s="332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3">
      <c r="A62" s="3289" t="s">
        <v>1375</v>
      </c>
      <c r="B62" s="3290"/>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#VALUE!</v>
      </c>
      <c r="N69" s="2332" t="e">
        <f ca="1">M69/M49</f>
        <v>#VALUE!</v>
      </c>
      <c r="Z69" s="1623"/>
      <c r="AI69" s="1561"/>
    </row>
    <row r="70" spans="1:35" s="642" customFormat="1" ht="14.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f>C4</f>
        <v>0</v>
      </c>
      <c r="D101" s="2372">
        <f>D4</f>
        <v>0</v>
      </c>
      <c r="E101" s="3345" t="s">
        <v>1431</v>
      </c>
      <c r="F101" s="3302"/>
      <c r="G101" s="1687" t="s">
        <v>1432</v>
      </c>
      <c r="H101" s="2381" t="e">
        <f ca="1">H118</f>
        <v>#REF!</v>
      </c>
      <c r="I101" s="121"/>
    </row>
    <row r="102" spans="1:35" ht="18.75" customHeight="1">
      <c r="A102" s="3304" t="s">
        <v>1433</v>
      </c>
      <c r="B102" s="2370" t="s">
        <v>1432</v>
      </c>
      <c r="C102" s="2371" t="e">
        <f ca="1">IF(D32="楼面单价",ROUND(C19,0),C19)</f>
        <v>#REF!</v>
      </c>
      <c r="D102" s="2372" t="e">
        <f ca="1">IF(D32="楼面单价",ROUND(D19,0),D19)</f>
        <v>#REF!</v>
      </c>
      <c r="E102" s="3345"/>
      <c r="F102" s="3302"/>
      <c r="G102" s="1687" t="s">
        <v>1434</v>
      </c>
      <c r="H102" s="2341" t="e">
        <f ca="1">I118</f>
        <v>#REF!</v>
      </c>
      <c r="I102" s="121"/>
    </row>
    <row r="103" spans="1:35" ht="42.75" customHeight="1">
      <c r="A103" s="3304"/>
      <c r="B103" s="2370" t="s">
        <v>1434</v>
      </c>
      <c r="C103" s="2373" t="e">
        <f ca="1">C20</f>
        <v>#REF!</v>
      </c>
      <c r="D103" s="2374" t="e">
        <f ca="1">D20</f>
        <v>#REF!</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2" t="s">
        <v>1544</v>
      </c>
    </row>
    <row r="43" spans="1:7" ht="13.5" customHeight="1">
      <c r="A43" s="734" t="s">
        <v>347</v>
      </c>
      <c r="B43" s="207" t="s">
        <v>1545</v>
      </c>
      <c r="C43" s="230" t="e">
        <f ca="1">ROUND(IF('数据-取费表'!B22&lt;=1,C39*F22*'数据-取费表'!B21/2,C39*(POWER((1+F22),'数据-取费表'!B21/2)-1)),0)</f>
        <v>#VALUE!</v>
      </c>
      <c r="D43" s="230"/>
      <c r="E43" s="230"/>
      <c r="F43" s="231"/>
      <c r="G43" s="3353"/>
    </row>
    <row r="44" spans="1:7" ht="13.5" customHeight="1">
      <c r="A44" s="734" t="s">
        <v>348</v>
      </c>
      <c r="B44" s="207" t="s">
        <v>1546</v>
      </c>
      <c r="C44" s="230" t="e">
        <f ca="1">ROUND(IF('数据-取费表'!B22&lt;=1,C40*F22*'数据-取费表'!B21/2,C40*(POWER((1+F22),'数据-取费表'!B21/2)-1)),4)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0" t="str">
        <f>项目基本情况!B1</f>
        <v>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2" t="s">
        <v>1591</v>
      </c>
    </row>
    <row r="43" spans="1:7" ht="13.5" customHeight="1">
      <c r="A43" s="734" t="s">
        <v>347</v>
      </c>
      <c r="B43" s="207" t="s">
        <v>1545</v>
      </c>
      <c r="C43" s="230" t="e">
        <f ca="1">ROUND(IF('数据-取费表'!B22&lt;=1,C39*F22*'数据-取费表'!B20/2,C39*(POWER((1+F22),'数据-取费表'!B20/2)-1)),0)</f>
        <v>#VALUE!</v>
      </c>
      <c r="D43" s="230"/>
      <c r="E43" s="230"/>
      <c r="F43" s="231"/>
      <c r="G43" s="3353"/>
    </row>
    <row r="44" spans="1:7" ht="13.5" customHeight="1">
      <c r="A44" s="734" t="s">
        <v>348</v>
      </c>
      <c r="B44" s="207" t="s">
        <v>1546</v>
      </c>
      <c r="C44" s="230" t="e">
        <f ca="1">ROUND(IF('数据-取费表'!B22&lt;=1,C40*F22*'数据-取费表'!B20/2,C40*(POWER((1+F22),'数据-取费表'!B20/2)-1)),4)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4.5" thickBot="1">
      <c r="A7" s="352" t="s">
        <v>1679</v>
      </c>
      <c r="B7" s="353"/>
      <c r="C7" s="354">
        <f>'数据-取费表'!B2</f>
        <v>45987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4.5" thickBot="1">
      <c r="A7" s="352" t="s">
        <v>1679</v>
      </c>
      <c r="B7" s="353"/>
      <c r="C7" s="354">
        <f>'数据-取费表'!B2</f>
        <v>45987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受贵公司委托，我公司对房地产抵押价值进行了预评估。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2025年11月26日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45987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67" t="s">
        <v>3254</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45987</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69" t="s">
        <v>3292</v>
      </c>
      <c r="B103" s="3469"/>
      <c r="C103" s="3469"/>
      <c r="D103" s="3469"/>
      <c r="E103" s="3469"/>
      <c r="F103" s="3469"/>
      <c r="G103" s="3469"/>
      <c r="H103" s="3469"/>
      <c r="I103" s="3469"/>
      <c r="J103" s="3469"/>
      <c r="K103" s="1667"/>
      <c r="L103" s="1667"/>
      <c r="M103" s="1667"/>
      <c r="N103" s="1667"/>
    </row>
    <row r="104" spans="1:14" ht="13">
      <c r="A104" s="3470" t="s">
        <v>3293</v>
      </c>
      <c r="B104" s="3470" t="s">
        <v>3294</v>
      </c>
      <c r="C104" s="3091" t="s">
        <v>3295</v>
      </c>
      <c r="D104" s="3092"/>
      <c r="E104" s="3092"/>
      <c r="F104" s="3092"/>
      <c r="G104" s="3092"/>
      <c r="H104" s="3092"/>
      <c r="I104" s="3092"/>
      <c r="J104" s="3093"/>
      <c r="K104" s="3094"/>
      <c r="L104" s="3094"/>
      <c r="M104" s="3094"/>
      <c r="N104" s="3094"/>
    </row>
    <row r="105" spans="1:14" ht="13">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76" t="s">
        <v>2651</v>
      </c>
      <c r="C75" s="2832" t="s">
        <v>2652</v>
      </c>
      <c r="D75" s="2832" t="s">
        <v>2653</v>
      </c>
      <c r="E75" s="2858">
        <v>0.2</v>
      </c>
      <c r="F75" s="2858">
        <v>25</v>
      </c>
    </row>
    <row r="76" spans="1:7" ht="26">
      <c r="A76" s="2858">
        <v>2</v>
      </c>
      <c r="B76" s="3478"/>
      <c r="C76" s="2832" t="s">
        <v>2654</v>
      </c>
      <c r="D76" s="2832" t="s">
        <v>2655</v>
      </c>
      <c r="E76" s="2858">
        <v>0.2</v>
      </c>
      <c r="F76" s="2858">
        <v>25</v>
      </c>
    </row>
    <row r="77" spans="1:7" ht="26">
      <c r="A77" s="2858">
        <v>3</v>
      </c>
      <c r="B77" s="3478"/>
      <c r="C77" s="2832" t="s">
        <v>2656</v>
      </c>
      <c r="D77" s="2832" t="s">
        <v>2657</v>
      </c>
      <c r="E77" s="2858">
        <v>0.2</v>
      </c>
      <c r="F77" s="2858">
        <v>25</v>
      </c>
    </row>
    <row r="78" spans="1:7" ht="14">
      <c r="A78" s="2858">
        <v>4</v>
      </c>
      <c r="B78" s="3478"/>
      <c r="C78" s="2832" t="s">
        <v>2658</v>
      </c>
      <c r="D78" s="2832" t="s">
        <v>2659</v>
      </c>
      <c r="E78" s="2858">
        <v>0.15</v>
      </c>
      <c r="F78" s="2858">
        <v>20</v>
      </c>
    </row>
    <row r="79" spans="1:7" ht="26">
      <c r="A79" s="2858">
        <v>5</v>
      </c>
      <c r="B79" s="3478"/>
      <c r="C79" s="2832" t="s">
        <v>2660</v>
      </c>
      <c r="D79" s="2832" t="s">
        <v>2661</v>
      </c>
      <c r="E79" s="2858">
        <v>0.15</v>
      </c>
      <c r="F79" s="2858">
        <v>20</v>
      </c>
    </row>
    <row r="80" spans="1:7" ht="26">
      <c r="A80" s="2858">
        <v>6</v>
      </c>
      <c r="B80" s="3478"/>
      <c r="C80" s="2832" t="s">
        <v>2662</v>
      </c>
      <c r="D80" s="2832" t="s">
        <v>2663</v>
      </c>
      <c r="E80" s="2858">
        <v>0.15</v>
      </c>
      <c r="F80" s="2858">
        <v>20</v>
      </c>
    </row>
    <row r="81" spans="1:6" ht="26">
      <c r="A81" s="2858">
        <v>7</v>
      </c>
      <c r="B81" s="3478"/>
      <c r="C81" s="2832" t="s">
        <v>2664</v>
      </c>
      <c r="D81" s="2832" t="s">
        <v>2665</v>
      </c>
      <c r="E81" s="2858">
        <v>0.15</v>
      </c>
      <c r="F81" s="2858">
        <v>20</v>
      </c>
    </row>
    <row r="82" spans="1:6" ht="26">
      <c r="A82" s="2858">
        <v>8</v>
      </c>
      <c r="B82" s="3478"/>
      <c r="C82" s="2832" t="s">
        <v>2666</v>
      </c>
      <c r="D82" s="2832" t="s">
        <v>2667</v>
      </c>
      <c r="E82" s="2858">
        <v>0.1</v>
      </c>
      <c r="F82" s="2858">
        <v>15</v>
      </c>
    </row>
    <row r="83" spans="1:6" ht="26">
      <c r="A83" s="2858">
        <v>9</v>
      </c>
      <c r="B83" s="3478"/>
      <c r="C83" s="2832" t="s">
        <v>2668</v>
      </c>
      <c r="D83" s="2832" t="s">
        <v>2669</v>
      </c>
      <c r="E83" s="2858">
        <v>0.1</v>
      </c>
      <c r="F83" s="2858">
        <v>15</v>
      </c>
    </row>
    <row r="84" spans="1:6" ht="26">
      <c r="A84" s="2858">
        <v>10</v>
      </c>
      <c r="B84" s="3478"/>
      <c r="C84" s="2832" t="s">
        <v>2670</v>
      </c>
      <c r="D84" s="2832" t="s">
        <v>2671</v>
      </c>
      <c r="E84" s="2858">
        <v>0.1</v>
      </c>
      <c r="F84" s="2858">
        <v>15</v>
      </c>
    </row>
    <row r="85" spans="1:6" ht="26">
      <c r="A85" s="2858">
        <v>11</v>
      </c>
      <c r="B85" s="3478"/>
      <c r="C85" s="2832" t="s">
        <v>2672</v>
      </c>
      <c r="D85" s="2832" t="s">
        <v>2673</v>
      </c>
      <c r="E85" s="2858">
        <v>0.1</v>
      </c>
      <c r="F85" s="2858">
        <v>15</v>
      </c>
    </row>
    <row r="86" spans="1:6" ht="26">
      <c r="A86" s="2858">
        <v>12</v>
      </c>
      <c r="B86" s="3478"/>
      <c r="C86" s="2832" t="s">
        <v>2674</v>
      </c>
      <c r="D86" s="2832" t="s">
        <v>2675</v>
      </c>
      <c r="E86" s="2858">
        <v>0.1</v>
      </c>
      <c r="F86" s="2858">
        <v>15</v>
      </c>
    </row>
    <row r="87" spans="1:6" ht="14">
      <c r="A87" s="2858">
        <v>13</v>
      </c>
      <c r="B87" s="3478"/>
      <c r="C87" s="2832" t="s">
        <v>2676</v>
      </c>
      <c r="D87" s="2832" t="s">
        <v>2677</v>
      </c>
      <c r="E87" s="2858">
        <v>0.1</v>
      </c>
      <c r="F87" s="2858">
        <v>15</v>
      </c>
    </row>
    <row r="88" spans="1:6" ht="14">
      <c r="A88" s="2858">
        <v>14</v>
      </c>
      <c r="B88" s="3478"/>
      <c r="C88" s="2832" t="s">
        <v>2678</v>
      </c>
      <c r="D88" s="2832" t="s">
        <v>2679</v>
      </c>
      <c r="E88" s="2858">
        <v>0.1</v>
      </c>
      <c r="F88" s="2858">
        <v>15</v>
      </c>
    </row>
    <row r="89" spans="1:6" ht="14">
      <c r="A89" s="2858">
        <v>15</v>
      </c>
      <c r="B89" s="3478"/>
      <c r="C89" s="2832" t="s">
        <v>2680</v>
      </c>
      <c r="D89" s="2832" t="s">
        <v>2681</v>
      </c>
      <c r="E89" s="2858">
        <v>0.1</v>
      </c>
      <c r="F89" s="2858">
        <v>15</v>
      </c>
    </row>
    <row r="90" spans="1:6" ht="26">
      <c r="A90" s="2858">
        <v>16</v>
      </c>
      <c r="B90" s="3478"/>
      <c r="C90" s="2832" t="s">
        <v>2682</v>
      </c>
      <c r="D90" s="2832" t="s">
        <v>2683</v>
      </c>
      <c r="E90" s="2858">
        <v>0.1</v>
      </c>
      <c r="F90" s="2858">
        <v>15</v>
      </c>
    </row>
    <row r="91" spans="1:6" ht="26">
      <c r="A91" s="2858">
        <v>17</v>
      </c>
      <c r="B91" s="3477"/>
      <c r="C91" s="2832" t="s">
        <v>2684</v>
      </c>
      <c r="D91" s="2832" t="s">
        <v>2685</v>
      </c>
      <c r="E91" s="2858">
        <v>0.1</v>
      </c>
      <c r="F91" s="2858">
        <v>15</v>
      </c>
    </row>
    <row r="92" spans="1:6" ht="14">
      <c r="A92" s="2858">
        <v>18</v>
      </c>
      <c r="B92" s="3476" t="s">
        <v>2686</v>
      </c>
      <c r="C92" s="2832" t="s">
        <v>2687</v>
      </c>
      <c r="D92" s="2832" t="s">
        <v>2688</v>
      </c>
      <c r="E92" s="2858">
        <v>0.2</v>
      </c>
      <c r="F92" s="2858">
        <v>25</v>
      </c>
    </row>
    <row r="93" spans="1:6" ht="26">
      <c r="A93" s="2858">
        <v>19</v>
      </c>
      <c r="B93" s="3478"/>
      <c r="C93" s="2832" t="s">
        <v>2689</v>
      </c>
      <c r="D93" s="2832" t="s">
        <v>2690</v>
      </c>
      <c r="E93" s="2858">
        <v>0.2</v>
      </c>
      <c r="F93" s="2858">
        <v>25</v>
      </c>
    </row>
    <row r="94" spans="1:6" ht="14">
      <c r="A94" s="2858">
        <v>20</v>
      </c>
      <c r="B94" s="3478"/>
      <c r="C94" s="2832" t="s">
        <v>2691</v>
      </c>
      <c r="D94" s="2832" t="s">
        <v>2692</v>
      </c>
      <c r="E94" s="2858">
        <v>0.15</v>
      </c>
      <c r="F94" s="2858">
        <v>20</v>
      </c>
    </row>
    <row r="95" spans="1:6" ht="26">
      <c r="A95" s="2858">
        <v>21</v>
      </c>
      <c r="B95" s="3478"/>
      <c r="C95" s="2832" t="s">
        <v>2693</v>
      </c>
      <c r="D95" s="2832" t="s">
        <v>2694</v>
      </c>
      <c r="E95" s="2858">
        <v>0.15</v>
      </c>
      <c r="F95" s="2858">
        <v>20</v>
      </c>
    </row>
    <row r="96" spans="1:6" ht="26">
      <c r="A96" s="2858">
        <v>22</v>
      </c>
      <c r="B96" s="3478"/>
      <c r="C96" s="2832" t="s">
        <v>2695</v>
      </c>
      <c r="D96" s="2832" t="s">
        <v>2696</v>
      </c>
      <c r="E96" s="2858">
        <v>0.15</v>
      </c>
      <c r="F96" s="2858">
        <v>20</v>
      </c>
    </row>
    <row r="97" spans="1:6" ht="39">
      <c r="A97" s="2858">
        <v>23</v>
      </c>
      <c r="B97" s="3478"/>
      <c r="C97" s="2832" t="s">
        <v>2697</v>
      </c>
      <c r="D97" s="2832" t="s">
        <v>2698</v>
      </c>
      <c r="E97" s="2858">
        <v>0.15</v>
      </c>
      <c r="F97" s="2858">
        <v>20</v>
      </c>
    </row>
    <row r="98" spans="1:6" ht="14">
      <c r="A98" s="2858">
        <v>24</v>
      </c>
      <c r="B98" s="3478"/>
      <c r="C98" s="2832" t="s">
        <v>2699</v>
      </c>
      <c r="D98" s="2832" t="s">
        <v>2700</v>
      </c>
      <c r="E98" s="2858">
        <v>0.1</v>
      </c>
      <c r="F98" s="2858">
        <v>15</v>
      </c>
    </row>
    <row r="99" spans="1:6" ht="26">
      <c r="A99" s="2858">
        <v>25</v>
      </c>
      <c r="B99" s="3478"/>
      <c r="C99" s="2832" t="s">
        <v>2701</v>
      </c>
      <c r="D99" s="2832" t="s">
        <v>2702</v>
      </c>
      <c r="E99" s="2858">
        <v>0.1</v>
      </c>
      <c r="F99" s="2858">
        <v>15</v>
      </c>
    </row>
    <row r="100" spans="1:6" ht="26">
      <c r="A100" s="2858">
        <v>26</v>
      </c>
      <c r="B100" s="3478"/>
      <c r="C100" s="2832" t="s">
        <v>2703</v>
      </c>
      <c r="D100" s="2832" t="s">
        <v>2704</v>
      </c>
      <c r="E100" s="2858">
        <v>0.1</v>
      </c>
      <c r="F100" s="2858">
        <v>15</v>
      </c>
    </row>
    <row r="101" spans="1:6" ht="26">
      <c r="A101" s="2858">
        <v>27</v>
      </c>
      <c r="B101" s="3478"/>
      <c r="C101" s="2832" t="s">
        <v>2705</v>
      </c>
      <c r="D101" s="2832" t="s">
        <v>2706</v>
      </c>
      <c r="E101" s="2858">
        <v>0.1</v>
      </c>
      <c r="F101" s="2858">
        <v>15</v>
      </c>
    </row>
    <row r="102" spans="1:6" ht="26">
      <c r="A102" s="2858">
        <v>28</v>
      </c>
      <c r="B102" s="3478"/>
      <c r="C102" s="2832" t="s">
        <v>2707</v>
      </c>
      <c r="D102" s="2832" t="s">
        <v>2708</v>
      </c>
      <c r="E102" s="2858">
        <v>0.1</v>
      </c>
      <c r="F102" s="2858">
        <v>15</v>
      </c>
    </row>
    <row r="103" spans="1:6" ht="26">
      <c r="A103" s="2858">
        <v>29</v>
      </c>
      <c r="B103" s="3478"/>
      <c r="C103" s="2832" t="s">
        <v>2709</v>
      </c>
      <c r="D103" s="2832" t="s">
        <v>2710</v>
      </c>
      <c r="E103" s="2858">
        <v>0.1</v>
      </c>
      <c r="F103" s="2858">
        <v>15</v>
      </c>
    </row>
    <row r="104" spans="1:6" ht="26">
      <c r="A104" s="2858">
        <v>30</v>
      </c>
      <c r="B104" s="3478"/>
      <c r="C104" s="2832" t="s">
        <v>2711</v>
      </c>
      <c r="D104" s="2832" t="s">
        <v>2712</v>
      </c>
      <c r="E104" s="2858">
        <v>0.1</v>
      </c>
      <c r="F104" s="2858">
        <v>15</v>
      </c>
    </row>
    <row r="105" spans="1:6" ht="26">
      <c r="A105" s="2858">
        <v>31</v>
      </c>
      <c r="B105" s="3478"/>
      <c r="C105" s="2832" t="s">
        <v>2713</v>
      </c>
      <c r="D105" s="2832" t="s">
        <v>2714</v>
      </c>
      <c r="E105" s="2858">
        <v>0.1</v>
      </c>
      <c r="F105" s="2858">
        <v>15</v>
      </c>
    </row>
    <row r="106" spans="1:6" ht="26">
      <c r="A106" s="2858">
        <v>32</v>
      </c>
      <c r="B106" s="3478"/>
      <c r="C106" s="2832" t="s">
        <v>2715</v>
      </c>
      <c r="D106" s="2832" t="s">
        <v>2716</v>
      </c>
      <c r="E106" s="2858">
        <v>0.1</v>
      </c>
      <c r="F106" s="2858">
        <v>15</v>
      </c>
    </row>
    <row r="107" spans="1:6" ht="26">
      <c r="A107" s="2858">
        <v>33</v>
      </c>
      <c r="B107" s="3478"/>
      <c r="C107" s="2832" t="s">
        <v>2717</v>
      </c>
      <c r="D107" s="2832" t="s">
        <v>2718</v>
      </c>
      <c r="E107" s="2858">
        <v>0.1</v>
      </c>
      <c r="F107" s="2858">
        <v>15</v>
      </c>
    </row>
    <row r="108" spans="1:6" ht="26">
      <c r="A108" s="2858">
        <v>34</v>
      </c>
      <c r="B108" s="3477"/>
      <c r="C108" s="2832" t="s">
        <v>2719</v>
      </c>
      <c r="D108" s="2832" t="s">
        <v>2720</v>
      </c>
      <c r="E108" s="2858">
        <v>0.1</v>
      </c>
      <c r="F108" s="2858">
        <v>15</v>
      </c>
    </row>
    <row r="109" spans="1:6" ht="26">
      <c r="A109" s="2858">
        <v>35</v>
      </c>
      <c r="B109" s="3476" t="s">
        <v>2721</v>
      </c>
      <c r="C109" s="2858" t="s">
        <v>2722</v>
      </c>
      <c r="D109" s="2832" t="s">
        <v>2723</v>
      </c>
      <c r="E109" s="2858">
        <v>0.15</v>
      </c>
      <c r="F109" s="2858">
        <v>20</v>
      </c>
    </row>
    <row r="110" spans="1:6" ht="26">
      <c r="A110" s="2858">
        <v>36</v>
      </c>
      <c r="B110" s="3478"/>
      <c r="C110" s="2858" t="s">
        <v>2724</v>
      </c>
      <c r="D110" s="2832" t="s">
        <v>2725</v>
      </c>
      <c r="E110" s="2858">
        <v>0.15</v>
      </c>
      <c r="F110" s="2858">
        <v>20</v>
      </c>
    </row>
    <row r="111" spans="1:6" ht="26">
      <c r="A111" s="2858">
        <v>37</v>
      </c>
      <c r="B111" s="3478"/>
      <c r="C111" s="2858" t="s">
        <v>2726</v>
      </c>
      <c r="D111" s="2832" t="s">
        <v>2727</v>
      </c>
      <c r="E111" s="2858">
        <v>0.15</v>
      </c>
      <c r="F111" s="2858">
        <v>20</v>
      </c>
    </row>
    <row r="112" spans="1:6" ht="14">
      <c r="A112" s="2858">
        <v>38</v>
      </c>
      <c r="B112" s="3478"/>
      <c r="C112" s="2858" t="s">
        <v>2728</v>
      </c>
      <c r="D112" s="2832" t="s">
        <v>2729</v>
      </c>
      <c r="E112" s="2858">
        <v>0.1</v>
      </c>
      <c r="F112" s="2858">
        <v>15</v>
      </c>
    </row>
    <row r="113" spans="1:6" ht="26">
      <c r="A113" s="2858">
        <v>39</v>
      </c>
      <c r="B113" s="3478"/>
      <c r="C113" s="2858" t="s">
        <v>2730</v>
      </c>
      <c r="D113" s="2832" t="s">
        <v>2731</v>
      </c>
      <c r="E113" s="2858">
        <v>0.1</v>
      </c>
      <c r="F113" s="2858">
        <v>15</v>
      </c>
    </row>
    <row r="114" spans="1:6" ht="26">
      <c r="A114" s="2858">
        <v>40</v>
      </c>
      <c r="B114" s="3477"/>
      <c r="C114" s="2858" t="s">
        <v>2732</v>
      </c>
      <c r="D114" s="2832" t="s">
        <v>2733</v>
      </c>
      <c r="E114" s="2858">
        <v>0.1</v>
      </c>
      <c r="F114" s="2858">
        <v>15</v>
      </c>
    </row>
    <row r="115" spans="1:6" ht="26">
      <c r="A115" s="2858">
        <v>41</v>
      </c>
      <c r="B115" s="3475" t="s">
        <v>2734</v>
      </c>
      <c r="C115" s="2858" t="s">
        <v>2735</v>
      </c>
      <c r="D115" s="2832" t="s">
        <v>2736</v>
      </c>
      <c r="E115" s="2858">
        <v>0.1</v>
      </c>
      <c r="F115" s="2858">
        <v>15</v>
      </c>
    </row>
    <row r="116" spans="1:6" ht="14">
      <c r="A116" s="2858">
        <v>42</v>
      </c>
      <c r="B116" s="3475"/>
      <c r="C116" s="2858" t="s">
        <v>2737</v>
      </c>
      <c r="D116" s="2832" t="s">
        <v>2738</v>
      </c>
      <c r="E116" s="2858">
        <v>0.1</v>
      </c>
      <c r="F116" s="2858">
        <v>15</v>
      </c>
    </row>
    <row r="117" spans="1:6" ht="26">
      <c r="A117" s="2858">
        <v>43</v>
      </c>
      <c r="B117" s="3475"/>
      <c r="C117" s="2858" t="s">
        <v>2739</v>
      </c>
      <c r="D117" s="2832" t="s">
        <v>2740</v>
      </c>
      <c r="E117" s="2858">
        <v>0.1</v>
      </c>
      <c r="F117" s="2858">
        <v>15</v>
      </c>
    </row>
    <row r="118" spans="1:6" ht="26">
      <c r="A118" s="2858">
        <v>44</v>
      </c>
      <c r="B118" s="3476" t="s">
        <v>2741</v>
      </c>
      <c r="C118" s="2858" t="s">
        <v>2742</v>
      </c>
      <c r="D118" s="2832" t="s">
        <v>2743</v>
      </c>
      <c r="E118" s="2858">
        <v>0.1</v>
      </c>
      <c r="F118" s="2858">
        <v>15</v>
      </c>
    </row>
    <row r="119" spans="1:6" ht="26">
      <c r="A119" s="2858">
        <v>45</v>
      </c>
      <c r="B119" s="3477"/>
      <c r="C119" s="2832" t="s">
        <v>2744</v>
      </c>
      <c r="D119" s="2832" t="s">
        <v>2745</v>
      </c>
      <c r="E119" s="2858">
        <v>0.1</v>
      </c>
      <c r="F119" s="2858">
        <v>15</v>
      </c>
    </row>
    <row r="120" spans="1:6" ht="26">
      <c r="A120" s="2858">
        <v>46</v>
      </c>
      <c r="B120" s="3476" t="s">
        <v>2746</v>
      </c>
      <c r="C120" s="2858" t="s">
        <v>2747</v>
      </c>
      <c r="D120" s="2832" t="s">
        <v>2748</v>
      </c>
      <c r="E120" s="2858">
        <v>0.1</v>
      </c>
      <c r="F120" s="2858">
        <v>15</v>
      </c>
    </row>
    <row r="121" spans="1:6" ht="26">
      <c r="A121" s="2858">
        <v>47</v>
      </c>
      <c r="B121" s="3477"/>
      <c r="C121" s="2858" t="s">
        <v>2749</v>
      </c>
      <c r="D121" s="2832" t="s">
        <v>2750</v>
      </c>
      <c r="E121" s="2858">
        <v>0.1</v>
      </c>
      <c r="F121" s="2858">
        <v>15</v>
      </c>
    </row>
    <row r="122" spans="1:6" ht="26">
      <c r="A122" s="2858">
        <v>48</v>
      </c>
      <c r="B122" s="3476" t="s">
        <v>2751</v>
      </c>
      <c r="C122" s="2858" t="s">
        <v>2752</v>
      </c>
      <c r="D122" s="2832" t="s">
        <v>2753</v>
      </c>
      <c r="E122" s="2858">
        <v>0.1</v>
      </c>
      <c r="F122" s="2858">
        <v>15</v>
      </c>
    </row>
    <row r="123" spans="1:6" ht="14">
      <c r="A123" s="2858">
        <v>49</v>
      </c>
      <c r="B123" s="3477"/>
      <c r="C123" s="2858" t="s">
        <v>2754</v>
      </c>
      <c r="D123" s="2832" t="s">
        <v>2755</v>
      </c>
      <c r="E123" s="2858">
        <v>0.1</v>
      </c>
      <c r="F123" s="2858">
        <v>15</v>
      </c>
    </row>
    <row r="124" spans="1:6" ht="26">
      <c r="A124" s="2858">
        <v>50</v>
      </c>
      <c r="B124" s="3475" t="s">
        <v>2756</v>
      </c>
      <c r="C124" s="2858" t="s">
        <v>2757</v>
      </c>
      <c r="D124" s="2832" t="s">
        <v>2758</v>
      </c>
      <c r="E124" s="2858">
        <v>0.1</v>
      </c>
      <c r="F124" s="2858">
        <v>15</v>
      </c>
    </row>
    <row r="125" spans="1:6" ht="26">
      <c r="A125" s="2858">
        <v>51</v>
      </c>
      <c r="B125" s="3475"/>
      <c r="C125" s="2858" t="s">
        <v>2759</v>
      </c>
      <c r="D125" s="2832" t="s">
        <v>2760</v>
      </c>
      <c r="E125" s="2858">
        <v>0.1</v>
      </c>
      <c r="F125" s="2858">
        <v>15</v>
      </c>
    </row>
    <row r="126" spans="1:6" ht="26">
      <c r="A126" s="2858">
        <v>52</v>
      </c>
      <c r="B126" s="3475" t="s">
        <v>2761</v>
      </c>
      <c r="C126" s="2858" t="s">
        <v>2762</v>
      </c>
      <c r="D126" s="2832" t="s">
        <v>2763</v>
      </c>
      <c r="E126" s="2858">
        <v>0.1</v>
      </c>
      <c r="F126" s="2858">
        <v>15</v>
      </c>
    </row>
    <row r="127" spans="1:6" ht="26">
      <c r="A127" s="2858">
        <v>53</v>
      </c>
      <c r="B127" s="347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75" t="s">
        <v>2769</v>
      </c>
      <c r="C129" s="2858" t="s">
        <v>2770</v>
      </c>
      <c r="D129" s="2832" t="s">
        <v>2771</v>
      </c>
      <c r="E129" s="2858">
        <v>0.1</v>
      </c>
      <c r="F129" s="2858">
        <v>15</v>
      </c>
    </row>
    <row r="130" spans="1:6" ht="14">
      <c r="A130" s="2858">
        <v>56</v>
      </c>
      <c r="B130" s="3475"/>
      <c r="C130" s="2858" t="s">
        <v>2772</v>
      </c>
      <c r="D130" s="2832" t="s">
        <v>2773</v>
      </c>
      <c r="E130" s="2858">
        <v>0.1</v>
      </c>
      <c r="F130" s="2858">
        <v>15</v>
      </c>
    </row>
    <row r="131" spans="1:6" ht="26">
      <c r="A131" s="2858">
        <v>57</v>
      </c>
      <c r="B131" s="3475"/>
      <c r="C131" s="2858" t="s">
        <v>2774</v>
      </c>
      <c r="D131" s="2832" t="s">
        <v>2775</v>
      </c>
      <c r="E131" s="2858">
        <v>0.1</v>
      </c>
      <c r="F131" s="2858">
        <v>15</v>
      </c>
    </row>
    <row r="132" spans="1:6" ht="26">
      <c r="A132" s="2858">
        <v>58</v>
      </c>
      <c r="B132" s="3475" t="s">
        <v>2776</v>
      </c>
      <c r="C132" s="2858" t="s">
        <v>2777</v>
      </c>
      <c r="D132" s="2832" t="s">
        <v>2778</v>
      </c>
      <c r="E132" s="2858">
        <v>0.1</v>
      </c>
      <c r="F132" s="2858">
        <v>15</v>
      </c>
    </row>
    <row r="133" spans="1:6" ht="26">
      <c r="A133" s="2858">
        <v>59</v>
      </c>
      <c r="B133" s="3475"/>
      <c r="C133" s="2858" t="s">
        <v>2779</v>
      </c>
      <c r="D133" s="2832" t="s">
        <v>2780</v>
      </c>
      <c r="E133" s="2858">
        <v>0.1</v>
      </c>
      <c r="F133" s="2858">
        <v>15</v>
      </c>
    </row>
    <row r="134" spans="1:6" ht="26">
      <c r="A134" s="2858">
        <v>60</v>
      </c>
      <c r="B134" s="3476" t="s">
        <v>2781</v>
      </c>
      <c r="C134" s="2858" t="s">
        <v>2782</v>
      </c>
      <c r="D134" s="2832" t="s">
        <v>2783</v>
      </c>
      <c r="E134" s="2858">
        <v>0.1</v>
      </c>
      <c r="F134" s="2858">
        <v>15</v>
      </c>
    </row>
    <row r="135" spans="1:6" ht="26">
      <c r="A135" s="2858">
        <v>61</v>
      </c>
      <c r="B135" s="347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75" t="s">
        <v>2789</v>
      </c>
      <c r="C137" s="2858" t="s">
        <v>2790</v>
      </c>
      <c r="D137" s="2832" t="s">
        <v>2791</v>
      </c>
      <c r="E137" s="2858">
        <v>0.1</v>
      </c>
      <c r="F137" s="2858">
        <v>15</v>
      </c>
    </row>
    <row r="138" spans="1:6" ht="14">
      <c r="A138" s="2858">
        <v>64</v>
      </c>
      <c r="B138" s="347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2" t="s">
        <v>94</v>
      </c>
    </row>
    <row r="43" spans="1:7" ht="13.5" customHeight="1">
      <c r="A43" s="734" t="s">
        <v>347</v>
      </c>
      <c r="B43" s="207" t="s">
        <v>426</v>
      </c>
      <c r="C43" s="230" t="e">
        <f ca="1">ROUND(IF('数据-取费表'!B22&lt;=1,C39*F22*'数据-取费表'!B21/2,C39*(POWER((1+F22),'数据-取费表'!B21/2)-1)),0)</f>
        <v>#VALUE!</v>
      </c>
      <c r="D43" s="230"/>
      <c r="E43" s="230"/>
      <c r="F43" s="231"/>
      <c r="G43" s="3353"/>
    </row>
    <row r="44" spans="1:7" ht="13.5" customHeight="1">
      <c r="A44" s="734" t="s">
        <v>348</v>
      </c>
      <c r="B44" s="207" t="s">
        <v>428</v>
      </c>
      <c r="C44" s="230" t="e">
        <f ca="1">ROUND(IF('数据-取费表'!B22&lt;=1,C40*F22*'数据-取费表'!B21/2,C40*(POWER((1+F22),'数据-取费表'!B21/2)-1)),4)</f>
        <v>#VALUE!</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5" thickBot="1">
      <c r="A4" s="1391"/>
      <c r="B4" s="3174" t="s">
        <v>917</v>
      </c>
      <c r="C4" s="3174"/>
      <c r="D4" s="3174"/>
      <c r="E4" s="1391"/>
    </row>
    <row r="5" spans="1:5" ht="16" thickTop="1">
      <c r="B5" s="3172" t="s">
        <v>909</v>
      </c>
      <c r="C5" s="1392" t="s">
        <v>910</v>
      </c>
      <c r="D5" s="797" t="e">
        <f ca="1">结果表!H101</f>
        <v>#REF!</v>
      </c>
    </row>
    <row r="6" spans="1:5" ht="15.5">
      <c r="B6" s="3172"/>
      <c r="C6" s="1392" t="s">
        <v>911</v>
      </c>
      <c r="D6" s="797" t="e">
        <f ca="1">NUMBERSTRING(INT(D5*10000),2)&amp;"元整"</f>
        <v>#REF!</v>
      </c>
    </row>
    <row r="7" spans="1:5" ht="15.5">
      <c r="B7" s="3177"/>
      <c r="C7" s="1393" t="s">
        <v>912</v>
      </c>
      <c r="D7" s="798" t="e">
        <f ca="1">结果表!H102</f>
        <v>#REF!</v>
      </c>
    </row>
    <row r="8" spans="1:5" ht="15.5">
      <c r="B8" s="3178" t="str">
        <f>结果表!E103</f>
        <v>2.估价师知悉的法定优先受偿款</v>
      </c>
      <c r="C8" s="1394" t="s">
        <v>913</v>
      </c>
      <c r="D8" s="798">
        <f>结果表!H103</f>
        <v>0</v>
      </c>
    </row>
    <row r="9" spans="1:5" ht="15.5">
      <c r="B9" s="3180"/>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1" t="str">
        <f>结果表!E107</f>
        <v>3.房地产抵押价值</v>
      </c>
      <c r="C13" s="1397" t="s">
        <v>910</v>
      </c>
      <c r="D13" s="800" t="e">
        <f ca="1">结果表!H107</f>
        <v>#REF!</v>
      </c>
    </row>
    <row r="14" spans="1:5" ht="15.5">
      <c r="B14" s="3172"/>
      <c r="C14" s="1392" t="s">
        <v>911</v>
      </c>
      <c r="D14" s="797" t="e">
        <f ca="1">NUMBERSTRING(INT(D13*10000),2)&amp;"元整"</f>
        <v>#REF!</v>
      </c>
    </row>
    <row r="15" spans="1:5" ht="15.5">
      <c r="B15" s="3177"/>
      <c r="C15" s="1393" t="s">
        <v>921</v>
      </c>
      <c r="D15" s="806" t="e">
        <f ca="1">结果表!H108</f>
        <v>#REF!</v>
      </c>
    </row>
    <row r="16" spans="1:5" ht="15">
      <c r="B16" s="3178" t="str">
        <f>结果表!E109</f>
        <v>——</v>
      </c>
      <c r="C16" s="1397" t="s">
        <v>922</v>
      </c>
      <c r="D16" s="1398" t="str">
        <f>结果表!H109</f>
        <v>——</v>
      </c>
    </row>
    <row r="17" spans="1:5" ht="15.5">
      <c r="B17" s="3179"/>
      <c r="C17" s="1392" t="s">
        <v>923</v>
      </c>
      <c r="D17" s="797" t="e">
        <f>NUMBERSTRING(INT(D16*10000),2)&amp;"元整"</f>
        <v>#VALUE!</v>
      </c>
    </row>
    <row r="18" spans="1:5" ht="15.5">
      <c r="B18" s="3180"/>
      <c r="C18" s="1393" t="s">
        <v>912</v>
      </c>
      <c r="D18" s="806" t="str">
        <f>结果表!H110</f>
        <v>——</v>
      </c>
    </row>
    <row r="19" spans="1:5" ht="15.5">
      <c r="B19" s="3171" t="str">
        <f>结果表!E111</f>
        <v>——</v>
      </c>
      <c r="C19" s="1397" t="s">
        <v>910</v>
      </c>
      <c r="D19" s="798" t="str">
        <f>结果表!H111</f>
        <v>——</v>
      </c>
    </row>
    <row r="20" spans="1:5" ht="15.5">
      <c r="B20" s="3172"/>
      <c r="C20" s="1392" t="s">
        <v>923</v>
      </c>
      <c r="D20" s="797" t="e">
        <f>NUMBERSTRING(INT(D19*10000),2)&amp;"元整"</f>
        <v>#VALUE!</v>
      </c>
    </row>
    <row r="21" spans="1:5" ht="16" thickBot="1">
      <c r="B21" s="3173"/>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89" t="s">
        <v>3181</v>
      </c>
      <c r="B1" s="3489"/>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0" t="s">
        <v>3232</v>
      </c>
      <c r="B1" s="3490"/>
      <c r="C1" s="3490"/>
      <c r="D1" s="3490"/>
      <c r="E1" s="3490"/>
      <c r="F1" s="349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45987</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6">
      <c r="A3" s="3184"/>
      <c r="B3" s="3184"/>
      <c r="C3" s="3184"/>
      <c r="D3" s="801" t="s">
        <v>925</v>
      </c>
      <c r="E3" s="801" t="s">
        <v>931</v>
      </c>
      <c r="F3" s="801" t="s">
        <v>925</v>
      </c>
      <c r="G3" s="801" t="s">
        <v>926</v>
      </c>
      <c r="H3" s="801" t="s">
        <v>925</v>
      </c>
      <c r="I3" s="801" t="s">
        <v>926</v>
      </c>
    </row>
    <row r="4" spans="1:9" ht="15.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5">
      <c r="A6" s="3183" t="str">
        <f>结果表!A120</f>
        <v>估价师知悉的法定优先受偿款</v>
      </c>
      <c r="B6" s="3183"/>
      <c r="C6" s="3183"/>
      <c r="D6" s="3183">
        <f>结果表!D120</f>
        <v>0</v>
      </c>
      <c r="E6" s="3183"/>
      <c r="F6" s="3183"/>
      <c r="G6" s="3183"/>
      <c r="H6" s="3183"/>
      <c r="I6" s="3183"/>
    </row>
    <row r="7" spans="1:9" ht="15.5">
      <c r="A7" s="3184" t="s">
        <v>927</v>
      </c>
      <c r="B7" s="3184"/>
      <c r="C7" s="3184"/>
      <c r="D7" s="3185" t="str">
        <f>结果表!D121</f>
        <v>零元整</v>
      </c>
      <c r="E7" s="3186"/>
      <c r="F7" s="3186"/>
      <c r="G7" s="3186"/>
      <c r="H7" s="3186"/>
      <c r="I7" s="3187"/>
    </row>
    <row r="8" spans="1:9" ht="15.5">
      <c r="A8" s="3183" t="str">
        <f>结果表!A122</f>
        <v>房地产抵押价值</v>
      </c>
      <c r="B8" s="3183"/>
      <c r="C8" s="3183"/>
      <c r="D8" s="3183" t="e">
        <f ca="1">结果表!D122</f>
        <v>#REF!</v>
      </c>
      <c r="E8" s="3183"/>
      <c r="F8" s="3183"/>
      <c r="G8" s="3183"/>
      <c r="H8" s="3183"/>
      <c r="I8" s="3183"/>
    </row>
    <row r="9" spans="1:9" ht="15.5">
      <c r="A9" s="3184" t="s">
        <v>927</v>
      </c>
      <c r="B9" s="3184"/>
      <c r="C9" s="3184"/>
      <c r="D9" s="3184" t="e">
        <f ca="1">结果表!D123</f>
        <v>#REF!</v>
      </c>
      <c r="E9" s="3184"/>
      <c r="F9" s="3184"/>
      <c r="G9" s="3184"/>
      <c r="H9" s="3184"/>
      <c r="I9" s="3184"/>
    </row>
    <row r="10" spans="1:9" ht="15.5">
      <c r="A10" s="3183" t="str">
        <f>结果表!A124</f>
        <v/>
      </c>
      <c r="B10" s="3183"/>
      <c r="C10" s="3183"/>
      <c r="D10" s="3183" t="str">
        <f>结果表!D124</f>
        <v>——</v>
      </c>
      <c r="E10" s="3183"/>
      <c r="F10" s="3183"/>
      <c r="G10" s="3183"/>
      <c r="H10" s="3183"/>
      <c r="I10" s="3183"/>
    </row>
    <row r="11" spans="1:9" ht="15.5">
      <c r="A11" s="3184" t="s">
        <v>927</v>
      </c>
      <c r="B11" s="3184"/>
      <c r="C11" s="3184"/>
      <c r="D11" s="3184" t="e">
        <f>结果表!D125</f>
        <v>#VALUE!</v>
      </c>
      <c r="E11" s="3184"/>
      <c r="F11" s="3184"/>
      <c r="G11" s="3184"/>
      <c r="H11" s="3184"/>
      <c r="I11" s="3184"/>
    </row>
    <row r="12" spans="1:9" ht="15.5">
      <c r="A12" s="3183" t="str">
        <f>结果表!A126</f>
        <v/>
      </c>
      <c r="B12" s="3183"/>
      <c r="C12" s="3183"/>
      <c r="D12" s="3183" t="str">
        <f>结果表!D126</f>
        <v>——</v>
      </c>
      <c r="E12" s="3183"/>
      <c r="F12" s="3183"/>
      <c r="G12" s="3183"/>
      <c r="H12" s="3183"/>
      <c r="I12" s="3183"/>
    </row>
    <row r="13" spans="1:9" ht="16" thickBot="1">
      <c r="A13" s="3181" t="s">
        <v>927</v>
      </c>
      <c r="B13" s="3181"/>
      <c r="C13" s="3181"/>
      <c r="D13" s="3181" t="e">
        <f>结果表!D127</f>
        <v>#VALUE!</v>
      </c>
      <c r="E13" s="3181"/>
      <c r="F13" s="3181"/>
      <c r="G13" s="3181"/>
      <c r="H13" s="3181"/>
      <c r="I13" s="3181"/>
    </row>
    <row r="14" spans="1:9" ht="14.5" thickTop="1">
      <c r="A14" s="3182" t="s">
        <v>932</v>
      </c>
      <c r="B14" s="3182"/>
      <c r="C14" s="3182"/>
      <c r="D14" s="3182"/>
      <c r="E14" s="3182"/>
      <c r="F14" s="3182"/>
      <c r="G14" s="3182"/>
      <c r="H14" s="3182"/>
      <c r="I14" s="318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6" t="s">
        <v>949</v>
      </c>
      <c r="B1" s="3196"/>
      <c r="C1" s="3196"/>
      <c r="D1" s="3196"/>
    </row>
    <row r="2" spans="1:4" ht="18">
      <c r="A2" s="3197" t="s">
        <v>933</v>
      </c>
      <c r="B2" s="3197"/>
      <c r="C2" s="3197"/>
      <c r="D2" s="319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8" t="s">
        <v>942</v>
      </c>
      <c r="B11" s="3190"/>
      <c r="C11" s="3190"/>
      <c r="D11" s="3190"/>
    </row>
    <row r="12" spans="1:4" ht="15.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4" t="s">
        <v>956</v>
      </c>
      <c r="B15" s="3199" t="s">
        <v>109</v>
      </c>
      <c r="C15" s="3200"/>
    </row>
    <row r="16" spans="1:7" ht="14">
      <c r="A16" s="3205"/>
      <c r="B16" s="3199" t="s">
        <v>42</v>
      </c>
      <c r="C16" s="3200"/>
    </row>
    <row r="17" spans="1:3" ht="14">
      <c r="A17" s="3205"/>
      <c r="B17" s="3202" t="s">
        <v>957</v>
      </c>
      <c r="C17" s="1429" t="s">
        <v>956</v>
      </c>
    </row>
    <row r="18" spans="1:3" ht="14">
      <c r="A18" s="3205"/>
      <c r="B18" s="3202"/>
      <c r="C18" s="1429" t="s">
        <v>958</v>
      </c>
    </row>
    <row r="19" spans="1:3" ht="14">
      <c r="A19" s="3205"/>
      <c r="B19" s="3202"/>
      <c r="C19" s="1429" t="s">
        <v>959</v>
      </c>
    </row>
    <row r="20" spans="1:3" ht="14">
      <c r="A20" s="3206"/>
      <c r="B20" s="3201" t="s">
        <v>960</v>
      </c>
      <c r="C20" s="3200"/>
    </row>
    <row r="21" spans="1:3" ht="14">
      <c r="A21" s="1430" t="s">
        <v>961</v>
      </c>
      <c r="B21" s="1431"/>
      <c r="C21" s="1432"/>
    </row>
    <row r="22" spans="1:3" ht="14">
      <c r="A22" s="3203" t="s">
        <v>962</v>
      </c>
      <c r="B22" s="3201" t="s">
        <v>963</v>
      </c>
      <c r="C22" s="3200"/>
    </row>
    <row r="23" spans="1:3" ht="14">
      <c r="A23" s="3203"/>
      <c r="B23" s="3201" t="s">
        <v>964</v>
      </c>
      <c r="C23" s="3200"/>
    </row>
    <row r="24" spans="1:3" ht="14">
      <c r="A24" s="3203"/>
      <c r="B24" s="3201" t="s">
        <v>965</v>
      </c>
      <c r="C24" s="3200"/>
    </row>
    <row r="25" spans="1:3" ht="14">
      <c r="A25" s="3203"/>
      <c r="B25" s="3202" t="s">
        <v>966</v>
      </c>
      <c r="C25" s="1429" t="s">
        <v>967</v>
      </c>
    </row>
    <row r="26" spans="1:3" ht="14">
      <c r="A26" s="3203"/>
      <c r="B26" s="3202"/>
      <c r="C26" s="1429" t="s">
        <v>968</v>
      </c>
    </row>
    <row r="27" spans="1:3" ht="14">
      <c r="A27" s="3203"/>
      <c r="B27" s="3202"/>
      <c r="C27" s="1429" t="s">
        <v>969</v>
      </c>
    </row>
    <row r="28" spans="1:3" ht="14">
      <c r="A28" s="3203"/>
      <c r="B28" s="3202"/>
      <c r="C28" s="1429" t="s">
        <v>970</v>
      </c>
    </row>
    <row r="29" spans="1:3" ht="14">
      <c r="A29" s="3203"/>
      <c r="B29" s="3202"/>
      <c r="C29" s="1429" t="s">
        <v>971</v>
      </c>
    </row>
    <row r="30" spans="1:3" ht="14">
      <c r="A30" s="3203"/>
      <c r="B30" s="3202"/>
      <c r="C30" s="1429" t="s">
        <v>972</v>
      </c>
    </row>
    <row r="31" spans="1:3" ht="14">
      <c r="A31" s="3203"/>
      <c r="B31" s="3202"/>
      <c r="C31" s="1429" t="s">
        <v>973</v>
      </c>
    </row>
    <row r="32" spans="1:3" ht="14">
      <c r="A32" s="3203"/>
      <c r="B32" s="3202"/>
      <c r="C32" s="1429" t="s">
        <v>974</v>
      </c>
    </row>
    <row r="33" spans="1:3" ht="14">
      <c r="A33" s="3203"/>
      <c r="B33" s="3202"/>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2025-11-26T08:12:26Z</dcterms:modified>
</cp:coreProperties>
</file>