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1" i="76"/>
  <c r="E7" i="76"/>
  <c r="J15" i="15"/>
  <c r="D7" i="73"/>
  <c r="F38" i="67"/>
  <c r="F36" i="67"/>
  <c r="J15" i="67"/>
  <c r="F9" i="15"/>
  <c r="B13" i="76"/>
  <c r="F16" i="15"/>
  <c r="E10" i="76"/>
  <c r="E8" i="76"/>
  <c r="F42" i="67"/>
  <c r="M29" i="15"/>
  <c r="F37" i="67"/>
  <c r="M24" i="67"/>
  <c r="F6" i="73"/>
  <c r="F38" i="15"/>
  <c r="L47" i="67"/>
  <c r="M9" i="67"/>
  <c r="E12" i="76"/>
  <c r="F13" i="67"/>
  <c r="F43" i="67"/>
  <c r="E13" i="76"/>
  <c r="M6" i="15"/>
  <c r="F42" i="15"/>
  <c r="F37" i="15"/>
  <c r="M28" i="67"/>
  <c r="E2" i="69"/>
  <c r="B11" i="76"/>
  <c r="F8" i="15"/>
  <c r="M22" i="15"/>
  <c r="F5" i="73"/>
  <c r="M22" i="67"/>
  <c r="F7" i="67"/>
  <c r="M23" i="67"/>
  <c r="M6" i="67"/>
  <c r="F40" i="67"/>
  <c r="B9" i="76"/>
  <c r="M29" i="67"/>
  <c r="D5" i="73"/>
  <c r="E9" i="76"/>
  <c r="M8" i="67"/>
  <c r="C76" i="67"/>
  <c r="F8" i="67"/>
  <c r="L48" i="15"/>
  <c r="F7" i="73"/>
  <c r="B12" i="76"/>
  <c r="F6" i="67"/>
  <c r="F9" i="67"/>
  <c r="F13" i="15"/>
  <c r="F6" i="15"/>
  <c r="M23" i="15"/>
  <c r="B10" i="76"/>
  <c r="F7" i="15"/>
  <c r="M26" i="15"/>
  <c r="F26" i="67"/>
  <c r="D3" i="73"/>
  <c r="D6" i="73"/>
  <c r="F36" i="15"/>
  <c r="D4" i="73"/>
  <c r="E2" i="68"/>
  <c r="M8" i="15"/>
  <c r="F3" i="73"/>
  <c r="F40" i="15"/>
  <c r="M28" i="15"/>
  <c r="F16" i="67"/>
  <c r="F26" i="15"/>
  <c r="M9" i="15"/>
  <c r="AO13" i="1"/>
  <c r="M24" i="15"/>
  <c r="C76" i="15"/>
  <c r="B7" i="76"/>
  <c r="B8" i="76"/>
  <c r="M26" i="67"/>
  <c r="F4" i="73"/>
  <c r="F20" i="31"/>
  <c r="F43" i="15"/>
  <c r="L47"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16" i="15"/>
  <c r="C16" i="67"/>
  <c r="G1" i="73"/>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F41" i="15"/>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M21" i="15"/>
  <c r="F35" i="67"/>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6"/>
  <c r="D2" i="35"/>
  <c r="D19" i="9"/>
  <c r="C19" i="9"/>
  <c r="D2" i="37"/>
  <c r="D2" i="34"/>
  <c r="L51" i="1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D35" i="9"/>
  <c r="AO10" i="1"/>
  <c r="AO9" i="1"/>
  <c r="AO7" i="1"/>
  <c r="AO12" i="1"/>
  <c r="D34" i="9"/>
  <c r="AO11" i="1"/>
  <c r="D20" i="9"/>
  <c r="AO8" i="1"/>
  <c r="C20"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<sst xmlns="http://schemas.openxmlformats.org/spreadsheetml/2006/main" count="7880" uniqueCount="3414">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</sst>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2025年6月16日（评估专业人员实地查勘之日）</v>
      </c>
    </row>
    <row r="13" spans="1:2" s="1201" customFormat="1">
      <c r="A13" s="1199" t="s">
        <v>529</v>
      </c>
      <c r="B13" s="1200" t="str">
        <f>'预评函-1'!A18</f>
        <v>本次估价的“房地产价值”是指在正常市场情况下，在价值时点2025年6月16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45824</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1.5</v>
      </c>
      <c r="D5" s="3023">
        <f>IF(ISERROR(ROUND(POWER(1+E5,A5-C5)*(POWER(1+E5,C5)-1)/(POWER(1+E5,A5)-1),3)),0,ROUND(POWER(1+E5,A5-C5)*(POWER(1+E5,C5)-1)/(POWER(1+E5,A5)-1),4))</f>
        <v>7.22E-2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11.51</v>
      </c>
      <c r="D6" s="3023">
        <f>IF(ISERROR(ROUND(POWER(1+E6,A6-C6)*(POWER(1+E6,C6)-1)/(POWER(1+E6,A6)-1),3)),0,ROUND(POWER(1+E6,A6-C6)*(POWER(1+E6,C6)-1)/(POWER(1+E6,A6)-1),4))</f>
        <v>0.42280000000000001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31.53</v>
      </c>
      <c r="D7" s="3023">
        <f>IF(ISERROR(ROUND(POWER(1+E7,A7-C7)*(POWER(1+E7,C7)-1)/(POWER(1+E7,A7)-1),3)),0,ROUND(POWER(1+E7,A7-C7)*(POWER(1+E7,C7)-1)/(POWER(1+E7,A7)-1),4))</f>
        <v>0.75829999999999997</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45824</v>
      </c>
      <c r="C3" s="2372" t="s">
        <v>2170</v>
      </c>
      <c r="D3" s="2371">
        <f>B3</f>
        <v>45824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35.119999999999997</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45824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35.119999999999997</v>
      </c>
      <c r="G6" s="65">
        <f>IF(ISERROR(ROUND(POWER(1+H6,D6-F6)*(POWER(1+H6,F6)-1)/(POWER(1+H6,D6)-1),3)),0,ROUND(POWER(1+H6,D6-F6)*(POWER(1+H6,F6)-1)/(POWER(1+H6,D6)-1),3))</f>
        <v>0.95499999999999996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35.119999999999997</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26.790400000000002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0.95499999999999996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C18" sqref="C1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106.54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45824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309</v>
      </c>
      <c r="C5" s="2510" t="e">
        <f ca="1">IF(B5=D14,结果表!H102,ROUND(B5*10000/$B$1,0))</f>
        <v>#DIV/0!</v>
      </c>
      <c r="D5" s="2510" t="e">
        <f>ROUND(B5*10000/$B$2,0)</f>
        <v>#DIV/0!</v>
      </c>
      <c r="E5" s="2684"/>
      <c r="F5" s="2685"/>
      <c r="G5" s="2685"/>
      <c r="H5" s="2686"/>
      <c r="I5" s="2686"/>
      <c r="J5" s="2686"/>
      <c r="K5" s="2686"/>
    </row>
    <row r="6" spans="1:11" ht="16.5">
      <c r="A6" s="2510" t="s">
        <v>656</v>
      </c>
      <c r="B6" s="2510">
        <f>SUM(G14:G23)</f>
        <v>309</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3450"/>
      <c r="J9" s="2686"/>
      <c r="K9" s="2686"/>
    </row>
    <row r="10" spans="1:11" ht="16.5">
      <c r="A10" s="2510" t="s">
        <v>654</v>
      </c>
      <c r="B10" s="2510">
        <f>IF(E10="",0,ROUND(B1*(E10*365/G10)/10000,0))</f>
        <v>0</v>
      </c>
      <c r="C10" s="2510" t="s">
        <v>3359</v>
      </c>
      <c r="D10" s="2510" t="s">
        <v>3360</v>
      </c>
      <c r="E10" s="3439"/>
      <c r="F10" s="3443" t="s">
        <v>3361</v>
      </c>
      <c r="G10" s="3440"/>
      <c r="H10" s="2686"/>
      <c r="I10" s="3450"/>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106.54</v>
      </c>
      <c r="C14" s="2516"/>
      <c r="D14" s="2516">
        <f>ROUND(E14*B14/10000,0)</f>
        <v>309</v>
      </c>
      <c r="E14" s="2516">
        <v>29000</v>
      </c>
      <c r="F14" s="2516" t="e">
        <f>ROUND(D14*10000/C14,0)</f>
        <v>#DIV/0!</v>
      </c>
      <c r="G14" s="2516">
        <f>D14</f>
        <v>309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45824</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26.790400000000002</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4918</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26.790400000000002</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45824</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2025-6</v>
      </c>
      <c r="D58" s="1183">
        <f>EDATE(C58,-1)</f>
        <v>45778</v>
      </c>
      <c r="E58" s="1183">
        <f>EDATE(D58,-1)</f>
        <v>45748</v>
      </c>
      <c r="F58" s="1183">
        <f t="shared" ref="F58:O58" si="19">EDATE(E58,-1)</f>
        <v>45717</v>
      </c>
      <c r="G58" s="1183">
        <f t="shared" si="19"/>
        <v>45689</v>
      </c>
      <c r="H58" s="1183">
        <f t="shared" si="19"/>
        <v>45658</v>
      </c>
      <c r="I58" s="1183">
        <f t="shared" si="19"/>
        <v>45627</v>
      </c>
      <c r="J58" s="1183">
        <f t="shared" si="19"/>
        <v>45597</v>
      </c>
      <c r="K58" s="1183">
        <f t="shared" si="19"/>
        <v>45566</v>
      </c>
      <c r="L58" s="1183">
        <f t="shared" si="19"/>
        <v>45536</v>
      </c>
      <c r="M58" s="1183">
        <f t="shared" si="19"/>
        <v>45505</v>
      </c>
      <c r="N58" s="1183">
        <f t="shared" si="19"/>
        <v>45474</v>
      </c>
      <c r="O58" s="1183">
        <f t="shared" si="19"/>
        <v>45444</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45824</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2025-6</v>
      </c>
      <c r="D58" s="1183">
        <f>EDATE(C58,-1)</f>
        <v>45778</v>
      </c>
      <c r="E58" s="1183">
        <f t="shared" ref="E58:N58" si="16">EDATE(D58,-1)</f>
        <v>45748</v>
      </c>
      <c r="F58" s="1183">
        <f t="shared" si="16"/>
        <v>45717</v>
      </c>
      <c r="G58" s="1183">
        <f t="shared" si="16"/>
        <v>45689</v>
      </c>
      <c r="H58" s="1183">
        <f t="shared" si="16"/>
        <v>45658</v>
      </c>
      <c r="I58" s="1183">
        <f t="shared" si="16"/>
        <v>45627</v>
      </c>
      <c r="J58" s="1183">
        <f t="shared" si="16"/>
        <v>45597</v>
      </c>
      <c r="K58" s="1183">
        <f t="shared" si="16"/>
        <v>45566</v>
      </c>
      <c r="L58" s="1183">
        <f t="shared" si="16"/>
        <v>45536</v>
      </c>
      <c r="M58" s="1183">
        <f t="shared" si="16"/>
        <v>45505</v>
      </c>
      <c r="N58" s="1183">
        <f t="shared" si="16"/>
        <v>45474</v>
      </c>
      <c r="O58" s="1183">
        <f>EDATE(N58,-1)</f>
        <v>45444</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45824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2025-6</v>
      </c>
      <c r="D59" s="1183">
        <f>EDATE(C59,-1)</f>
        <v>45778</v>
      </c>
      <c r="E59" s="1183">
        <f>EDATE(D59,-1)</f>
        <v>45748</v>
      </c>
      <c r="F59" s="1183">
        <f t="shared" ref="F59:O59" si="16">EDATE(E59,-1)</f>
        <v>45717</v>
      </c>
      <c r="G59" s="1183">
        <f t="shared" si="16"/>
        <v>45689</v>
      </c>
      <c r="H59" s="1183">
        <f t="shared" si="16"/>
        <v>45658</v>
      </c>
      <c r="I59" s="1183">
        <f t="shared" si="16"/>
        <v>45627</v>
      </c>
      <c r="J59" s="1183">
        <f t="shared" si="16"/>
        <v>45597</v>
      </c>
      <c r="K59" s="1183">
        <f t="shared" si="16"/>
        <v>45566</v>
      </c>
      <c r="L59" s="1183">
        <f t="shared" si="16"/>
        <v>45536</v>
      </c>
      <c r="M59" s="1183">
        <f t="shared" si="16"/>
        <v>45505</v>
      </c>
      <c r="N59" s="1183">
        <f t="shared" si="16"/>
        <v>45474</v>
      </c>
      <c r="O59" s="1183">
        <f t="shared" si="16"/>
        <v>45444</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45824</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2025-6</v>
      </c>
      <c r="D52" s="1183">
        <f>EDATE(C52,-1)</f>
        <v>45778</v>
      </c>
      <c r="E52" s="1183">
        <f t="shared" ref="E52:O52" si="16">EDATE(D52,-1)</f>
        <v>45748</v>
      </c>
      <c r="F52" s="1183">
        <f t="shared" si="16"/>
        <v>45717</v>
      </c>
      <c r="G52" s="1183">
        <f t="shared" si="16"/>
        <v>45689</v>
      </c>
      <c r="H52" s="1183">
        <f t="shared" si="16"/>
        <v>45658</v>
      </c>
      <c r="I52" s="1183">
        <f t="shared" si="16"/>
        <v>45627</v>
      </c>
      <c r="J52" s="1183">
        <f t="shared" si="16"/>
        <v>45597</v>
      </c>
      <c r="K52" s="1183">
        <f t="shared" si="16"/>
        <v>45566</v>
      </c>
      <c r="L52" s="1183">
        <f t="shared" si="16"/>
        <v>45536</v>
      </c>
      <c r="M52" s="1183">
        <f t="shared" si="16"/>
        <v>45505</v>
      </c>
      <c r="N52" s="1183">
        <f t="shared" si="16"/>
        <v>45474</v>
      </c>
      <c r="O52" s="1183">
        <f t="shared" si="16"/>
        <v>45444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45824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2025-6</v>
      </c>
      <c r="D48" s="1183">
        <f>EDATE(C48,-1)</f>
        <v>45778</v>
      </c>
      <c r="E48" s="1183">
        <f t="shared" ref="E48:O48" si="16">EDATE(D48,-1)</f>
        <v>45748</v>
      </c>
      <c r="F48" s="1183">
        <f t="shared" si="16"/>
        <v>45717</v>
      </c>
      <c r="G48" s="1183">
        <f t="shared" si="16"/>
        <v>45689</v>
      </c>
      <c r="H48" s="1183">
        <f t="shared" si="16"/>
        <v>45658</v>
      </c>
      <c r="I48" s="1183">
        <f t="shared" si="16"/>
        <v>45627</v>
      </c>
      <c r="J48" s="1183">
        <f t="shared" si="16"/>
        <v>45597</v>
      </c>
      <c r="K48" s="1183">
        <f t="shared" si="16"/>
        <v>45566</v>
      </c>
      <c r="L48" s="1183">
        <f t="shared" si="16"/>
        <v>45536</v>
      </c>
      <c r="M48" s="1183">
        <f t="shared" si="16"/>
        <v>45505</v>
      </c>
      <c r="N48" s="1183">
        <f t="shared" si="16"/>
        <v>45474</v>
      </c>
      <c r="O48" s="1183">
        <f t="shared" si="16"/>
        <v>45444</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2025年6月16日（评估专业人员实地查勘之日）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45824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2025-6</v>
      </c>
      <c r="D46" s="1183">
        <f>EDATE(C46,-1)</f>
        <v>45778</v>
      </c>
      <c r="E46" s="1183">
        <f t="shared" ref="E46:O46" si="16">EDATE(D46,-1)</f>
        <v>45748</v>
      </c>
      <c r="F46" s="1183">
        <f t="shared" si="16"/>
        <v>45717</v>
      </c>
      <c r="G46" s="1183">
        <f t="shared" si="16"/>
        <v>45689</v>
      </c>
      <c r="H46" s="1183">
        <f t="shared" si="16"/>
        <v>45658</v>
      </c>
      <c r="I46" s="1183">
        <f t="shared" si="16"/>
        <v>45627</v>
      </c>
      <c r="J46" s="1183">
        <f t="shared" si="16"/>
        <v>45597</v>
      </c>
      <c r="K46" s="1183">
        <f t="shared" si="16"/>
        <v>45566</v>
      </c>
      <c r="L46" s="1183">
        <f t="shared" si="16"/>
        <v>45536</v>
      </c>
      <c r="M46" s="1183">
        <f t="shared" si="16"/>
        <v>45505</v>
      </c>
      <c r="N46" s="1183">
        <f t="shared" si="16"/>
        <v>45474</v>
      </c>
      <c r="O46" s="1183">
        <f t="shared" si="16"/>
        <v>45444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45824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2025-6-1</v>
      </c>
      <c r="D67" s="690">
        <f>EDATE(C67,-3)</f>
        <v>45717</v>
      </c>
      <c r="E67" s="690">
        <f>EDATE(D67,-3)</f>
        <v>45627</v>
      </c>
      <c r="F67" s="690">
        <f t="shared" ref="F67:O67" si="18">EDATE(E67,-3)</f>
        <v>45536</v>
      </c>
      <c r="G67" s="690">
        <f t="shared" si="18"/>
        <v>45444</v>
      </c>
      <c r="H67" s="690">
        <f t="shared" si="18"/>
        <v>45352</v>
      </c>
      <c r="I67" s="690">
        <f t="shared" si="18"/>
        <v>45261</v>
      </c>
      <c r="J67" s="690">
        <f t="shared" si="18"/>
        <v>45170</v>
      </c>
      <c r="K67" s="690">
        <f t="shared" si="18"/>
        <v>45078</v>
      </c>
      <c r="L67" s="690">
        <f t="shared" si="18"/>
        <v>44986</v>
      </c>
      <c r="M67" s="690">
        <f t="shared" si="18"/>
        <v>44896</v>
      </c>
      <c r="N67" s="690">
        <f t="shared" si="18"/>
        <v>44805</v>
      </c>
      <c r="O67" s="690">
        <f t="shared" si="18"/>
        <v>44713</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45824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2025-6-1</v>
      </c>
      <c r="D63" s="690">
        <f>EDATE(C63,-3)</f>
        <v>45717</v>
      </c>
      <c r="E63" s="690">
        <f>EDATE(D63,-3)</f>
        <v>45627</v>
      </c>
      <c r="F63" s="690">
        <f t="shared" ref="F63:O63" si="18">EDATE(E63,-3)</f>
        <v>45536</v>
      </c>
      <c r="G63" s="690">
        <f t="shared" si="18"/>
        <v>45444</v>
      </c>
      <c r="H63" s="690">
        <f t="shared" si="18"/>
        <v>45352</v>
      </c>
      <c r="I63" s="690">
        <f t="shared" si="18"/>
        <v>45261</v>
      </c>
      <c r="J63" s="690">
        <f t="shared" si="18"/>
        <v>45170</v>
      </c>
      <c r="K63" s="690">
        <f t="shared" si="18"/>
        <v>45078</v>
      </c>
      <c r="L63" s="690">
        <f t="shared" si="18"/>
        <v>44986</v>
      </c>
      <c r="M63" s="690">
        <f t="shared" si="18"/>
        <v>44896</v>
      </c>
      <c r="N63" s="690">
        <f t="shared" si="18"/>
        <v>44805</v>
      </c>
      <c r="O63" s="690">
        <f t="shared" si="18"/>
        <v>44713</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35.119999999999997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26.790400000000002</v>
      </c>
      <c r="C2" s="1385" t="s">
        <v>879</v>
      </c>
      <c r="D2" s="1469">
        <f ca="1">C40+J29+L46</f>
        <v>267904</v>
      </c>
      <c r="E2" s="1386" t="s">
        <v>880</v>
      </c>
      <c r="F2" s="1387"/>
      <c r="G2" s="2704"/>
      <c r="H2" s="2693"/>
      <c r="I2" s="2693"/>
      <c r="J2" s="2693"/>
      <c r="K2" s="2694"/>
      <c r="L2" s="2693"/>
      <c r="M2" s="2693"/>
    </row>
    <row r="3" spans="1:37" ht="18" customHeight="1" thickBot="1">
      <c r="A3" s="1388" t="s">
        <v>881</v>
      </c>
      <c r="B3" s="1389">
        <f ca="1">IF(ISERROR(D2/F43),0,ROUND(D2/F43,0))</f>
        <v>4918</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259241</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35.119999999999997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4759</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-28.655999999999999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8663</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259241</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35.119999999999997</v>
      </c>
      <c r="O48" s="1416" t="s">
        <v>404</v>
      </c>
      <c r="P48" s="1417" t="s">
        <v>821</v>
      </c>
      <c r="Q48" s="1418">
        <f ca="1">J60</f>
        <v>8663</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35.119999999999997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35.119999999999997</v>
      </c>
      <c r="K53" s="3637" t="s">
        <v>837</v>
      </c>
      <c r="L53" s="3638"/>
      <c r="O53" s="1416" t="s">
        <v>409</v>
      </c>
      <c r="P53" s="1417" t="s">
        <v>838</v>
      </c>
      <c r="Q53" s="1418">
        <f ca="1">Q47+Q48</f>
        <v>267904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0.36499999999999999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259241</v>
      </c>
      <c r="R56" s="1418" t="s">
        <v>818</v>
      </c>
    </row>
    <row r="57" spans="1:18" s="1382" customFormat="1" ht="24.75" thickBot="1">
      <c r="A57" s="1449"/>
      <c r="B57" s="948" t="s">
        <v>767</v>
      </c>
      <c r="C57" s="238">
        <f ca="1">C29</f>
        <v>274595</v>
      </c>
      <c r="D57" s="1450"/>
      <c r="E57" s="1451"/>
      <c r="F57" s="1452"/>
      <c r="I57" s="1453" t="s">
        <v>844</v>
      </c>
      <c r="J57" s="1454">
        <f ca="1">IF(OR(M47="住宅",J51&lt;L48,J56="是"),"——",J51-L48)</f>
        <v>21.880000000000003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8663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259241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259241</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-27319</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35.119999999999997</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259241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-2.6999999999999913E-2</v>
      </c>
    </row>
    <row r="83" spans="2:3">
      <c r="B83" s="273" t="s">
        <v>803</v>
      </c>
      <c r="C83" s="274">
        <f ca="1">ROUND(C13/C40,3)</f>
        <v>1.0269999999999999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45824</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45824</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45824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45824</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2025-06-16T03:18:27Z</dcterms:modified>
</cp:coreProperties>
</file>