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7F45D7F-61BD-4661-A711-886CF769BF2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J4" i="1" l="1"/>
  <c r="F7" i="2"/>
  <c r="B10" i="2"/>
  <c r="M38" i="2" l="1"/>
  <c r="M37" i="2" l="1"/>
  <c r="N38" i="2" l="1"/>
  <c r="M18" i="2"/>
  <c r="N19" i="2" s="1"/>
  <c r="G14" i="2" s="1"/>
  <c r="F14" i="2"/>
  <c r="B12" i="2"/>
  <c r="M30" i="2"/>
  <c r="M31" i="2"/>
  <c r="N31" i="2" s="1"/>
  <c r="C18" i="2" s="1"/>
  <c r="M32" i="2"/>
  <c r="M33" i="2"/>
  <c r="N33" i="2" s="1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<sst xmlns="http://schemas.openxmlformats.org/spreadsheetml/2006/main" count="167" uniqueCount="164">
  <si>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</si>
  <si>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</si>
  <si>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</si>
  <si>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</si>
  <si>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</si>
  <si>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</si>
  <si>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</si>
  <si>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</si>
  <si>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</si>
  <si>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</si>
  <si>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</si>
  <si>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</si>
  <si>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</si>
  <si>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</si>
  <si>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</si>
  <si>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</si>
  <si>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</si>
  <si>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</si>
  <si>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</si>
  <si>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</si>
  <si>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</si>
  <si>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</si>
  <si>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</si>
  <si>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</si>
  <si>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</si>
  <si>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</si>
  <si>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</si>
  <si>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</si>
  <si>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</si>
  <si>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</si>
  <si>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</si>
  <si>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</si>
  <si>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</si>
  <si>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</si>
  <si>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</si>
  <si>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</si>
  <si>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</si>
  <si>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</si>
  <si>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</si>
  <si>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</si>
  <si>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</si>
  <si>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</si>
  <si>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</si>
  <si>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</si>
  <si>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</si>
  <si>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</si>
  <si>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</si>
  <si>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</si>
  <si>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</si>
  <si>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</si>
  <si>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</si>
  <si>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</si>
  <si>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</si>
  <si>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</si>
  <si>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</si>
  <si>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</si>
  <si>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</si>
  <si>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</si>
  <si>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</si>
  <si>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</si>
  <si>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</si>
  <si>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</si>
  <si>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</si>
  <si>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</si>
  <si>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</si>
  <si>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</si>
  <si>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</si>
  <si>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</si>
  <si>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</si>
  <si>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</si>
  <si>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</si>
  <si>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</si>
  <si>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</si>
  <si>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</si>
  <si>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</si>
  <si>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</si>
  <si>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</si>
  <si>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</si>
  <si>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</si>
  <si>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</si>
  <si>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</si>
  <si>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</si>
  <si>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</si>
  <si>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</si>
  <si>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</si>
  <si>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</si>
  <si>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</si>
  <si>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</si>
  <si>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</si>
  <si>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</si>
  <si>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</si>
  <si>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</si>
  <si>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</si>
  <si>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</si>
  <si>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</si>
  <si>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</si>
  <si>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</si>
  <si>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</si>
  <si>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</si>
  <si>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</si>
  <si>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</si>
  <si>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</si>
  <si>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</si>
  <si>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</si>
  <si>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</si>
  <si>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</si>
  <si>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</si>
  <si>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</si>
  <si>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</si>
  <si>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</si>
  <si>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</si>
  <si>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</si>
  <si>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</si>
  <si>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</si>
  <si>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</si>
  <si>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</si>
  <si>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</si>
  <si>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</si>
  <si>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</si>
  <si>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</si>
  <si>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</si>
  <si>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</si>
  <si>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</si>
  <si>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</si>
  <si>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</si>
  <si>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</si>
  <si>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</si>
  <si>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</si>
  <si>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</si>
  <si>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</si>
  <si>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</si>
  <si>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</si>
  <si>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</si>
  <si>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</si>
  <si>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</si>
  <si>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</si>
  <si>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</si>
  <si>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</si>
  <si>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</si>
  <si>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</si>
  <si>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</si>
  <si>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</si>
  <si>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</si>
  <si>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</si>
  <si>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</si>
  <si>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</si>
  <si>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</si>
  <si>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</si>
  <si>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</si>
  <si>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</si>
  <si>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</si>
  <si>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</si>
  <si>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</si>
  <si>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</si>
  <si>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</si>
  <si>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</si>
  <si>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</si>
  <si>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</si>
  <si>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</si>
  <si>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</si>
  <si>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</si>
  <si>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估价期日</t>
    <phoneticPr fontId="4" type="noConversion"/>
  </si>
  <si>
    <t>2024年第二季度</t>
    <phoneticPr fontId="4" type="noConversion"/>
  </si>
  <si>
    <t>容城县国富牧丰奶业有限公司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</si>
</sst>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10" fontId="3" fillId="15" borderId="1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zoomScaleNormal="100" workbookViewId="0">
      <selection activeCell="J5" sqref="J5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3.87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10" x14ac:dyDescent="0.15">
      <c r="H2" s="2">
        <v>666.67</v>
      </c>
    </row>
    <row r="3" spans="1:10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10" x14ac:dyDescent="0.15">
      <c r="C4" s="49"/>
      <c r="D4" s="68" t="s">
        <v>163</v>
      </c>
      <c r="E4" s="70" t="s">
        <v>103</v>
      </c>
      <c r="F4" s="4">
        <v>37544</v>
      </c>
      <c r="G4" s="8">
        <f>估价对象!G7</f>
        <v>658</v>
      </c>
      <c r="H4" s="4">
        <f>ROUND(F4*G4,0)</f>
        <v>24703952</v>
      </c>
      <c r="I4" s="3">
        <f>ROUND(G4*H2/10000,2)</f>
        <v>43.87</v>
      </c>
      <c r="J4" s="3">
        <f>ROUND(F4/$H$2,2)</f>
        <v>56.32</v>
      </c>
    </row>
    <row r="5" spans="1:10" x14ac:dyDescent="0.15">
      <c r="C5" s="49"/>
      <c r="D5" s="69"/>
      <c r="E5" s="70"/>
      <c r="F5" s="4"/>
      <c r="G5" s="8"/>
      <c r="H5" s="4"/>
      <c r="I5" s="3"/>
      <c r="J5" s="3"/>
    </row>
    <row r="6" spans="1:10" x14ac:dyDescent="0.15">
      <c r="C6" s="3" t="s">
        <v>121</v>
      </c>
      <c r="D6" s="3"/>
      <c r="E6" s="3"/>
      <c r="F6" s="4"/>
      <c r="G6" s="8">
        <f>G4</f>
        <v>658</v>
      </c>
      <c r="H6" s="4">
        <f t="shared" ref="H6" si="0">ROUND(F6*G6,0)</f>
        <v>0</v>
      </c>
      <c r="I6" s="3">
        <f>I4</f>
        <v>43.87</v>
      </c>
      <c r="J6" s="3">
        <f t="shared" ref="J6" si="1">F6/$H$2</f>
        <v>0</v>
      </c>
    </row>
    <row r="7" spans="1:10" x14ac:dyDescent="0.15">
      <c r="G7" s="10"/>
    </row>
    <row r="8" spans="1:10" x14ac:dyDescent="0.15">
      <c r="A8" s="47"/>
      <c r="B8" s="47"/>
      <c r="C8" s="47"/>
      <c r="D8" s="47"/>
      <c r="E8" s="47"/>
    </row>
    <row r="9" spans="1:10" x14ac:dyDescent="0.15">
      <c r="A9" s="47"/>
      <c r="B9" s="47"/>
      <c r="C9" s="47"/>
      <c r="D9" s="47"/>
      <c r="E9" s="47"/>
    </row>
    <row r="10" spans="1:10" x14ac:dyDescent="0.15">
      <c r="A10" s="47"/>
      <c r="B10" s="47"/>
      <c r="C10" s="47"/>
      <c r="D10" s="47"/>
      <c r="E10" s="47"/>
    </row>
    <row r="11" spans="1:10" x14ac:dyDescent="0.15">
      <c r="A11" s="47"/>
      <c r="B11" s="47"/>
      <c r="C11" s="47"/>
      <c r="D11" s="47"/>
      <c r="E11" s="47"/>
    </row>
  </sheetData>
  <mergeCells count="2">
    <mergeCell ref="D4:D5"/>
    <mergeCell ref="E4:E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G25" sqref="G24:H25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45544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A4" s="11" t="s">
        <v>161</v>
      </c>
      <c r="B4" s="18">
        <v>45385</v>
      </c>
      <c r="K4" s="71" t="s">
        <v>127</v>
      </c>
      <c r="L4" s="71"/>
      <c r="M4" s="71"/>
      <c r="N4" s="71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1.0960000000000001</v>
      </c>
      <c r="C6" s="23">
        <v>1</v>
      </c>
      <c r="D6" s="23">
        <v>1</v>
      </c>
      <c r="E6" s="23">
        <v>1</v>
      </c>
      <c r="F6" s="23"/>
      <c r="G6" s="24">
        <f>A6*B6*C6*D6*E6+F6</f>
        <v>677.32800000000009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1.0960000000000001</v>
      </c>
      <c r="C7" s="23">
        <v>1</v>
      </c>
      <c r="D7" s="23">
        <v>0.95</v>
      </c>
      <c r="E7" s="23">
        <v>1</v>
      </c>
      <c r="F7" s="23">
        <f>H22</f>
        <v>15</v>
      </c>
      <c r="G7" s="24">
        <f>ROUND(A7*B7*C7*D7*E7+F7,0)</f>
        <v>658</v>
      </c>
      <c r="H7" s="23">
        <f>基础信息!F4</f>
        <v>37544</v>
      </c>
      <c r="I7" s="34">
        <f>ROUND(G7*H7/10000,4)</f>
        <v>2470.3951999999999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*(1+C20),4)</f>
        <v>1.0960000000000001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67">
        <v>-4.7000000000000002E-3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 t="s">
        <v>162</v>
      </c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>
        <v>2.8E-3</v>
      </c>
      <c r="C20" s="30">
        <v>1.4E-3</v>
      </c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D22" sqref="D22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37544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45544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2470.3951999999999</v>
      </c>
      <c r="C5" s="35" t="e">
        <f>ROUND(B5*10000/$B$1,0)</f>
        <v>#DIV/0!</v>
      </c>
      <c r="D5" s="35">
        <f>ROUND(B5*10000/$B$2,0)</f>
        <v>658</v>
      </c>
      <c r="E5" s="36"/>
    </row>
    <row r="6" spans="1:9" ht="16.5" x14ac:dyDescent="0.15">
      <c r="A6" s="35" t="s">
        <v>73</v>
      </c>
      <c r="B6" s="35">
        <f>G14+G15+G16+G17</f>
        <v>2470.3951999999999</v>
      </c>
      <c r="C6" s="35" t="e">
        <f>ROUND(B6*10000/$B$1,0)</f>
        <v>#DIV/0!</v>
      </c>
      <c r="D6" s="35">
        <f>ROUND(B6*10000/$B$2,0)</f>
        <v>658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37544</v>
      </c>
      <c r="D14" s="42">
        <f>估价对象!I7</f>
        <v>2470.3951999999999</v>
      </c>
      <c r="E14" s="42" t="e">
        <f>ROUND(D14*10000/B14,0)</f>
        <v>#DIV/0!</v>
      </c>
      <c r="F14" s="42">
        <f>ROUND(D14*10000/C14,0)</f>
        <v>658</v>
      </c>
      <c r="G14" s="42">
        <f>D14</f>
        <v>2470.3951999999999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2025-01-08T06:20:58Z</dcterms:modified>
</cp:coreProperties>
</file>