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05" windowWidth="12120" windowHeight="7530" tabRatio="787" firstSheet="2" activeTab="2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B4" i="59" l="1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Q10" i="67"/>
  <c r="P10" i="67"/>
  <c r="O10" i="67"/>
  <c r="N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 s="1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D6" i="68" s="1"/>
  <c r="B14" i="68"/>
  <c r="B1" i="68" s="1"/>
  <c r="B3" i="68"/>
  <c r="B8" i="68"/>
  <c r="B7" i="68"/>
  <c r="D7" i="68" s="1"/>
  <c r="B6" i="68"/>
  <c r="B5" i="68"/>
  <c r="D5" i="68" s="1"/>
  <c r="E14" i="68"/>
  <c r="F14" i="68"/>
  <c r="D8" i="68"/>
  <c r="N20" i="67"/>
  <c r="O20" i="67"/>
  <c r="P20" i="67"/>
  <c r="Q20" i="67"/>
  <c r="N21" i="67"/>
  <c r="O21" i="67"/>
  <c r="C21" i="67" s="1"/>
  <c r="P21" i="67"/>
  <c r="Q21" i="67"/>
  <c r="F21" i="67" s="1"/>
  <c r="B21" i="67"/>
  <c r="S21" i="67"/>
  <c r="E21" i="67"/>
  <c r="E20" i="67" s="1"/>
  <c r="E19" i="67" s="1"/>
  <c r="U21" i="67"/>
  <c r="B20" i="67"/>
  <c r="B19" i="67"/>
  <c r="B17" i="67"/>
  <c r="B16" i="67"/>
  <c r="B15" i="67" s="1"/>
  <c r="F17" i="67"/>
  <c r="F16" i="67" s="1"/>
  <c r="F15" i="67" s="1"/>
  <c r="F14" i="67" s="1"/>
  <c r="F13" i="67" s="1"/>
  <c r="S17" i="67"/>
  <c r="C17" i="67"/>
  <c r="T17" i="67" s="1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E80" i="67" s="1"/>
  <c r="E79" i="67" s="1"/>
  <c r="C81" i="67"/>
  <c r="D81" i="67"/>
  <c r="B81" i="67"/>
  <c r="F80" i="67"/>
  <c r="F79" i="67" s="1"/>
  <c r="C80" i="67"/>
  <c r="D80" i="67" s="1"/>
  <c r="B80" i="67"/>
  <c r="B79" i="67" s="1"/>
  <c r="F77" i="67"/>
  <c r="F76" i="67" s="1"/>
  <c r="F75" i="67" s="1"/>
  <c r="E77" i="67"/>
  <c r="C77" i="67"/>
  <c r="D77" i="67" s="1"/>
  <c r="B77" i="67"/>
  <c r="B76" i="67" s="1"/>
  <c r="B75" i="67" s="1"/>
  <c r="E76" i="67"/>
  <c r="E75" i="67" s="1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E71" i="67" s="1"/>
  <c r="C72" i="67"/>
  <c r="D72" i="67"/>
  <c r="B72" i="67"/>
  <c r="Q71" i="67"/>
  <c r="P71" i="67"/>
  <c r="O71" i="67"/>
  <c r="N71" i="67"/>
  <c r="F71" i="67"/>
  <c r="C71" i="67"/>
  <c r="D71" i="67" s="1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 s="1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 s="1"/>
  <c r="Q64" i="67"/>
  <c r="P64" i="67"/>
  <c r="O64" i="67"/>
  <c r="N64" i="67"/>
  <c r="F64" i="67"/>
  <c r="E64" i="67"/>
  <c r="E63" i="67" s="1"/>
  <c r="C64" i="67"/>
  <c r="D64" i="67" s="1"/>
  <c r="B64" i="67"/>
  <c r="Q63" i="67"/>
  <c r="P63" i="67"/>
  <c r="O63" i="67"/>
  <c r="N63" i="67"/>
  <c r="F63" i="67"/>
  <c r="C63" i="67"/>
  <c r="D63" i="67"/>
  <c r="B63" i="67"/>
  <c r="Q62" i="67"/>
  <c r="P62" i="67"/>
  <c r="O62" i="67"/>
  <c r="N62" i="67"/>
  <c r="F61" i="67"/>
  <c r="V61" i="67" s="1"/>
  <c r="E61" i="67"/>
  <c r="U61" i="67"/>
  <c r="C61" i="67"/>
  <c r="T61" i="67" s="1"/>
  <c r="B61" i="67"/>
  <c r="S61" i="67"/>
  <c r="F60" i="67"/>
  <c r="Q60" i="67" s="1"/>
  <c r="E60" i="67"/>
  <c r="P60" i="67"/>
  <c r="C60" i="67"/>
  <c r="O60" i="67" s="1"/>
  <c r="B60" i="67"/>
  <c r="N60" i="67"/>
  <c r="F59" i="67"/>
  <c r="Q59" i="67" s="1"/>
  <c r="E59" i="67"/>
  <c r="P58" i="67" s="1"/>
  <c r="P59" i="67"/>
  <c r="C59" i="67"/>
  <c r="O59" i="67" s="1"/>
  <c r="B59" i="67"/>
  <c r="N59" i="67"/>
  <c r="Q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 s="1"/>
  <c r="F56" i="67" s="1"/>
  <c r="F57" i="67" s="1"/>
  <c r="V57" i="67" s="1"/>
  <c r="P54" i="67"/>
  <c r="E55" i="67"/>
  <c r="E56" i="67" s="1"/>
  <c r="E57" i="67" s="1"/>
  <c r="U57" i="67" s="1"/>
  <c r="O54" i="67"/>
  <c r="C55" i="67" s="1"/>
  <c r="N54" i="67"/>
  <c r="B55" i="67"/>
  <c r="B56" i="67" s="1"/>
  <c r="B57" i="67" s="1"/>
  <c r="S57" i="67" s="1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 s="1"/>
  <c r="F52" i="67" s="1"/>
  <c r="F53" i="67" s="1"/>
  <c r="V53" i="67" s="1"/>
  <c r="P50" i="67"/>
  <c r="E51" i="67"/>
  <c r="E52" i="67" s="1"/>
  <c r="E53" i="67" s="1"/>
  <c r="U53" i="67" s="1"/>
  <c r="O50" i="67"/>
  <c r="C51" i="67" s="1"/>
  <c r="N50" i="67"/>
  <c r="B51" i="67"/>
  <c r="B52" i="67" s="1"/>
  <c r="B53" i="67" s="1"/>
  <c r="S53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 s="1"/>
  <c r="F48" i="67" s="1"/>
  <c r="F49" i="67" s="1"/>
  <c r="V49" i="67" s="1"/>
  <c r="P46" i="67"/>
  <c r="E47" i="67"/>
  <c r="E48" i="67" s="1"/>
  <c r="E49" i="67" s="1"/>
  <c r="U49" i="67" s="1"/>
  <c r="O46" i="67"/>
  <c r="C47" i="67" s="1"/>
  <c r="N46" i="67"/>
  <c r="B47" i="67"/>
  <c r="B48" i="67" s="1"/>
  <c r="B49" i="67" s="1"/>
  <c r="S49" i="67" s="1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 s="1"/>
  <c r="F44" i="67" s="1"/>
  <c r="F45" i="67" s="1"/>
  <c r="V45" i="67" s="1"/>
  <c r="P42" i="67"/>
  <c r="E43" i="67"/>
  <c r="E44" i="67" s="1"/>
  <c r="E45" i="67" s="1"/>
  <c r="U45" i="67" s="1"/>
  <c r="O42" i="67"/>
  <c r="C43" i="67" s="1"/>
  <c r="N42" i="67"/>
  <c r="B43" i="67"/>
  <c r="B44" i="67" s="1"/>
  <c r="B45" i="67" s="1"/>
  <c r="S45" i="67" s="1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 s="1"/>
  <c r="F41" i="67" s="1"/>
  <c r="V41" i="67" s="1"/>
  <c r="P38" i="67"/>
  <c r="E39" i="67" s="1"/>
  <c r="E40" i="67" s="1"/>
  <c r="E41" i="67" s="1"/>
  <c r="U41" i="67" s="1"/>
  <c r="O38" i="67"/>
  <c r="C39" i="67"/>
  <c r="C40" i="67" s="1"/>
  <c r="D40" i="67" s="1"/>
  <c r="N38" i="67"/>
  <c r="B39" i="67"/>
  <c r="B40" i="67" s="1"/>
  <c r="B41" i="67" s="1"/>
  <c r="S41" i="67" s="1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 s="1"/>
  <c r="F36" i="67" s="1"/>
  <c r="F37" i="67" s="1"/>
  <c r="V37" i="67" s="1"/>
  <c r="P34" i="67"/>
  <c r="E35" i="67"/>
  <c r="E36" i="67" s="1"/>
  <c r="E37" i="67" s="1"/>
  <c r="U37" i="67" s="1"/>
  <c r="O34" i="67"/>
  <c r="C35" i="67" s="1"/>
  <c r="N34" i="67"/>
  <c r="B35" i="67"/>
  <c r="B36" i="67" s="1"/>
  <c r="B37" i="67" s="1"/>
  <c r="S37" i="67" s="1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 s="1"/>
  <c r="F32" i="67" s="1"/>
  <c r="F33" i="67" s="1"/>
  <c r="V33" i="67" s="1"/>
  <c r="P30" i="67"/>
  <c r="E31" i="67"/>
  <c r="E32" i="67" s="1"/>
  <c r="E33" i="67" s="1"/>
  <c r="U33" i="67" s="1"/>
  <c r="O30" i="67"/>
  <c r="C31" i="67" s="1"/>
  <c r="N30" i="67"/>
  <c r="B31" i="67"/>
  <c r="B32" i="67" s="1"/>
  <c r="B33" i="67" s="1"/>
  <c r="S33" i="67" s="1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 s="1"/>
  <c r="F28" i="67" s="1"/>
  <c r="F29" i="67" s="1"/>
  <c r="V29" i="67" s="1"/>
  <c r="P26" i="67"/>
  <c r="E27" i="67"/>
  <c r="E28" i="67" s="1"/>
  <c r="E29" i="67" s="1"/>
  <c r="U29" i="67" s="1"/>
  <c r="O26" i="67"/>
  <c r="C27" i="67" s="1"/>
  <c r="N26" i="67"/>
  <c r="B27" i="67"/>
  <c r="B28" i="67" s="1"/>
  <c r="B29" i="67" s="1"/>
  <c r="S29" i="67" s="1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 s="1"/>
  <c r="F24" i="67" s="1"/>
  <c r="F25" i="67" s="1"/>
  <c r="V25" i="67" s="1"/>
  <c r="P22" i="67"/>
  <c r="E23" i="67"/>
  <c r="E24" i="67" s="1"/>
  <c r="E25" i="67" s="1"/>
  <c r="U25" i="67" s="1"/>
  <c r="O22" i="67"/>
  <c r="C23" i="67" s="1"/>
  <c r="N22" i="67"/>
  <c r="B23" i="67"/>
  <c r="B24" i="67" s="1"/>
  <c r="B25" i="67" s="1"/>
  <c r="S25" i="67" s="1"/>
  <c r="D17" i="67"/>
  <c r="C16" i="67"/>
  <c r="C15" i="67"/>
  <c r="D39" i="67"/>
  <c r="D59" i="67"/>
  <c r="D61" i="67"/>
  <c r="D65" i="67"/>
  <c r="D69" i="67"/>
  <c r="D73" i="67"/>
  <c r="D60" i="67"/>
  <c r="N61" i="67"/>
  <c r="P61" i="67"/>
  <c r="O61" i="67"/>
  <c r="Q61" i="67"/>
  <c r="Y62" i="66"/>
  <c r="Y63" i="66"/>
  <c r="A70" i="66"/>
  <c r="D16" i="67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D56" i="66" s="1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/>
  <c r="AA67" i="66"/>
  <c r="AA66" i="66" s="1"/>
  <c r="AA65" i="66" s="1"/>
  <c r="V65" i="66" s="1"/>
  <c r="E65" i="66" s="1"/>
  <c r="V64" i="66"/>
  <c r="E64" i="66" s="1"/>
  <c r="AB67" i="66"/>
  <c r="W67" i="66"/>
  <c r="F67" i="66"/>
  <c r="Y67" i="66"/>
  <c r="Y66" i="66" s="1"/>
  <c r="AB63" i="66"/>
  <c r="W63" i="66"/>
  <c r="F63" i="66"/>
  <c r="AA63" i="66"/>
  <c r="AA62" i="66" s="1"/>
  <c r="V62" i="66" s="1"/>
  <c r="E62" i="66" s="1"/>
  <c r="Z63" i="66"/>
  <c r="U63" i="66"/>
  <c r="C63" i="66" s="1"/>
  <c r="D63" i="66" s="1"/>
  <c r="Y61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H4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D58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J6" i="66"/>
  <c r="G6" i="66"/>
  <c r="J5" i="66"/>
  <c r="I4" i="66"/>
  <c r="V67" i="66"/>
  <c r="E67" i="66" s="1"/>
  <c r="Z62" i="66"/>
  <c r="U62" i="66"/>
  <c r="C62" i="66" s="1"/>
  <c r="T63" i="66"/>
  <c r="B63" i="66"/>
  <c r="AB62" i="66"/>
  <c r="AB61" i="66" s="1"/>
  <c r="T67" i="66"/>
  <c r="B67" i="66"/>
  <c r="T60" i="66"/>
  <c r="B60" i="66" s="1"/>
  <c r="T61" i="66"/>
  <c r="B61" i="66"/>
  <c r="AA61" i="66"/>
  <c r="V66" i="66"/>
  <c r="E66" i="66" s="1"/>
  <c r="V63" i="66"/>
  <c r="E63" i="66"/>
  <c r="T62" i="66"/>
  <c r="B62" i="66"/>
  <c r="AB66" i="66"/>
  <c r="Z66" i="66"/>
  <c r="G32" i="59"/>
  <c r="G31" i="59"/>
  <c r="G30" i="59"/>
  <c r="O2" i="59"/>
  <c r="P33" i="59"/>
  <c r="Q33" i="59"/>
  <c r="R33" i="59"/>
  <c r="O33" i="59"/>
  <c r="H21" i="59"/>
  <c r="I8" i="66"/>
  <c r="I14" i="66"/>
  <c r="I16" i="66"/>
  <c r="I18" i="66"/>
  <c r="I6" i="66"/>
  <c r="I11" i="66"/>
  <c r="I13" i="66"/>
  <c r="I15" i="66"/>
  <c r="I17" i="66"/>
  <c r="Z61" i="66"/>
  <c r="U61" i="66" s="1"/>
  <c r="C61" i="66" s="1"/>
  <c r="U66" i="66"/>
  <c r="C66" i="66" s="1"/>
  <c r="Z65" i="66"/>
  <c r="V60" i="66"/>
  <c r="E60" i="66" s="1"/>
  <c r="V61" i="66"/>
  <c r="E61" i="66" s="1"/>
  <c r="W66" i="66"/>
  <c r="F66" i="66" s="1"/>
  <c r="P66" i="66" s="1"/>
  <c r="AB65" i="66"/>
  <c r="W65" i="66" s="1"/>
  <c r="F65" i="66" s="1"/>
  <c r="U60" i="66"/>
  <c r="C60" i="66"/>
  <c r="W64" i="66"/>
  <c r="F64" i="66" s="1"/>
  <c r="U64" i="66"/>
  <c r="C64" i="66" s="1"/>
  <c r="U65" i="66"/>
  <c r="C65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/>
  <c r="F103" i="39" s="1"/>
  <c r="G103" i="39" s="1"/>
  <c r="A119" i="39"/>
  <c r="A102" i="39"/>
  <c r="D71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 s="1"/>
  <c r="B10" i="64"/>
  <c r="B9" i="64"/>
  <c r="D29" i="64"/>
  <c r="E14" i="64"/>
  <c r="I2" i="65"/>
  <c r="D20" i="64"/>
  <c r="E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 s="1"/>
  <c r="P29" i="62"/>
  <c r="I92" i="62" s="1"/>
  <c r="P30" i="62"/>
  <c r="I93" i="62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/>
  <c r="N25" i="62"/>
  <c r="H88" i="62" s="1"/>
  <c r="L26" i="62"/>
  <c r="G89" i="62" s="1"/>
  <c r="L27" i="62"/>
  <c r="G90" i="62" s="1"/>
  <c r="L28" i="62"/>
  <c r="G91" i="62"/>
  <c r="L29" i="62"/>
  <c r="G92" i="62" s="1"/>
  <c r="L30" i="62"/>
  <c r="G93" i="62" s="1"/>
  <c r="L31" i="62"/>
  <c r="G94" i="62" s="1"/>
  <c r="L25" i="62"/>
  <c r="G88" i="62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/>
  <c r="B6" i="62"/>
  <c r="B69" i="62" s="1"/>
  <c r="B7" i="62"/>
  <c r="B70" i="62" s="1"/>
  <c r="B8" i="62"/>
  <c r="B71" i="62" s="1"/>
  <c r="B9" i="62"/>
  <c r="B72" i="62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 s="1"/>
  <c r="H10" i="63"/>
  <c r="C19" i="43"/>
  <c r="A16" i="43"/>
  <c r="D19" i="63"/>
  <c r="L1" i="60"/>
  <c r="M1" i="60" s="1"/>
  <c r="C7" i="63" s="1"/>
  <c r="K1" i="60"/>
  <c r="F43" i="63"/>
  <c r="G43" i="63" s="1"/>
  <c r="D43" i="63"/>
  <c r="F42" i="63"/>
  <c r="G42" i="63" s="1"/>
  <c r="D42" i="63"/>
  <c r="J51" i="63"/>
  <c r="I51" i="63" s="1"/>
  <c r="F56" i="63"/>
  <c r="G56" i="63" s="1"/>
  <c r="F52" i="63"/>
  <c r="F66" i="63"/>
  <c r="G66" i="63" s="1"/>
  <c r="D66" i="63"/>
  <c r="D64" i="63"/>
  <c r="F62" i="63"/>
  <c r="G62" i="63" s="1"/>
  <c r="D62" i="63"/>
  <c r="D70" i="63"/>
  <c r="F76" i="63"/>
  <c r="D72" i="63"/>
  <c r="J76" i="63"/>
  <c r="I76" i="63" s="1"/>
  <c r="J74" i="63"/>
  <c r="I74" i="63" s="1"/>
  <c r="D74" i="63"/>
  <c r="F46" i="63"/>
  <c r="G46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1" i="63"/>
  <c r="G61" i="63" s="1"/>
  <c r="D61" i="63" s="1"/>
  <c r="D75" i="63"/>
  <c r="F73" i="63"/>
  <c r="G73" i="63" s="1"/>
  <c r="D73" i="63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 s="1"/>
  <c r="B68" i="63" s="1"/>
  <c r="G76" i="63"/>
  <c r="D54" i="63"/>
  <c r="D45" i="63"/>
  <c r="D55" i="63"/>
  <c r="D46" i="63"/>
  <c r="D52" i="63"/>
  <c r="G52" i="63"/>
  <c r="D56" i="63"/>
  <c r="D47" i="63"/>
  <c r="O4" i="59"/>
  <c r="F31" i="59"/>
  <c r="G29" i="59"/>
  <c r="F13" i="59"/>
  <c r="F18" i="59" s="1"/>
  <c r="B8" i="59"/>
  <c r="C11" i="39" s="1"/>
  <c r="F16" i="59"/>
  <c r="F8" i="9" s="1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/>
  <c r="M100" i="43"/>
  <c r="M109" i="43" s="1"/>
  <c r="L100" i="43"/>
  <c r="L109" i="43"/>
  <c r="K100" i="43"/>
  <c r="K109" i="43" s="1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/>
  <c r="D88" i="43"/>
  <c r="M87" i="43"/>
  <c r="N87" i="43" s="1"/>
  <c r="K87" i="43"/>
  <c r="J87" i="43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/>
  <c r="M77" i="43"/>
  <c r="N77" i="43" s="1"/>
  <c r="K77" i="43"/>
  <c r="J77" i="43"/>
  <c r="M76" i="43"/>
  <c r="N76" i="43" s="1"/>
  <c r="K76" i="43"/>
  <c r="J76" i="43"/>
  <c r="M75" i="43"/>
  <c r="N75" i="43" s="1"/>
  <c r="K75" i="43"/>
  <c r="J75" i="43"/>
  <c r="D75" i="43"/>
  <c r="M74" i="43"/>
  <c r="N74" i="43"/>
  <c r="K74" i="43"/>
  <c r="J74" i="43" s="1"/>
  <c r="M73" i="43"/>
  <c r="N73" i="43"/>
  <c r="K73" i="43"/>
  <c r="J73" i="43" s="1"/>
  <c r="D73" i="43"/>
  <c r="M72" i="43"/>
  <c r="N72" i="43"/>
  <c r="K72" i="43"/>
  <c r="J72" i="43" s="1"/>
  <c r="M71" i="43"/>
  <c r="N71" i="43"/>
  <c r="K71" i="43"/>
  <c r="J71" i="43" s="1"/>
  <c r="M70" i="43"/>
  <c r="N70" i="43"/>
  <c r="K70" i="43"/>
  <c r="J70" i="43" s="1"/>
  <c r="M67" i="43"/>
  <c r="N67" i="43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/>
  <c r="K64" i="43"/>
  <c r="J64" i="43" s="1"/>
  <c r="D64" i="43"/>
  <c r="M63" i="43"/>
  <c r="N63" i="43" s="1"/>
  <c r="K63" i="43"/>
  <c r="J63" i="43"/>
  <c r="D63" i="43"/>
  <c r="M62" i="43"/>
  <c r="N62" i="43" s="1"/>
  <c r="K62" i="43"/>
  <c r="J62" i="43"/>
  <c r="D62" i="43"/>
  <c r="M61" i="43"/>
  <c r="N61" i="43"/>
  <c r="K61" i="43"/>
  <c r="J61" i="43" s="1"/>
  <c r="D61" i="43"/>
  <c r="M60" i="43"/>
  <c r="N60" i="43"/>
  <c r="K60" i="43"/>
  <c r="J60" i="43" s="1"/>
  <c r="D60" i="43"/>
  <c r="M59" i="43"/>
  <c r="N59" i="43" s="1"/>
  <c r="K59" i="43"/>
  <c r="J59" i="43"/>
  <c r="D59" i="43"/>
  <c r="M56" i="43"/>
  <c r="N56" i="43" s="1"/>
  <c r="K56" i="43"/>
  <c r="J56" i="43"/>
  <c r="D56" i="43"/>
  <c r="M55" i="43"/>
  <c r="N55" i="43"/>
  <c r="K55" i="43"/>
  <c r="J55" i="43" s="1"/>
  <c r="D55" i="43"/>
  <c r="M54" i="43"/>
  <c r="N54" i="43"/>
  <c r="K54" i="43"/>
  <c r="J54" i="43" s="1"/>
  <c r="M53" i="43"/>
  <c r="N53" i="43"/>
  <c r="K53" i="43"/>
  <c r="J53" i="43" s="1"/>
  <c r="D53" i="43"/>
  <c r="M52" i="43"/>
  <c r="N52" i="43" s="1"/>
  <c r="K52" i="43"/>
  <c r="J52" i="43"/>
  <c r="D52" i="43"/>
  <c r="M51" i="43"/>
  <c r="N51" i="43" s="1"/>
  <c r="K51" i="43"/>
  <c r="J51" i="43"/>
  <c r="D51" i="43"/>
  <c r="M50" i="43"/>
  <c r="N50" i="43"/>
  <c r="K50" i="43"/>
  <c r="J50" i="43" s="1"/>
  <c r="M49" i="43"/>
  <c r="N49" i="43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J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/>
  <c r="J34" i="39"/>
  <c r="AC34" i="39"/>
  <c r="C25" i="39"/>
  <c r="F43" i="39"/>
  <c r="AA43" i="39" s="1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U37" i="39" s="1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70" i="43"/>
  <c r="B68" i="43"/>
  <c r="C24" i="43" s="1"/>
  <c r="E59" i="43"/>
  <c r="B57" i="43"/>
  <c r="D50" i="43"/>
  <c r="F101" i="43"/>
  <c r="D54" i="43"/>
  <c r="B79" i="43"/>
  <c r="J101" i="43"/>
  <c r="G101" i="43"/>
  <c r="J23" i="39"/>
  <c r="AC23" i="39" s="1"/>
  <c r="F23" i="39"/>
  <c r="AA23" i="39" s="1"/>
  <c r="AB36" i="39"/>
  <c r="U36" i="39"/>
  <c r="U34" i="39"/>
  <c r="S13" i="39"/>
  <c r="J27" i="39"/>
  <c r="AC27" i="39" s="1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S8" i="39"/>
  <c r="F44" i="39"/>
  <c r="S42" i="39"/>
  <c r="W39" i="39"/>
  <c r="S39" i="39"/>
  <c r="U38" i="39"/>
  <c r="AA36" i="39"/>
  <c r="AB43" i="39"/>
  <c r="AB39" i="39"/>
  <c r="J40" i="39"/>
  <c r="W40" i="39" s="1"/>
  <c r="H15" i="39"/>
  <c r="U15" i="39" s="1"/>
  <c r="F77" i="39"/>
  <c r="G77" i="39" s="1"/>
  <c r="F15" i="39"/>
  <c r="S15" i="39" s="1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23" i="39"/>
  <c r="AC15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S43" i="39"/>
  <c r="U42" i="39"/>
  <c r="AB23" i="39"/>
  <c r="E48" i="43"/>
  <c r="B46" i="43" s="1"/>
  <c r="S21" i="39"/>
  <c r="AB21" i="39"/>
  <c r="AA44" i="39"/>
  <c r="S44" i="39"/>
  <c r="AB41" i="39"/>
  <c r="T47" i="39"/>
  <c r="G47" i="39" s="1"/>
  <c r="G51" i="39" s="1"/>
  <c r="H51" i="39" s="1"/>
  <c r="AA15" i="39"/>
  <c r="AA37" i="39"/>
  <c r="AB32" i="39"/>
  <c r="B2" i="39"/>
  <c r="E13" i="63"/>
  <c r="F13" i="63" s="1"/>
  <c r="G13" i="63"/>
  <c r="H13" i="63" s="1"/>
  <c r="G12" i="63"/>
  <c r="H12" i="63" s="1"/>
  <c r="D14" i="63"/>
  <c r="B80" i="63"/>
  <c r="B83" i="63" s="1"/>
  <c r="E12" i="63"/>
  <c r="F12" i="63" s="1"/>
  <c r="D12" i="63" s="1"/>
  <c r="C11" i="63" s="1"/>
  <c r="J1" i="65"/>
  <c r="C14" i="67"/>
  <c r="D15" i="67"/>
  <c r="F12" i="67"/>
  <c r="F11" i="67"/>
  <c r="F10" i="67" s="1"/>
  <c r="V13" i="67"/>
  <c r="U17" i="67"/>
  <c r="E16" i="67"/>
  <c r="E15" i="67"/>
  <c r="E14" i="67" s="1"/>
  <c r="E13" i="67" s="1"/>
  <c r="B14" i="67"/>
  <c r="B13" i="67"/>
  <c r="S13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F19" i="43"/>
  <c r="H9" i="39"/>
  <c r="U9" i="39" s="1"/>
  <c r="C58" i="39"/>
  <c r="D56" i="39"/>
  <c r="D58" i="39" s="1"/>
  <c r="AA7" i="39"/>
  <c r="R47" i="39" s="1"/>
  <c r="E47" i="39" s="1"/>
  <c r="J2" i="65"/>
  <c r="J7" i="39"/>
  <c r="AC7" i="39" s="1"/>
  <c r="V47" i="39" s="1"/>
  <c r="I47" i="39" s="1"/>
  <c r="H50" i="43"/>
  <c r="H51" i="43"/>
  <c r="H53" i="43"/>
  <c r="H55" i="43"/>
  <c r="H49" i="43"/>
  <c r="H85" i="43"/>
  <c r="C10" i="63"/>
  <c r="H54" i="43"/>
  <c r="H48" i="43"/>
  <c r="H52" i="43"/>
  <c r="O3" i="59"/>
  <c r="F28" i="59" s="1"/>
  <c r="S9" i="39"/>
  <c r="H16" i="63"/>
  <c r="I3" i="63"/>
  <c r="C13" i="67"/>
  <c r="D13" i="67" s="1"/>
  <c r="D14" i="67"/>
  <c r="H83" i="43"/>
  <c r="H88" i="43"/>
  <c r="H82" i="43"/>
  <c r="H86" i="43"/>
  <c r="H81" i="43"/>
  <c r="H60" i="43"/>
  <c r="E56" i="39"/>
  <c r="F56" i="39" s="1"/>
  <c r="T13" i="67"/>
  <c r="C12" i="67"/>
  <c r="C11" i="67" s="1"/>
  <c r="B3" i="43"/>
  <c r="B4" i="43"/>
  <c r="H6" i="65"/>
  <c r="D8" i="65"/>
  <c r="E6" i="65"/>
  <c r="D4" i="65"/>
  <c r="G4" i="65"/>
  <c r="E4" i="65"/>
  <c r="G7" i="65"/>
  <c r="D7" i="65"/>
  <c r="H4" i="65"/>
  <c r="G6" i="65"/>
  <c r="G5" i="65"/>
  <c r="E7" i="65"/>
  <c r="H7" i="65"/>
  <c r="H5" i="65"/>
  <c r="H8" i="65"/>
  <c r="G8" i="65"/>
  <c r="E8" i="65"/>
  <c r="I1" i="65" l="1"/>
  <c r="AC31" i="39"/>
  <c r="W31" i="39"/>
  <c r="E9" i="43"/>
  <c r="E8" i="43"/>
  <c r="E10" i="43"/>
  <c r="E11" i="43"/>
  <c r="C10" i="67"/>
  <c r="D10" i="67" s="1"/>
  <c r="D11" i="67"/>
  <c r="U13" i="67"/>
  <c r="E12" i="67"/>
  <c r="E11" i="67" s="1"/>
  <c r="E10" i="67" s="1"/>
  <c r="E9" i="67" s="1"/>
  <c r="J44" i="63"/>
  <c r="I44" i="63" s="1"/>
  <c r="J45" i="63"/>
  <c r="I45" i="63" s="1"/>
  <c r="J43" i="63"/>
  <c r="I43" i="63" s="1"/>
  <c r="J48" i="63"/>
  <c r="I48" i="63" s="1"/>
  <c r="J42" i="63"/>
  <c r="I42" i="63" s="1"/>
  <c r="J46" i="63"/>
  <c r="I46" i="63" s="1"/>
  <c r="J47" i="63"/>
  <c r="I47" i="63" s="1"/>
  <c r="F9" i="9"/>
  <c r="U29" i="39"/>
  <c r="F19" i="59"/>
  <c r="F10" i="9" s="1"/>
  <c r="D20" i="63"/>
  <c r="D12" i="67"/>
  <c r="B12" i="67"/>
  <c r="B11" i="67" s="1"/>
  <c r="B10" i="67" s="1"/>
  <c r="AC40" i="39"/>
  <c r="W27" i="39"/>
  <c r="AB19" i="39"/>
  <c r="W42" i="39"/>
  <c r="AB37" i="39"/>
  <c r="H14" i="39"/>
  <c r="F31" i="39"/>
  <c r="AC29" i="39"/>
  <c r="J20" i="43"/>
  <c r="W32" i="39"/>
  <c r="E58" i="39"/>
  <c r="H61" i="43"/>
  <c r="W45" i="39"/>
  <c r="U31" i="39"/>
  <c r="AB15" i="39"/>
  <c r="S38" i="39"/>
  <c r="S41" i="39"/>
  <c r="W36" i="39"/>
  <c r="W8" i="39"/>
  <c r="S14" i="39"/>
  <c r="D65" i="66"/>
  <c r="M65" i="66"/>
  <c r="O59" i="66"/>
  <c r="O56" i="66"/>
  <c r="O51" i="66"/>
  <c r="O47" i="66"/>
  <c r="O43" i="66"/>
  <c r="O39" i="66"/>
  <c r="O35" i="66"/>
  <c r="O31" i="66"/>
  <c r="O27" i="66"/>
  <c r="O22" i="66"/>
  <c r="O21" i="66"/>
  <c r="O57" i="66"/>
  <c r="O54" i="66"/>
  <c r="O50" i="66"/>
  <c r="O46" i="66"/>
  <c r="O42" i="66"/>
  <c r="O38" i="66"/>
  <c r="O34" i="66"/>
  <c r="O30" i="66"/>
  <c r="O26" i="66"/>
  <c r="O20" i="66"/>
  <c r="O55" i="66"/>
  <c r="O53" i="66"/>
  <c r="O49" i="66"/>
  <c r="O45" i="66"/>
  <c r="O41" i="66"/>
  <c r="O37" i="66"/>
  <c r="O33" i="66"/>
  <c r="O29" i="66"/>
  <c r="O25" i="66"/>
  <c r="O60" i="66"/>
  <c r="O58" i="66"/>
  <c r="O52" i="66"/>
  <c r="O48" i="66"/>
  <c r="O44" i="66"/>
  <c r="O40" i="66"/>
  <c r="O36" i="66"/>
  <c r="O32" i="66"/>
  <c r="O28" i="66"/>
  <c r="O24" i="66"/>
  <c r="O23" i="66"/>
  <c r="M63" i="66"/>
  <c r="D64" i="66"/>
  <c r="M64" i="66"/>
  <c r="P65" i="66"/>
  <c r="P64" i="66"/>
  <c r="P63" i="66"/>
  <c r="D66" i="66"/>
  <c r="N66" i="66" s="1"/>
  <c r="M66" i="66"/>
  <c r="D62" i="66"/>
  <c r="M62" i="66"/>
  <c r="M60" i="66"/>
  <c r="O61" i="66"/>
  <c r="M26" i="66"/>
  <c r="M59" i="66"/>
  <c r="M52" i="66"/>
  <c r="M44" i="66"/>
  <c r="M36" i="66"/>
  <c r="M28" i="66"/>
  <c r="M23" i="66"/>
  <c r="M51" i="66"/>
  <c r="M43" i="66"/>
  <c r="M35" i="66"/>
  <c r="D61" i="66"/>
  <c r="N61" i="66" s="1"/>
  <c r="M34" i="66"/>
  <c r="M57" i="66"/>
  <c r="M21" i="66"/>
  <c r="M49" i="66"/>
  <c r="M41" i="66"/>
  <c r="M33" i="66"/>
  <c r="M61" i="66"/>
  <c r="M31" i="66"/>
  <c r="W61" i="66"/>
  <c r="F61" i="66" s="1"/>
  <c r="W60" i="66"/>
  <c r="F60" i="66" s="1"/>
  <c r="P19" i="66" s="1"/>
  <c r="O66" i="66"/>
  <c r="O64" i="66"/>
  <c r="O65" i="66"/>
  <c r="O62" i="66"/>
  <c r="M39" i="66"/>
  <c r="M47" i="66"/>
  <c r="M55" i="66"/>
  <c r="M27" i="66"/>
  <c r="M32" i="66"/>
  <c r="M40" i="66"/>
  <c r="M48" i="66"/>
  <c r="M56" i="66"/>
  <c r="M22" i="66"/>
  <c r="D60" i="66"/>
  <c r="N19" i="66"/>
  <c r="O17" i="66"/>
  <c r="O2" i="66" s="1"/>
  <c r="C29" i="63" s="1"/>
  <c r="D23" i="67"/>
  <c r="C24" i="67"/>
  <c r="D31" i="67"/>
  <c r="C32" i="67"/>
  <c r="C44" i="67"/>
  <c r="D43" i="67"/>
  <c r="C52" i="67"/>
  <c r="D51" i="67"/>
  <c r="F20" i="67"/>
  <c r="F19" i="67" s="1"/>
  <c r="V21" i="67"/>
  <c r="C15" i="64"/>
  <c r="M42" i="66"/>
  <c r="M50" i="66"/>
  <c r="M58" i="66"/>
  <c r="M24" i="66"/>
  <c r="W62" i="66"/>
  <c r="F62" i="66" s="1"/>
  <c r="P62" i="66" s="1"/>
  <c r="I12" i="66"/>
  <c r="I10" i="66"/>
  <c r="M18" i="66"/>
  <c r="M17" i="66"/>
  <c r="M2" i="66" s="1"/>
  <c r="C27" i="63" s="1"/>
  <c r="I9" i="66"/>
  <c r="I7" i="66"/>
  <c r="I5" i="66"/>
  <c r="N17" i="66"/>
  <c r="N2" i="66" s="1"/>
  <c r="C28" i="63" s="1"/>
  <c r="O19" i="66"/>
  <c r="C28" i="67"/>
  <c r="D27" i="67"/>
  <c r="C36" i="67"/>
  <c r="D35" i="67"/>
  <c r="C48" i="67"/>
  <c r="D47" i="67"/>
  <c r="C56" i="67"/>
  <c r="D55" i="67"/>
  <c r="C20" i="67"/>
  <c r="T21" i="67"/>
  <c r="D21" i="67"/>
  <c r="M29" i="66"/>
  <c r="M37" i="66"/>
  <c r="M45" i="66"/>
  <c r="M53" i="66"/>
  <c r="M25" i="66"/>
  <c r="M30" i="66"/>
  <c r="M38" i="66"/>
  <c r="M46" i="66"/>
  <c r="M54" i="66"/>
  <c r="M20" i="66"/>
  <c r="O63" i="66"/>
  <c r="N18" i="66"/>
  <c r="T66" i="66"/>
  <c r="B66" i="66" s="1"/>
  <c r="L66" i="66" s="1"/>
  <c r="Y65" i="66"/>
  <c r="G7" i="66"/>
  <c r="G5" i="66"/>
  <c r="G4" i="66"/>
  <c r="M19" i="66"/>
  <c r="K17" i="66"/>
  <c r="P17" i="66"/>
  <c r="P2" i="66" s="1"/>
  <c r="C30" i="63" s="1"/>
  <c r="K16" i="66"/>
  <c r="K15" i="66"/>
  <c r="K14" i="66"/>
  <c r="K13" i="66"/>
  <c r="K12" i="66"/>
  <c r="K11" i="66"/>
  <c r="K10" i="66"/>
  <c r="K9" i="66"/>
  <c r="K7" i="66"/>
  <c r="K5" i="66"/>
  <c r="K4" i="66"/>
  <c r="K8" i="66"/>
  <c r="K6" i="66"/>
  <c r="F29" i="59"/>
  <c r="F33" i="59" s="1"/>
  <c r="B17" i="9" s="1"/>
  <c r="C76" i="67"/>
  <c r="B9" i="67"/>
  <c r="O18" i="66"/>
  <c r="C9" i="67"/>
  <c r="T9" i="67" s="1"/>
  <c r="C79" i="67"/>
  <c r="D79" i="67" s="1"/>
  <c r="V17" i="67"/>
  <c r="F9" i="67"/>
  <c r="H59" i="43"/>
  <c r="H65" i="43"/>
  <c r="H63" i="43"/>
  <c r="D17" i="64"/>
  <c r="H87" i="43"/>
  <c r="E17" i="64"/>
  <c r="D16" i="64"/>
  <c r="W7" i="39"/>
  <c r="C7" i="68"/>
  <c r="C8" i="68"/>
  <c r="F11" i="39"/>
  <c r="H11" i="39"/>
  <c r="J11" i="39"/>
  <c r="G3" i="43"/>
  <c r="B11" i="64"/>
  <c r="C21" i="64" s="1"/>
  <c r="C5" i="68"/>
  <c r="C6" i="68"/>
  <c r="D13" i="63"/>
  <c r="B82" i="63"/>
  <c r="B84" i="63"/>
  <c r="B81" i="63" s="1"/>
  <c r="B85" i="63"/>
  <c r="F58" i="39"/>
  <c r="G56" i="39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 s="1"/>
  <c r="AB9" i="39"/>
  <c r="AA12" i="39"/>
  <c r="E42" i="63"/>
  <c r="B40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 s="1"/>
  <c r="F64" i="63"/>
  <c r="G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D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K3" i="65"/>
  <c r="K1" i="65"/>
  <c r="K2" i="65"/>
  <c r="I3" i="65"/>
  <c r="D6" i="65"/>
  <c r="D5" i="65"/>
  <c r="G2" i="65"/>
  <c r="E5" i="65"/>
  <c r="G3" i="65"/>
  <c r="G1" i="65"/>
  <c r="K4" i="65" l="1"/>
  <c r="E60" i="63"/>
  <c r="B58" i="63" s="1"/>
  <c r="C15" i="63" s="1"/>
  <c r="D56" i="67"/>
  <c r="C57" i="67"/>
  <c r="D36" i="67"/>
  <c r="C37" i="67"/>
  <c r="P18" i="66"/>
  <c r="C45" i="67"/>
  <c r="D44" i="67"/>
  <c r="N63" i="66"/>
  <c r="N64" i="66"/>
  <c r="N65" i="66"/>
  <c r="AB14" i="39"/>
  <c r="U14" i="39"/>
  <c r="C7" i="43"/>
  <c r="F8" i="67"/>
  <c r="F7" i="67" s="1"/>
  <c r="F6" i="67" s="1"/>
  <c r="V9" i="67"/>
  <c r="T64" i="66"/>
  <c r="B64" i="66" s="1"/>
  <c r="T65" i="66"/>
  <c r="B65" i="66" s="1"/>
  <c r="L65" i="66" s="1"/>
  <c r="D32" i="67"/>
  <c r="C33" i="67"/>
  <c r="P28" i="66"/>
  <c r="P22" i="66"/>
  <c r="P41" i="66"/>
  <c r="P57" i="66"/>
  <c r="P30" i="66"/>
  <c r="P46" i="66"/>
  <c r="P56" i="66"/>
  <c r="P35" i="66"/>
  <c r="P59" i="66"/>
  <c r="P40" i="66"/>
  <c r="P31" i="66"/>
  <c r="P36" i="66"/>
  <c r="P60" i="66"/>
  <c r="P29" i="66"/>
  <c r="P45" i="66"/>
  <c r="P21" i="66"/>
  <c r="P34" i="66"/>
  <c r="P50" i="66"/>
  <c r="P43" i="66"/>
  <c r="P23" i="66"/>
  <c r="P48" i="66"/>
  <c r="P39" i="66"/>
  <c r="P44" i="66"/>
  <c r="P33" i="66"/>
  <c r="P49" i="66"/>
  <c r="P25" i="66"/>
  <c r="P38" i="66"/>
  <c r="P20" i="66"/>
  <c r="P51" i="66"/>
  <c r="P54" i="66"/>
  <c r="P26" i="66"/>
  <c r="P47" i="66"/>
  <c r="P52" i="66"/>
  <c r="P37" i="66"/>
  <c r="P53" i="66"/>
  <c r="P58" i="66"/>
  <c r="P42" i="66"/>
  <c r="P24" i="66"/>
  <c r="P27" i="66"/>
  <c r="P55" i="66"/>
  <c r="P32" i="66"/>
  <c r="N62" i="66"/>
  <c r="F17" i="59"/>
  <c r="F12" i="59" s="1"/>
  <c r="B8" i="67"/>
  <c r="B7" i="67" s="1"/>
  <c r="B6" i="67" s="1"/>
  <c r="S9" i="67"/>
  <c r="D20" i="67"/>
  <c r="C19" i="67"/>
  <c r="D19" i="67" s="1"/>
  <c r="C49" i="67"/>
  <c r="D48" i="67"/>
  <c r="C29" i="67"/>
  <c r="D28" i="67"/>
  <c r="D52" i="67"/>
  <c r="C53" i="67"/>
  <c r="N57" i="66"/>
  <c r="N34" i="66"/>
  <c r="N50" i="66"/>
  <c r="N35" i="66"/>
  <c r="N28" i="66"/>
  <c r="N44" i="66"/>
  <c r="N22" i="66"/>
  <c r="N37" i="66"/>
  <c r="N53" i="66"/>
  <c r="N39" i="66"/>
  <c r="N55" i="66"/>
  <c r="N38" i="66"/>
  <c r="N54" i="66"/>
  <c r="N47" i="66"/>
  <c r="N32" i="66"/>
  <c r="N48" i="66"/>
  <c r="N26" i="66"/>
  <c r="N41" i="66"/>
  <c r="N23" i="66"/>
  <c r="N43" i="66"/>
  <c r="N60" i="66"/>
  <c r="N27" i="66"/>
  <c r="N42" i="66"/>
  <c r="N58" i="66"/>
  <c r="N25" i="66"/>
  <c r="N36" i="66"/>
  <c r="N52" i="66"/>
  <c r="N45" i="66"/>
  <c r="N20" i="66"/>
  <c r="N51" i="66"/>
  <c r="N59" i="66"/>
  <c r="N30" i="66"/>
  <c r="N46" i="66"/>
  <c r="N24" i="66"/>
  <c r="N29" i="66"/>
  <c r="N40" i="66"/>
  <c r="N56" i="66"/>
  <c r="N33" i="66"/>
  <c r="N49" i="66"/>
  <c r="N31" i="66"/>
  <c r="N21" i="66"/>
  <c r="P61" i="66"/>
  <c r="F5" i="9"/>
  <c r="E8" i="67"/>
  <c r="E7" i="67" s="1"/>
  <c r="E6" i="67" s="1"/>
  <c r="U9" i="67"/>
  <c r="D76" i="67"/>
  <c r="C75" i="67"/>
  <c r="D75" i="67" s="1"/>
  <c r="C25" i="67"/>
  <c r="D24" i="67"/>
  <c r="AA31" i="39"/>
  <c r="S31" i="39"/>
  <c r="C48" i="39"/>
  <c r="B3" i="39" s="1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 s="1"/>
  <c r="N104" i="46"/>
  <c r="I102" i="43"/>
  <c r="E102" i="43"/>
  <c r="F102" i="43"/>
  <c r="C21" i="43"/>
  <c r="AB11" i="39"/>
  <c r="U11" i="39"/>
  <c r="AC11" i="39"/>
  <c r="W11" i="39"/>
  <c r="AA11" i="39"/>
  <c r="S11" i="39"/>
  <c r="G58" i="39"/>
  <c r="H56" i="39"/>
  <c r="G17" i="43"/>
  <c r="C16" i="43" s="1"/>
  <c r="S25" i="39"/>
  <c r="AA25" i="39"/>
  <c r="AC25" i="39"/>
  <c r="U25" i="39"/>
  <c r="AB25" i="39"/>
  <c r="AB27" i="39"/>
  <c r="U27" i="39"/>
  <c r="D8" i="67"/>
  <c r="C7" i="67"/>
  <c r="G9" i="59"/>
  <c r="C12" i="9" s="1"/>
  <c r="G21" i="59"/>
  <c r="C23" i="64"/>
  <c r="E20" i="43"/>
  <c r="P20" i="43" l="1"/>
  <c r="Q20" i="43"/>
  <c r="S20" i="43"/>
  <c r="R20" i="43"/>
  <c r="G20" i="43" s="1"/>
  <c r="C20" i="43" s="1"/>
  <c r="D45" i="67"/>
  <c r="T45" i="67"/>
  <c r="D57" i="67"/>
  <c r="T57" i="67"/>
  <c r="F22" i="59"/>
  <c r="F13" i="9" s="1"/>
  <c r="F20" i="59"/>
  <c r="F11" i="9" s="1"/>
  <c r="D25" i="67"/>
  <c r="T25" i="67"/>
  <c r="T29" i="67"/>
  <c r="D29" i="67"/>
  <c r="D53" i="67"/>
  <c r="T53" i="67"/>
  <c r="L63" i="66"/>
  <c r="L23" i="66"/>
  <c r="L30" i="66"/>
  <c r="L38" i="66"/>
  <c r="L46" i="66"/>
  <c r="L54" i="66"/>
  <c r="L41" i="66"/>
  <c r="L49" i="66"/>
  <c r="L59" i="66"/>
  <c r="L64" i="66"/>
  <c r="L62" i="66"/>
  <c r="L42" i="66"/>
  <c r="L28" i="66"/>
  <c r="L44" i="66"/>
  <c r="L21" i="66"/>
  <c r="L39" i="66"/>
  <c r="L55" i="66"/>
  <c r="L17" i="66"/>
  <c r="L2" i="66" s="1"/>
  <c r="C26" i="63" s="1"/>
  <c r="L37" i="66"/>
  <c r="L34" i="66"/>
  <c r="L19" i="66"/>
  <c r="L32" i="66"/>
  <c r="L48" i="66"/>
  <c r="L25" i="66"/>
  <c r="L43" i="66"/>
  <c r="L58" i="66"/>
  <c r="L29" i="66"/>
  <c r="L56" i="66"/>
  <c r="L60" i="66"/>
  <c r="L33" i="66"/>
  <c r="L22" i="66"/>
  <c r="L36" i="66"/>
  <c r="L52" i="66"/>
  <c r="L31" i="66"/>
  <c r="L47" i="66"/>
  <c r="L53" i="66"/>
  <c r="L27" i="66"/>
  <c r="L20" i="66"/>
  <c r="L50" i="66"/>
  <c r="L61" i="66"/>
  <c r="L24" i="66"/>
  <c r="L26" i="66"/>
  <c r="L40" i="66"/>
  <c r="L57" i="66"/>
  <c r="L35" i="66"/>
  <c r="L51" i="66"/>
  <c r="L45" i="66"/>
  <c r="L18" i="66"/>
  <c r="T37" i="67"/>
  <c r="D37" i="67"/>
  <c r="D49" i="67"/>
  <c r="T49" i="67"/>
  <c r="D33" i="67"/>
  <c r="I9" i="63" s="1"/>
  <c r="C9" i="63" s="1"/>
  <c r="T33" i="67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I56" i="39"/>
  <c r="H58" i="39"/>
  <c r="D5" i="43"/>
  <c r="C5" i="43"/>
  <c r="D7" i="67"/>
  <c r="C6" i="67"/>
  <c r="D6" i="67" s="1"/>
  <c r="B17" i="59"/>
  <c r="B18" i="59" s="1"/>
  <c r="C22" i="64"/>
  <c r="G12" i="9"/>
  <c r="F21" i="59"/>
  <c r="E41" i="43" l="1"/>
  <c r="C41" i="43" s="1"/>
  <c r="C38" i="43" s="1"/>
  <c r="E38" i="43" s="1"/>
  <c r="C21" i="63"/>
  <c r="E21" i="63" s="1"/>
  <c r="C19" i="63"/>
  <c r="E19" i="63" s="1"/>
  <c r="C18" i="63"/>
  <c r="C20" i="63"/>
  <c r="I19" i="43"/>
  <c r="C116" i="43"/>
  <c r="D114" i="43"/>
  <c r="J56" i="39"/>
  <c r="I58" i="39"/>
  <c r="C29" i="43"/>
  <c r="E29" i="43" s="1"/>
  <c r="C33" i="43"/>
  <c r="C34" i="43"/>
  <c r="C37" i="43"/>
  <c r="C36" i="43"/>
  <c r="C35" i="43"/>
  <c r="C28" i="64"/>
  <c r="C30" i="64"/>
  <c r="B3" i="64"/>
  <c r="F11" i="59"/>
  <c r="F12" i="9"/>
  <c r="F14" i="9" s="1"/>
  <c r="G38" i="43" l="1"/>
  <c r="I38" i="43" s="1"/>
  <c r="C39" i="43"/>
  <c r="E39" i="43" s="1"/>
  <c r="C22" i="63"/>
  <c r="B5" i="63" s="1"/>
  <c r="F7" i="59" s="1"/>
  <c r="E20" i="63"/>
  <c r="B4" i="63"/>
  <c r="E18" i="63"/>
  <c r="B3" i="63"/>
  <c r="F6" i="59" s="1"/>
  <c r="F5" i="59" s="1"/>
  <c r="J58" i="39"/>
  <c r="K56" i="39"/>
  <c r="C30" i="43"/>
  <c r="E30" i="43" s="1"/>
  <c r="G36" i="43"/>
  <c r="I36" i="43" s="1"/>
  <c r="E36" i="43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C29" i="64"/>
  <c r="E29" i="64" s="1"/>
  <c r="E30" i="64"/>
  <c r="E28" i="64"/>
  <c r="C27" i="64"/>
  <c r="E27" i="64" s="1"/>
  <c r="G39" i="43" l="1"/>
  <c r="I39" i="43" s="1"/>
  <c r="C27" i="43" s="1"/>
  <c r="F8" i="59"/>
  <c r="B11" i="9" s="1"/>
  <c r="B5" i="9"/>
  <c r="C26" i="43"/>
  <c r="B2" i="43" s="1"/>
  <c r="K58" i="39"/>
  <c r="L56" i="39"/>
  <c r="F9" i="59"/>
  <c r="B12" i="9" s="1"/>
  <c r="F10" i="59" l="1"/>
  <c r="B13" i="9" s="1"/>
  <c r="B14" i="9" s="1"/>
  <c r="L58" i="39"/>
  <c r="M56" i="39"/>
  <c r="F4" i="59" l="1"/>
  <c r="F24" i="59" s="1"/>
  <c r="B15" i="9" s="1"/>
  <c r="N56" i="39"/>
  <c r="M58" i="39"/>
  <c r="F35" i="59" l="1"/>
  <c r="B18" i="9" s="1"/>
  <c r="C11" i="68" s="1"/>
  <c r="F25" i="59"/>
  <c r="F36" i="59" s="1"/>
  <c r="B19" i="9" s="1"/>
  <c r="O56" i="39"/>
  <c r="O58" i="39" s="1"/>
  <c r="N58" i="39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<sst xmlns="http://schemas.openxmlformats.org/spreadsheetml/2006/main" count="3953" uniqueCount="1794">
  <si>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</si>
  <si>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</si>
  <si>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</si>
  <si>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</si>
  <si>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</si>
  <si>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</si>
  <si>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</si>
  <si>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</si>
  <si>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</si>
  <si>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</si>
  <si>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</si>
  <si>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</si>
  <si>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</si>
  <si>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</si>
  <si>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</si>
  <si>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</si>
  <si>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</si>
  <si>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</si>
  <si>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</si>
  <si>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</si>
  <si>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</si>
  <si>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</si>
  <si>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</si>
  <si>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</si>
  <si>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</si>
  <si>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</si>
  <si>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</si>
  <si>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</si>
  <si>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</si>
  <si>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</si>
  <si>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</si>
  <si>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</si>
  <si>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</si>
  <si>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</si>
  <si>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</si>
  <si>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</si>
  <si>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</si>
  <si>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</si>
  <si>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</si>
  <si>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</si>
  <si>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</si>
  <si>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</si>
  <si>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</si>
  <si>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</si>
  <si>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</si>
  <si>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</si>
  <si>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</si>
  <si>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</si>
  <si>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</si>
  <si>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</si>
  <si>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</si>
  <si>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</si>
  <si>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</si>
  <si>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</si>
  <si>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</si>
  <si>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</si>
  <si>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</si>
  <si>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</si>
  <si>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</si>
  <si>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</si>
  <si>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</si>
  <si>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</si>
  <si>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</si>
  <si>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</si>
  <si>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</si>
  <si>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</si>
  <si>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</si>
  <si>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</si>
  <si>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</si>
  <si>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</si>
  <si>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</si>
  <si>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</si>
  <si>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</si>
  <si>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</si>
  <si>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</si>
  <si>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</si>
  <si>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</si>
  <si>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</si>
  <si>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</si>
  <si>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</si>
  <si>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</si>
  <si>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</si>
  <si>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</si>
  <si>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</si>
  <si>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</si>
  <si>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</si>
  <si>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</si>
  <si>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</si>
  <si>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</si>
  <si>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</si>
  <si>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</si>
  <si>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</si>
  <si>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</si>
  <si>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</si>
  <si>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</si>
  <si>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</si>
  <si>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</si>
  <si>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</si>
  <si>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</si>
  <si>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</si>
  <si>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</si>
  <si>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</si>
  <si>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</si>
  <si>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</si>
  <si>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</si>
  <si>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</si>
  <si>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</si>
  <si>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</si>
  <si>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</si>
  <si>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</si>
  <si>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</si>
  <si>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</si>
  <si>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</si>
  <si>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</si>
  <si>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</si>
  <si>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</si>
  <si>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</si>
  <si>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</si>
  <si>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</si>
  <si>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</si>
  <si>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</si>
  <si>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</si>
  <si>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</si>
  <si>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</si>
  <si>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</si>
  <si>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</si>
  <si>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</si>
  <si>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</si>
  <si>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</si>
  <si>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</si>
  <si>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</si>
  <si>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</si>
  <si>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</si>
  <si>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</si>
  <si>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</si>
  <si>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</si>
  <si>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</si>
  <si>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</si>
  <si>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</si>
  <si>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</si>
  <si>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</si>
  <si>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</si>
  <si>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</si>
  <si>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</si>
  <si>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</si>
  <si>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</si>
  <si>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</si>
  <si>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</si>
  <si>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</si>
  <si>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</si>
  <si>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</si>
  <si>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</si>
  <si>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</si>
  <si>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</si>
  <si>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</si>
  <si>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</si>
  <si>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</si>
  <si>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</si>
  <si>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</si>
  <si>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</si>
  <si>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</si>
  <si>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</si>
  <si>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</si>
  <si>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</si>
  <si>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</si>
  <si>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</si>
  <si>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</si>
  <si>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</si>
  <si>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</si>
  <si>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</si>
  <si>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</si>
  <si>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</si>
  <si>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</si>
  <si>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</si>
  <si>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</si>
  <si>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</si>
  <si>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</si>
  <si>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</si>
  <si>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</si>
  <si>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</si>
  <si>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</si>
  <si>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</si>
  <si>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</si>
  <si>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</si>
  <si>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</si>
  <si>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</si>
  <si>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</si>
  <si>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</si>
  <si>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</si>
  <si>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</si>
  <si>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</si>
  <si>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</si>
  <si>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</si>
  <si>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</si>
  <si>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</si>
  <si>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</si>
  <si>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</si>
  <si>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</si>
  <si>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</si>
  <si>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</si>
  <si>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</si>
  <si>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</si>
  <si>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</si>
  <si>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</si>
  <si>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</si>
  <si>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</si>
  <si>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</si>
  <si>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</si>
  <si>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</si>
  <si>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</si>
  <si>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</si>
  <si>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</si>
  <si>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</si>
  <si>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</si>
  <si>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</si>
  <si>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</si>
  <si>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</si>
  <si>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</si>
  <si>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</si>
  <si>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</si>
  <si>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</si>
  <si>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</si>
  <si>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</si>
  <si>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</si>
  <si>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</si>
  <si>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</si>
  <si>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</si>
  <si>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</si>
  <si>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</si>
  <si>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</si>
  <si>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</si>
  <si>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</si>
  <si>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</si>
  <si>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</si>
  <si>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</si>
  <si>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</si>
  <si>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</si>
  <si>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</si>
  <si>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</si>
  <si>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</si>
  <si>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</si>
  <si>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</si>
  <si>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</si>
  <si>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</si>
  <si>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</si>
  <si>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</si>
  <si>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</si>
  <si>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</si>
  <si>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</si>
  <si>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</si>
  <si>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</si>
  <si>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</si>
  <si>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</si>
  <si>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</si>
  <si>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</si>
  <si>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</si>
  <si>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</si>
  <si>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</si>
  <si>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</si>
  <si>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</si>
  <si>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</si>
  <si>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</si>
  <si>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</si>
  <si>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</si>
  <si>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</si>
  <si>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</si>
  <si>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</si>
  <si>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</si>
  <si>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</si>
  <si>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</si>
  <si>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</si>
  <si>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</si>
  <si>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</si>
  <si>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</si>
  <si>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</si>
  <si>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</si>
  <si>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</si>
  <si>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</si>
  <si>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</si>
  <si>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</si>
  <si>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</si>
  <si>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</si>
  <si>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</si>
  <si>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</si>
  <si>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</si>
  <si>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</si>
  <si>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</si>
  <si>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</si>
  <si>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</si>
  <si>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</si>
  <si>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</si>
  <si>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</si>
  <si>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</si>
  <si>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</si>
  <si>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</si>
  <si>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</si>
  <si>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</si>
  <si>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</si>
  <si>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</si>
  <si>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</si>
  <si>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</si>
  <si>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</si>
  <si>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</si>
  <si>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</si>
  <si>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</si>
  <si>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</si>
  <si>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</si>
  <si>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</si>
  <si>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</si>
  <si>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</si>
  <si>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</si>
  <si>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</si>
  <si>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</si>
  <si>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</si>
  <si>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</si>
  <si>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</si>
  <si>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</si>
  <si>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</si>
  <si>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</si>
  <si>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</si>
  <si>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</si>
  <si>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</si>
  <si>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</si>
  <si>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</si>
  <si>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</si>
  <si>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</si>
  <si>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</si>
  <si>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</si>
  <si>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</si>
  <si>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</si>
  <si>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</si>
  <si>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</si>
  <si>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</si>
  <si>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</si>
  <si>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</si>
  <si>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</si>
  <si>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</si>
  <si>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</si>
  <si>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</si>
  <si>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</si>
  <si>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</si>
  <si>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</si>
  <si>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</si>
  <si>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</si>
  <si>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</si>
  <si>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</si>
  <si>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</si>
  <si>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</si>
  <si>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</si>
  <si>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</si>
  <si>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</si>
  <si>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</si>
  <si>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</si>
  <si>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</si>
  <si>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</si>
  <si>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</si>
  <si>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</si>
  <si>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</si>
  <si>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</si>
  <si>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</si>
  <si>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</si>
  <si>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</si>
  <si>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</si>
  <si>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</si>
  <si>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</si>
  <si>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</si>
  <si>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</si>
  <si>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</si>
  <si>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</si>
  <si>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</si>
  <si>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</si>
  <si>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</si>
  <si>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</si>
  <si>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</si>
  <si>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</si>
  <si>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</si>
  <si>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</si>
  <si>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</si>
  <si>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</si>
  <si>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</si>
  <si>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</si>
  <si>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</si>
  <si>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</si>
  <si>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</si>
  <si>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</si>
  <si>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</si>
  <si>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</si>
  <si>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</si>
  <si>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</si>
  <si>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</si>
  <si>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</si>
  <si>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</si>
  <si>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</si>
  <si>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</si>
  <si>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</si>
  <si>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</si>
  <si>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</si>
  <si>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</si>
  <si>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</si>
  <si>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</si>
  <si>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</si>
  <si>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</si>
  <si>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</si>
  <si>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</si>
  <si>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</si>
  <si>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</si>
  <si>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</si>
  <si>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</si>
  <si>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</si>
  <si>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</si>
  <si>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</si>
  <si>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</si>
  <si>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</si>
  <si>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</si>
  <si>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</si>
  <si>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</si>
  <si>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</si>
  <si>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</si>
  <si>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</si>
  <si>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</si>
  <si>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</si>
  <si>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</si>
  <si>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</si>
  <si>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</si>
  <si>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</si>
  <si>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</si>
  <si>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</si>
  <si>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</si>
  <si>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</si>
  <si>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</si>
  <si>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</si>
  <si>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</si>
  <si>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</si>
  <si>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</si>
  <si>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</si>
  <si>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</si>
  <si>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</si>
  <si>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</si>
  <si>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</si>
  <si>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</si>
  <si>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</si>
  <si>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</si>
  <si>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</si>
  <si>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</si>
  <si>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</si>
  <si>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</si>
  <si>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</si>
  <si>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</si>
  <si>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</si>
  <si>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</si>
  <si>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</si>
  <si>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</si>
  <si>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</si>
  <si>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</si>
  <si>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</si>
  <si>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</si>
  <si>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</si>
  <si>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</si>
  <si>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</si>
  <si>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</si>
  <si>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</si>
  <si>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</si>
  <si>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</si>
  <si>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</si>
  <si>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</si>
  <si>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</si>
  <si>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</si>
  <si>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</si>
  <si>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</si>
  <si>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</si>
  <si>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</si>
  <si>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</si>
  <si>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</si>
  <si>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</si>
  <si>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</si>
  <si>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</si>
  <si>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</si>
  <si>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</si>
  <si>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</si>
  <si>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</si>
  <si>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</si>
  <si>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</si>
  <si>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</si>
  <si>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</si>
  <si>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</si>
  <si>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</si>
  <si>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</si>
  <si>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</si>
  <si>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</si>
  <si>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</si>
  <si>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</si>
  <si>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</si>
  <si>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</si>
  <si>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</si>
  <si>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</si>
  <si>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</si>
  <si>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</si>
  <si>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</si>
  <si>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</si>
  <si>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</si>
  <si>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</si>
  <si>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</si>
  <si>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</si>
  <si>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</si>
  <si>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</si>
  <si>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</si>
  <si>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</si>
  <si>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</si>
  <si>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</si>
  <si>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</si>
  <si>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</si>
  <si>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</si>
  <si>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</si>
  <si>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</si>
  <si>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</si>
  <si>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</si>
  <si>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</si>
  <si>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</si>
  <si>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</si>
  <si>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</si>
  <si>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</si>
  <si>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</si>
  <si>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</si>
  <si>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</si>
  <si>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</si>
  <si>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</si>
  <si>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</si>
  <si>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</si>
  <si>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</si>
  <si>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</si>
  <si>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</si>
  <si>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</si>
  <si>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</si>
  <si>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</si>
  <si>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</si>
  <si>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</si>
  <si>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</si>
  <si>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</si>
  <si>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</si>
  <si>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</si>
  <si>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</si>
  <si>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</si>
  <si>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</si>
  <si>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</si>
  <si>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</si>
  <si>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</si>
  <si>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</si>
  <si>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</si>
  <si>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</si>
  <si>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</si>
  <si>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</si>
  <si>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</si>
  <si>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</si>
  <si>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</si>
  <si>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</si>
  <si>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</si>
  <si>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</si>
  <si>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</si>
  <si>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</si>
  <si>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</si>
  <si>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</si>
  <si>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</si>
  <si>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</si>
  <si>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</si>
  <si>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</si>
  <si>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</si>
  <si>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</si>
  <si>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</si>
  <si>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</si>
  <si>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</si>
  <si>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</si>
  <si>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</si>
  <si>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</si>
  <si>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</si>
  <si>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</si>
  <si>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</si>
  <si>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</si>
  <si>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</si>
  <si>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</si>
  <si>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</si>
  <si>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</si>
  <si>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</si>
  <si>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</si>
  <si>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</si>
  <si>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</si>
  <si>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</si>
  <si>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</si>
  <si>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</si>
  <si>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</si>
  <si>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</si>
  <si>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</si>
  <si>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</si>
  <si>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</si>
  <si>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</si>
  <si>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</si>
  <si>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</si>
  <si>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</si>
  <si>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</si>
  <si>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</si>
  <si>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</si>
  <si>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</si>
  <si>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</si>
  <si>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</si>
  <si>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</si>
  <si>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</si>
  <si>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</si>
  <si>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</si>
  <si>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</si>
  <si>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</si>
  <si>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</si>
  <si>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</si>
  <si>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</si>
  <si>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</si>
  <si>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</si>
  <si>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</si>
  <si>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</si>
  <si>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</si>
  <si>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</si>
  <si>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</si>
  <si>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</si>
  <si>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</si>
  <si>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</si>
  <si>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</si>
  <si>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</si>
  <si>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</si>
  <si>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</si>
  <si>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</si>
  <si>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</si>
  <si>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</si>
  <si>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</si>
  <si>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</si>
  <si>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</si>
  <si>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</si>
  <si>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</si>
  <si>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</si>
  <si>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</si>
  <si>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</si>
  <si>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</si>
  <si>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</si>
  <si>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</si>
  <si>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</si>
  <si>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</si>
  <si>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</si>
  <si>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</si>
  <si>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</si>
  <si>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</si>
  <si>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</si>
  <si>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</si>
  <si>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</si>
  <si>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</si>
  <si>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</si>
  <si>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</si>
  <si>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</si>
  <si>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</si>
  <si>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</si>
  <si>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</si>
  <si>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</si>
  <si>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</si>
  <si>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</si>
  <si>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</si>
  <si>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</si>
  <si>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</si>
  <si>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</si>
  <si>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</si>
  <si>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</si>
  <si>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</si>
  <si>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</si>
  <si>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</si>
  <si>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</si>
  <si>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</si>
  <si>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</si>
  <si>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</si>
  <si>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</si>
  <si>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</si>
  <si>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</si>
  <si>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</si>
  <si>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</si>
  <si>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</si>
  <si>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</si>
  <si>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</si>
  <si>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</si>
  <si>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</si>
  <si>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</si>
  <si>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</si>
  <si>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</si>
  <si>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</si>
  <si>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</si>
  <si>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</si>
  <si>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</si>
  <si>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</si>
  <si>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</si>
  <si>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</si>
  <si>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</si>
  <si>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</si>
  <si>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</si>
  <si>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</si>
  <si>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</si>
  <si>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</si>
  <si>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</si>
  <si>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</si>
  <si>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</si>
  <si>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</si>
  <si>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</si>
  <si>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</si>
  <si>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</si>
  <si>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</si>
  <si>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</si>
  <si>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</si>
  <si>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</si>
  <si>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</si>
  <si>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</si>
  <si>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</si>
  <si>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</si>
  <si>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</si>
  <si>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</si>
  <si>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</si>
  <si>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</si>
  <si>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</si>
  <si>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</si>
  <si>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</si>
  <si>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</si>
  <si>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</si>
  <si>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</si>
  <si>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</si>
  <si>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</si>
  <si>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</si>
  <si>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</si>
  <si>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</si>
  <si>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</si>
  <si>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</si>
  <si>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</si>
  <si>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</si>
  <si>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</si>
  <si>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</si>
  <si>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</si>
  <si>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</si>
  <si>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</si>
  <si>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</si>
  <si>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</si>
  <si>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</si>
  <si>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</si>
  <si>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</si>
  <si>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</si>
  <si>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</si>
  <si>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</si>
  <si>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</si>
  <si>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</si>
  <si>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</si>
  <si>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</si>
  <si>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</si>
  <si>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</si>
  <si>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</si>
  <si>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</si>
  <si>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</si>
  <si>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</si>
  <si>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</si>
  <si>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</si>
  <si>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</si>
  <si>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</si>
  <si>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</si>
  <si>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</si>
  <si>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</si>
  <si>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</si>
  <si>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</si>
  <si>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</si>
  <si>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</si>
  <si>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</si>
  <si>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</si>
  <si>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</si>
  <si>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</si>
  <si>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</si>
  <si>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</si>
  <si>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</si>
  <si>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</si>
  <si>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</si>
  <si>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</si>
  <si>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</si>
  <si>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</si>
  <si>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</si>
  <si>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</si>
  <si>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</si>
  <si>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</si>
  <si>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</si>
  <si>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</si>
  <si>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</si>
  <si>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</si>
  <si>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</si>
  <si>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</si>
  <si>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</si>
  <si>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</si>
  <si>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</si>
  <si>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</si>
  <si>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</si>
  <si>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</si>
  <si>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</si>
  <si>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</si>
  <si>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</si>
  <si>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</si>
  <si>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</si>
  <si>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</si>
  <si>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</si>
  <si>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</si>
  <si>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</si>
  <si>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</si>
  <si>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</si>
  <si>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</si>
  <si>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</si>
  <si>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</si>
  <si>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</si>
  <si>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</si>
  <si>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</si>
  <si>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</si>
  <si>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</si>
  <si>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</si>
  <si>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</si>
  <si>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</si>
  <si>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</si>
  <si>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</si>
  <si>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</si>
  <si>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</si>
  <si>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</si>
  <si>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</si>
  <si>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</si>
  <si>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</si>
  <si>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</si>
  <si>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</si>
  <si>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</si>
  <si>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</si>
  <si>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</si>
  <si>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</si>
  <si>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</si>
  <si>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</si>
  <si>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</si>
  <si>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</si>
  <si>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</si>
  <si>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</si>
  <si>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</si>
  <si>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</si>
  <si>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</si>
  <si>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</si>
  <si>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</si>
  <si>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</si>
  <si>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</si>
  <si>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</si>
  <si>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</si>
  <si>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</si>
  <si>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</si>
  <si>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</si>
  <si>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</si>
  <si>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</si>
  <si>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</si>
  <si>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</si>
  <si>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</si>
  <si>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</si>
  <si>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</si>
  <si>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</si>
  <si>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</si>
  <si>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</si>
  <si>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</si>
  <si>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</si>
  <si>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</si>
  <si>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</si>
  <si>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</si>
  <si>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</si>
  <si>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</si>
  <si>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</si>
  <si>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</si>
  <si>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</si>
  <si>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</si>
  <si>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</si>
  <si>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</si>
  <si>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</si>
  <si>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</si>
  <si>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</si>
  <si>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</si>
  <si>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</si>
  <si>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</si>
  <si>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</si>
  <si>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</si>
  <si>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</si>
  <si>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</si>
  <si>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</si>
  <si>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</si>
  <si>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</si>
  <si>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</si>
  <si>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</si>
  <si>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</si>
  <si>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</si>
  <si>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</si>
  <si>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</si>
  <si>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</si>
  <si>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</si>
  <si>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</si>
  <si>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</si>
  <si>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</si>
  <si>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</si>
  <si>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</si>
  <si>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</si>
  <si>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</si>
  <si>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</si>
  <si>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</si>
  <si>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</si>
  <si>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</si>
  <si>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</si>
  <si>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</si>
  <si>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</si>
  <si>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</si>
  <si>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</si>
  <si>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</si>
  <si>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</si>
  <si>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</si>
  <si>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</si>
  <si>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</si>
  <si>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</si>
  <si>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</si>
  <si>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</si>
  <si>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</si>
  <si>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</si>
  <si>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</si>
  <si>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</si>
  <si>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</si>
  <si>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</si>
  <si>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</si>
  <si>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</si>
  <si>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</si>
  <si>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</si>
  <si>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</si>
  <si>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</si>
  <si>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</si>
  <si>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</si>
  <si>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</si>
  <si>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</si>
  <si>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</si>
  <si>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</si>
  <si>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</si>
  <si>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</si>
  <si>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</si>
  <si>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</si>
  <si>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</si>
  <si>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</si>
  <si>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</si>
  <si>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</si>
  <si>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</si>
  <si>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</si>
  <si>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</si>
  <si>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</si>
  <si>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</si>
  <si>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</si>
  <si>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</si>
  <si>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</si>
  <si>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</si>
  <si>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</si>
  <si>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</si>
  <si>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</si>
  <si>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</si>
  <si>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</si>
  <si>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</si>
  <si>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</si>
  <si>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</si>
  <si>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</si>
  <si>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</si>
  <si>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</si>
  <si>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</si>
  <si>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</si>
  <si>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</si>
  <si>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</si>
  <si>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</si>
  <si>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</si>
  <si>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</si>
  <si>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</si>
  <si>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</si>
  <si>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</si>
  <si>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</si>
  <si>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</si>
  <si>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</si>
  <si>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</si>
  <si>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</si>
  <si>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</si>
  <si>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</si>
  <si>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</si>
  <si>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</si>
  <si>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</si>
  <si>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</si>
  <si>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</si>
  <si>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</si>
  <si>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</si>
  <si>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</si>
  <si>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</si>
  <si>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</si>
  <si>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</si>
  <si>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</si>
  <si>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</si>
  <si>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</si>
  <si>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</si>
  <si>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</si>
  <si>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</si>
  <si>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</si>
  <si>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</si>
  <si>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</si>
  <si>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</si>
  <si>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</si>
  <si>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</si>
  <si>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</si>
  <si>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</si>
  <si>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</si>
  <si>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</si>
  <si>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</si>
  <si>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</si>
  <si>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</si>
  <si>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</si>
  <si>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</si>
  <si>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</si>
  <si>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</si>
  <si>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</si>
  <si>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</si>
  <si>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</si>
  <si>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</si>
  <si>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</si>
  <si>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</si>
  <si>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</si>
  <si>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</si>
  <si>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</si>
  <si>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</si>
  <si>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</si>
  <si>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</si>
  <si>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</si>
  <si>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</si>
  <si>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</si>
  <si>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</si>
  <si>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</si>
  <si>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</si>
  <si>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</si>
  <si>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</si>
  <si>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</si>
  <si>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</si>
  <si>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</si>
  <si>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</si>
  <si>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</si>
  <si>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</si>
  <si>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</si>
  <si>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</si>
  <si>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</si>
  <si>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</si>
  <si>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</si>
  <si>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</si>
  <si>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</si>
  <si>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</si>
  <si>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</si>
  <si>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</si>
  <si>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</si>
  <si>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</si>
  <si>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</si>
  <si>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</si>
  <si>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</si>
  <si>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</si>
  <si>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</si>
  <si>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</si>
  <si>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</si>
  <si>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</si>
  <si>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</si>
  <si>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</si>
  <si>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</si>
  <si>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</si>
  <si>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</si>
  <si>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</si>
  <si>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</si>
  <si>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</si>
  <si>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</si>
  <si>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</si>
  <si>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</si>
  <si>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</si>
  <si>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</si>
  <si>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</si>
  <si>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</si>
  <si>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</si>
  <si>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</si>
  <si>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</si>
  <si>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</si>
  <si>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</si>
  <si>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</si>
  <si>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</si>
  <si>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</si>
  <si>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</si>
  <si>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</si>
  <si>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</si>
  <si>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</si>
  <si>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</si>
  <si>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</si>
  <si>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</si>
  <si>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</si>
  <si>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</si>
  <si>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</si>
  <si>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</si>
  <si>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</si>
  <si>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</si>
  <si>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</si>
  <si>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</si>
  <si>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</si>
  <si>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</si>
  <si>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</si>
  <si>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</si>
  <si>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</si>
  <si>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</si>
  <si>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</si>
  <si>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</si>
  <si>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</si>
  <si>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</si>
  <si>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</si>
  <si>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</si>
  <si>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</si>
  <si>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</si>
  <si>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</si>
  <si>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</si>
  <si>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</si>
  <si>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</si>
  <si>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</si>
  <si>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</si>
  <si>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</si>
  <si>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</si>
  <si>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</si>
  <si>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</si>
  <si>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</si>
  <si>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</si>
  <si>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</si>
  <si>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</si>
  <si>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</si>
  <si>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</si>
  <si>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</si>
  <si>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</si>
  <si>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</si>
  <si>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</si>
  <si>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</si>
  <si>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</si>
  <si>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</si>
  <si>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</si>
  <si>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</si>
  <si>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</si>
  <si>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</si>
  <si>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</si>
  <si>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</si>
  <si>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</si>
  <si>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</si>
  <si>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</si>
  <si>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</si>
  <si>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</si>
  <si>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</si>
  <si>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</si>
  <si>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</si>
  <si>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</si>
  <si>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</si>
  <si>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</si>
  <si>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</si>
  <si>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</si>
  <si>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</si>
  <si>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</si>
  <si>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</si>
  <si>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</si>
  <si>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</si>
  <si>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</si>
  <si>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</si>
  <si>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</si>
  <si>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</si>
  <si>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</si>
  <si>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</si>
  <si>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</si>
  <si>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</si>
  <si>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</si>
  <si>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</si>
  <si>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</si>
  <si>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</si>
  <si>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</si>
  <si>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</si>
  <si>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</si>
  <si>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</si>
  <si>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</si>
  <si>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</si>
  <si>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</si>
  <si>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</si>
  <si>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</si>
  <si>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</si>
  <si>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</si>
  <si>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</si>
  <si>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</si>
  <si>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</si>
  <si>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</si>
  <si>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</si>
  <si>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</si>
  <si>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</si>
  <si>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</si>
  <si>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</si>
  <si>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</si>
  <si>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</si>
  <si>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</si>
  <si>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</si>
  <si>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</si>
  <si>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</si>
  <si>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</si>
  <si>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</si>
  <si>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</si>
  <si>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</si>
  <si>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</si>
  <si>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</si>
  <si>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</si>
  <si>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</si>
  <si>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</si>
  <si>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</si>
  <si>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</si>
  <si>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</si>
  <si>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</si>
  <si>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</si>
  <si>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</si>
  <si>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</si>
  <si>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</si>
  <si>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</si>
  <si>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</si>
  <si>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</si>
  <si>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</si>
  <si>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</si>
  <si>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</si>
  <si>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</si>
  <si>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</si>
  <si>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</si>
  <si>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</si>
  <si>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</si>
  <si>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</si>
  <si>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</si>
  <si>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</si>
  <si>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</si>
  <si>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</si>
  <si>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</si>
  <si>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</si>
  <si>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</si>
  <si>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</si>
  <si>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</si>
  <si>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</si>
  <si>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</si>
  <si>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</si>
  <si>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</si>
  <si>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</si>
  <si>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</si>
  <si>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</si>
  <si>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</si>
  <si>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</si>
  <si>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</si>
  <si>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</si>
  <si>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</si>
  <si>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</si>
  <si>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</si>
  <si>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</si>
  <si>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</si>
  <si>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</si>
  <si>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</si>
  <si>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</si>
  <si>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</si>
  <si>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</si>
  <si>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</si>
  <si>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</si>
  <si>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</si>
  <si>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</si>
  <si>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</si>
  <si>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</si>
  <si>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</si>
  <si>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</si>
  <si>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</si>
  <si>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</si>
  <si>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</si>
  <si>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</si>
  <si>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</si>
  <si>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</si>
  <si>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</si>
  <si>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</si>
  <si>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</si>
  <si>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</si>
  <si>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</si>
  <si>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</si>
  <si>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</si>
  <si>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</si>
  <si>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</si>
  <si>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</si>
  <si>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</si>
  <si>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</si>
  <si>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</si>
  <si>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</si>
  <si>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</si>
  <si>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</si>
  <si>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</si>
  <si>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</si>
  <si>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</si>
  <si>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</si>
  <si>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</si>
  <si>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</si>
  <si>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</si>
  <si>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</si>
  <si>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</si>
  <si>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</si>
  <si>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</si>
  <si>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</si>
  <si>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</si>
  <si>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</si>
  <si>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</si>
  <si>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</si>
  <si>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</si>
  <si>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</si>
  <si>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</si>
  <si>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</si>
  <si>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</si>
  <si>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</si>
  <si>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</si>
  <si>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</si>
  <si>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</si>
  <si>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</si>
  <si>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</si>
  <si>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</si>
  <si>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</si>
  <si>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</si>
  <si>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</si>
  <si>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</si>
  <si>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</si>
  <si>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</si>
  <si>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</si>
  <si>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</si>
  <si>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</si>
  <si>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</si>
  <si>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</si>
  <si>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</si>
  <si>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</si>
  <si>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</si>
  <si>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</si>
  <si>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</si>
  <si>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</si>
  <si>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</si>
  <si>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</si>
  <si>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</si>
  <si>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</si>
  <si>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</si>
  <si>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</si>
  <si>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</si>
  <si>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</si>
  <si>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</si>
  <si>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</si>
  <si>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</si>
  <si>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</si>
  <si>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</si>
  <si>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</si>
  <si>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</si>
  <si>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</si>
  <si>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</si>
  <si>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</si>
  <si>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</si>
  <si>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</si>
  <si>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</si>
  <si>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</si>
  <si>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</si>
  <si>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</si>
  <si>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</si>
  <si>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</si>
  <si>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</si>
  <si>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</si>
  <si>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</si>
  <si>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</si>
  <si>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</si>
  <si>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</si>
  <si>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</si>
  <si>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</si>
  <si>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</si>
  <si>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</si>
  <si>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</si>
  <si>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</si>
  <si>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</si>
  <si>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</si>
  <si>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</si>
  <si>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</si>
  <si>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</si>
  <si>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</si>
  <si>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</si>
  <si>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</si>
  <si>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</si>
  <si>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</si>
  <si>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</si>
  <si>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</si>
  <si>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</si>
  <si>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</si>
  <si>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</si>
  <si>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</si>
  <si>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</si>
  <si>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</si>
  <si>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</si>
  <si>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</si>
  <si>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</si>
  <si>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</si>
  <si>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</si>
  <si>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</si>
  <si>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</si>
  <si>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</si>
  <si>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</si>
  <si>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</si>
  <si>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</si>
  <si>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</si>
  <si>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</si>
  <si>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</si>
  <si>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</si>
  <si>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</si>
  <si>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</si>
  <si>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</si>
  <si>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</si>
  <si>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</si>
  <si>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</si>
  <si>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</si>
  <si>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</si>
  <si>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</si>
  <si>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</si>
  <si>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</si>
  <si>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</si>
  <si>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</si>
  <si>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</si>
  <si>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</si>
  <si>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</si>
  <si>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</si>
  <si>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</si>
  <si>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</si>
  <si>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</si>
  <si>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</si>
  <si>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</si>
  <si>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</si>
  <si>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</si>
  <si>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</si>
  <si>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</si>
  <si>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</si>
  <si>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</si>
  <si>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</si>
  <si>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</si>
  <si>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</si>
  <si>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</si>
  <si>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</si>
  <si>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</si>
  <si>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</si>
  <si>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</si>
  <si>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</si>
  <si>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</si>
  <si>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</si>
  <si>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</si>
  <si>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</si>
  <si>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</si>
  <si>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</si>
  <si>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</si>
  <si>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</si>
  <si>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</si>
  <si>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</si>
  <si>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</si>
  <si>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</si>
  <si>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</si>
  <si>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</si>
  <si>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</si>
  <si>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</si>
  <si>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</si>
  <si>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</si>
  <si>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</si>
  <si>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</si>
  <si>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</si>
  <si>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</si>
  <si>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</si>
  <si>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</si>
  <si>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</si>
  <si>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</si>
  <si>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</si>
  <si>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</si>
  <si>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</si>
  <si>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</si>
  <si>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</si>
  <si>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</si>
  <si>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</si>
  <si>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</si>
  <si>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</si>
  <si>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</si>
  <si>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</si>
  <si>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</si>
  <si>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</si>
  <si>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</si>
  <si>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</si>
  <si>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</si>
  <si>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</si>
  <si>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</si>
  <si>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</si>
  <si>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</si>
  <si>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</si>
  <si>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</si>
  <si>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</si>
  <si>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</si>
  <si>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</si>
  <si>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</si>
  <si>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</si>
  <si>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</si>
  <si>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</si>
  <si>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</si>
  <si>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</si>
  <si>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</si>
  <si>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</si>
  <si>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</si>
  <si>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</si>
  <si>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</si>
  <si>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</si>
  <si>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</si>
  <si>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</si>
  <si>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</si>
  <si>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</si>
  <si>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</si>
  <si>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</si>
  <si>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</si>
  <si>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</si>
  <si>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</si>
  <si>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</si>
  <si>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</si>
  <si>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</si>
  <si>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</si>
  <si>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</si>
  <si>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</si>
  <si>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</si>
  <si>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</si>
  <si>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</si>
  <si>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</si>
  <si>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</si>
  <si>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</si>
  <si>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</si>
  <si>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</si>
  <si>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</si>
  <si>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</si>
  <si>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</si>
  <si>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</si>
  <si>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</si>
  <si>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</si>
  <si>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</si>
  <si>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</si>
  <si>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</si>
  <si>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</si>
  <si>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</si>
  <si>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</si>
  <si>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</si>
  <si>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</si>
  <si>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</si>
  <si>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</si>
  <si>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</si>
  <si>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</si>
  <si>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</si>
  <si>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</si>
  <si>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</si>
  <si>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</si>
  <si>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</si>
  <si>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</si>
  <si>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</si>
  <si>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</si>
  <si>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</si>
  <si>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</si>
  <si>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</si>
  <si>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</si>
  <si>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</si>
  <si>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</si>
  <si>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</si>
  <si>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</si>
  <si>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</si>
  <si>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</si>
  <si>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</si>
  <si>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</si>
  <si>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</si>
  <si>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</si>
  <si>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</si>
  <si>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</si>
  <si>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</si>
  <si>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</si>
  <si>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</si>
  <si>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</si>
  <si>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</si>
  <si>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</si>
  <si>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</si>
  <si>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</si>
  <si>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</si>
  <si>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</si>
  <si>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</si>
  <si>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</si>
  <si>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</si>
  <si>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</si>
  <si>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</si>
  <si>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</si>
  <si>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</si>
  <si>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</si>
  <si>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</si>
  <si>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</si>
  <si>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</si>
  <si>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</si>
  <si>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</si>
  <si>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</si>
  <si>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</si>
  <si>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</si>
  <si>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</si>
  <si>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</si>
  <si>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</si>
  <si>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</si>
  <si>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</si>
  <si>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</si>
  <si>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</si>
  <si>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</si>
  <si>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</si>
  <si>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</si>
  <si>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</si>
  <si>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</si>
  <si>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</si>
  <si>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</si>
  <si>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</si>
  <si>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</si>
  <si>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</si>
  <si>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</si>
  <si>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</si>
  <si>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</si>
  <si>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</si>
  <si>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</si>
  <si>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</si>
  <si>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</si>
  <si>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</si>
  <si>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</si>
  <si>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</si>
  <si>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</si>
  <si>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</si>
  <si>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</si>
  <si>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</si>
  <si>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</si>
  <si>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</si>
  <si>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</si>
  <si>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</si>
  <si>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</si>
  <si>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</si>
  <si>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</si>
  <si>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</si>
  <si>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</si>
  <si>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</si>
  <si>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</si>
  <si>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</si>
  <si>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</si>
  <si>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</si>
  <si>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</si>
  <si>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</si>
  <si>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</si>
  <si>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</si>
  <si>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</si>
  <si>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</si>
  <si>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</si>
  <si>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</si>
  <si>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</si>
  <si>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</si>
  <si>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</si>
  <si>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</si>
  <si>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</si>
  <si>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</si>
  <si>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</si>
  <si>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</si>
  <si>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</si>
  <si>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</si>
  <si>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</si>
  <si>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</si>
  <si>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</si>
  <si>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</si>
  <si>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</si>
  <si>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</si>
  <si>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</si>
  <si>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</si>
  <si>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</si>
  <si>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</si>
  <si>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</si>
  <si>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</si>
  <si>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</si>
  <si>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</si>
  <si>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</si>
  <si>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</si>
  <si>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</si>
  <si>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</si>
  <si>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</si>
  <si>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</si>
  <si>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</si>
  <si>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</si>
  <si>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</si>
  <si>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</si>
  <si>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</si>
  <si>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</si>
  <si>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</si>
  <si>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</si>
  <si>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</si>
  <si>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</si>
  <si>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</si>
  <si>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</si>
  <si>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</si>
  <si>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</si>
  <si>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</si>
  <si>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</si>
  <si>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</si>
  <si>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</si>
  <si>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</si>
  <si>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</si>
  <si>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</si>
  <si>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</si>
  <si>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</si>
  <si>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</si>
  <si>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</si>
  <si>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</si>
  <si>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</si>
  <si>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</si>
  <si>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</si>
  <si>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</si>
  <si>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</si>
  <si>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</si>
  <si>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</si>
  <si>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</si>
  <si>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</si>
  <si>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</si>
  <si>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</si>
  <si>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</si>
  <si>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</si>
  <si>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</si>
  <si>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</si>
  <si>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</si>
  <si>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</si>
  <si>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</si>
  <si>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</si>
  <si>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</si>
  <si>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</si>
  <si>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</si>
  <si>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</si>
  <si>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</si>
  <si>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</si>
  <si>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</si>
  <si>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</si>
  <si>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</si>
  <si>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</si>
  <si>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</si>
  <si>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</si>
  <si>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</si>
  <si>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</si>
  <si>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</si>
  <si>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</si>
  <si>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</si>
  <si>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</si>
  <si>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</si>
  <si>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</si>
  <si>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</si>
  <si>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</si>
  <si>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</si>
  <si>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</si>
  <si>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</si>
  <si>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</si>
  <si>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</si>
  <si>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</si>
  <si>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</si>
  <si>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</si>
  <si>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</si>
  <si>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</si>
  <si>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</si>
  <si>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</si>
  <si>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</si>
  <si>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</si>
  <si>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</si>
  <si>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</si>
  <si>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</si>
  <si>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</si>
  <si>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</si>
  <si>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</si>
  <si>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</si>
  <si>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</si>
  <si>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</si>
  <si>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</si>
  <si>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</si>
  <si>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</si>
  <si>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</si>
  <si>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</si>
  <si>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</si>
  <si>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</si>
  <si>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</si>
  <si>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</si>
  <si>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</si>
  <si>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</si>
  <si>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</si>
  <si>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</si>
  <si>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</si>
  <si>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</si>
  <si>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</si>
  <si>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</si>
  <si>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</si>
  <si>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</si>
  <si>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</si>
  <si>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</si>
  <si>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</si>
  <si>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</si>
  <si>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</si>
  <si>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七通一平</t>
  </si>
  <si>
    <t>地上</t>
  </si>
  <si>
    <t>市区</t>
  </si>
  <si>
    <t>砖混</t>
  </si>
  <si>
    <t>居住用地（指二类居住用地）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</si>
</sst>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 &quot;¥&quot;* #,##0.00_ ;_ &quot;¥&quot;* \-#,##0.00_ ;_ &quot;¥&quot;* &quot;-&quot;??_ ;_ @_ "/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21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  <xf numFmtId="9" fontId="39" fillId="0" borderId="0" applyFont="0" applyFill="0" applyBorder="0" applyAlignment="0" applyProtection="0"/>
    <xf numFmtId="0" fontId="39" fillId="0" borderId="0"/>
    <xf numFmtId="44" fontId="164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/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21">
    <cellStyle name="百分比 2" xfId="6"/>
    <cellStyle name="百分比 2 2" xfId="17"/>
    <cellStyle name="常规" xfId="0" builtinId="0"/>
    <cellStyle name="常规 16" xfId="13"/>
    <cellStyle name="常规 2" xfId="1"/>
    <cellStyle name="常规 2 2" xfId="12"/>
    <cellStyle name="常规 2 2 2 2 3" xfId="7"/>
    <cellStyle name="常规 2 3" xfId="18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  <cellStyle name="货币 2" xfId="20"/>
    <cellStyle name="货币 3" xfId="19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F16" sqref="F16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64.19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七级</v>
      </c>
      <c r="H2" s="715" t="s">
        <v>1351</v>
      </c>
      <c r="I2" s="1313" t="s">
        <v>1790</v>
      </c>
      <c r="J2" s="717"/>
      <c r="AE2" s="712"/>
      <c r="AF2" s="712"/>
    </row>
    <row r="3" spans="1:36" ht="24">
      <c r="A3" s="668" t="s">
        <v>913</v>
      </c>
      <c r="B3" s="1400">
        <f>C18</f>
        <v>2409</v>
      </c>
      <c r="C3" s="713" t="s">
        <v>914</v>
      </c>
      <c r="D3" s="714" t="s">
        <v>253</v>
      </c>
      <c r="E3" s="718" t="s">
        <v>1793</v>
      </c>
      <c r="F3" s="1461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1</v>
      </c>
      <c r="J3" s="717"/>
      <c r="AE3" s="712"/>
      <c r="AF3" s="712"/>
    </row>
    <row r="4" spans="1:36" ht="15.75">
      <c r="A4" s="667" t="s">
        <v>1565</v>
      </c>
      <c r="B4" s="616">
        <f>C20</f>
        <v>704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422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855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(150+350)/2</f>
        <v>250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2.8172999999999999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40002</v>
      </c>
      <c r="I9" s="1519">
        <f>ROUND(SUMPRODUCT((地价!A31:A81=YEAR(H9)&amp;"-"&amp;ROUNDUP(MONTH(H9)/3,0))*(地价!B3:F3=E2)*(地价!B31:F81)),0)</f>
        <v>293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1788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1789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五通一平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2409</v>
      </c>
      <c r="D18" s="630">
        <f>H1</f>
        <v>64.19</v>
      </c>
      <c r="E18" s="631">
        <f>ROUND(C18*D18,0)</f>
        <v>154634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4818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704</v>
      </c>
      <c r="D20" s="636">
        <f>H1</f>
        <v>64.19</v>
      </c>
      <c r="E20" s="637">
        <f>ROUND(C20*D20,0)</f>
        <v>45190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1409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422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31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7.4999999999999997E-2</v>
      </c>
      <c r="G42" s="514">
        <f>F42/2</f>
        <v>3.7499999999999999E-2</v>
      </c>
      <c r="H42" s="515">
        <v>0</v>
      </c>
      <c r="I42" s="514">
        <f>J42/2</f>
        <v>-3.7499999999999999E-2</v>
      </c>
      <c r="J42" s="514">
        <f>SUMPRODUCT(('2002因素修正幅度'!$A$66:$A$72=A42)*('2002因素修正幅度'!$B$35:$K$35=$G$2)*('2002因素修正幅度'!$B$66:$K$72))</f>
        <v>-7.4999999999999997E-2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3.7499999999999999E-2</v>
      </c>
      <c r="G43" s="514">
        <f t="shared" ref="G43:G48" si="2">F43/2</f>
        <v>1.8749999999999999E-2</v>
      </c>
      <c r="H43" s="515">
        <v>0</v>
      </c>
      <c r="I43" s="514">
        <f t="shared" ref="I43:I48" si="3">J43/2</f>
        <v>-1.8749999999999999E-2</v>
      </c>
      <c r="J43" s="514">
        <f>SUMPRODUCT(('2002因素修正幅度'!$A$66:$A$72=A43)*('2002因素修正幅度'!$B$35:$K$35=$G$2)*('2002因素修正幅度'!$B$66:$K$72))</f>
        <v>-3.7499999999999999E-2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2.5000000000000001E-2</v>
      </c>
      <c r="G44" s="514">
        <f t="shared" si="2"/>
        <v>1.2500000000000001E-2</v>
      </c>
      <c r="H44" s="515">
        <v>0</v>
      </c>
      <c r="I44" s="514">
        <f t="shared" si="3"/>
        <v>-1.2500000000000001E-2</v>
      </c>
      <c r="J44" s="514">
        <f>SUMPRODUCT(('2002因素修正幅度'!$A$66:$A$72=A44)*('2002因素修正幅度'!$B$35:$K$35=$G$2)*('2002因素修正幅度'!$B$66:$K$72))</f>
        <v>-2.5000000000000001E-2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0.05</v>
      </c>
      <c r="G45" s="514">
        <f t="shared" si="2"/>
        <v>2.5000000000000001E-2</v>
      </c>
      <c r="H45" s="515">
        <v>0</v>
      </c>
      <c r="I45" s="514">
        <f t="shared" si="3"/>
        <v>-2.5000000000000001E-2</v>
      </c>
      <c r="J45" s="514">
        <f>SUMPRODUCT(('2002因素修正幅度'!$A$66:$A$72=A45)*('2002因素修正幅度'!$B$35:$K$35=$G$2)*('2002因素修正幅度'!$B$66:$K$72))</f>
        <v>-0.05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2.5000000000000001E-2</v>
      </c>
      <c r="G46" s="514">
        <f t="shared" si="2"/>
        <v>1.2500000000000001E-2</v>
      </c>
      <c r="H46" s="515">
        <v>0</v>
      </c>
      <c r="I46" s="514">
        <f t="shared" si="3"/>
        <v>-1.2500000000000001E-2</v>
      </c>
      <c r="J46" s="514">
        <f>SUMPRODUCT(('2002因素修正幅度'!$A$66:$A$72=A46)*('2002因素修正幅度'!$B$35:$K$35=$G$2)*('2002因素修正幅度'!$B$66:$K$72))</f>
        <v>-2.5000000000000001E-2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0.02</v>
      </c>
      <c r="G47" s="514">
        <f t="shared" si="2"/>
        <v>0.01</v>
      </c>
      <c r="H47" s="515">
        <v>0</v>
      </c>
      <c r="I47" s="514">
        <f t="shared" si="3"/>
        <v>-0.01</v>
      </c>
      <c r="J47" s="514">
        <f>SUMPRODUCT(('2002因素修正幅度'!$A$66:$A$72=A47)*('2002因素修正幅度'!$B$35:$K$35=$G$2)*('2002因素修正幅度'!$B$66:$K$72))</f>
        <v>-0.02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1.7500000000000002E-2</v>
      </c>
      <c r="G48" s="514">
        <f t="shared" si="2"/>
        <v>8.7500000000000008E-3</v>
      </c>
      <c r="H48" s="515">
        <v>0</v>
      </c>
      <c r="I48" s="514">
        <f t="shared" si="3"/>
        <v>-8.7500000000000008E-3</v>
      </c>
      <c r="J48" s="514">
        <f>SUMPRODUCT(('2002因素修正幅度'!$A$66:$A$72=A48)*('2002因素修正幅度'!$B$35:$K$35=$G$2)*('2002因素修正幅度'!$B$66:$K$72))</f>
        <v>-1.7500000000000002E-2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-1.35E-2</v>
      </c>
      <c r="J60" s="514">
        <f>SUMPRODUCT(('2002因素修正幅度'!$A$80:$A$87=A60)*('2002因素修正幅度'!$B$35:$K$35=$G$2)*('2002因素修正幅度'!$B$80:$K$87))</f>
        <v>-2.7E-2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-2.7E-2</v>
      </c>
      <c r="J61" s="514">
        <f>SUMPRODUCT(('2002因素修正幅度'!$A$80:$A$87=A61)*('2002因素修正幅度'!$B$35:$K$35=$G$2)*('2002因素修正幅度'!$B$80:$K$87))</f>
        <v>-5.3999999999999999E-2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-1.35E-2</v>
      </c>
      <c r="J62" s="514">
        <f>SUMPRODUCT(('2002因素修正幅度'!$A$80:$A$87=A62)*('2002因素修正幅度'!$B$35:$K$35=$G$2)*('2002因素修正幅度'!$B$80:$K$87))</f>
        <v>-2.7E-2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-1.35E-2</v>
      </c>
      <c r="J63" s="514">
        <f>SUMPRODUCT(('2002因素修正幅度'!$A$80:$A$87=A63)*('2002因素修正幅度'!$B$35:$K$35=$G$2)*('2002因素修正幅度'!$B$80:$K$87))</f>
        <v>-2.7E-2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-1.0800000000000001E-2</v>
      </c>
      <c r="J64" s="514">
        <f>SUMPRODUCT(('2002因素修正幅度'!$A$80:$A$87=A64)*('2002因素修正幅度'!$B$35:$K$35=$G$2)*('2002因素修正幅度'!$B$80:$K$87))</f>
        <v>-2.1600000000000001E-2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-1.6199999999999999E-2</v>
      </c>
      <c r="J65" s="514">
        <f>SUMPRODUCT(('2002因素修正幅度'!$A$80:$A$87=A65)*('2002因素修正幅度'!$B$35:$K$35=$G$2)*('2002因素修正幅度'!$B$80:$K$87))</f>
        <v>-3.2399999999999998E-2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-2.7E-2</v>
      </c>
      <c r="J66" s="514">
        <f>SUMPRODUCT(('2002因素修正幅度'!$A$80:$A$87=A66)*('2002因素修正幅度'!$B$35:$K$35=$G$2)*('2002因素修正幅度'!$B$80:$K$87))</f>
        <v>-5.3999999999999999E-2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-1.35E-2</v>
      </c>
      <c r="J67" s="514">
        <f>SUMPRODUCT(('2002因素修正幅度'!$A$80:$A$87=A67)*('2002因素修正幅度'!$B$35:$K$35=$G$2)*('2002因素修正幅度'!$B$80:$K$87))</f>
        <v>-2.7E-2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4.5999999999999999E-2</v>
      </c>
      <c r="G70" s="514">
        <f t="shared" ref="G70:G76" si="11">F70/2</f>
        <v>2.3E-2</v>
      </c>
      <c r="H70" s="515">
        <v>0</v>
      </c>
      <c r="I70" s="514">
        <f t="shared" ref="I70:I76" si="12">J70/2</f>
        <v>-2.3E-2</v>
      </c>
      <c r="J70" s="514">
        <f>SUMPRODUCT(('2002因素修正幅度'!$A$88:$A$94=A70)*('2002因素修正幅度'!$B$35:$K$35=$G$2)*('2002因素修正幅度'!$B$88:$K$94))</f>
        <v>-4.5999999999999999E-2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7.3599999999999999E-2</v>
      </c>
      <c r="G71" s="514">
        <f t="shared" si="11"/>
        <v>3.6799999999999999E-2</v>
      </c>
      <c r="H71" s="515">
        <v>0</v>
      </c>
      <c r="I71" s="514">
        <f t="shared" si="12"/>
        <v>-3.6799999999999999E-2</v>
      </c>
      <c r="J71" s="514">
        <f>SUMPRODUCT(('2002因素修正幅度'!$A$88:$A$94=A71)*('2002因素修正幅度'!$B$35:$K$35=$G$2)*('2002因素修正幅度'!$B$88:$K$94))</f>
        <v>-7.3599999999999999E-2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2.3E-2</v>
      </c>
      <c r="G72" s="514">
        <f t="shared" si="11"/>
        <v>1.15E-2</v>
      </c>
      <c r="H72" s="515">
        <v>0</v>
      </c>
      <c r="I72" s="514">
        <f t="shared" si="12"/>
        <v>-1.15E-2</v>
      </c>
      <c r="J72" s="514">
        <f>SUMPRODUCT(('2002因素修正幅度'!$A$88:$A$94=A72)*('2002因素修正幅度'!$B$35:$K$35=$G$2)*('2002因素修正幅度'!$B$88:$K$94))</f>
        <v>-2.3E-2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1.84E-2</v>
      </c>
      <c r="G73" s="514">
        <f t="shared" si="11"/>
        <v>9.1999999999999998E-3</v>
      </c>
      <c r="H73" s="515">
        <v>0</v>
      </c>
      <c r="I73" s="514">
        <f t="shared" si="12"/>
        <v>-9.1999999999999998E-3</v>
      </c>
      <c r="J73" s="514">
        <f>SUMPRODUCT(('2002因素修正幅度'!$A$88:$A$94=A73)*('2002因素修正幅度'!$B$35:$K$35=$G$2)*('2002因素修正幅度'!$B$88:$K$94))</f>
        <v>-1.84E-2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2.76E-2</v>
      </c>
      <c r="G74" s="514">
        <f t="shared" si="11"/>
        <v>1.38E-2</v>
      </c>
      <c r="H74" s="515">
        <v>0</v>
      </c>
      <c r="I74" s="514">
        <f t="shared" si="12"/>
        <v>-1.38E-2</v>
      </c>
      <c r="J74" s="514">
        <f>SUMPRODUCT(('2002因素修正幅度'!$A$88:$A$94=A74)*('2002因素修正幅度'!$B$35:$K$35=$G$2)*('2002因素修正幅度'!$B$88:$K$94))</f>
        <v>-2.76E-2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2.3E-2</v>
      </c>
      <c r="G75" s="514">
        <f t="shared" si="11"/>
        <v>1.15E-2</v>
      </c>
      <c r="H75" s="515">
        <v>0</v>
      </c>
      <c r="I75" s="514">
        <f t="shared" si="12"/>
        <v>-1.15E-2</v>
      </c>
      <c r="J75" s="514">
        <f>SUMPRODUCT(('2002因素修正幅度'!$A$88:$A$94=A75)*('2002因素修正幅度'!$B$35:$K$35=$G$2)*('2002因素修正幅度'!$B$88:$K$94))</f>
        <v>-2.3E-2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1.84E-2</v>
      </c>
      <c r="G76" s="514">
        <f t="shared" si="11"/>
        <v>9.1999999999999998E-3</v>
      </c>
      <c r="H76" s="515">
        <v>0</v>
      </c>
      <c r="I76" s="514">
        <f t="shared" si="12"/>
        <v>-9.1999999999999998E-3</v>
      </c>
      <c r="J76" s="514">
        <f>SUMPRODUCT(('2002因素修正幅度'!$A$88:$A$94=A76)*('2002因素修正幅度'!$B$35:$K$35=$G$2)*('2002因素修正幅度'!$B$88:$K$94))</f>
        <v>-1.84E-2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七级</v>
      </c>
      <c r="M1" s="566">
        <f>SUMPRODUCT((K3:K12=L1)*(L2:O2=K1)*(L3:O12))</f>
        <v>855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七类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64.19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0.92310000000000003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49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64.19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64.19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6">
        <f>主表!B4</f>
        <v>40002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七级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2009-7-1</v>
      </c>
      <c r="D56" s="1535">
        <f>EDATE(C56,-3)</f>
        <v>39904</v>
      </c>
      <c r="E56" s="1535">
        <f t="shared" ref="E56:O56" si="15">EDATE(D56,-3)</f>
        <v>39814</v>
      </c>
      <c r="F56" s="1535">
        <f t="shared" si="15"/>
        <v>39722</v>
      </c>
      <c r="G56" s="1535">
        <f t="shared" si="15"/>
        <v>39630</v>
      </c>
      <c r="H56" s="1535">
        <f t="shared" si="15"/>
        <v>39539</v>
      </c>
      <c r="I56" s="1535">
        <f t="shared" si="15"/>
        <v>39448</v>
      </c>
      <c r="J56" s="1535">
        <f t="shared" si="15"/>
        <v>39356</v>
      </c>
      <c r="K56" s="1535">
        <f t="shared" si="15"/>
        <v>39264</v>
      </c>
      <c r="L56" s="1535">
        <f t="shared" si="15"/>
        <v>39173</v>
      </c>
      <c r="M56" s="1535">
        <f t="shared" si="15"/>
        <v>39083</v>
      </c>
      <c r="N56" s="1535">
        <f t="shared" si="15"/>
        <v>38991</v>
      </c>
      <c r="O56" s="1535">
        <f t="shared" si="15"/>
        <v>38899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2009-3</v>
      </c>
      <c r="D58" s="1534" t="str">
        <f t="shared" ref="D58:O58" si="16">YEAR(D56)&amp;"-"&amp;ROUNDUP(MONTH(D56)/3,0)</f>
        <v>2009-2</v>
      </c>
      <c r="E58" s="1534" t="str">
        <f t="shared" si="16"/>
        <v>2009-1</v>
      </c>
      <c r="F58" s="1534" t="str">
        <f t="shared" si="16"/>
        <v>2008-4</v>
      </c>
      <c r="G58" s="1534" t="str">
        <f t="shared" si="16"/>
        <v>2008-3</v>
      </c>
      <c r="H58" s="1534" t="str">
        <f t="shared" si="16"/>
        <v>2008-2</v>
      </c>
      <c r="I58" s="1534" t="str">
        <f t="shared" si="16"/>
        <v>2008-1</v>
      </c>
      <c r="J58" s="1534" t="str">
        <f t="shared" si="16"/>
        <v>2007-4</v>
      </c>
      <c r="K58" s="1534" t="str">
        <f t="shared" si="16"/>
        <v>2007-3</v>
      </c>
      <c r="L58" s="1534" t="str">
        <f t="shared" si="16"/>
        <v>2007-2</v>
      </c>
      <c r="M58" s="1534" t="str">
        <f t="shared" si="16"/>
        <v>2007-1</v>
      </c>
      <c r="N58" s="1534" t="str">
        <f t="shared" si="16"/>
        <v>2006-4</v>
      </c>
      <c r="O58" s="1534" t="str">
        <f t="shared" si="16"/>
        <v>2006-3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40002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5.4000000000000006E-2</v>
      </c>
      <c r="H1" s="970" t="s">
        <v>1508</v>
      </c>
      <c r="I1" s="971">
        <f ca="1">SUMIF(F4:F8,E1,G4:G8)/100</f>
        <v>2.7900000000000001E-2</v>
      </c>
      <c r="J1" s="1140">
        <f>IF(C1&gt;C14,0,MATCH(C1,C$14:C$59,-1))+IF(SUMIF(C14:C59,C1,D14:D59)=0,14,13)</f>
        <v>27</v>
      </c>
      <c r="K1" s="1140">
        <f>MATCH(E1,C4:C8,1)+IF(SUMIF(C4:C8,E1,D4:D8)=0,3,2)</f>
        <v>6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40002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7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7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7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4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79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7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7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4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79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7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7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8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6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7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7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8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6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7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7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8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0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1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1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2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6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7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7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8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6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7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7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8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6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7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7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8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6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7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7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8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6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7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7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8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6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7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7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8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6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7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7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8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6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7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7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8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6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7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7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8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6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7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7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8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6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7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7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8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17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31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34"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64.19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40002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64.19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6"/>
      <c r="I2" s="1745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4" t="s">
        <v>1356</v>
      </c>
      <c r="E4" s="1766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5" t="s">
        <v>1360</v>
      </c>
      <c r="B5" s="1760">
        <f>主表!F5</f>
        <v>1987</v>
      </c>
      <c r="C5" s="1776" t="s">
        <v>1361</v>
      </c>
      <c r="D5" s="1766" t="s">
        <v>1362</v>
      </c>
      <c r="E5" s="1767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75"/>
      <c r="B6" s="1760"/>
      <c r="C6" s="1776"/>
      <c r="D6" s="1777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75"/>
      <c r="B7" s="1760"/>
      <c r="C7" s="1776"/>
      <c r="D7" s="1777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6" t="s">
        <v>1367</v>
      </c>
      <c r="E11" s="1767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前期开发期为0年，贷款利率为3.00%，计息期为0年，复利计息</v>
      </c>
      <c r="D12" s="1766" t="s">
        <v>1369</v>
      </c>
      <c r="E12" s="1767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房屋建设期为2年，贷款利率为5.40%，计息期为2年，复利计息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1987</v>
      </c>
      <c r="C14" s="1301" t="s">
        <v>1372</v>
      </c>
      <c r="D14" s="1766" t="s">
        <v>1371</v>
      </c>
      <c r="E14" s="1767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0">
        <f ca="1">主表!F24</f>
        <v>1987</v>
      </c>
      <c r="C15" s="1761"/>
      <c r="D15" s="1762" t="s">
        <v>1374</v>
      </c>
      <c r="E15" s="1763"/>
      <c r="F15" s="1763"/>
      <c r="G15" s="1764"/>
      <c r="H15" s="1746"/>
      <c r="I15" s="1745"/>
      <c r="X15" s="221"/>
      <c r="AG15" s="189"/>
    </row>
    <row r="16" spans="1:33" ht="27.75" thickBot="1">
      <c r="A16" s="1294" t="s">
        <v>1375</v>
      </c>
      <c r="B16" s="1760">
        <f ca="1">主表!F25</f>
        <v>12.7546</v>
      </c>
      <c r="C16" s="1761"/>
      <c r="D16" s="1762" t="s">
        <v>1376</v>
      </c>
      <c r="E16" s="1763"/>
      <c r="F16" s="1763"/>
      <c r="G16" s="1764"/>
      <c r="H16" s="1303" t="str">
        <f ca="1">NUMBERSTRING(INT(B16*10000),2)&amp;"元整"</f>
        <v>壹拾贰万柒仟伍佰肆拾陆元整</v>
      </c>
      <c r="I16" s="1304"/>
      <c r="X16" s="221"/>
      <c r="AG16" s="189"/>
    </row>
    <row r="17" spans="1:33" ht="13.5">
      <c r="A17" s="1294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6"/>
      <c r="I17" s="1745"/>
      <c r="X17" s="221"/>
      <c r="AG17" s="189"/>
    </row>
    <row r="18" spans="1:33" ht="27.75" thickBot="1">
      <c r="A18" s="1294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6"/>
      <c r="I18" s="1745"/>
      <c r="X18" s="221"/>
      <c r="AG18" s="189"/>
    </row>
    <row r="19" spans="1:33" ht="27.75" thickBot="1">
      <c r="A19" s="1302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B10" sqref="B10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3" t="s">
        <v>1275</v>
      </c>
      <c r="E2" s="1784"/>
      <c r="F2" s="1784"/>
      <c r="G2" s="1784"/>
      <c r="H2" s="1785"/>
      <c r="I2" s="1167"/>
      <c r="J2" s="1167"/>
      <c r="K2" s="1214"/>
      <c r="L2" s="1214"/>
      <c r="N2" s="501" t="s">
        <v>1153</v>
      </c>
      <c r="O2" s="484">
        <f>SUMPRODUCT((N6:N12=B20)*(O5:Q5=B21)*(O6:Q12))</f>
        <v>50</v>
      </c>
    </row>
    <row r="3" spans="1:18" ht="15.75" customHeight="1">
      <c r="A3" s="1181" t="s">
        <v>1775</v>
      </c>
      <c r="B3" s="1567">
        <v>40002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19</v>
      </c>
    </row>
    <row r="4" spans="1:18" ht="15.75" customHeight="1">
      <c r="A4" s="1193" t="s">
        <v>1776</v>
      </c>
      <c r="B4" s="1567">
        <f>B3</f>
        <v>40002</v>
      </c>
      <c r="C4" s="1166"/>
      <c r="D4" s="1173" t="s">
        <v>1276</v>
      </c>
      <c r="E4" s="1174" t="s">
        <v>1569</v>
      </c>
      <c r="F4" s="1175">
        <f ca="1">F5+F8+F9+F10</f>
        <v>1987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0.02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1987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2409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64.19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422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计息期为0年，复利计息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666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49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0.91200000000000003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1792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5.4000000000000006E-2</v>
      </c>
      <c r="H21" s="1197" t="str">
        <f>"计息期为"&amp;B23&amp;"年，"&amp;"复利计息"</f>
        <v>计息期为2年，复利计息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1990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>
        <v>2</v>
      </c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>
        <v>0</v>
      </c>
      <c r="C24" s="1214"/>
      <c r="D24" s="1180">
        <v>1</v>
      </c>
      <c r="E24" s="1181" t="s">
        <v>1245</v>
      </c>
      <c r="F24" s="1023">
        <f ca="1">F4+F11</f>
        <v>1987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12.7546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6" t="s">
        <v>1277</v>
      </c>
      <c r="E26" s="1787"/>
      <c r="F26" s="1787"/>
      <c r="G26" s="1787"/>
      <c r="H26" s="1788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0.63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8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0.45</v>
      </c>
      <c r="H31" s="1231"/>
      <c r="I31" s="1778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0.35</v>
      </c>
      <c r="H32" s="1231"/>
      <c r="I32" s="1778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6" t="s">
        <v>1280</v>
      </c>
      <c r="E34" s="1787"/>
      <c r="F34" s="1787"/>
      <c r="G34" s="1787"/>
      <c r="H34" s="1788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79" t="s">
        <v>1257</v>
      </c>
      <c r="H35" s="1780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1" t="s">
        <v>1259</v>
      </c>
      <c r="H36" s="1782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64.19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七级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17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40002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0.96030000000000004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49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七级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User</cp:lastModifiedBy>
  <cp:lastPrinted>2017-02-10T06:38:27Z</cp:lastPrinted>
  <dcterms:created xsi:type="dcterms:W3CDTF">2015-07-13T07:17:23Z</dcterms:created>
  <dcterms:modified xsi:type="dcterms:W3CDTF">2021-05-20T02:24:08Z</dcterms:modified>
</cp:coreProperties>
</file>