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076A756F-15E9-46E9-AAB3-5BDFC9AF4C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B11" i="1" l="1"/>
  <c r="M11" i="1"/>
  <c r="D4" i="1" l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<sst xmlns="http://schemas.openxmlformats.org/spreadsheetml/2006/main" count="218" uniqueCount="209">
  <si>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</si>
  <si>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</si>
  <si>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</si>
  <si>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</si>
  <si>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</si>
  <si>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</si>
  <si>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</si>
  <si>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</si>
  <si>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</si>
  <si>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</si>
  <si>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</si>
  <si>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</si>
  <si>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</si>
  <si>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</si>
  <si>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</si>
  <si>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</si>
  <si>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</si>
  <si>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</si>
  <si>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</si>
  <si>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</si>
  <si>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</si>
  <si>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</si>
  <si>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</si>
  <si>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</si>
  <si>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</si>
  <si>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</si>
  <si>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</si>
  <si>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</si>
  <si>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</si>
  <si>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</si>
  <si>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</si>
  <si>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</si>
  <si>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</si>
  <si>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</si>
  <si>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</si>
  <si>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</si>
  <si>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</si>
  <si>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</si>
  <si>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</si>
  <si>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</si>
  <si>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</si>
  <si>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</si>
  <si>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</si>
  <si>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</si>
  <si>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</si>
  <si>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</si>
  <si>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</si>
  <si>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</si>
  <si>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</si>
  <si>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</si>
  <si>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</si>
  <si>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</si>
  <si>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</si>
  <si>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</si>
  <si>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</si>
  <si>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</si>
  <si>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</si>
  <si>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</si>
  <si>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</si>
  <si>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</si>
  <si>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</si>
  <si>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</si>
  <si>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</si>
  <si>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</si>
  <si>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</si>
  <si>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</si>
  <si>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</si>
  <si>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</si>
  <si>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</si>
  <si>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</si>
  <si>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</si>
  <si>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</si>
  <si>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</si>
  <si>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</si>
  <si>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</si>
  <si>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</si>
  <si>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</si>
  <si>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</si>
  <si>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</si>
  <si>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</si>
  <si>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</si>
  <si>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</si>
  <si>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</si>
  <si>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</si>
  <si>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</si>
  <si>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</si>
  <si>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</si>
  <si>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</si>
  <si>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</si>
  <si>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</si>
  <si>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</si>
  <si>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</si>
  <si>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</si>
  <si>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</si>
  <si>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</si>
  <si>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</si>
  <si>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</si>
  <si>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</si>
  <si>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</si>
  <si>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</si>
  <si>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</si>
  <si>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</si>
  <si>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</si>
  <si>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</si>
  <si>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</si>
  <si>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</si>
  <si>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</si>
  <si>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</si>
  <si>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</si>
  <si>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</si>
  <si>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</si>
  <si>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</si>
  <si>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</si>
  <si>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</si>
  <si>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</si>
  <si>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</si>
  <si>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</si>
  <si>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</si>
  <si>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</si>
  <si>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</si>
  <si>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</si>
  <si>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</si>
  <si>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</si>
  <si>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</si>
  <si>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</si>
  <si>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</si>
  <si>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</si>
  <si>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</si>
  <si>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</si>
  <si>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</si>
  <si>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</si>
  <si>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</si>
  <si>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</si>
  <si>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</si>
  <si>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</si>
  <si>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</si>
  <si>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</si>
  <si>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</si>
  <si>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</si>
  <si>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</si>
  <si>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</si>
  <si>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</si>
  <si>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</si>
  <si>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</si>
  <si>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</si>
  <si>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</si>
  <si>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</si>
  <si>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</si>
  <si>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</si>
  <si>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</si>
  <si>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</si>
  <si>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</si>
  <si>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</si>
  <si>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</si>
  <si>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</si>
  <si>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</si>
  <si>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</si>
  <si>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</si>
  <si>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</si>
  <si>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</si>
  <si>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</si>
  <si>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</si>
  <si>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工业</t>
    <phoneticPr fontId="1" type="noConversion"/>
  </si>
  <si>
    <t>七通一平</t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</si>
  <si>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</si>
  <si>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</si>
  <si>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</si>
  <si>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</si>
  <si>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</si>
  <si>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</si>
  <si>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</si>
  <si>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</si>
  <si>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</si>
  <si>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</si>
  <si>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</si>
  <si>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</si>
  <si>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</si>
  <si>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</si>
  <si>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</si>
  <si>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</si>
  <si>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</si>
  <si>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</si>
  <si>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</si>
  <si>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</si>
  <si>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</si>
  <si>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</si>
  <si>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</si>
  <si>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</si>
  <si>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</si>
  <si>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</si>
  <si>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</si>
  <si>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</si>
  <si>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</si>
  <si>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</si>
  <si>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</si>
  <si>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</si>
  <si>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</si>
  <si>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</si>
  <si>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</si>
  <si>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</si>
  <si>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</si>
  <si>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</si>
  <si>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2024-1-0299-F09</t>
    <phoneticPr fontId="1" type="noConversion"/>
  </si>
  <si>
    <t>河北晨硕色母粒制造有限公司</t>
    <phoneticPr fontId="1" type="noConversion"/>
  </si>
  <si>
    <t>王浩权</t>
    <phoneticPr fontId="1" type="noConversion"/>
  </si>
  <si>
    <t>91130638335936388T</t>
    <phoneticPr fontId="1" type="noConversion"/>
  </si>
  <si>
    <t>大田</t>
    <phoneticPr fontId="1" type="noConversion"/>
  </si>
  <si>
    <t>村道路</t>
    <phoneticPr fontId="1" type="noConversion"/>
  </si>
  <si>
    <t>陈建乐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</si>
</sst>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11"/>
  <sheetViews>
    <sheetView tabSelected="1" zoomScaleNormal="100" workbookViewId="0">
      <selection activeCell="J14" sqref="J14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39" x14ac:dyDescent="0.15">
      <c r="H2" s="2">
        <v>666.67</v>
      </c>
    </row>
    <row r="3" spans="1:39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39" x14ac:dyDescent="0.15">
      <c r="C4" s="49"/>
      <c r="D4" s="76" t="str">
        <f>E11</f>
        <v>河北晨硕色母粒制造有限公司</v>
      </c>
      <c r="E4" s="78" t="s">
        <v>103</v>
      </c>
      <c r="F4" s="4">
        <f>J11</f>
        <v>5819.01</v>
      </c>
      <c r="G4" s="8">
        <f>估价对象!G7</f>
        <v>656</v>
      </c>
      <c r="H4" s="4">
        <f>ROUND(F4*G4,0)</f>
        <v>3817271</v>
      </c>
      <c r="I4" s="3">
        <f>ROUND(G4*H2/10000,2)</f>
        <v>43.73</v>
      </c>
      <c r="J4" s="3">
        <f>F4/$H$2</f>
        <v>8.7284713576432118</v>
      </c>
    </row>
    <row r="5" spans="1:39" x14ac:dyDescent="0.15">
      <c r="C5" s="49"/>
      <c r="D5" s="77"/>
      <c r="E5" s="78"/>
      <c r="F5" s="4"/>
      <c r="G5" s="8"/>
      <c r="H5" s="4"/>
      <c r="I5" s="3"/>
      <c r="J5" s="3"/>
    </row>
    <row r="6" spans="1:39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39" x14ac:dyDescent="0.15">
      <c r="G7" s="10"/>
    </row>
    <row r="8" spans="1:39" s="70" customFormat="1" ht="13.5" customHeight="1" x14ac:dyDescent="0.15">
      <c r="A8" s="79" t="s">
        <v>164</v>
      </c>
      <c r="B8" s="79" t="s">
        <v>165</v>
      </c>
      <c r="C8" s="79" t="s">
        <v>91</v>
      </c>
      <c r="D8" s="79" t="s">
        <v>166</v>
      </c>
      <c r="E8" s="79" t="s">
        <v>167</v>
      </c>
      <c r="F8" s="79" t="s">
        <v>168</v>
      </c>
      <c r="G8" s="79" t="s">
        <v>169</v>
      </c>
      <c r="H8" s="79" t="s">
        <v>170</v>
      </c>
      <c r="I8" s="79" t="s">
        <v>171</v>
      </c>
      <c r="J8" s="80" t="s">
        <v>172</v>
      </c>
      <c r="K8" s="83" t="s">
        <v>173</v>
      </c>
      <c r="L8" s="84" t="s">
        <v>174</v>
      </c>
      <c r="M8" s="87" t="s">
        <v>175</v>
      </c>
      <c r="N8" s="87"/>
      <c r="O8" s="87"/>
      <c r="P8" s="87"/>
      <c r="Q8" s="87"/>
      <c r="R8" s="87"/>
      <c r="S8" s="87"/>
      <c r="T8" s="87"/>
      <c r="U8" s="87"/>
      <c r="V8" s="87"/>
      <c r="W8" s="87"/>
      <c r="X8" s="87" t="s">
        <v>176</v>
      </c>
      <c r="Y8" s="87" t="s">
        <v>177</v>
      </c>
      <c r="Z8" s="87" t="s">
        <v>178</v>
      </c>
      <c r="AA8" s="87" t="s">
        <v>179</v>
      </c>
      <c r="AB8" s="87" t="s">
        <v>180</v>
      </c>
      <c r="AC8" s="87" t="s">
        <v>181</v>
      </c>
      <c r="AD8" s="87" t="s">
        <v>182</v>
      </c>
      <c r="AE8" s="87" t="s">
        <v>183</v>
      </c>
      <c r="AF8" s="87" t="s">
        <v>184</v>
      </c>
      <c r="AG8" s="87" t="s">
        <v>185</v>
      </c>
      <c r="AH8" s="87" t="s">
        <v>186</v>
      </c>
      <c r="AI8" s="87" t="s">
        <v>187</v>
      </c>
      <c r="AJ8" s="87" t="s">
        <v>188</v>
      </c>
      <c r="AK8" s="87" t="s">
        <v>189</v>
      </c>
      <c r="AL8" s="87" t="s">
        <v>190</v>
      </c>
      <c r="AM8" s="87" t="s">
        <v>191</v>
      </c>
    </row>
    <row r="9" spans="1:39" s="70" customFormat="1" ht="33.7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81"/>
      <c r="K9" s="83"/>
      <c r="L9" s="85"/>
      <c r="M9" s="71" t="s">
        <v>175</v>
      </c>
      <c r="N9" s="72" t="s">
        <v>192</v>
      </c>
      <c r="O9" s="73" t="s">
        <v>193</v>
      </c>
      <c r="P9" s="74" t="s">
        <v>194</v>
      </c>
      <c r="Q9" s="74" t="s">
        <v>195</v>
      </c>
      <c r="R9" s="74" t="s">
        <v>196</v>
      </c>
      <c r="S9" s="88" t="s">
        <v>197</v>
      </c>
      <c r="T9" s="88"/>
      <c r="U9" s="88"/>
      <c r="V9" s="88"/>
      <c r="W9" s="88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39" s="70" customFormat="1" ht="33.75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82"/>
      <c r="K10" s="83"/>
      <c r="L10" s="86"/>
      <c r="M10" s="71"/>
      <c r="N10" s="71"/>
      <c r="O10" s="73"/>
      <c r="P10" s="74"/>
      <c r="Q10" s="74"/>
      <c r="R10" s="74"/>
      <c r="S10" s="74" t="s">
        <v>197</v>
      </c>
      <c r="T10" s="75" t="s">
        <v>198</v>
      </c>
      <c r="U10" s="75" t="s">
        <v>199</v>
      </c>
      <c r="V10" s="75" t="s">
        <v>200</v>
      </c>
      <c r="W10" s="75" t="s">
        <v>201</v>
      </c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</row>
    <row r="11" spans="1:39" s="70" customFormat="1" ht="54" x14ac:dyDescent="0.15">
      <c r="A11" s="67">
        <v>10</v>
      </c>
      <c r="B11" s="47"/>
      <c r="C11" s="47"/>
      <c r="D11" s="68" t="s">
        <v>202</v>
      </c>
      <c r="E11" s="69" t="s">
        <v>203</v>
      </c>
      <c r="F11" s="67" t="s">
        <v>204</v>
      </c>
      <c r="G11" s="67" t="s">
        <v>205</v>
      </c>
      <c r="H11" s="67">
        <v>15630209999</v>
      </c>
      <c r="I11" s="67">
        <v>6038.49</v>
      </c>
      <c r="J11" s="67">
        <v>5819.01</v>
      </c>
      <c r="K11" s="67"/>
      <c r="L11" s="67"/>
      <c r="M11" s="67">
        <f>230.78-88.14</f>
        <v>142.63999999999999</v>
      </c>
      <c r="N11" s="67"/>
      <c r="O11" s="67"/>
      <c r="P11" s="67"/>
      <c r="Q11" s="67"/>
      <c r="R11" s="67">
        <v>225</v>
      </c>
      <c r="S11" s="67">
        <v>88.14</v>
      </c>
      <c r="T11" s="67"/>
      <c r="U11" s="67"/>
      <c r="V11" s="67"/>
      <c r="W11" s="67"/>
      <c r="AB11" s="67">
        <f t="shared" ref="AB11" si="2">ROUND(656*I11,0)</f>
        <v>3961249</v>
      </c>
      <c r="AE11" s="67" t="s">
        <v>162</v>
      </c>
      <c r="AF11" s="67" t="s">
        <v>162</v>
      </c>
      <c r="AG11" s="67"/>
      <c r="AH11" s="67" t="s">
        <v>206</v>
      </c>
      <c r="AI11" s="67" t="s">
        <v>206</v>
      </c>
      <c r="AJ11" s="67" t="s">
        <v>207</v>
      </c>
      <c r="AK11" s="67" t="s">
        <v>208</v>
      </c>
      <c r="AL11" s="67" t="s">
        <v>163</v>
      </c>
      <c r="AM11" s="67" t="s">
        <v>105</v>
      </c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I22" sqref="I22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89" t="s">
        <v>127</v>
      </c>
      <c r="L4" s="89"/>
      <c r="M4" s="89"/>
      <c r="N4" s="89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5819.01</v>
      </c>
      <c r="I7" s="34">
        <f>ROUND(G7*H7/10000,4)</f>
        <v>381.72710000000001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5819.01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381.72710000000001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381.72710000000001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5819.01</v>
      </c>
      <c r="D14" s="42">
        <f>估价对象!I7</f>
        <v>381.72710000000001</v>
      </c>
      <c r="E14" s="42" t="e">
        <f>ROUND(D14*10000/B14,0)</f>
        <v>#DIV/0!</v>
      </c>
      <c r="F14" s="42">
        <f>ROUND(D14*10000/C14,0)</f>
        <v>656</v>
      </c>
      <c r="G14" s="42">
        <f>D14</f>
        <v>381.72710000000001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2024-11-14T02:11:30Z</dcterms:modified>
</cp:coreProperties>
</file>