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300" windowWidth="19200" windowHeight="11430" tabRatio="829"/>
  </bookViews>
  <sheets>
    <sheet name="土地增值税旧房及建筑物价格评估信息表" sheetId="6" r:id="rId1"/>
  </sheets>
  <definedNames>
    <definedName name="_xlnm._FilterDatabase" localSheetId="0" hidden="1">土地增值税旧房及建筑物价格评估信息表!$A$2:$J$2</definedName>
    <definedName name="_xlnm.Print_Area" localSheetId="0">土地增值税旧房及建筑物价格评估信息表!$A$1:$G$66</definedName>
    <definedName name="_xlnm.Print_Titles" localSheetId="0">土地增值税旧房及建筑物价格评估信息表!$1:$2</definedName>
  </definedNames>
  <calcPr calcId="144525" fullPrecision="0"/>
</workbook>
</file>

<file path=xl/calcChain.xml><?xml version="1.0" encoding="utf-8"?>
<calcChain xmlns="http://schemas.openxmlformats.org/spreadsheetml/2006/main">
  <c r="O7" i="6" l="1"/>
  <c r="Q7" i="6"/>
  <c r="O8" i="6"/>
  <c r="Q8" i="6" s="1"/>
  <c r="O10" i="6"/>
  <c r="Q10" i="6" s="1"/>
  <c r="O12" i="6"/>
  <c r="Q12" i="6" s="1"/>
  <c r="O13" i="6"/>
  <c r="Q13" i="6"/>
  <c r="O14" i="6"/>
  <c r="Q14" i="6" s="1"/>
  <c r="N11" i="6"/>
  <c r="O11" i="6"/>
  <c r="N15" i="6"/>
  <c r="O15" i="6" s="1"/>
  <c r="N9" i="6"/>
  <c r="O9" i="6" s="1"/>
  <c r="Q9" i="6" s="1"/>
  <c r="P14" i="6"/>
  <c r="P13" i="6"/>
  <c r="P12" i="6"/>
  <c r="P10" i="6"/>
  <c r="P8" i="6"/>
  <c r="P7" i="6"/>
  <c r="F65" i="6"/>
  <c r="L39" i="6"/>
  <c r="P11" i="6"/>
  <c r="Q11" i="6"/>
  <c r="P9" i="6" l="1"/>
  <c r="P15" i="6"/>
  <c r="Q15" i="6"/>
  <c r="Q16" i="6" s="1"/>
  <c r="B66" i="6" s="1"/>
  <c r="O16" i="6"/>
  <c r="P16" i="6" l="1"/>
  <c r="F66" i="6" s="1"/>
</calcChain>
</file>

<file path=xl/sharedStrings.xml><?xml version="1.0" encoding="utf-8"?>
<sst xmlns="http://schemas.openxmlformats.org/spreadsheetml/2006/main" count="265" uniqueCount="174">
  <si>
    <t>填写</t>
    <phoneticPr fontId="1" type="noConversion"/>
  </si>
  <si>
    <t>价值时点</t>
    <phoneticPr fontId="2" type="noConversion"/>
  </si>
  <si>
    <t>估价对象</t>
    <phoneticPr fontId="2" type="noConversion"/>
  </si>
  <si>
    <t>用途</t>
    <phoneticPr fontId="2" type="noConversion"/>
  </si>
  <si>
    <t>下拉</t>
    <phoneticPr fontId="2" type="noConversion"/>
  </si>
  <si>
    <t>面积（平方米）</t>
    <phoneticPr fontId="2" type="noConversion"/>
  </si>
  <si>
    <t>房屋重置成新总价（元）</t>
    <phoneticPr fontId="2" type="noConversion"/>
  </si>
  <si>
    <t>时点（年/月/日）</t>
    <phoneticPr fontId="2" type="noConversion"/>
  </si>
  <si>
    <t>序号</t>
    <phoneticPr fontId="1" type="noConversion"/>
  </si>
  <si>
    <t>数据项名称</t>
    <phoneticPr fontId="1" type="noConversion"/>
  </si>
  <si>
    <t>建筑规模</t>
    <phoneticPr fontId="2" type="noConversion"/>
  </si>
  <si>
    <t>建筑结构</t>
  </si>
  <si>
    <t>生产用房</t>
  </si>
  <si>
    <t>非生产用房</t>
  </si>
  <si>
    <t>受腐蚀的生产用房</t>
  </si>
  <si>
    <t>钢</t>
  </si>
  <si>
    <t>钢混</t>
  </si>
  <si>
    <t>砖混</t>
  </si>
  <si>
    <t>砖木一等</t>
  </si>
  <si>
    <t>砖木二等</t>
  </si>
  <si>
    <t>砖木三等</t>
  </si>
  <si>
    <t>简易</t>
  </si>
  <si>
    <t>房地产估价机构名称</t>
    <phoneticPr fontId="1" type="noConversion"/>
  </si>
  <si>
    <t>确定依据</t>
    <phoneticPr fontId="2" type="noConversion"/>
  </si>
  <si>
    <t>填写</t>
    <phoneticPr fontId="2" type="noConversion"/>
  </si>
  <si>
    <t>下拉</t>
    <phoneticPr fontId="2" type="noConversion"/>
  </si>
  <si>
    <t>前期开发成本发生时间</t>
    <phoneticPr fontId="2" type="noConversion"/>
  </si>
  <si>
    <t>发生时间（年/月/日）</t>
    <phoneticPr fontId="2" type="noConversion"/>
  </si>
  <si>
    <t>确定依据</t>
    <phoneticPr fontId="2" type="noConversion"/>
  </si>
  <si>
    <t>填写</t>
    <phoneticPr fontId="2" type="noConversion"/>
  </si>
  <si>
    <t>下拉</t>
    <phoneticPr fontId="1" type="noConversion"/>
  </si>
  <si>
    <t>估价结果</t>
    <phoneticPr fontId="2" type="noConversion"/>
  </si>
  <si>
    <t>房屋重置成本单价（元/平方米）</t>
    <phoneticPr fontId="2" type="noConversion"/>
  </si>
  <si>
    <t>房屋重置成本总价（元）</t>
    <phoneticPr fontId="2" type="noConversion"/>
  </si>
  <si>
    <t>房屋成新度折扣率（%）</t>
    <phoneticPr fontId="2" type="noConversion"/>
  </si>
  <si>
    <t>房屋重置成新单价(元/平方米)</t>
    <phoneticPr fontId="2" type="noConversion"/>
  </si>
  <si>
    <t>前期开发成本及其费用</t>
    <phoneticPr fontId="1" type="noConversion"/>
  </si>
  <si>
    <t>前期开发成本</t>
    <phoneticPr fontId="2" type="noConversion"/>
  </si>
  <si>
    <t>单价(元/平方米)</t>
    <phoneticPr fontId="2" type="noConversion"/>
  </si>
  <si>
    <t>报告采用基准地价版本</t>
    <phoneticPr fontId="2" type="noConversion"/>
  </si>
  <si>
    <t>相关费用</t>
    <phoneticPr fontId="1" type="noConversion"/>
  </si>
  <si>
    <t>管理费用</t>
    <phoneticPr fontId="2" type="noConversion"/>
  </si>
  <si>
    <t>费率（%）</t>
    <phoneticPr fontId="2" type="noConversion"/>
  </si>
  <si>
    <t>填写
判断：1%-3%</t>
    <phoneticPr fontId="2" type="noConversion"/>
  </si>
  <si>
    <t>财务费用</t>
    <phoneticPr fontId="2" type="noConversion"/>
  </si>
  <si>
    <t>计息期（年）</t>
    <phoneticPr fontId="2" type="noConversion"/>
  </si>
  <si>
    <t>填写
判断：不宜超过三年</t>
    <phoneticPr fontId="2" type="noConversion"/>
  </si>
  <si>
    <t>贷款利率（%）</t>
    <phoneticPr fontId="2" type="noConversion"/>
  </si>
  <si>
    <t>其他成本费用</t>
    <phoneticPr fontId="2" type="noConversion"/>
  </si>
  <si>
    <t>填写
判断：工业18%-28%、居住30%-50%、商业35%-50%、办公25%-40%</t>
    <phoneticPr fontId="2" type="noConversion"/>
  </si>
  <si>
    <t>房屋建设成本及其费用</t>
    <phoneticPr fontId="2" type="noConversion"/>
  </si>
  <si>
    <t>房屋建设成本</t>
    <phoneticPr fontId="2" type="noConversion"/>
  </si>
  <si>
    <t>基础、结构、设备安装等</t>
    <phoneticPr fontId="2" type="noConversion"/>
  </si>
  <si>
    <t>装修</t>
    <phoneticPr fontId="2" type="noConversion"/>
  </si>
  <si>
    <t>勘察设计和前期工程费</t>
    <phoneticPr fontId="2" type="noConversion"/>
  </si>
  <si>
    <t>填写
判断：5%-8%</t>
    <phoneticPr fontId="2" type="noConversion"/>
  </si>
  <si>
    <t>公共配套设施建设费</t>
    <phoneticPr fontId="2" type="noConversion"/>
  </si>
  <si>
    <t>基础设施建设费</t>
    <phoneticPr fontId="2" type="noConversion"/>
  </si>
  <si>
    <t>填写
判断：5%-15%</t>
    <phoneticPr fontId="2" type="noConversion"/>
  </si>
  <si>
    <t>相关费用</t>
    <phoneticPr fontId="2" type="noConversion"/>
  </si>
  <si>
    <t>填写
判断：2%-5%</t>
    <phoneticPr fontId="2" type="noConversion"/>
  </si>
  <si>
    <t>直线法</t>
    <phoneticPr fontId="2" type="noConversion"/>
  </si>
  <si>
    <t>建筑结构</t>
    <phoneticPr fontId="2" type="noConversion"/>
  </si>
  <si>
    <t>房屋类型</t>
    <phoneticPr fontId="2" type="noConversion"/>
  </si>
  <si>
    <t>直线法成新度折扣率（%）</t>
    <phoneticPr fontId="2" type="noConversion"/>
  </si>
  <si>
    <t>取值权重</t>
    <phoneticPr fontId="2" type="noConversion"/>
  </si>
  <si>
    <t>观察法</t>
    <phoneticPr fontId="2" type="noConversion"/>
  </si>
  <si>
    <t>观察法成新度折扣率（%）</t>
    <phoneticPr fontId="2" type="noConversion"/>
  </si>
  <si>
    <t>转让房地产的交易合同签订之日</t>
    <phoneticPr fontId="2" type="noConversion"/>
  </si>
  <si>
    <t>房地产拍卖成交之日</t>
    <phoneticPr fontId="2" type="noConversion"/>
  </si>
  <si>
    <t>产权交易成交之日</t>
    <phoneticPr fontId="2" type="noConversion"/>
  </si>
  <si>
    <t>填写，确定依据选择为“其他”时填写</t>
    <phoneticPr fontId="2" type="noConversion"/>
  </si>
  <si>
    <r>
      <rPr>
        <b/>
        <sz val="11"/>
        <color indexed="8"/>
        <rFont val="宋体"/>
        <family val="3"/>
        <charset val="134"/>
      </rPr>
      <t>“其他”</t>
    </r>
    <r>
      <rPr>
        <sz val="11"/>
        <color indexed="8"/>
        <rFont val="宋体"/>
        <family val="3"/>
        <charset val="134"/>
      </rPr>
      <t>确定依据</t>
    </r>
    <phoneticPr fontId="2" type="noConversion"/>
  </si>
  <si>
    <t>其他</t>
    <phoneticPr fontId="1" type="noConversion"/>
  </si>
  <si>
    <t>取得房屋的方式</t>
    <phoneticPr fontId="2" type="noConversion"/>
  </si>
  <si>
    <t>报告取值依据</t>
    <phoneticPr fontId="1" type="noConversion"/>
  </si>
  <si>
    <t>报告取值依据</t>
    <phoneticPr fontId="2" type="noConversion"/>
  </si>
  <si>
    <t>下拉：钢/钢混/砖混/砖木一等/砖木二等/砖木三等/简易</t>
    <phoneticPr fontId="2" type="noConversion"/>
  </si>
  <si>
    <t>下拉：生产用房/受腐蚀生产用房/非生产用房</t>
    <phoneticPr fontId="2" type="noConversion"/>
  </si>
  <si>
    <t>不需录入</t>
    <phoneticPr fontId="2" type="noConversion"/>
  </si>
  <si>
    <t>以有偿转让方式获得房屋，且房屋所附着土地为出让土地使用权</t>
    <phoneticPr fontId="1" type="noConversion"/>
  </si>
  <si>
    <t>以自建方式获得房屋，且房屋所附着土地为出让土地使用权</t>
    <phoneticPr fontId="1" type="noConversion"/>
  </si>
  <si>
    <t>以自建方式获得房屋，且房屋所附着土地为划拨土地使用权</t>
    <phoneticPr fontId="1" type="noConversion"/>
  </si>
  <si>
    <t>填写，不应低于30%</t>
    <phoneticPr fontId="2" type="noConversion"/>
  </si>
  <si>
    <t>房屋成新度折扣率</t>
    <phoneticPr fontId="2" type="noConversion"/>
  </si>
  <si>
    <t>转让旧房时间</t>
    <phoneticPr fontId="2" type="noConversion"/>
  </si>
  <si>
    <t>房屋建成时间</t>
    <phoneticPr fontId="2" type="noConversion"/>
  </si>
  <si>
    <t>报告房屋建成时间确定依据</t>
    <phoneticPr fontId="2" type="noConversion"/>
  </si>
  <si>
    <t>经济耐用年限</t>
    <phoneticPr fontId="2" type="noConversion"/>
  </si>
  <si>
    <t>已经使用年限</t>
    <phoneticPr fontId="1" type="noConversion"/>
  </si>
  <si>
    <t>残值率</t>
    <phoneticPr fontId="2" type="noConversion"/>
  </si>
  <si>
    <t>填表说明</t>
    <phoneticPr fontId="1" type="noConversion"/>
  </si>
  <si>
    <t>具体用途</t>
    <phoneticPr fontId="2" type="noConversion"/>
  </si>
  <si>
    <t>填写（工业/居住/商业/办公/车库/仓储等）</t>
    <phoneticPr fontId="1" type="noConversion"/>
  </si>
  <si>
    <t>其他</t>
  </si>
  <si>
    <t>填写
（结合开发类型/档次/规模等单项、多项影响因素客观确定，并分析说明）</t>
    <phoneticPr fontId="1" type="noConversion"/>
  </si>
  <si>
    <t>填写
（结合用途/结构/层高/专项工程/特殊工程等单项、多项影响因素客观确定，并分析说明）</t>
    <phoneticPr fontId="1" type="noConversion"/>
  </si>
  <si>
    <t>填写
（结合用途/档次/品牌等单项、多项影响因素客观确定，并分析说明）</t>
    <phoneticPr fontId="1" type="noConversion"/>
  </si>
  <si>
    <t>填写
（结合配套建设类型/档次/规模等单项、多项影响因素客观确定，并分析说明）</t>
    <phoneticPr fontId="1" type="noConversion"/>
  </si>
  <si>
    <t>填写
（结合基础建设类型/档次/规模等单项、多项影响因素客观确定，并分析说明）</t>
    <phoneticPr fontId="1" type="noConversion"/>
  </si>
  <si>
    <t>填写
（结合建造类型/档次/规模等单项、多项影响因素客观确定，并分析说明）</t>
    <phoneticPr fontId="1" type="noConversion"/>
  </si>
  <si>
    <t>填写
（根据竣工备案文件/产权证登记等资料合理确定，并分析说明）</t>
    <phoneticPr fontId="2" type="noConversion"/>
  </si>
  <si>
    <t>填写，填写形式  年/月/日</t>
  </si>
  <si>
    <t>填写，填写形式  年/月/日</t>
    <phoneticPr fontId="2" type="noConversion"/>
  </si>
  <si>
    <t>辅助列</t>
    <phoneticPr fontId="13" type="noConversion"/>
  </si>
  <si>
    <t>用途</t>
    <phoneticPr fontId="2" type="noConversion"/>
  </si>
  <si>
    <t>开发其他成本计费比例</t>
    <phoneticPr fontId="2" type="noConversion"/>
  </si>
  <si>
    <t>建设其他成本计费比例</t>
    <phoneticPr fontId="2" type="noConversion"/>
  </si>
  <si>
    <t>版本</t>
    <phoneticPr fontId="2" type="noConversion"/>
  </si>
  <si>
    <t>经济耐用年限表</t>
    <phoneticPr fontId="2" type="noConversion"/>
  </si>
  <si>
    <t>序号</t>
    <phoneticPr fontId="2" type="noConversion"/>
  </si>
  <si>
    <t>项目</t>
    <phoneticPr fontId="2" type="noConversion"/>
  </si>
  <si>
    <t>下限</t>
    <phoneticPr fontId="2" type="noConversion"/>
  </si>
  <si>
    <t>上限</t>
    <phoneticPr fontId="2" type="noConversion"/>
  </si>
  <si>
    <t>备注</t>
    <phoneticPr fontId="2" type="noConversion"/>
  </si>
  <si>
    <t>前期开发成本发生时间</t>
    <phoneticPr fontId="2" type="noConversion"/>
  </si>
  <si>
    <t>残值率</t>
    <phoneticPr fontId="2" type="noConversion"/>
  </si>
  <si>
    <t>工业</t>
    <phoneticPr fontId="2" type="noConversion"/>
  </si>
  <si>
    <t>1993版</t>
    <phoneticPr fontId="2" type="noConversion"/>
  </si>
  <si>
    <t>居住</t>
    <phoneticPr fontId="2" type="noConversion"/>
  </si>
  <si>
    <t>2002版</t>
    <phoneticPr fontId="2" type="noConversion"/>
  </si>
  <si>
    <t>商业</t>
    <phoneticPr fontId="2" type="noConversion"/>
  </si>
  <si>
    <t>2014版</t>
    <phoneticPr fontId="2" type="noConversion"/>
  </si>
  <si>
    <t>办公</t>
    <phoneticPr fontId="2" type="noConversion"/>
  </si>
  <si>
    <t>其他</t>
    <phoneticPr fontId="2" type="noConversion"/>
  </si>
  <si>
    <t>价值时点确定依据</t>
    <phoneticPr fontId="13" type="noConversion"/>
  </si>
  <si>
    <t>取得房屋的方式</t>
  </si>
  <si>
    <t>前期开发开本确定依据</t>
    <phoneticPr fontId="13" type="noConversion"/>
  </si>
  <si>
    <t>房地产交易合同的签订之日</t>
  </si>
  <si>
    <t>购房发票开具日期（若有多张发票，以第一张为准）</t>
  </si>
  <si>
    <t>契税单据开具日期</t>
  </si>
  <si>
    <t>土地出让合同签订之日</t>
  </si>
  <si>
    <t>用地批文批准之日</t>
  </si>
  <si>
    <t>填写，填写形式  年 或 年/月</t>
    <phoneticPr fontId="2" type="noConversion"/>
  </si>
  <si>
    <t>数据</t>
    <phoneticPr fontId="13" type="noConversion"/>
  </si>
  <si>
    <t>土地增值税旧房及建筑物价格评估信息表</t>
    <phoneticPr fontId="13" type="noConversion"/>
  </si>
  <si>
    <r>
      <rPr>
        <b/>
        <sz val="11"/>
        <color indexed="8"/>
        <rFont val="宋体"/>
        <family val="3"/>
        <charset val="134"/>
      </rPr>
      <t>“其他”</t>
    </r>
    <r>
      <rPr>
        <sz val="11"/>
        <color indexed="8"/>
        <rFont val="宋体"/>
        <family val="3"/>
        <charset val="134"/>
      </rPr>
      <t>取得方式</t>
    </r>
    <phoneticPr fontId="2" type="noConversion"/>
  </si>
  <si>
    <t>填写，取得方式选择为“其他”时填写</t>
    <phoneticPr fontId="2" type="noConversion"/>
  </si>
  <si>
    <r>
      <rPr>
        <b/>
        <sz val="11"/>
        <color indexed="8"/>
        <rFont val="宋体"/>
        <family val="3"/>
        <charset val="134"/>
      </rPr>
      <t>下拉，确定依据应和取得方式匹配，并注意优先顺序</t>
    </r>
    <r>
      <rPr>
        <sz val="11"/>
        <color indexed="8"/>
        <rFont val="宋体"/>
        <family val="3"/>
        <charset val="134"/>
      </rPr>
      <t xml:space="preserve">：
（1）以有偿转让方式获得房屋： </t>
    </r>
    <r>
      <rPr>
        <sz val="11"/>
        <color indexed="8"/>
        <rFont val="宋体"/>
        <family val="3"/>
        <charset val="134"/>
      </rPr>
      <t>①</t>
    </r>
    <r>
      <rPr>
        <sz val="11"/>
        <color indexed="8"/>
        <rFont val="宋体"/>
        <family val="3"/>
        <charset val="134"/>
      </rPr>
      <t xml:space="preserve">房地产交易合同的签订之日  </t>
    </r>
    <r>
      <rPr>
        <sz val="11"/>
        <color indexed="8"/>
        <rFont val="宋体"/>
        <family val="3"/>
        <charset val="134"/>
      </rPr>
      <t>②</t>
    </r>
    <r>
      <rPr>
        <sz val="11"/>
        <color indexed="8"/>
        <rFont val="宋体"/>
        <family val="3"/>
        <charset val="134"/>
      </rPr>
      <t xml:space="preserve">购房发票开具日期（若有多张发票，以第一张为准  </t>
    </r>
    <r>
      <rPr>
        <sz val="11"/>
        <color indexed="8"/>
        <rFont val="宋体"/>
        <family val="3"/>
        <charset val="134"/>
      </rPr>
      <t>③</t>
    </r>
    <r>
      <rPr>
        <sz val="11"/>
        <color indexed="8"/>
        <rFont val="宋体"/>
        <family val="3"/>
        <charset val="134"/>
      </rPr>
      <t>契税单据开具日期。
（2）以自建方式获得房屋，且房屋所附着土地为出让土地使用权：为土地出让合同签订之日。
（3）以自建方式获得房屋，且房屋所附着土地为划拨土地使用权：为用地批文批准之日。
（4）其他。</t>
    </r>
    <phoneticPr fontId="2" type="noConversion"/>
  </si>
  <si>
    <t>填写机构全称</t>
    <phoneticPr fontId="1" type="noConversion"/>
  </si>
  <si>
    <t>估价报告编号</t>
    <phoneticPr fontId="1" type="noConversion"/>
  </si>
  <si>
    <t>填写</t>
    <phoneticPr fontId="13" type="noConversion"/>
  </si>
  <si>
    <t>前期管理费率</t>
    <phoneticPr fontId="13" type="noConversion"/>
  </si>
  <si>
    <t>前期其他成本费率</t>
    <phoneticPr fontId="13" type="noConversion"/>
  </si>
  <si>
    <t>房屋前期费率</t>
    <phoneticPr fontId="13" type="noConversion"/>
  </si>
  <si>
    <t>前期财务计息期</t>
    <phoneticPr fontId="13" type="noConversion"/>
  </si>
  <si>
    <t>房屋公共配套费率</t>
    <phoneticPr fontId="13" type="noConversion"/>
  </si>
  <si>
    <t>房屋基础设施费率</t>
    <phoneticPr fontId="13" type="noConversion"/>
  </si>
  <si>
    <t>房屋管理费率</t>
    <phoneticPr fontId="13" type="noConversion"/>
  </si>
  <si>
    <t>房屋财务计息期</t>
    <phoneticPr fontId="13" type="noConversion"/>
  </si>
  <si>
    <t>房屋其他成本费率</t>
    <phoneticPr fontId="13" type="noConversion"/>
  </si>
  <si>
    <t>填写
判断：10%-15%；非居住项目 0%</t>
    <phoneticPr fontId="2" type="noConversion"/>
  </si>
  <si>
    <t>请注意：这些单元格内数据接近或达到区间上限</t>
    <phoneticPr fontId="13" type="noConversion"/>
  </si>
  <si>
    <t>价  值  时  点</t>
    <phoneticPr fontId="2" type="noConversion"/>
  </si>
  <si>
    <t>转让房地产的交易合同签订之日</t>
  </si>
  <si>
    <t xml:space="preserve"> </t>
    <phoneticPr fontId="13" type="noConversion"/>
  </si>
  <si>
    <t>北京康正宏基房地产评估有限公司</t>
    <phoneticPr fontId="13" type="noConversion"/>
  </si>
  <si>
    <t>居住</t>
  </si>
  <si>
    <t>居住</t>
    <phoneticPr fontId="13" type="noConversion"/>
  </si>
  <si>
    <t>1993版</t>
  </si>
  <si>
    <t>以自建方式获得房屋，且房屋所附着土地为出让土地使用权</t>
  </si>
  <si>
    <t>1997</t>
    <phoneticPr fontId="13" type="noConversion"/>
  </si>
  <si>
    <t>2021/4</t>
    <phoneticPr fontId="13" type="noConversion"/>
  </si>
  <si>
    <t>根据估价委托人提供的《房屋所有权证》，估价对象建成于1997年。</t>
    <phoneticPr fontId="13" type="noConversion"/>
  </si>
  <si>
    <t>估价对象室内装修情况为精装修，根据市场水平、定额等资料及评估专业人员现场查勘综合确定。</t>
    <phoneticPr fontId="13" type="noConversion"/>
  </si>
  <si>
    <t>管理费用是指为组织和管理旧房及建筑物开发建造活动而发生的各种费用。根据旧房及建筑物的开发、建造类型、档次及规模、开发单位社会知名度等，前期开发过程中发生的管理费用按前期开发成本的2%-5%计取。估价对象属希格玛公寓项目，该项目由2栋20-21层的高层塔楼及4栋1-3层多层建筑组成。结合上述情况，本次评估按3%计取。</t>
    <phoneticPr fontId="13" type="noConversion"/>
  </si>
  <si>
    <t>其他成本费用是指除前期开发成本、房屋建设成本、管理费用、财务费用以外可能发生或未知的成本费用。
前期开发过程中发生的其他成本费用以前期开发成本及其管理费用为计费基数，根据旧房及建筑物的用途、前期开发规模等，按照居住用途30%-50%计取。估价对象属希格玛公寓项目，该项目由2栋20-21层的高层塔楼及4栋1-3层多层建筑组成。结合上述情况，本次评估按40%计取。</t>
    <phoneticPr fontId="13" type="noConversion"/>
  </si>
  <si>
    <t xml:space="preserve">其他成本费用是指除前期开发成本、房屋建设成本、管理费用、财务费用以外可能发生或未知的成本费用。
前期开发过程中发生的其他成本费用以前期开发成本及其管理费用为计费基数，根据旧房及建筑物的用途、前期开发规模等，按照居住用途30%-50%计取。估价对象属希格玛公寓项目，该项目由2栋20-21层的高层塔楼及4栋1-3层多层建筑组成。结合上述情况，本次评估按40%计取。
</t>
    <phoneticPr fontId="13" type="noConversion"/>
  </si>
  <si>
    <t>管理费用是指为组织和管理旧房及建筑物开发建造活动而发生的各种费用。根据旧房及建筑物的开发、建造类型、档次及规模、开发单位社会知名度等，前期开发过程中发生的管理费用按前期开发成本的1%-3%计取。估价对象属希格玛公寓项目，该项目由2栋20-21层的高层塔楼及4栋1-3层多层建筑组成。结合上述情况，本次评估按2%计取。</t>
    <phoneticPr fontId="13" type="noConversion"/>
  </si>
  <si>
    <t>康正评字2021-1-0247-F01SSGJ3号</t>
    <phoneticPr fontId="13" type="noConversion"/>
  </si>
  <si>
    <t>工程勘察设计和前期工程费主要包括开发项目的前期规划、设计、可行性研究、水文地质勘测等房屋建造所需前期工作的必要支出。根据旧房及建筑物的建造类型、档次及建筑规模等，工程勘察设计和前期工程费按建筑安装工程费的5%-8%计取。估价对象属希格玛公寓项目，该项目由2栋20-21层的高层塔楼及4栋1-3层多层建筑组成。结合上述情况，本次评估按6%计取。</t>
    <phoneticPr fontId="13" type="noConversion"/>
  </si>
  <si>
    <t>基础设施建设费是指建筑物2米以外和项目红线范围内的各种管线、道路工程的建设费用。主要包括：自来水、雨水、污水、燃气、热力、供电、电信、道路、绿化、环卫、室外照明等设施的建设费用，各项设施与市政设施干线、干管、干道等的接口费用。根据旧房及建筑物的基础设施建设程度，基础设施建设费按建筑安装工程费的5%-15%计取。估价对象属希格玛公寓项目，该项目由2栋20-21层的高层塔楼及4栋1-3层多层建筑组成。结合上述情况，本次评估按10%计取。</t>
    <phoneticPr fontId="13" type="noConversion"/>
  </si>
  <si>
    <t>估价对象房屋用途为住宅，建筑结构为钢筋混凝土，房屋总层数为21层，参照北京市住房和城乡建设委员会公布的《北京市房屋重置成新价评估技术标准》、北京房地产估价师和土地估价师与不动产登记代理人协会发布的《&lt;北京市房屋重置成新价评估技术标准&gt;相关系数调整说明》，综合确定估价对象基础、结构、设备安装等费用为2668元/平方米。</t>
    <phoneticPr fontId="13" type="noConversion"/>
  </si>
  <si>
    <t>公共配套设施建设费是指居住小区内为居民服务配套建设的各种非营利性的公共配套设施（或公建设施）的建设费用，主要包括居委会、派出所、托儿所、幼儿园、公共厕所、停车场等。根据旧房及建筑物的公共配套设施建设程度，公共配套设施建设费按建筑安装工程费的10%-15%计取。估价对象属希格玛公寓项目，该项目由2栋20-21层的高层塔楼及4栋1-3层多层建筑组成。结合上述情况，本次评估按12%计取。</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</si>
</sst>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17">
    <font>
      <sz val="11"/>
      <color theme="1"/>
      <name val="宋体"/>
      <charset val="134"/>
      <scheme val="minor"/>
    </font>
    <font>
      <sz val="9"/>
      <name val="宋体"/>
      <family val="3"/>
      <charset val="134"/>
    </font>
    <font>
      <sz val="9"/>
      <name val="宋体"/>
      <family val="3"/>
      <charset val="134"/>
    </font>
    <font>
      <sz val="12"/>
      <name val="宋体"/>
      <family val="3"/>
      <charset val="134"/>
    </font>
    <font>
      <sz val="12"/>
      <name val="宋体"/>
      <family val="3"/>
      <charset val="134"/>
    </font>
    <font>
      <sz val="11"/>
      <color indexed="8"/>
      <name val="宋体"/>
      <family val="3"/>
      <charset val="134"/>
    </font>
    <font>
      <b/>
      <sz val="11"/>
      <color indexed="8"/>
      <name val="宋体"/>
      <family val="3"/>
      <charset val="134"/>
    </font>
    <font>
      <b/>
      <sz val="10.5"/>
      <color indexed="8"/>
      <name val="宋体"/>
      <family val="3"/>
      <charset val="134"/>
    </font>
    <font>
      <b/>
      <sz val="11"/>
      <color indexed="8"/>
      <name val="宋体"/>
      <family val="3"/>
      <charset val="134"/>
    </font>
    <font>
      <sz val="11"/>
      <color indexed="8"/>
      <name val="宋体"/>
      <family val="3"/>
      <charset val="134"/>
    </font>
    <font>
      <sz val="11"/>
      <name val="宋体"/>
      <family val="3"/>
      <charset val="134"/>
    </font>
    <font>
      <sz val="9"/>
      <color indexed="8"/>
      <name val="宋体"/>
      <family val="3"/>
      <charset val="134"/>
    </font>
    <font>
      <sz val="11"/>
      <color indexed="10"/>
      <name val="宋体"/>
      <family val="3"/>
      <charset val="134"/>
    </font>
    <font>
      <sz val="9"/>
      <name val="宋体"/>
      <family val="3"/>
      <charset val="134"/>
    </font>
    <font>
      <b/>
      <sz val="9"/>
      <color indexed="8"/>
      <name val="宋体"/>
      <family val="3"/>
      <charset val="134"/>
    </font>
    <font>
      <sz val="18"/>
      <color indexed="8"/>
      <name val="宋体"/>
      <family val="3"/>
      <charset val="134"/>
    </font>
    <font>
      <sz val="11"/>
      <color theme="1"/>
      <name val="宋体"/>
      <family val="3"/>
      <charset val="134"/>
      <scheme val="minor"/>
    </font>
  </fonts>
  <fills count="3">
    <fill>
      <patternFill patternType="none"/>
    </fill>
    <fill>
      <patternFill patternType="gray125"/>
    </fill>
    <fill>
      <patternFill patternType="solid">
        <fgColor indexed="1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11">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4" fillId="0" borderId="0"/>
    <xf numFmtId="0" fontId="3" fillId="0" borderId="0"/>
    <xf numFmtId="0" fontId="16" fillId="0" borderId="0">
      <alignment vertical="center"/>
    </xf>
    <xf numFmtId="43" fontId="3" fillId="0" borderId="0" applyFont="0" applyFill="0" applyBorder="0" applyAlignment="0" applyProtection="0">
      <alignment vertical="center"/>
    </xf>
    <xf numFmtId="43" fontId="4" fillId="0" borderId="0" applyFont="0" applyFill="0" applyBorder="0" applyAlignment="0" applyProtection="0">
      <alignment vertical="center"/>
    </xf>
    <xf numFmtId="43" fontId="3" fillId="0" borderId="0" applyFont="0" applyFill="0" applyBorder="0" applyAlignment="0" applyProtection="0">
      <alignment vertical="center"/>
    </xf>
  </cellStyleXfs>
  <cellXfs count="82">
    <xf numFmtId="0" fontId="0" fillId="0" borderId="0" xfId="0">
      <alignment vertical="center"/>
    </xf>
    <xf numFmtId="0" fontId="5" fillId="0" borderId="0" xfId="0" applyFont="1" applyAlignment="1" applyProtection="1">
      <alignment horizontal="center" vertical="center" wrapText="1"/>
      <protection hidden="1"/>
    </xf>
    <xf numFmtId="0" fontId="5" fillId="0" borderId="0" xfId="0" applyFont="1" applyFill="1" applyAlignment="1" applyProtection="1">
      <alignment horizontal="center" vertical="center" wrapText="1"/>
      <protection hidden="1"/>
    </xf>
    <xf numFmtId="0" fontId="12" fillId="0" borderId="0" xfId="0" applyFont="1" applyAlignment="1" applyProtection="1">
      <alignment vertical="center" wrapText="1"/>
      <protection hidden="1"/>
    </xf>
    <xf numFmtId="0" fontId="5" fillId="2" borderId="0" xfId="0" applyFont="1" applyFill="1" applyAlignment="1" applyProtection="1">
      <alignment horizontal="center" vertical="center" wrapText="1"/>
      <protection hidden="1"/>
    </xf>
    <xf numFmtId="0" fontId="8" fillId="0" borderId="1" xfId="0"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9" fillId="0" borderId="2"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wrapText="1"/>
      <protection hidden="1"/>
    </xf>
    <xf numFmtId="0" fontId="11" fillId="0" borderId="0" xfId="0" applyFont="1" applyBorder="1" applyAlignment="1" applyProtection="1">
      <alignment horizontal="center" vertical="center" wrapText="1"/>
      <protection hidden="1"/>
    </xf>
    <xf numFmtId="10" fontId="9" fillId="0" borderId="1" xfId="0" applyNumberFormat="1" applyFont="1" applyFill="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hidden="1"/>
    </xf>
    <xf numFmtId="0" fontId="6" fillId="0" borderId="0" xfId="0" applyFont="1" applyBorder="1" applyAlignment="1" applyProtection="1">
      <alignment horizontal="left" vertical="center"/>
      <protection hidden="1"/>
    </xf>
    <xf numFmtId="0" fontId="6" fillId="0" borderId="1"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7" fillId="0" borderId="1" xfId="0" applyFont="1" applyBorder="1" applyProtection="1">
      <alignment vertical="center"/>
      <protection hidden="1"/>
    </xf>
    <xf numFmtId="0" fontId="5" fillId="0" borderId="1" xfId="0" applyFont="1" applyBorder="1" applyAlignment="1" applyProtection="1">
      <alignment horizontal="center" vertical="center"/>
      <protection hidden="1"/>
    </xf>
    <xf numFmtId="10" fontId="5" fillId="0" borderId="1" xfId="0" applyNumberFormat="1" applyFont="1" applyBorder="1" applyAlignment="1" applyProtection="1">
      <alignment horizontal="center" vertical="center"/>
      <protection hidden="1"/>
    </xf>
    <xf numFmtId="0" fontId="0" fillId="0" borderId="0" xfId="0" applyAlignment="1" applyProtection="1">
      <alignment horizontal="center" vertical="center"/>
      <protection hidden="1"/>
    </xf>
    <xf numFmtId="14" fontId="5" fillId="0" borderId="1"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10" fontId="0" fillId="0" borderId="1" xfId="0" applyNumberFormat="1" applyBorder="1" applyAlignment="1" applyProtection="1">
      <alignment horizontal="center" vertical="center"/>
      <protection hidden="1"/>
    </xf>
    <xf numFmtId="0" fontId="5" fillId="0" borderId="3" xfId="0" applyFont="1" applyBorder="1" applyAlignment="1" applyProtection="1">
      <alignment horizontal="center" vertical="center" wrapText="1"/>
      <protection hidden="1"/>
    </xf>
    <xf numFmtId="0" fontId="5" fillId="0" borderId="0" xfId="0" applyFont="1" applyBorder="1" applyAlignment="1" applyProtection="1">
      <alignment horizontal="left" vertical="center"/>
      <protection hidden="1"/>
    </xf>
    <xf numFmtId="0" fontId="5" fillId="0" borderId="4" xfId="0" applyFont="1" applyBorder="1" applyAlignment="1" applyProtection="1">
      <alignment horizontal="center" vertical="center" wrapText="1"/>
      <protection hidden="1"/>
    </xf>
    <xf numFmtId="0" fontId="12" fillId="0" borderId="0" xfId="0" applyFont="1" applyAlignment="1" applyProtection="1">
      <alignment vertical="center" wrapText="1"/>
      <protection locked="0"/>
    </xf>
    <xf numFmtId="0" fontId="12" fillId="0" borderId="5" xfId="0" applyFont="1" applyBorder="1" applyAlignment="1" applyProtection="1">
      <alignment vertical="center" wrapText="1"/>
      <protection locked="0"/>
    </xf>
    <xf numFmtId="0" fontId="5" fillId="0" borderId="0" xfId="0" applyFont="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12" fillId="0" borderId="0" xfId="0" applyFont="1" applyBorder="1" applyAlignment="1" applyProtection="1">
      <alignment vertical="center" wrapText="1"/>
      <protection locked="0"/>
    </xf>
    <xf numFmtId="0" fontId="5" fillId="0" borderId="0"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hidden="1"/>
    </xf>
    <xf numFmtId="0" fontId="9" fillId="0" borderId="1" xfId="0"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14" fontId="9"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0" fontId="9" fillId="0" borderId="1" xfId="0" applyNumberFormat="1" applyFont="1" applyFill="1" applyBorder="1" applyAlignment="1" applyProtection="1">
      <alignment horizontal="center" vertical="center" wrapText="1"/>
      <protection locked="0"/>
    </xf>
    <xf numFmtId="10" fontId="9" fillId="0" borderId="4"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horizontal="centerContinuous" vertical="center"/>
      <protection locked="0"/>
    </xf>
    <xf numFmtId="0" fontId="15" fillId="0" borderId="6" xfId="0" applyFont="1" applyBorder="1" applyAlignment="1" applyProtection="1">
      <alignment horizontal="centerContinuous" vertical="center"/>
    </xf>
    <xf numFmtId="9" fontId="5" fillId="0" borderId="1" xfId="0" applyNumberFormat="1" applyFont="1" applyBorder="1" applyAlignment="1" applyProtection="1">
      <alignment horizontal="center" vertical="center" wrapText="1"/>
      <protection hidden="1"/>
    </xf>
    <xf numFmtId="9" fontId="5" fillId="0" borderId="1" xfId="0" applyNumberFormat="1"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1" xfId="0" applyFont="1" applyFill="1" applyBorder="1" applyAlignment="1" applyProtection="1">
      <alignment horizontal="center" vertical="center" wrapText="1"/>
      <protection hidden="1"/>
    </xf>
    <xf numFmtId="0" fontId="8" fillId="0" borderId="3" xfId="0" applyFont="1" applyFill="1" applyBorder="1" applyAlignment="1" applyProtection="1">
      <alignment horizontal="center" vertical="center" wrapText="1"/>
      <protection hidden="1"/>
    </xf>
    <xf numFmtId="0" fontId="8" fillId="0" borderId="8" xfId="0" applyFont="1" applyFill="1" applyBorder="1" applyAlignment="1" applyProtection="1">
      <alignment horizontal="center" vertical="center" wrapText="1"/>
      <protection hidden="1"/>
    </xf>
    <xf numFmtId="0" fontId="8" fillId="0" borderId="7" xfId="0" applyFont="1" applyFill="1" applyBorder="1" applyAlignment="1" applyProtection="1">
      <alignment horizontal="center" vertical="center" wrapText="1"/>
      <protection hidden="1"/>
    </xf>
    <xf numFmtId="0" fontId="9" fillId="0" borderId="8" xfId="0" applyFont="1" applyFill="1" applyBorder="1" applyAlignment="1" applyProtection="1">
      <alignment horizontal="center" vertical="center" wrapText="1"/>
      <protection hidden="1"/>
    </xf>
    <xf numFmtId="0" fontId="9" fillId="0" borderId="2" xfId="0" applyFont="1" applyFill="1" applyBorder="1" applyAlignment="1" applyProtection="1">
      <alignment horizontal="center" vertical="center" wrapText="1"/>
      <protection hidden="1"/>
    </xf>
    <xf numFmtId="0" fontId="9" fillId="0" borderId="9" xfId="0" applyFont="1" applyFill="1" applyBorder="1" applyAlignment="1" applyProtection="1">
      <alignment horizontal="center" vertical="center" wrapText="1"/>
      <protection hidden="1"/>
    </xf>
    <xf numFmtId="0" fontId="9" fillId="0" borderId="4"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hidden="1"/>
    </xf>
    <xf numFmtId="0" fontId="5" fillId="0" borderId="9" xfId="0" applyFont="1" applyFill="1" applyBorder="1" applyAlignment="1" applyProtection="1">
      <alignment horizontal="center" vertical="center" wrapText="1"/>
      <protection hidden="1"/>
    </xf>
    <xf numFmtId="0" fontId="5" fillId="0" borderId="4" xfId="0" applyFont="1" applyFill="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textRotation="255" wrapText="1"/>
      <protection hidden="1"/>
    </xf>
    <xf numFmtId="0" fontId="5" fillId="0" borderId="9" xfId="0" applyFont="1" applyBorder="1" applyAlignment="1" applyProtection="1">
      <alignment horizontal="center" vertical="center" textRotation="255" wrapText="1"/>
      <protection hidden="1"/>
    </xf>
    <xf numFmtId="0" fontId="5" fillId="0" borderId="4" xfId="0" applyFont="1" applyBorder="1" applyAlignment="1" applyProtection="1">
      <alignment horizontal="center" vertical="center" textRotation="255" wrapText="1"/>
      <protection hidden="1"/>
    </xf>
    <xf numFmtId="0" fontId="5" fillId="0" borderId="10"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hidden="1"/>
    </xf>
    <xf numFmtId="0" fontId="5" fillId="0" borderId="7" xfId="0" applyFont="1" applyFill="1" applyBorder="1" applyAlignment="1" applyProtection="1">
      <alignment horizontal="center" vertical="center" wrapText="1"/>
      <protection hidden="1"/>
    </xf>
  </cellXfs>
  <cellStyles count="11">
    <cellStyle name="百分比 2" xfId="1"/>
    <cellStyle name="百分比 3" xfId="2"/>
    <cellStyle name="常规" xfId="0" builtinId="0"/>
    <cellStyle name="常规 2" xfId="3"/>
    <cellStyle name="常规 3" xfId="4"/>
    <cellStyle name="常规 4" xfId="5"/>
    <cellStyle name="常规 4 2" xfId="6"/>
    <cellStyle name="常规 5" xfId="7"/>
    <cellStyle name="千位分隔 2" xfId="8"/>
    <cellStyle name="千位分隔 3" xfId="9"/>
    <cellStyle name="千位分隔 3 2" xfId="1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6"/>
  <sheetViews>
    <sheetView tabSelected="1" zoomScale="85" zoomScaleNormal="85" workbookViewId="0">
      <pane ySplit="2" topLeftCell="A53" activePane="bottomLeft" state="frozenSplit"/>
      <selection pane="bottomLeft" activeCell="H53" sqref="H53"/>
    </sheetView>
  </sheetViews>
  <sheetFormatPr defaultRowHeight="33.75" customHeight="1"/>
  <cols>
    <col min="1" max="1" width="5.875" style="31" customWidth="1"/>
    <col min="2" max="2" width="9.25" style="31" customWidth="1"/>
    <col min="3" max="3" width="12.25" style="31" customWidth="1"/>
    <col min="4" max="4" width="19.375" style="31" customWidth="1"/>
    <col min="5" max="5" width="12.25" style="31" customWidth="1"/>
    <col min="6" max="6" width="19.625" style="32" customWidth="1"/>
    <col min="7" max="7" width="44.625" style="31" customWidth="1"/>
    <col min="8" max="8" width="25.625" style="31" customWidth="1"/>
    <col min="9" max="9" width="17" style="31" customWidth="1"/>
    <col min="10" max="10" width="8.75" style="31" customWidth="1"/>
    <col min="11" max="21" width="9" style="31" hidden="1" customWidth="1"/>
    <col min="22" max="22" width="23.5" style="31" hidden="1" customWidth="1"/>
    <col min="23" max="24" width="9" style="31" hidden="1" customWidth="1"/>
    <col min="25" max="25" width="19.5" style="31" hidden="1" customWidth="1"/>
    <col min="26" max="26" width="25.125" style="31" hidden="1" customWidth="1"/>
    <col min="27" max="27" width="23.25" style="31" hidden="1" customWidth="1"/>
    <col min="28" max="28" width="17.125" style="31" hidden="1" customWidth="1"/>
    <col min="29" max="29" width="18.375" style="31" hidden="1" customWidth="1"/>
    <col min="30" max="30" width="14.75" style="31" hidden="1" customWidth="1"/>
    <col min="31" max="32" width="9" style="31" hidden="1" customWidth="1"/>
    <col min="33" max="16384" width="9" style="31"/>
  </cols>
  <sheetData>
    <row r="1" spans="1:32" ht="22.5">
      <c r="A1" s="47" t="s">
        <v>135</v>
      </c>
      <c r="B1" s="46"/>
      <c r="C1" s="46"/>
      <c r="D1" s="46"/>
      <c r="E1" s="46"/>
      <c r="F1" s="46"/>
      <c r="G1" s="46"/>
      <c r="H1" s="29"/>
      <c r="I1" s="29"/>
      <c r="J1" s="3"/>
      <c r="K1" s="4" t="s">
        <v>104</v>
      </c>
      <c r="L1" s="4" t="s">
        <v>104</v>
      </c>
      <c r="M1" s="4" t="s">
        <v>104</v>
      </c>
      <c r="N1" s="4" t="s">
        <v>104</v>
      </c>
      <c r="O1" s="4" t="s">
        <v>104</v>
      </c>
      <c r="P1" s="4" t="s">
        <v>104</v>
      </c>
      <c r="Q1" s="4" t="s">
        <v>104</v>
      </c>
      <c r="R1" s="4" t="s">
        <v>104</v>
      </c>
      <c r="S1" s="4" t="s">
        <v>104</v>
      </c>
      <c r="T1" s="4" t="s">
        <v>104</v>
      </c>
      <c r="U1" s="4" t="s">
        <v>104</v>
      </c>
      <c r="V1" s="4" t="s">
        <v>104</v>
      </c>
      <c r="W1" s="4" t="s">
        <v>104</v>
      </c>
      <c r="X1" s="4" t="s">
        <v>104</v>
      </c>
      <c r="Y1" s="4" t="s">
        <v>104</v>
      </c>
      <c r="Z1" s="4" t="s">
        <v>104</v>
      </c>
      <c r="AA1" s="4" t="s">
        <v>104</v>
      </c>
      <c r="AB1" s="4" t="s">
        <v>104</v>
      </c>
      <c r="AC1" s="4" t="s">
        <v>104</v>
      </c>
      <c r="AD1" s="4" t="s">
        <v>104</v>
      </c>
      <c r="AE1" s="4" t="s">
        <v>104</v>
      </c>
      <c r="AF1" s="4" t="s">
        <v>104</v>
      </c>
    </row>
    <row r="2" spans="1:32" ht="25.5" customHeight="1">
      <c r="A2" s="5" t="s">
        <v>8</v>
      </c>
      <c r="B2" s="55" t="s">
        <v>9</v>
      </c>
      <c r="C2" s="56"/>
      <c r="D2" s="56"/>
      <c r="E2" s="57"/>
      <c r="F2" s="50" t="s">
        <v>134</v>
      </c>
      <c r="G2" s="5" t="s">
        <v>91</v>
      </c>
      <c r="H2" s="30"/>
      <c r="I2" s="29"/>
      <c r="J2" s="3"/>
      <c r="K2" s="3"/>
      <c r="L2" s="3"/>
      <c r="M2" s="1"/>
      <c r="N2" s="1"/>
      <c r="O2" s="1"/>
      <c r="P2" s="1"/>
      <c r="Q2" s="1"/>
      <c r="R2" s="1"/>
      <c r="S2" s="1"/>
      <c r="T2" s="1"/>
      <c r="U2" s="1"/>
      <c r="V2" s="1"/>
      <c r="W2" s="1"/>
      <c r="X2" s="1"/>
      <c r="Y2" s="1"/>
      <c r="Z2" s="1"/>
      <c r="AA2" s="1"/>
      <c r="AB2" s="1"/>
      <c r="AC2" s="1"/>
      <c r="AD2" s="1"/>
      <c r="AE2" s="1"/>
      <c r="AF2" s="1"/>
    </row>
    <row r="3" spans="1:32" ht="34.5" customHeight="1">
      <c r="A3" s="6">
        <v>1</v>
      </c>
      <c r="B3" s="52" t="s">
        <v>140</v>
      </c>
      <c r="C3" s="58"/>
      <c r="D3" s="58"/>
      <c r="E3" s="53"/>
      <c r="F3" s="43" t="s">
        <v>169</v>
      </c>
      <c r="G3" s="6" t="s">
        <v>141</v>
      </c>
      <c r="H3" s="30"/>
      <c r="I3" s="29"/>
      <c r="J3" s="3"/>
      <c r="K3" s="3"/>
      <c r="L3" s="3"/>
      <c r="M3" s="1"/>
      <c r="N3" s="1"/>
      <c r="O3" s="1"/>
      <c r="P3" s="1"/>
      <c r="Q3" s="1"/>
      <c r="R3" s="1"/>
      <c r="S3" s="1"/>
      <c r="T3" s="1"/>
      <c r="U3" s="1"/>
      <c r="V3" s="1"/>
      <c r="W3" s="1"/>
      <c r="X3" s="1"/>
      <c r="Y3" s="1"/>
      <c r="Z3" s="1"/>
      <c r="AA3" s="1"/>
      <c r="AB3" s="1"/>
      <c r="AC3" s="1"/>
      <c r="AD3" s="1"/>
      <c r="AE3" s="1"/>
      <c r="AF3" s="1"/>
    </row>
    <row r="4" spans="1:32" ht="33.75" customHeight="1">
      <c r="A4" s="6">
        <v>2</v>
      </c>
      <c r="B4" s="52" t="s">
        <v>22</v>
      </c>
      <c r="C4" s="58"/>
      <c r="D4" s="58"/>
      <c r="E4" s="53"/>
      <c r="F4" s="40" t="s">
        <v>156</v>
      </c>
      <c r="G4" s="6" t="s">
        <v>139</v>
      </c>
      <c r="H4" s="30"/>
      <c r="I4" s="29"/>
      <c r="J4" s="3"/>
      <c r="K4" s="3"/>
      <c r="L4" s="3"/>
      <c r="M4" s="1"/>
      <c r="N4" s="1"/>
      <c r="O4" s="1"/>
      <c r="P4" s="1"/>
      <c r="Q4" s="1"/>
      <c r="R4" s="1"/>
      <c r="S4" s="1"/>
      <c r="T4" s="1"/>
      <c r="U4" s="1"/>
      <c r="V4" s="1"/>
      <c r="W4" s="1"/>
      <c r="X4" s="1"/>
      <c r="Y4" s="1"/>
      <c r="Z4" s="1"/>
      <c r="AA4" s="1"/>
      <c r="AB4" s="1"/>
      <c r="AC4" s="1"/>
      <c r="AD4" s="1"/>
      <c r="AE4" s="1"/>
      <c r="AF4" s="1"/>
    </row>
    <row r="5" spans="1:32" ht="18.75" customHeight="1">
      <c r="A5" s="6">
        <v>3</v>
      </c>
      <c r="B5" s="59" t="s">
        <v>2</v>
      </c>
      <c r="C5" s="8" t="s">
        <v>10</v>
      </c>
      <c r="D5" s="52" t="s">
        <v>5</v>
      </c>
      <c r="E5" s="53"/>
      <c r="F5" s="41">
        <v>161.37</v>
      </c>
      <c r="G5" s="6" t="s">
        <v>0</v>
      </c>
      <c r="J5" s="1"/>
      <c r="K5" s="1"/>
      <c r="L5" s="1"/>
      <c r="M5" s="1"/>
      <c r="N5" s="1"/>
      <c r="O5" s="1"/>
      <c r="P5" s="1"/>
      <c r="Q5" s="1"/>
      <c r="R5" s="1"/>
      <c r="S5" s="1"/>
      <c r="T5" s="1"/>
      <c r="U5" s="1"/>
      <c r="V5" s="1"/>
      <c r="W5" s="1"/>
      <c r="X5" s="1"/>
      <c r="Y5" s="1"/>
      <c r="Z5" s="1"/>
      <c r="AA5" s="1"/>
      <c r="AB5" s="1"/>
      <c r="AC5" s="1"/>
      <c r="AD5" s="1"/>
      <c r="AE5" s="1"/>
      <c r="AF5" s="1"/>
    </row>
    <row r="6" spans="1:32" ht="18.75" customHeight="1">
      <c r="A6" s="6">
        <v>4</v>
      </c>
      <c r="B6" s="60"/>
      <c r="C6" s="54" t="s">
        <v>3</v>
      </c>
      <c r="D6" s="54"/>
      <c r="E6" s="54"/>
      <c r="F6" s="40" t="s">
        <v>157</v>
      </c>
      <c r="G6" s="6" t="s">
        <v>30</v>
      </c>
      <c r="J6" s="1"/>
      <c r="K6" s="1"/>
      <c r="L6" s="1"/>
      <c r="M6" s="1"/>
      <c r="N6" s="1"/>
      <c r="O6" s="1"/>
      <c r="P6" s="1"/>
      <c r="Q6" s="1"/>
      <c r="R6" s="1"/>
      <c r="S6" s="1"/>
      <c r="T6" s="1"/>
      <c r="U6" s="1"/>
      <c r="V6" s="1"/>
      <c r="W6" s="1"/>
      <c r="X6" s="1"/>
      <c r="Y6" s="1"/>
      <c r="Z6" s="1"/>
      <c r="AA6" s="1"/>
      <c r="AB6" s="1"/>
      <c r="AC6" s="1"/>
      <c r="AD6" s="1"/>
      <c r="AE6" s="1"/>
      <c r="AF6" s="1"/>
    </row>
    <row r="7" spans="1:32" ht="18.75" customHeight="1">
      <c r="A7" s="6">
        <v>5</v>
      </c>
      <c r="B7" s="61"/>
      <c r="C7" s="54" t="s">
        <v>92</v>
      </c>
      <c r="D7" s="54"/>
      <c r="E7" s="54"/>
      <c r="F7" s="40" t="s">
        <v>158</v>
      </c>
      <c r="G7" s="6" t="s">
        <v>93</v>
      </c>
      <c r="J7" s="1"/>
      <c r="K7" s="1"/>
      <c r="L7" s="1"/>
      <c r="M7" s="7" t="s">
        <v>142</v>
      </c>
      <c r="N7" s="48">
        <v>0.03</v>
      </c>
      <c r="O7" s="7">
        <f>IF(F23&gt;=0.8*N7,1,)</f>
        <v>0</v>
      </c>
      <c r="P7" s="7">
        <f>IF(F23&gt;=N7,1,)</f>
        <v>0</v>
      </c>
      <c r="Q7" s="7" t="str">
        <f>IF(O7&gt;0,ADDRESS(ROW(F23),COLUMN(F23),4)&amp;" ","")</f>
        <v/>
      </c>
      <c r="R7" s="1"/>
      <c r="S7" s="1"/>
      <c r="T7" s="1"/>
      <c r="U7" s="1"/>
      <c r="V7" s="1"/>
      <c r="W7" s="1"/>
      <c r="X7" s="1"/>
      <c r="Y7" s="39" t="s">
        <v>125</v>
      </c>
      <c r="Z7" s="39" t="s">
        <v>126</v>
      </c>
      <c r="AA7" s="39" t="s">
        <v>127</v>
      </c>
      <c r="AB7" s="1"/>
      <c r="AC7" s="1"/>
      <c r="AD7" s="1"/>
      <c r="AE7" s="1"/>
      <c r="AF7" s="1"/>
    </row>
    <row r="8" spans="1:32" ht="28.5" customHeight="1">
      <c r="A8" s="6">
        <v>6</v>
      </c>
      <c r="B8" s="74" t="s">
        <v>153</v>
      </c>
      <c r="C8" s="62" t="s">
        <v>1</v>
      </c>
      <c r="D8" s="65" t="s">
        <v>7</v>
      </c>
      <c r="E8" s="66"/>
      <c r="F8" s="42">
        <v>44308</v>
      </c>
      <c r="G8" s="9" t="s">
        <v>103</v>
      </c>
      <c r="J8" s="1"/>
      <c r="K8" s="1"/>
      <c r="L8" s="1"/>
      <c r="M8" s="7" t="s">
        <v>145</v>
      </c>
      <c r="N8" s="7">
        <v>3</v>
      </c>
      <c r="O8" s="7">
        <f>IF(F26&gt;=0.8*N8,1,)</f>
        <v>0</v>
      </c>
      <c r="P8" s="7">
        <f>IF(F26&gt;=N8,1,)</f>
        <v>0</v>
      </c>
      <c r="Q8" s="7" t="str">
        <f>IF(O8&gt;0,ADDRESS(ROW(F26),COLUMN(F26),4)&amp;" ","")</f>
        <v/>
      </c>
      <c r="R8" s="1"/>
      <c r="S8" s="1"/>
      <c r="T8" s="1"/>
      <c r="U8" s="1"/>
      <c r="V8" s="1"/>
      <c r="W8" s="1"/>
      <c r="X8" s="1"/>
      <c r="Y8" s="10" t="s">
        <v>68</v>
      </c>
      <c r="Z8" s="10" t="s">
        <v>80</v>
      </c>
      <c r="AA8" s="10" t="s">
        <v>128</v>
      </c>
      <c r="AB8" s="1"/>
      <c r="AC8" s="1"/>
      <c r="AD8" s="1"/>
      <c r="AE8" s="1"/>
      <c r="AF8" s="1"/>
    </row>
    <row r="9" spans="1:32" ht="33.75" customHeight="1">
      <c r="A9" s="6">
        <v>7</v>
      </c>
      <c r="B9" s="75"/>
      <c r="C9" s="63"/>
      <c r="D9" s="65" t="s">
        <v>23</v>
      </c>
      <c r="E9" s="66"/>
      <c r="F9" s="40" t="s">
        <v>154</v>
      </c>
      <c r="G9" s="7" t="s">
        <v>25</v>
      </c>
      <c r="J9" s="1"/>
      <c r="K9" s="1"/>
      <c r="L9" s="1"/>
      <c r="M9" s="7" t="s">
        <v>143</v>
      </c>
      <c r="N9" s="9">
        <f>VLOOKUP($F$6,$N$30:$P$33,COLUMN(P:P)-COLUMN(N:N)+1,0)</f>
        <v>0.5</v>
      </c>
      <c r="O9" s="7">
        <f>IF(F29&gt;=0.8*N9,1,)</f>
        <v>1</v>
      </c>
      <c r="P9" s="7">
        <f>IF(F29&gt;=N9,1,)</f>
        <v>0</v>
      </c>
      <c r="Q9" s="7" t="str">
        <f>IF(O9&gt;0,ADDRESS(ROW(F29),COLUMN(F29),4)&amp;" ","")</f>
        <v xml:space="preserve">F29 </v>
      </c>
      <c r="R9" s="1"/>
      <c r="S9" s="1"/>
      <c r="T9" s="1"/>
      <c r="U9" s="1"/>
      <c r="V9" s="1"/>
      <c r="W9" s="1"/>
      <c r="X9" s="1"/>
      <c r="Y9" s="10" t="s">
        <v>69</v>
      </c>
      <c r="Z9" s="10" t="s">
        <v>81</v>
      </c>
      <c r="AA9" s="10" t="s">
        <v>129</v>
      </c>
      <c r="AB9" s="1"/>
      <c r="AC9" s="1"/>
      <c r="AD9" s="1"/>
      <c r="AE9" s="1"/>
      <c r="AF9" s="1"/>
    </row>
    <row r="10" spans="1:32" ht="27">
      <c r="A10" s="6">
        <v>8</v>
      </c>
      <c r="B10" s="75"/>
      <c r="C10" s="64"/>
      <c r="D10" s="65" t="s">
        <v>72</v>
      </c>
      <c r="E10" s="66"/>
      <c r="F10" s="40"/>
      <c r="G10" s="7" t="s">
        <v>71</v>
      </c>
      <c r="J10" s="1"/>
      <c r="K10" s="1"/>
      <c r="L10" s="1"/>
      <c r="M10" s="7" t="s">
        <v>144</v>
      </c>
      <c r="N10" s="49">
        <v>0.08</v>
      </c>
      <c r="O10" s="7">
        <f>IF(F36&gt;=0.8*N10,1,)</f>
        <v>1</v>
      </c>
      <c r="P10" s="7">
        <f>IF(F36&gt;=N10,1,)</f>
        <v>0</v>
      </c>
      <c r="Q10" s="7" t="str">
        <f>IF(O10&gt;0,ADDRESS(ROW(F36),COLUMN(F36),4)&amp;" ","")</f>
        <v xml:space="preserve">F36 </v>
      </c>
      <c r="R10" s="1"/>
      <c r="S10" s="1"/>
      <c r="T10" s="1"/>
      <c r="U10" s="1"/>
      <c r="V10" s="1"/>
      <c r="W10" s="1"/>
      <c r="X10" s="1"/>
      <c r="Y10" s="10" t="s">
        <v>70</v>
      </c>
      <c r="Z10" s="10" t="s">
        <v>82</v>
      </c>
      <c r="AA10" s="10" t="s">
        <v>130</v>
      </c>
      <c r="AB10" s="1"/>
      <c r="AC10" s="1"/>
      <c r="AD10" s="1"/>
      <c r="AE10" s="1"/>
      <c r="AF10" s="1"/>
    </row>
    <row r="11" spans="1:32" ht="60.75" customHeight="1">
      <c r="A11" s="6">
        <v>9</v>
      </c>
      <c r="B11" s="75"/>
      <c r="C11" s="62" t="s">
        <v>26</v>
      </c>
      <c r="D11" s="68" t="s">
        <v>74</v>
      </c>
      <c r="E11" s="68"/>
      <c r="F11" s="40" t="s">
        <v>160</v>
      </c>
      <c r="G11" s="7" t="s">
        <v>4</v>
      </c>
      <c r="J11" s="1"/>
      <c r="K11" s="1"/>
      <c r="L11" s="1"/>
      <c r="M11" s="7" t="s">
        <v>146</v>
      </c>
      <c r="N11" s="49">
        <f>IF(F6="居住",15%,0)</f>
        <v>0.15</v>
      </c>
      <c r="O11" s="7">
        <f>IF(AND(N11=0,F39=0),0,IF(F39&gt;=0.8*N11,1,0))</f>
        <v>1</v>
      </c>
      <c r="P11" s="7">
        <f>IF(AND(N11=0,F39=0),0,IF(F39&gt;=N11,1,))</f>
        <v>0</v>
      </c>
      <c r="Q11" s="7" t="str">
        <f>IF(O11&gt;0,ADDRESS(ROW(F39),COLUMN(F39),4)&amp;" ","")</f>
        <v xml:space="preserve">F39 </v>
      </c>
      <c r="R11" s="1"/>
      <c r="S11" s="1"/>
      <c r="T11" s="1"/>
      <c r="U11" s="1"/>
      <c r="V11" s="1"/>
      <c r="W11" s="1"/>
      <c r="X11" s="1"/>
      <c r="Y11" s="10" t="s">
        <v>124</v>
      </c>
      <c r="Z11" s="10" t="s">
        <v>73</v>
      </c>
      <c r="AA11" s="10" t="s">
        <v>131</v>
      </c>
      <c r="AB11" s="1"/>
      <c r="AC11" s="1"/>
      <c r="AD11" s="1"/>
      <c r="AE11" s="1"/>
      <c r="AF11" s="1"/>
    </row>
    <row r="12" spans="1:32" ht="27">
      <c r="A12" s="6">
        <v>10</v>
      </c>
      <c r="B12" s="75"/>
      <c r="C12" s="63"/>
      <c r="D12" s="65" t="s">
        <v>136</v>
      </c>
      <c r="E12" s="66"/>
      <c r="F12" s="40"/>
      <c r="G12" s="7" t="s">
        <v>137</v>
      </c>
      <c r="J12" s="1"/>
      <c r="K12" s="1"/>
      <c r="L12" s="1"/>
      <c r="M12" s="7" t="s">
        <v>147</v>
      </c>
      <c r="N12" s="49">
        <v>0.15</v>
      </c>
      <c r="O12" s="7">
        <f>IF(F42&gt;=0.8*N12,1,)</f>
        <v>1</v>
      </c>
      <c r="P12" s="7">
        <f>IF(F42&gt;=N12,1,)</f>
        <v>0</v>
      </c>
      <c r="Q12" s="7" t="str">
        <f>IF(O12&gt;0,ADDRESS(ROW(F42),COLUMN(F42),4)&amp;" ","")</f>
        <v xml:space="preserve">F42 </v>
      </c>
      <c r="R12" s="1"/>
      <c r="S12" s="1"/>
      <c r="T12" s="1"/>
      <c r="U12" s="1"/>
      <c r="V12" s="1"/>
      <c r="W12" s="1"/>
      <c r="X12" s="1"/>
      <c r="Y12" s="10"/>
      <c r="Z12" s="10"/>
      <c r="AA12" s="10" t="s">
        <v>132</v>
      </c>
      <c r="AB12" s="1"/>
      <c r="AC12" s="1"/>
      <c r="AD12" s="1"/>
      <c r="AE12" s="1"/>
      <c r="AF12" s="1"/>
    </row>
    <row r="13" spans="1:32" ht="27.75" customHeight="1">
      <c r="A13" s="6">
        <v>11</v>
      </c>
      <c r="B13" s="75"/>
      <c r="C13" s="63"/>
      <c r="D13" s="67" t="s">
        <v>27</v>
      </c>
      <c r="E13" s="67"/>
      <c r="F13" s="42">
        <v>35703</v>
      </c>
      <c r="G13" s="7" t="s">
        <v>102</v>
      </c>
      <c r="J13" s="1"/>
      <c r="K13" s="1"/>
      <c r="L13" s="1"/>
      <c r="M13" s="7" t="s">
        <v>148</v>
      </c>
      <c r="N13" s="49">
        <v>0.05</v>
      </c>
      <c r="O13" s="7">
        <f>IF(F45&gt;=0.8*N13,1,)</f>
        <v>0</v>
      </c>
      <c r="P13" s="7">
        <f>IF(F45&gt;=N13,1,)</f>
        <v>0</v>
      </c>
      <c r="Q13" s="7" t="str">
        <f>IF(O13&gt;0,ADDRESS(ROW(F45),COLUMN(F45),4)&amp;" ","")</f>
        <v/>
      </c>
      <c r="R13" s="1"/>
      <c r="S13" s="1"/>
      <c r="T13" s="1"/>
      <c r="U13" s="1"/>
      <c r="V13" s="1"/>
      <c r="W13" s="1"/>
      <c r="X13" s="1"/>
      <c r="Y13" s="10"/>
      <c r="Z13" s="10"/>
      <c r="AA13" s="10" t="s">
        <v>94</v>
      </c>
      <c r="AB13" s="1"/>
      <c r="AC13" s="1"/>
      <c r="AD13" s="1"/>
      <c r="AE13" s="1"/>
      <c r="AF13" s="1"/>
    </row>
    <row r="14" spans="1:32" ht="190.5" customHeight="1">
      <c r="A14" s="6">
        <v>12</v>
      </c>
      <c r="B14" s="75"/>
      <c r="C14" s="63"/>
      <c r="D14" s="67" t="s">
        <v>28</v>
      </c>
      <c r="E14" s="67"/>
      <c r="F14" s="43" t="s">
        <v>131</v>
      </c>
      <c r="G14" s="11" t="s">
        <v>138</v>
      </c>
      <c r="J14" s="1"/>
      <c r="K14" s="1"/>
      <c r="L14" s="1"/>
      <c r="M14" s="7" t="s">
        <v>149</v>
      </c>
      <c r="N14" s="9">
        <v>3</v>
      </c>
      <c r="O14" s="7">
        <f>IF(F48&gt;=0.8*N14,1,)</f>
        <v>0</v>
      </c>
      <c r="P14" s="7">
        <f>IF(F48&gt;=N14,1,)</f>
        <v>0</v>
      </c>
      <c r="Q14" s="7" t="str">
        <f>IF(O14&gt;0,ADDRESS(ROW(F48),COLUMN(F48),4)&amp;" ","")</f>
        <v/>
      </c>
      <c r="R14" s="1"/>
      <c r="S14" s="1"/>
      <c r="T14" s="1"/>
      <c r="U14" s="1"/>
      <c r="V14" s="1"/>
      <c r="W14" s="1"/>
      <c r="X14" s="1"/>
      <c r="Y14" s="10"/>
      <c r="Z14" s="10"/>
      <c r="AA14" s="10"/>
      <c r="AB14" s="1"/>
      <c r="AC14" s="1"/>
      <c r="AD14" s="1"/>
      <c r="AE14" s="1"/>
      <c r="AF14" s="1"/>
    </row>
    <row r="15" spans="1:32" ht="27">
      <c r="A15" s="6">
        <v>13</v>
      </c>
      <c r="B15" s="76"/>
      <c r="C15" s="64"/>
      <c r="D15" s="65" t="s">
        <v>72</v>
      </c>
      <c r="E15" s="66"/>
      <c r="F15" s="43"/>
      <c r="G15" s="7" t="s">
        <v>71</v>
      </c>
      <c r="J15" s="1"/>
      <c r="K15" s="1"/>
      <c r="L15" s="1"/>
      <c r="M15" s="7" t="s">
        <v>150</v>
      </c>
      <c r="N15" s="9">
        <f>VLOOKUP($F$6,$N$30:$R$33,COLUMN(R:R)-COLUMN(N:N)+1,0)</f>
        <v>0.5</v>
      </c>
      <c r="O15" s="7">
        <f>IF(F51&gt;=0.8*N15,1,)</f>
        <v>1</v>
      </c>
      <c r="P15" s="7">
        <f>IF(F51&gt;=N15,1,)</f>
        <v>0</v>
      </c>
      <c r="Q15" s="7" t="str">
        <f>IF(O15&gt;0,ADDRESS(ROW(F51),COLUMN(F51),4)&amp;" ","")</f>
        <v xml:space="preserve">F51 </v>
      </c>
      <c r="R15" s="1"/>
      <c r="S15" s="1"/>
      <c r="T15" s="1"/>
      <c r="U15" s="1"/>
      <c r="V15" s="1"/>
      <c r="W15" s="1"/>
      <c r="X15" s="1"/>
      <c r="Y15" s="1"/>
      <c r="Z15" s="12"/>
      <c r="AA15" s="1"/>
      <c r="AB15" s="1"/>
      <c r="AC15" s="1"/>
      <c r="AD15" s="1"/>
      <c r="AE15" s="1"/>
      <c r="AF15" s="1"/>
    </row>
    <row r="16" spans="1:32" ht="21.75" customHeight="1">
      <c r="A16" s="6">
        <v>14</v>
      </c>
      <c r="B16" s="62" t="s">
        <v>31</v>
      </c>
      <c r="C16" s="67" t="s">
        <v>32</v>
      </c>
      <c r="D16" s="67"/>
      <c r="E16" s="67"/>
      <c r="F16" s="40">
        <v>11299</v>
      </c>
      <c r="G16" s="7" t="s">
        <v>29</v>
      </c>
      <c r="J16" s="1"/>
      <c r="K16" s="1"/>
      <c r="L16" s="1"/>
      <c r="M16" s="7"/>
      <c r="N16" s="7"/>
      <c r="O16" s="7">
        <f>SUM(O7:O15)</f>
        <v>5</v>
      </c>
      <c r="P16" s="7">
        <f>SUM(P7:P15)</f>
        <v>0</v>
      </c>
      <c r="Q16" s="7" t="str">
        <f>Q7&amp;Q8&amp;Q9&amp;Q10&amp;Q11&amp;Q12&amp;Q13&amp;Q14&amp;Q15</f>
        <v xml:space="preserve">F29 F36 F39 F42 F51 </v>
      </c>
      <c r="R16" s="1"/>
      <c r="S16" s="1"/>
      <c r="T16" s="1"/>
      <c r="U16" s="1"/>
      <c r="V16" s="1"/>
      <c r="W16" s="1"/>
      <c r="X16" s="1"/>
      <c r="Y16" s="1"/>
      <c r="Z16" s="1"/>
      <c r="AA16" s="1"/>
      <c r="AB16" s="1"/>
      <c r="AC16" s="1"/>
      <c r="AD16" s="1"/>
      <c r="AE16" s="1"/>
      <c r="AF16" s="1"/>
    </row>
    <row r="17" spans="1:32" ht="21.75" customHeight="1">
      <c r="A17" s="6">
        <v>15</v>
      </c>
      <c r="B17" s="63"/>
      <c r="C17" s="67" t="s">
        <v>33</v>
      </c>
      <c r="D17" s="67"/>
      <c r="E17" s="67"/>
      <c r="F17" s="43">
        <v>1823220</v>
      </c>
      <c r="G17" s="7" t="s">
        <v>29</v>
      </c>
      <c r="J17" s="1"/>
      <c r="K17" s="1"/>
      <c r="L17" s="1"/>
      <c r="M17" s="1"/>
      <c r="N17" s="1"/>
      <c r="O17" s="1"/>
      <c r="P17" s="1"/>
      <c r="Q17" s="1"/>
      <c r="R17" s="1"/>
      <c r="S17" s="1"/>
      <c r="T17" s="1"/>
      <c r="U17" s="1"/>
      <c r="V17" s="1"/>
      <c r="W17" s="1"/>
      <c r="X17" s="1"/>
      <c r="Y17" s="1"/>
      <c r="Z17" s="1"/>
      <c r="AA17" s="1"/>
      <c r="AB17" s="1"/>
      <c r="AC17" s="1"/>
      <c r="AD17" s="1"/>
      <c r="AE17" s="1"/>
      <c r="AF17" s="1"/>
    </row>
    <row r="18" spans="1:32" ht="21.75" customHeight="1">
      <c r="A18" s="6">
        <v>16</v>
      </c>
      <c r="B18" s="63"/>
      <c r="C18" s="67" t="s">
        <v>34</v>
      </c>
      <c r="D18" s="67"/>
      <c r="E18" s="67"/>
      <c r="F18" s="44">
        <v>0.74</v>
      </c>
      <c r="G18" s="7" t="s">
        <v>29</v>
      </c>
      <c r="J18" s="1"/>
      <c r="K18" s="1"/>
      <c r="L18" s="1"/>
      <c r="M18" s="1"/>
      <c r="N18" s="1"/>
      <c r="O18" s="1"/>
      <c r="P18" s="1"/>
      <c r="Q18" s="1"/>
      <c r="R18" s="1"/>
      <c r="S18" s="1"/>
      <c r="T18" s="1"/>
      <c r="U18" s="1"/>
      <c r="V18" s="1"/>
      <c r="W18" s="1"/>
      <c r="X18" s="1"/>
      <c r="Y18" s="1"/>
      <c r="Z18" s="1"/>
      <c r="AA18" s="1"/>
      <c r="AB18" s="1"/>
      <c r="AC18" s="1"/>
      <c r="AD18" s="1"/>
      <c r="AE18" s="1"/>
      <c r="AF18" s="1"/>
    </row>
    <row r="19" spans="1:32" ht="21.75" customHeight="1">
      <c r="A19" s="6">
        <v>17</v>
      </c>
      <c r="B19" s="63"/>
      <c r="C19" s="67" t="s">
        <v>35</v>
      </c>
      <c r="D19" s="67"/>
      <c r="E19" s="67"/>
      <c r="F19" s="43">
        <v>8361</v>
      </c>
      <c r="G19" s="7" t="s">
        <v>29</v>
      </c>
      <c r="J19" s="1"/>
      <c r="K19" s="1"/>
      <c r="L19" s="1"/>
      <c r="M19" s="1"/>
      <c r="N19" s="1"/>
      <c r="O19" s="1"/>
      <c r="P19" s="1"/>
      <c r="Q19" s="1"/>
      <c r="R19" s="1"/>
      <c r="S19" s="1"/>
      <c r="T19" s="1"/>
      <c r="U19" s="1"/>
      <c r="V19" s="1"/>
      <c r="W19" s="1"/>
      <c r="X19" s="1"/>
      <c r="Y19" s="1"/>
      <c r="Z19" s="1"/>
      <c r="AA19" s="1"/>
      <c r="AB19" s="1"/>
      <c r="AC19" s="1"/>
      <c r="AD19" s="1"/>
      <c r="AE19" s="1"/>
      <c r="AF19" s="1"/>
    </row>
    <row r="20" spans="1:32" ht="21.75" customHeight="1">
      <c r="A20" s="6">
        <v>18</v>
      </c>
      <c r="B20" s="64"/>
      <c r="C20" s="67" t="s">
        <v>6</v>
      </c>
      <c r="D20" s="67"/>
      <c r="E20" s="67"/>
      <c r="F20" s="40">
        <v>1349257</v>
      </c>
      <c r="G20" s="7" t="s">
        <v>29</v>
      </c>
      <c r="J20" s="1"/>
      <c r="K20" s="1"/>
      <c r="L20" s="1"/>
      <c r="M20" s="1"/>
      <c r="N20" s="1"/>
      <c r="O20" s="1"/>
      <c r="P20" s="1"/>
      <c r="Q20" s="1"/>
      <c r="R20" s="1"/>
      <c r="S20" s="1"/>
      <c r="T20" s="1"/>
      <c r="U20" s="1"/>
      <c r="V20" s="1"/>
      <c r="W20" s="1"/>
      <c r="X20" s="1"/>
      <c r="Y20" s="1"/>
      <c r="Z20" s="1"/>
      <c r="AA20" s="1"/>
      <c r="AB20" s="1"/>
      <c r="AC20" s="1"/>
      <c r="AD20" s="1"/>
      <c r="AE20" s="1"/>
      <c r="AF20" s="1"/>
    </row>
    <row r="21" spans="1:32" s="32" customFormat="1" ht="21.75" customHeight="1">
      <c r="A21" s="6">
        <v>19</v>
      </c>
      <c r="B21" s="62" t="s">
        <v>36</v>
      </c>
      <c r="C21" s="70" t="s">
        <v>37</v>
      </c>
      <c r="D21" s="68" t="s">
        <v>38</v>
      </c>
      <c r="E21" s="68"/>
      <c r="F21" s="40">
        <v>4805</v>
      </c>
      <c r="G21" s="9" t="s">
        <v>29</v>
      </c>
      <c r="J21" s="2"/>
      <c r="K21" s="2"/>
      <c r="L21" s="2"/>
      <c r="M21" s="2"/>
      <c r="N21" s="2"/>
      <c r="O21" s="2"/>
      <c r="P21" s="2"/>
      <c r="Q21" s="2"/>
      <c r="R21" s="2"/>
      <c r="S21" s="2"/>
      <c r="T21" s="2"/>
      <c r="U21" s="2"/>
      <c r="V21" s="2"/>
      <c r="W21" s="2"/>
      <c r="X21" s="2"/>
      <c r="Y21" s="2"/>
      <c r="Z21" s="2"/>
      <c r="AA21" s="2"/>
      <c r="AB21" s="2"/>
      <c r="AC21" s="2"/>
      <c r="AD21" s="2"/>
      <c r="AE21" s="2"/>
      <c r="AF21" s="2"/>
    </row>
    <row r="22" spans="1:32" ht="21.75" customHeight="1">
      <c r="A22" s="6">
        <v>20</v>
      </c>
      <c r="B22" s="63"/>
      <c r="C22" s="71"/>
      <c r="D22" s="68" t="s">
        <v>39</v>
      </c>
      <c r="E22" s="68"/>
      <c r="F22" s="40" t="s">
        <v>159</v>
      </c>
      <c r="G22" s="6" t="s">
        <v>30</v>
      </c>
      <c r="J22" s="1"/>
      <c r="K22" s="1"/>
      <c r="L22" s="1"/>
      <c r="M22" s="1"/>
      <c r="N22" s="1"/>
      <c r="O22" s="1"/>
      <c r="P22" s="1"/>
      <c r="Q22" s="1"/>
      <c r="R22" s="1"/>
      <c r="S22" s="1"/>
      <c r="T22" s="1"/>
      <c r="U22" s="1"/>
      <c r="V22" s="1"/>
      <c r="W22" s="1"/>
      <c r="X22" s="1"/>
      <c r="Y22" s="1"/>
      <c r="Z22" s="1"/>
      <c r="AA22" s="1"/>
      <c r="AB22" s="1"/>
      <c r="AC22" s="1"/>
      <c r="AD22" s="1"/>
      <c r="AE22" s="1"/>
      <c r="AF22" s="1"/>
    </row>
    <row r="23" spans="1:32" ht="30" customHeight="1">
      <c r="A23" s="6">
        <v>21</v>
      </c>
      <c r="B23" s="63"/>
      <c r="C23" s="62" t="s">
        <v>40</v>
      </c>
      <c r="D23" s="70" t="s">
        <v>41</v>
      </c>
      <c r="E23" s="14" t="s">
        <v>42</v>
      </c>
      <c r="F23" s="44">
        <v>0.02</v>
      </c>
      <c r="G23" s="7" t="s">
        <v>43</v>
      </c>
      <c r="J23" s="1"/>
      <c r="K23" s="1"/>
      <c r="L23" s="1"/>
      <c r="M23" s="1"/>
      <c r="N23" s="1"/>
      <c r="O23" s="1"/>
      <c r="P23" s="1"/>
      <c r="Q23" s="1"/>
      <c r="R23" s="1"/>
      <c r="S23" s="1"/>
      <c r="T23" s="1"/>
      <c r="U23" s="1"/>
      <c r="V23" s="1"/>
      <c r="W23" s="1"/>
      <c r="X23" s="1"/>
      <c r="Y23" s="1"/>
      <c r="Z23" s="1"/>
      <c r="AA23" s="1"/>
      <c r="AB23" s="1"/>
      <c r="AC23" s="1"/>
      <c r="AD23" s="1"/>
      <c r="AE23" s="1"/>
      <c r="AF23" s="1"/>
    </row>
    <row r="24" spans="1:32" ht="250.5" customHeight="1">
      <c r="A24" s="6">
        <v>22</v>
      </c>
      <c r="B24" s="63"/>
      <c r="C24" s="63"/>
      <c r="D24" s="71"/>
      <c r="E24" s="14" t="s">
        <v>75</v>
      </c>
      <c r="F24" s="43" t="s">
        <v>168</v>
      </c>
      <c r="G24" s="7" t="s">
        <v>95</v>
      </c>
      <c r="J24" s="1"/>
      <c r="K24" s="1"/>
      <c r="L24" s="1"/>
      <c r="M24" s="1"/>
      <c r="N24" s="1"/>
      <c r="O24" s="1"/>
      <c r="P24" s="1"/>
      <c r="Q24" s="1"/>
      <c r="R24" s="1"/>
      <c r="S24" s="1"/>
      <c r="T24" s="1"/>
      <c r="U24" s="1"/>
      <c r="V24" s="1"/>
      <c r="W24" s="1"/>
      <c r="X24" s="1"/>
      <c r="Y24" s="1"/>
      <c r="Z24" s="1"/>
      <c r="AA24" s="1"/>
      <c r="AB24" s="1"/>
      <c r="AC24" s="1"/>
      <c r="AD24" s="1"/>
      <c r="AE24" s="1"/>
      <c r="AF24" s="1"/>
    </row>
    <row r="25" spans="1:32" ht="30" customHeight="1">
      <c r="A25" s="6">
        <v>23</v>
      </c>
      <c r="B25" s="63"/>
      <c r="C25" s="63"/>
      <c r="D25" s="72"/>
      <c r="E25" s="14" t="s">
        <v>38</v>
      </c>
      <c r="F25" s="40">
        <v>54</v>
      </c>
      <c r="G25" s="7" t="s">
        <v>29</v>
      </c>
      <c r="J25" s="1"/>
      <c r="K25" s="1"/>
      <c r="L25" s="1"/>
      <c r="M25" s="1"/>
      <c r="N25" s="1"/>
      <c r="O25" s="1"/>
      <c r="P25" s="1"/>
      <c r="Q25" s="1"/>
      <c r="R25" s="1"/>
      <c r="S25" s="1"/>
      <c r="T25" s="1"/>
      <c r="U25" s="1"/>
      <c r="V25" s="1"/>
      <c r="W25" s="1"/>
      <c r="X25" s="1"/>
      <c r="Y25" s="1"/>
      <c r="Z25" s="1"/>
      <c r="AA25" s="1"/>
      <c r="AB25" s="1"/>
      <c r="AC25" s="1"/>
      <c r="AD25" s="1"/>
      <c r="AE25" s="1"/>
      <c r="AF25" s="1"/>
    </row>
    <row r="26" spans="1:32" ht="33.75" customHeight="1">
      <c r="A26" s="6">
        <v>24</v>
      </c>
      <c r="B26" s="63"/>
      <c r="C26" s="63"/>
      <c r="D26" s="62" t="s">
        <v>44</v>
      </c>
      <c r="E26" s="14" t="s">
        <v>45</v>
      </c>
      <c r="F26" s="40">
        <v>1</v>
      </c>
      <c r="G26" s="7" t="s">
        <v>46</v>
      </c>
      <c r="I26" s="69"/>
      <c r="J26" s="1"/>
      <c r="K26" s="1"/>
      <c r="L26" s="1"/>
      <c r="M26" s="1"/>
      <c r="N26" s="1"/>
      <c r="O26" s="1"/>
      <c r="P26" s="1"/>
      <c r="Q26" s="1"/>
      <c r="R26" s="1"/>
      <c r="S26" s="1"/>
      <c r="T26" s="1"/>
      <c r="U26" s="1"/>
      <c r="V26" s="1"/>
      <c r="W26" s="1"/>
      <c r="X26" s="1"/>
      <c r="Y26" s="1"/>
      <c r="Z26" s="1"/>
      <c r="AA26" s="1"/>
      <c r="AB26" s="1"/>
      <c r="AC26" s="1"/>
      <c r="AD26" s="1"/>
      <c r="AE26" s="1"/>
      <c r="AF26" s="1"/>
    </row>
    <row r="27" spans="1:32" ht="29.25" customHeight="1">
      <c r="A27" s="6">
        <v>25</v>
      </c>
      <c r="B27" s="63"/>
      <c r="C27" s="63"/>
      <c r="D27" s="63"/>
      <c r="E27" s="14" t="s">
        <v>47</v>
      </c>
      <c r="F27" s="44">
        <v>0.1008</v>
      </c>
      <c r="G27" s="7" t="s">
        <v>29</v>
      </c>
      <c r="I27" s="69"/>
      <c r="J27" s="1"/>
      <c r="K27" s="1"/>
      <c r="L27" s="1"/>
      <c r="M27" s="1"/>
      <c r="N27" s="1"/>
      <c r="O27" s="1"/>
      <c r="P27" s="1"/>
      <c r="Q27" s="1"/>
      <c r="R27" s="1"/>
      <c r="S27" s="1"/>
      <c r="T27" s="1"/>
      <c r="U27" s="1"/>
      <c r="V27" s="1"/>
      <c r="W27" s="1"/>
      <c r="X27" s="1"/>
      <c r="Y27" s="1"/>
      <c r="Z27" s="1"/>
      <c r="AA27" s="1"/>
      <c r="AB27" s="1"/>
      <c r="AC27" s="1"/>
      <c r="AD27" s="1"/>
      <c r="AE27" s="1"/>
      <c r="AF27" s="1"/>
    </row>
    <row r="28" spans="1:32" ht="26.25" customHeight="1">
      <c r="A28" s="6">
        <v>26</v>
      </c>
      <c r="B28" s="63"/>
      <c r="C28" s="63"/>
      <c r="D28" s="64"/>
      <c r="E28" s="14" t="s">
        <v>38</v>
      </c>
      <c r="F28" s="40">
        <v>275</v>
      </c>
      <c r="G28" s="7" t="s">
        <v>29</v>
      </c>
      <c r="J28" s="1"/>
      <c r="K28" s="1"/>
      <c r="L28" s="1"/>
      <c r="M28" s="15" t="s">
        <v>105</v>
      </c>
      <c r="N28" s="15"/>
      <c r="O28" s="15" t="s">
        <v>106</v>
      </c>
      <c r="P28" s="15"/>
      <c r="Q28" s="15" t="s">
        <v>107</v>
      </c>
      <c r="R28" s="15"/>
      <c r="S28" s="15"/>
      <c r="T28" s="15"/>
      <c r="U28" s="15" t="s">
        <v>108</v>
      </c>
      <c r="V28" s="15"/>
      <c r="W28" s="15"/>
      <c r="X28" s="15"/>
      <c r="Y28" s="15"/>
      <c r="Z28" s="15" t="s">
        <v>109</v>
      </c>
      <c r="AA28" s="15"/>
      <c r="AB28" s="15"/>
      <c r="AC28" s="15"/>
      <c r="AD28" s="15"/>
      <c r="AE28" s="15"/>
      <c r="AF28" s="1"/>
    </row>
    <row r="29" spans="1:32" ht="43.5" customHeight="1">
      <c r="A29" s="6">
        <v>27</v>
      </c>
      <c r="B29" s="63"/>
      <c r="C29" s="63"/>
      <c r="D29" s="70" t="s">
        <v>48</v>
      </c>
      <c r="E29" s="14" t="s">
        <v>42</v>
      </c>
      <c r="F29" s="44">
        <v>0.4</v>
      </c>
      <c r="G29" s="7" t="s">
        <v>49</v>
      </c>
      <c r="J29" s="2"/>
      <c r="K29" s="1"/>
      <c r="L29" s="1"/>
      <c r="M29" s="16" t="s">
        <v>110</v>
      </c>
      <c r="N29" s="16" t="s">
        <v>111</v>
      </c>
      <c r="O29" s="16" t="s">
        <v>112</v>
      </c>
      <c r="P29" s="16" t="s">
        <v>113</v>
      </c>
      <c r="Q29" s="16" t="s">
        <v>112</v>
      </c>
      <c r="R29" s="16" t="s">
        <v>113</v>
      </c>
      <c r="S29" s="16" t="s">
        <v>114</v>
      </c>
      <c r="T29" s="17"/>
      <c r="U29" s="16" t="s">
        <v>110</v>
      </c>
      <c r="V29" s="16" t="s">
        <v>115</v>
      </c>
      <c r="W29" s="16" t="s">
        <v>111</v>
      </c>
      <c r="X29" s="16" t="s">
        <v>114</v>
      </c>
      <c r="Y29" s="17"/>
      <c r="Z29" s="16" t="s">
        <v>110</v>
      </c>
      <c r="AA29" s="18" t="s">
        <v>11</v>
      </c>
      <c r="AB29" s="16" t="s">
        <v>12</v>
      </c>
      <c r="AC29" s="16" t="s">
        <v>14</v>
      </c>
      <c r="AD29" s="16" t="s">
        <v>13</v>
      </c>
      <c r="AE29" s="16" t="s">
        <v>116</v>
      </c>
      <c r="AF29" s="1"/>
    </row>
    <row r="30" spans="1:32" ht="276.75" customHeight="1">
      <c r="A30" s="6">
        <v>28</v>
      </c>
      <c r="B30" s="63"/>
      <c r="C30" s="63"/>
      <c r="D30" s="71"/>
      <c r="E30" s="14" t="s">
        <v>75</v>
      </c>
      <c r="F30" s="43" t="s">
        <v>167</v>
      </c>
      <c r="G30" s="7" t="s">
        <v>95</v>
      </c>
      <c r="H30" s="31" t="s">
        <v>155</v>
      </c>
      <c r="J30" s="2"/>
      <c r="K30" s="1"/>
      <c r="L30" s="1"/>
      <c r="M30" s="19">
        <v>1</v>
      </c>
      <c r="N30" s="19" t="s">
        <v>117</v>
      </c>
      <c r="O30" s="20">
        <v>0.18</v>
      </c>
      <c r="P30" s="20">
        <v>0.28000000000000003</v>
      </c>
      <c r="Q30" s="20">
        <v>0.18</v>
      </c>
      <c r="R30" s="20">
        <v>0.28000000000000003</v>
      </c>
      <c r="S30" s="19"/>
      <c r="T30" s="21"/>
      <c r="U30" s="19">
        <v>1</v>
      </c>
      <c r="V30" s="22">
        <v>18172</v>
      </c>
      <c r="W30" s="19" t="s">
        <v>118</v>
      </c>
      <c r="X30" s="19"/>
      <c r="Y30" s="21"/>
      <c r="Z30" s="23">
        <v>1</v>
      </c>
      <c r="AA30" s="23" t="s">
        <v>15</v>
      </c>
      <c r="AB30" s="23">
        <v>70</v>
      </c>
      <c r="AC30" s="23">
        <v>50</v>
      </c>
      <c r="AD30" s="23">
        <v>80</v>
      </c>
      <c r="AE30" s="24">
        <v>0</v>
      </c>
      <c r="AF30" s="1"/>
    </row>
    <row r="31" spans="1:32" ht="29.25" customHeight="1">
      <c r="A31" s="6">
        <v>29</v>
      </c>
      <c r="B31" s="64"/>
      <c r="C31" s="64"/>
      <c r="D31" s="72"/>
      <c r="E31" s="14" t="s">
        <v>38</v>
      </c>
      <c r="F31" s="40">
        <v>1103</v>
      </c>
      <c r="G31" s="7" t="s">
        <v>29</v>
      </c>
      <c r="J31" s="2"/>
      <c r="K31" s="1"/>
      <c r="L31" s="1"/>
      <c r="M31" s="19">
        <v>2</v>
      </c>
      <c r="N31" s="19" t="s">
        <v>119</v>
      </c>
      <c r="O31" s="20">
        <v>0.3</v>
      </c>
      <c r="P31" s="20">
        <v>0.5</v>
      </c>
      <c r="Q31" s="20">
        <v>0.3</v>
      </c>
      <c r="R31" s="20">
        <v>0.5</v>
      </c>
      <c r="S31" s="19"/>
      <c r="T31" s="21"/>
      <c r="U31" s="19">
        <v>2</v>
      </c>
      <c r="V31" s="22">
        <v>37600</v>
      </c>
      <c r="W31" s="19" t="s">
        <v>120</v>
      </c>
      <c r="X31" s="19"/>
      <c r="Y31" s="21"/>
      <c r="Z31" s="23">
        <v>2</v>
      </c>
      <c r="AA31" s="23" t="s">
        <v>16</v>
      </c>
      <c r="AB31" s="23">
        <v>50</v>
      </c>
      <c r="AC31" s="23">
        <v>35</v>
      </c>
      <c r="AD31" s="23">
        <v>60</v>
      </c>
      <c r="AE31" s="24">
        <v>0</v>
      </c>
      <c r="AF31" s="1"/>
    </row>
    <row r="32" spans="1:32" s="32" customFormat="1" ht="32.25" customHeight="1">
      <c r="A32" s="6">
        <v>30</v>
      </c>
      <c r="B32" s="62" t="s">
        <v>50</v>
      </c>
      <c r="C32" s="62" t="s">
        <v>51</v>
      </c>
      <c r="D32" s="67" t="s">
        <v>52</v>
      </c>
      <c r="E32" s="14" t="s">
        <v>38</v>
      </c>
      <c r="F32" s="40">
        <v>2668</v>
      </c>
      <c r="G32" s="9" t="s">
        <v>29</v>
      </c>
      <c r="J32" s="2"/>
      <c r="K32" s="2"/>
      <c r="L32" s="2"/>
      <c r="M32" s="19">
        <v>3</v>
      </c>
      <c r="N32" s="19" t="s">
        <v>121</v>
      </c>
      <c r="O32" s="20">
        <v>0.35</v>
      </c>
      <c r="P32" s="20">
        <v>0.5</v>
      </c>
      <c r="Q32" s="20">
        <v>0.35</v>
      </c>
      <c r="R32" s="20">
        <v>0.5</v>
      </c>
      <c r="S32" s="23"/>
      <c r="T32" s="21"/>
      <c r="U32" s="19">
        <v>3</v>
      </c>
      <c r="V32" s="22">
        <v>41879</v>
      </c>
      <c r="W32" s="19" t="s">
        <v>122</v>
      </c>
      <c r="X32" s="23"/>
      <c r="Y32" s="21"/>
      <c r="Z32" s="23">
        <v>3</v>
      </c>
      <c r="AA32" s="23" t="s">
        <v>17</v>
      </c>
      <c r="AB32" s="23">
        <v>40</v>
      </c>
      <c r="AC32" s="23">
        <v>30</v>
      </c>
      <c r="AD32" s="23">
        <v>50</v>
      </c>
      <c r="AE32" s="24">
        <v>0.02</v>
      </c>
      <c r="AF32" s="2"/>
    </row>
    <row r="33" spans="1:32" ht="232.5" customHeight="1">
      <c r="A33" s="6">
        <v>31</v>
      </c>
      <c r="B33" s="63"/>
      <c r="C33" s="63"/>
      <c r="D33" s="67"/>
      <c r="E33" s="14" t="s">
        <v>76</v>
      </c>
      <c r="F33" s="43" t="s">
        <v>172</v>
      </c>
      <c r="G33" s="9" t="s">
        <v>96</v>
      </c>
      <c r="H33" s="32"/>
      <c r="J33" s="1"/>
      <c r="K33" s="1"/>
      <c r="L33" s="1"/>
      <c r="M33" s="19">
        <v>4</v>
      </c>
      <c r="N33" s="19" t="s">
        <v>123</v>
      </c>
      <c r="O33" s="20">
        <v>0.25</v>
      </c>
      <c r="P33" s="20">
        <v>0.4</v>
      </c>
      <c r="Q33" s="20">
        <v>0.25</v>
      </c>
      <c r="R33" s="20">
        <v>0.4</v>
      </c>
      <c r="S33" s="23"/>
      <c r="T33" s="21"/>
      <c r="U33" s="19"/>
      <c r="V33" s="19"/>
      <c r="W33" s="19"/>
      <c r="X33" s="23"/>
      <c r="Y33" s="21"/>
      <c r="Z33" s="23">
        <v>4</v>
      </c>
      <c r="AA33" s="23" t="s">
        <v>18</v>
      </c>
      <c r="AB33" s="23">
        <v>30</v>
      </c>
      <c r="AC33" s="23">
        <v>20</v>
      </c>
      <c r="AD33" s="23">
        <v>40</v>
      </c>
      <c r="AE33" s="24">
        <v>0.06</v>
      </c>
      <c r="AF33" s="1"/>
    </row>
    <row r="34" spans="1:32" s="32" customFormat="1" ht="34.5" customHeight="1">
      <c r="A34" s="6">
        <v>32</v>
      </c>
      <c r="B34" s="63"/>
      <c r="C34" s="63"/>
      <c r="D34" s="62" t="s">
        <v>53</v>
      </c>
      <c r="E34" s="14" t="s">
        <v>38</v>
      </c>
      <c r="F34" s="40">
        <v>1000</v>
      </c>
      <c r="G34" s="9" t="s">
        <v>29</v>
      </c>
      <c r="J34" s="2"/>
      <c r="K34" s="2"/>
      <c r="L34" s="2"/>
      <c r="M34" s="23"/>
      <c r="N34" s="23"/>
      <c r="O34" s="25"/>
      <c r="P34" s="25"/>
      <c r="Q34" s="25"/>
      <c r="R34" s="25"/>
      <c r="S34" s="23"/>
      <c r="T34" s="21"/>
      <c r="U34" s="23"/>
      <c r="V34" s="23"/>
      <c r="W34" s="23"/>
      <c r="X34" s="23"/>
      <c r="Y34" s="21"/>
      <c r="Z34" s="23">
        <v>5</v>
      </c>
      <c r="AA34" s="23" t="s">
        <v>19</v>
      </c>
      <c r="AB34" s="23">
        <v>30</v>
      </c>
      <c r="AC34" s="23">
        <v>20</v>
      </c>
      <c r="AD34" s="23">
        <v>40</v>
      </c>
      <c r="AE34" s="24">
        <v>0.04</v>
      </c>
      <c r="AF34" s="2"/>
    </row>
    <row r="35" spans="1:32" ht="81.75" customHeight="1">
      <c r="A35" s="6">
        <v>33</v>
      </c>
      <c r="B35" s="63"/>
      <c r="C35" s="63"/>
      <c r="D35" s="63"/>
      <c r="E35" s="26" t="s">
        <v>76</v>
      </c>
      <c r="F35" s="43" t="s">
        <v>164</v>
      </c>
      <c r="G35" s="7" t="s">
        <v>97</v>
      </c>
      <c r="J35" s="1"/>
      <c r="K35" s="1"/>
      <c r="L35" s="1"/>
      <c r="M35" s="23"/>
      <c r="N35" s="23"/>
      <c r="O35" s="25"/>
      <c r="P35" s="25"/>
      <c r="Q35" s="25"/>
      <c r="R35" s="25"/>
      <c r="S35" s="23"/>
      <c r="T35" s="21"/>
      <c r="U35" s="23"/>
      <c r="V35" s="23"/>
      <c r="W35" s="23"/>
      <c r="X35" s="23"/>
      <c r="Y35" s="21"/>
      <c r="Z35" s="23">
        <v>6</v>
      </c>
      <c r="AA35" s="23" t="s">
        <v>20</v>
      </c>
      <c r="AB35" s="23">
        <v>30</v>
      </c>
      <c r="AC35" s="23">
        <v>20</v>
      </c>
      <c r="AD35" s="23">
        <v>40</v>
      </c>
      <c r="AE35" s="24">
        <v>0.03</v>
      </c>
      <c r="AF35" s="1"/>
    </row>
    <row r="36" spans="1:32" s="32" customFormat="1" ht="33.75" customHeight="1">
      <c r="A36" s="6">
        <v>34</v>
      </c>
      <c r="B36" s="63"/>
      <c r="C36" s="63"/>
      <c r="D36" s="67" t="s">
        <v>54</v>
      </c>
      <c r="E36" s="9" t="s">
        <v>42</v>
      </c>
      <c r="F36" s="44">
        <v>7.0000000000000007E-2</v>
      </c>
      <c r="G36" s="7" t="s">
        <v>55</v>
      </c>
      <c r="J36" s="2"/>
      <c r="K36" s="2"/>
      <c r="L36" s="2"/>
      <c r="M36" s="23"/>
      <c r="N36" s="23"/>
      <c r="O36" s="25"/>
      <c r="P36" s="25"/>
      <c r="Q36" s="25"/>
      <c r="R36" s="25"/>
      <c r="S36" s="23"/>
      <c r="T36" s="21"/>
      <c r="U36" s="23"/>
      <c r="V36" s="23"/>
      <c r="W36" s="23"/>
      <c r="X36" s="23"/>
      <c r="Y36" s="21"/>
      <c r="Z36" s="23">
        <v>7</v>
      </c>
      <c r="AA36" s="23" t="s">
        <v>21</v>
      </c>
      <c r="AB36" s="23">
        <v>10</v>
      </c>
      <c r="AC36" s="23">
        <v>10</v>
      </c>
      <c r="AD36" s="23">
        <v>10</v>
      </c>
      <c r="AE36" s="24">
        <v>0</v>
      </c>
      <c r="AF36" s="2"/>
    </row>
    <row r="37" spans="1:32" s="32" customFormat="1" ht="275.25" customHeight="1">
      <c r="A37" s="6">
        <v>35</v>
      </c>
      <c r="B37" s="63"/>
      <c r="C37" s="63"/>
      <c r="D37" s="67"/>
      <c r="E37" s="14" t="s">
        <v>75</v>
      </c>
      <c r="F37" s="43" t="s">
        <v>170</v>
      </c>
      <c r="G37" s="9" t="s">
        <v>95</v>
      </c>
      <c r="J37" s="2"/>
      <c r="K37" s="2"/>
      <c r="L37" s="2"/>
      <c r="M37" s="23"/>
      <c r="N37" s="23"/>
      <c r="O37" s="25"/>
      <c r="P37" s="25"/>
      <c r="Q37" s="25"/>
      <c r="R37" s="25"/>
      <c r="S37" s="23"/>
      <c r="T37" s="21"/>
      <c r="U37" s="23"/>
      <c r="V37" s="23"/>
      <c r="W37" s="23"/>
      <c r="X37" s="23"/>
      <c r="Y37" s="21"/>
      <c r="Z37" s="23"/>
      <c r="AA37" s="23"/>
      <c r="AB37" s="23"/>
      <c r="AC37" s="23"/>
      <c r="AD37" s="23"/>
      <c r="AE37" s="24"/>
      <c r="AF37" s="2"/>
    </row>
    <row r="38" spans="1:32" ht="38.25" customHeight="1">
      <c r="A38" s="6">
        <v>36</v>
      </c>
      <c r="B38" s="63"/>
      <c r="C38" s="63"/>
      <c r="D38" s="67"/>
      <c r="E38" s="9" t="s">
        <v>38</v>
      </c>
      <c r="F38" s="40">
        <v>257</v>
      </c>
      <c r="G38" s="7" t="s">
        <v>29</v>
      </c>
      <c r="J38" s="1"/>
      <c r="K38" s="1"/>
      <c r="L38" s="1"/>
      <c r="M38" s="23"/>
      <c r="N38" s="23"/>
      <c r="O38" s="25"/>
      <c r="P38" s="25"/>
      <c r="Q38" s="25"/>
      <c r="R38" s="25"/>
      <c r="S38" s="23"/>
      <c r="T38" s="21"/>
      <c r="U38" s="23"/>
      <c r="V38" s="23"/>
      <c r="W38" s="23"/>
      <c r="X38" s="23"/>
      <c r="Y38" s="21"/>
      <c r="Z38" s="23"/>
      <c r="AA38" s="23"/>
      <c r="AB38" s="23"/>
      <c r="AC38" s="23"/>
      <c r="AD38" s="23"/>
      <c r="AE38" s="24"/>
      <c r="AF38" s="1"/>
    </row>
    <row r="39" spans="1:32" ht="33.75" customHeight="1">
      <c r="A39" s="6">
        <v>37</v>
      </c>
      <c r="B39" s="63"/>
      <c r="C39" s="63"/>
      <c r="D39" s="62" t="s">
        <v>56</v>
      </c>
      <c r="E39" s="9" t="s">
        <v>42</v>
      </c>
      <c r="F39" s="44">
        <v>0.12</v>
      </c>
      <c r="G39" s="7" t="s">
        <v>151</v>
      </c>
      <c r="J39" s="1"/>
      <c r="K39" s="1"/>
      <c r="L39" s="1" t="b">
        <f>OR(AND(F6=N32,OR(F39&lt;0.1,F39&gt;0.15)),AND(F6&lt;&gt;N32,F39&lt;&gt;0))</f>
        <v>1</v>
      </c>
      <c r="M39" s="23"/>
      <c r="N39" s="23"/>
      <c r="O39" s="23"/>
      <c r="P39" s="23"/>
      <c r="Q39" s="23"/>
      <c r="R39" s="23"/>
      <c r="S39" s="23"/>
      <c r="T39" s="21"/>
      <c r="U39" s="23"/>
      <c r="V39" s="23"/>
      <c r="W39" s="23"/>
      <c r="X39" s="23"/>
      <c r="Y39" s="21"/>
      <c r="Z39" s="23"/>
      <c r="AA39" s="23"/>
      <c r="AB39" s="23"/>
      <c r="AC39" s="23"/>
      <c r="AD39" s="23"/>
      <c r="AE39" s="24"/>
      <c r="AF39" s="1"/>
    </row>
    <row r="40" spans="1:32" ht="289.5" customHeight="1">
      <c r="A40" s="6">
        <v>38</v>
      </c>
      <c r="B40" s="63"/>
      <c r="C40" s="63"/>
      <c r="D40" s="63"/>
      <c r="E40" s="14" t="s">
        <v>75</v>
      </c>
      <c r="F40" s="43" t="s">
        <v>173</v>
      </c>
      <c r="G40" s="7" t="s">
        <v>98</v>
      </c>
      <c r="J40" s="1"/>
      <c r="K40" s="1"/>
      <c r="L40" s="1"/>
      <c r="M40" s="27"/>
      <c r="N40" s="27"/>
      <c r="O40" s="27"/>
      <c r="P40" s="27"/>
      <c r="Q40" s="27"/>
      <c r="R40" s="27"/>
      <c r="S40" s="27"/>
      <c r="T40" s="1"/>
      <c r="U40" s="1"/>
      <c r="V40" s="1"/>
      <c r="W40" s="1"/>
      <c r="X40" s="1"/>
      <c r="Y40" s="1"/>
      <c r="Z40" s="1"/>
      <c r="AA40" s="1"/>
      <c r="AB40" s="1"/>
      <c r="AC40" s="1"/>
      <c r="AD40" s="1"/>
      <c r="AE40" s="1"/>
      <c r="AF40" s="1"/>
    </row>
    <row r="41" spans="1:32" ht="31.5" customHeight="1">
      <c r="A41" s="6">
        <v>39</v>
      </c>
      <c r="B41" s="63"/>
      <c r="C41" s="63"/>
      <c r="D41" s="64"/>
      <c r="E41" s="9" t="s">
        <v>38</v>
      </c>
      <c r="F41" s="40">
        <v>440</v>
      </c>
      <c r="G41" s="7" t="s">
        <v>29</v>
      </c>
      <c r="J41" s="1"/>
      <c r="K41" s="1"/>
      <c r="L41" s="1"/>
      <c r="M41" s="1"/>
      <c r="N41" s="1"/>
      <c r="O41" s="1"/>
      <c r="P41" s="1"/>
      <c r="Q41" s="1"/>
      <c r="R41" s="1"/>
      <c r="S41" s="1"/>
      <c r="T41" s="1"/>
      <c r="U41" s="1"/>
      <c r="V41" s="1"/>
      <c r="W41" s="1"/>
      <c r="X41" s="1"/>
      <c r="Y41" s="1"/>
      <c r="Z41" s="1"/>
      <c r="AA41" s="1"/>
      <c r="AB41" s="1"/>
      <c r="AC41" s="1"/>
      <c r="AD41" s="1"/>
      <c r="AE41" s="1"/>
      <c r="AF41" s="1"/>
    </row>
    <row r="42" spans="1:32" ht="33.75" customHeight="1">
      <c r="A42" s="6">
        <v>40</v>
      </c>
      <c r="B42" s="63"/>
      <c r="C42" s="63"/>
      <c r="D42" s="62" t="s">
        <v>57</v>
      </c>
      <c r="E42" s="9" t="s">
        <v>42</v>
      </c>
      <c r="F42" s="44">
        <v>0.12</v>
      </c>
      <c r="G42" s="7" t="s">
        <v>58</v>
      </c>
      <c r="J42" s="1"/>
      <c r="K42" s="1"/>
      <c r="L42" s="1"/>
      <c r="M42" s="1"/>
      <c r="N42" s="1"/>
      <c r="O42" s="1"/>
      <c r="P42" s="1"/>
      <c r="Q42" s="1"/>
      <c r="R42" s="1"/>
      <c r="S42" s="1"/>
      <c r="T42" s="1"/>
      <c r="U42" s="1"/>
      <c r="V42" s="1"/>
      <c r="W42" s="1"/>
      <c r="X42" s="1"/>
      <c r="Y42" s="1"/>
      <c r="Z42" s="1"/>
      <c r="AA42" s="1"/>
      <c r="AB42" s="1"/>
      <c r="AC42" s="1"/>
      <c r="AD42" s="1"/>
      <c r="AE42" s="1"/>
      <c r="AF42" s="1"/>
    </row>
    <row r="43" spans="1:32" ht="330.75" customHeight="1">
      <c r="A43" s="6">
        <v>41</v>
      </c>
      <c r="B43" s="63"/>
      <c r="C43" s="63"/>
      <c r="D43" s="63"/>
      <c r="E43" s="14" t="s">
        <v>75</v>
      </c>
      <c r="F43" s="43" t="s">
        <v>171</v>
      </c>
      <c r="G43" s="7" t="s">
        <v>99</v>
      </c>
      <c r="J43" s="1"/>
      <c r="K43" s="1"/>
      <c r="L43" s="1"/>
      <c r="M43" s="1"/>
      <c r="N43" s="1"/>
      <c r="O43" s="1"/>
      <c r="P43" s="1"/>
      <c r="Q43" s="1"/>
      <c r="R43" s="1"/>
      <c r="S43" s="1"/>
      <c r="T43" s="1"/>
      <c r="U43" s="1"/>
      <c r="V43" s="1"/>
      <c r="W43" s="1"/>
      <c r="X43" s="1"/>
      <c r="Y43" s="1"/>
      <c r="Z43" s="1"/>
      <c r="AA43" s="1"/>
      <c r="AB43" s="1"/>
      <c r="AC43" s="1"/>
      <c r="AD43" s="1"/>
      <c r="AE43" s="1"/>
      <c r="AF43" s="1"/>
    </row>
    <row r="44" spans="1:32" ht="33.75" customHeight="1">
      <c r="A44" s="6">
        <v>42</v>
      </c>
      <c r="B44" s="63"/>
      <c r="C44" s="64"/>
      <c r="D44" s="64"/>
      <c r="E44" s="9" t="s">
        <v>38</v>
      </c>
      <c r="F44" s="40">
        <v>440</v>
      </c>
      <c r="G44" s="7" t="s">
        <v>29</v>
      </c>
      <c r="J44" s="1"/>
      <c r="K44" s="1"/>
      <c r="L44" s="1"/>
      <c r="M44" s="1"/>
      <c r="N44" s="1"/>
      <c r="O44" s="1"/>
      <c r="P44" s="1"/>
      <c r="Q44" s="1"/>
      <c r="R44" s="1"/>
      <c r="S44" s="1"/>
      <c r="T44" s="1"/>
      <c r="U44" s="1"/>
      <c r="V44" s="1"/>
      <c r="W44" s="1"/>
      <c r="X44" s="1"/>
      <c r="Y44" s="1"/>
      <c r="Z44" s="1"/>
      <c r="AA44" s="1"/>
      <c r="AB44" s="1"/>
      <c r="AC44" s="1"/>
      <c r="AD44" s="1"/>
      <c r="AE44" s="1"/>
      <c r="AF44" s="1"/>
    </row>
    <row r="45" spans="1:32" ht="33.75" customHeight="1">
      <c r="A45" s="6">
        <v>43</v>
      </c>
      <c r="B45" s="63"/>
      <c r="C45" s="62" t="s">
        <v>59</v>
      </c>
      <c r="D45" s="77" t="s">
        <v>41</v>
      </c>
      <c r="E45" s="9" t="s">
        <v>42</v>
      </c>
      <c r="F45" s="44">
        <v>0.03</v>
      </c>
      <c r="G45" s="7" t="s">
        <v>60</v>
      </c>
      <c r="J45" s="1"/>
      <c r="K45" s="1"/>
      <c r="L45" s="1"/>
      <c r="M45" s="1"/>
      <c r="N45" s="1"/>
      <c r="O45" s="1"/>
      <c r="P45" s="1"/>
      <c r="Q45" s="1"/>
      <c r="R45" s="1"/>
      <c r="S45" s="1"/>
      <c r="T45" s="1"/>
      <c r="U45" s="1"/>
      <c r="V45" s="1"/>
      <c r="W45" s="1"/>
      <c r="X45" s="1"/>
      <c r="Y45" s="1"/>
      <c r="Z45" s="1"/>
      <c r="AA45" s="1"/>
      <c r="AB45" s="1"/>
      <c r="AC45" s="1"/>
      <c r="AD45" s="1"/>
      <c r="AE45" s="1"/>
      <c r="AF45" s="1"/>
    </row>
    <row r="46" spans="1:32" ht="249" customHeight="1">
      <c r="A46" s="6">
        <v>44</v>
      </c>
      <c r="B46" s="63"/>
      <c r="C46" s="63"/>
      <c r="D46" s="78"/>
      <c r="E46" s="14" t="s">
        <v>75</v>
      </c>
      <c r="F46" s="43" t="s">
        <v>165</v>
      </c>
      <c r="G46" s="7" t="s">
        <v>100</v>
      </c>
      <c r="J46" s="1"/>
      <c r="K46" s="1"/>
      <c r="L46" s="1"/>
      <c r="M46" s="1"/>
      <c r="N46" s="1"/>
      <c r="O46" s="1"/>
      <c r="P46" s="1"/>
      <c r="Q46" s="1"/>
      <c r="R46" s="1"/>
      <c r="S46" s="1"/>
      <c r="T46" s="1"/>
      <c r="U46" s="1"/>
      <c r="V46" s="1"/>
      <c r="W46" s="1"/>
      <c r="X46" s="1"/>
      <c r="Y46" s="1"/>
      <c r="Z46" s="1"/>
      <c r="AA46" s="1"/>
      <c r="AB46" s="1"/>
      <c r="AC46" s="1"/>
      <c r="AD46" s="1"/>
      <c r="AE46" s="1"/>
      <c r="AF46" s="1"/>
    </row>
    <row r="47" spans="1:32" ht="31.5" customHeight="1">
      <c r="A47" s="6">
        <v>45</v>
      </c>
      <c r="B47" s="63"/>
      <c r="C47" s="63"/>
      <c r="D47" s="79"/>
      <c r="E47" s="9" t="s">
        <v>38</v>
      </c>
      <c r="F47" s="40">
        <v>144</v>
      </c>
      <c r="G47" s="7" t="s">
        <v>29</v>
      </c>
      <c r="J47" s="1"/>
      <c r="K47" s="1"/>
      <c r="L47" s="1"/>
      <c r="M47" s="1"/>
      <c r="N47" s="1"/>
      <c r="O47" s="1"/>
      <c r="P47" s="1"/>
      <c r="Q47" s="1"/>
      <c r="R47" s="1"/>
      <c r="S47" s="1"/>
      <c r="T47" s="1"/>
      <c r="U47" s="1"/>
      <c r="V47" s="1"/>
      <c r="W47" s="1"/>
      <c r="X47" s="1"/>
      <c r="Y47" s="1"/>
      <c r="Z47" s="1"/>
      <c r="AA47" s="1"/>
      <c r="AB47" s="1"/>
      <c r="AC47" s="1"/>
      <c r="AD47" s="1"/>
      <c r="AE47" s="1"/>
      <c r="AF47" s="1"/>
    </row>
    <row r="48" spans="1:32" ht="33.75" customHeight="1">
      <c r="A48" s="6">
        <v>46</v>
      </c>
      <c r="B48" s="63"/>
      <c r="C48" s="63"/>
      <c r="D48" s="62" t="s">
        <v>44</v>
      </c>
      <c r="E48" s="14" t="s">
        <v>45</v>
      </c>
      <c r="F48" s="40">
        <v>2</v>
      </c>
      <c r="G48" s="7" t="s">
        <v>46</v>
      </c>
      <c r="J48" s="1"/>
      <c r="K48" s="1"/>
      <c r="L48" s="1"/>
      <c r="M48" s="1"/>
      <c r="N48" s="1"/>
      <c r="O48" s="1"/>
      <c r="P48" s="1"/>
      <c r="Q48" s="1"/>
      <c r="R48" s="1"/>
      <c r="S48" s="1"/>
      <c r="T48" s="1"/>
      <c r="U48" s="1"/>
      <c r="V48" s="1"/>
      <c r="W48" s="1"/>
      <c r="X48" s="1"/>
      <c r="Y48" s="1"/>
      <c r="Z48" s="1"/>
      <c r="AA48" s="1"/>
      <c r="AB48" s="1"/>
      <c r="AC48" s="1"/>
      <c r="AD48" s="1"/>
      <c r="AE48" s="1"/>
      <c r="AF48" s="1"/>
    </row>
    <row r="49" spans="1:32" ht="30.75" customHeight="1">
      <c r="A49" s="6">
        <v>47</v>
      </c>
      <c r="B49" s="63"/>
      <c r="C49" s="63"/>
      <c r="D49" s="63"/>
      <c r="E49" s="14" t="s">
        <v>47</v>
      </c>
      <c r="F49" s="44">
        <v>4.7500000000000001E-2</v>
      </c>
      <c r="G49" s="7" t="s">
        <v>29</v>
      </c>
      <c r="J49" s="1"/>
      <c r="K49" s="1"/>
      <c r="L49" s="1"/>
      <c r="M49" s="1"/>
      <c r="N49" s="1"/>
      <c r="O49" s="1"/>
      <c r="P49" s="1"/>
      <c r="Q49" s="1"/>
      <c r="R49" s="1"/>
      <c r="S49" s="1"/>
      <c r="T49" s="1"/>
      <c r="U49" s="1"/>
      <c r="V49" s="1"/>
      <c r="W49" s="1"/>
      <c r="X49" s="1"/>
      <c r="Y49" s="1"/>
      <c r="Z49" s="1"/>
      <c r="AA49" s="1"/>
      <c r="AB49" s="1"/>
      <c r="AC49" s="1"/>
      <c r="AD49" s="1"/>
      <c r="AE49" s="1"/>
      <c r="AF49" s="1"/>
    </row>
    <row r="50" spans="1:32" ht="30" customHeight="1">
      <c r="A50" s="6">
        <v>48</v>
      </c>
      <c r="B50" s="63"/>
      <c r="C50" s="63"/>
      <c r="D50" s="64"/>
      <c r="E50" s="14" t="s">
        <v>38</v>
      </c>
      <c r="F50" s="40">
        <v>235</v>
      </c>
      <c r="G50" s="7" t="s">
        <v>29</v>
      </c>
      <c r="J50" s="1"/>
      <c r="K50" s="1"/>
      <c r="L50" s="1"/>
      <c r="M50" s="1"/>
      <c r="N50" s="1"/>
      <c r="O50" s="1"/>
      <c r="P50" s="1"/>
      <c r="Q50" s="1"/>
      <c r="R50" s="1"/>
      <c r="S50" s="1"/>
      <c r="T50" s="1"/>
      <c r="U50" s="1"/>
      <c r="V50" s="1"/>
      <c r="W50" s="1"/>
      <c r="X50" s="1"/>
      <c r="Y50" s="1"/>
      <c r="Z50" s="1"/>
      <c r="AA50" s="1"/>
      <c r="AB50" s="1"/>
      <c r="AC50" s="1"/>
      <c r="AD50" s="1"/>
      <c r="AE50" s="1"/>
      <c r="AF50" s="1"/>
    </row>
    <row r="51" spans="1:32" ht="44.25" customHeight="1">
      <c r="A51" s="6">
        <v>49</v>
      </c>
      <c r="B51" s="63"/>
      <c r="C51" s="63"/>
      <c r="D51" s="70" t="s">
        <v>48</v>
      </c>
      <c r="E51" s="14" t="s">
        <v>42</v>
      </c>
      <c r="F51" s="44">
        <v>0.4</v>
      </c>
      <c r="G51" s="7" t="s">
        <v>49</v>
      </c>
      <c r="J51" s="1"/>
      <c r="K51" s="1"/>
      <c r="L51" s="1"/>
      <c r="M51" s="1"/>
      <c r="N51" s="1"/>
      <c r="O51" s="1"/>
      <c r="P51" s="1"/>
      <c r="Q51" s="1"/>
      <c r="R51" s="1"/>
      <c r="S51" s="1"/>
      <c r="T51" s="1"/>
      <c r="U51" s="1"/>
      <c r="V51" s="1"/>
      <c r="W51" s="1"/>
      <c r="X51" s="1"/>
      <c r="Y51" s="1"/>
      <c r="Z51" s="1"/>
      <c r="AA51" s="1"/>
      <c r="AB51" s="1"/>
      <c r="AC51" s="1"/>
      <c r="AD51" s="1"/>
      <c r="AE51" s="1"/>
      <c r="AF51" s="1"/>
    </row>
    <row r="52" spans="1:32" ht="267.75" customHeight="1">
      <c r="A52" s="6">
        <v>50</v>
      </c>
      <c r="B52" s="63"/>
      <c r="C52" s="63"/>
      <c r="D52" s="71"/>
      <c r="E52" s="14" t="s">
        <v>75</v>
      </c>
      <c r="F52" s="43" t="s">
        <v>166</v>
      </c>
      <c r="G52" s="7" t="s">
        <v>95</v>
      </c>
      <c r="J52" s="1"/>
      <c r="K52" s="1"/>
      <c r="L52" s="1"/>
      <c r="M52" s="1"/>
      <c r="N52" s="1"/>
      <c r="O52" s="1"/>
      <c r="P52" s="1"/>
      <c r="Q52" s="1"/>
      <c r="R52" s="1"/>
      <c r="S52" s="1"/>
      <c r="T52" s="1"/>
      <c r="U52" s="1"/>
      <c r="V52" s="1"/>
      <c r="W52" s="1"/>
      <c r="X52" s="1"/>
      <c r="Y52" s="1"/>
      <c r="Z52" s="1"/>
      <c r="AA52" s="1"/>
      <c r="AB52" s="1"/>
      <c r="AC52" s="1"/>
      <c r="AD52" s="1"/>
      <c r="AE52" s="1"/>
      <c r="AF52" s="1"/>
    </row>
    <row r="53" spans="1:32" ht="40.5" customHeight="1">
      <c r="A53" s="6">
        <v>51</v>
      </c>
      <c r="B53" s="64"/>
      <c r="C53" s="64"/>
      <c r="D53" s="72"/>
      <c r="E53" s="14" t="s">
        <v>38</v>
      </c>
      <c r="F53" s="40">
        <v>1980</v>
      </c>
      <c r="G53" s="7" t="s">
        <v>29</v>
      </c>
      <c r="J53" s="1"/>
      <c r="K53" s="1"/>
      <c r="L53" s="1"/>
      <c r="M53" s="1"/>
      <c r="N53" s="1"/>
      <c r="O53" s="1"/>
      <c r="P53" s="1"/>
      <c r="Q53" s="1"/>
      <c r="R53" s="1"/>
      <c r="S53" s="1"/>
      <c r="T53" s="1"/>
      <c r="U53" s="1"/>
      <c r="V53" s="1"/>
      <c r="W53" s="1"/>
      <c r="X53" s="1"/>
      <c r="Y53" s="1"/>
      <c r="Z53" s="1"/>
      <c r="AA53" s="1"/>
      <c r="AB53" s="1"/>
      <c r="AC53" s="1"/>
      <c r="AD53" s="1"/>
      <c r="AE53" s="1"/>
      <c r="AF53" s="1"/>
    </row>
    <row r="54" spans="1:32" ht="33.75" customHeight="1">
      <c r="A54" s="6">
        <v>52</v>
      </c>
      <c r="B54" s="67" t="s">
        <v>84</v>
      </c>
      <c r="C54" s="62" t="s">
        <v>61</v>
      </c>
      <c r="D54" s="65" t="s">
        <v>62</v>
      </c>
      <c r="E54" s="66"/>
      <c r="F54" s="40" t="s">
        <v>16</v>
      </c>
      <c r="G54" s="7" t="s">
        <v>77</v>
      </c>
      <c r="H54" s="33"/>
      <c r="I54" s="34"/>
      <c r="J54" s="3"/>
      <c r="K54" s="3"/>
      <c r="L54" s="1"/>
      <c r="M54" s="1"/>
      <c r="N54" s="1"/>
      <c r="O54" s="1"/>
      <c r="P54" s="1"/>
      <c r="Q54" s="1"/>
      <c r="R54" s="1"/>
      <c r="S54" s="1"/>
      <c r="T54" s="1"/>
      <c r="U54" s="1"/>
      <c r="V54" s="1"/>
      <c r="W54" s="1"/>
      <c r="X54" s="1"/>
      <c r="Y54" s="1"/>
      <c r="Z54" s="1"/>
      <c r="AA54" s="1"/>
      <c r="AB54" s="1"/>
      <c r="AC54" s="1"/>
      <c r="AD54" s="1"/>
      <c r="AE54" s="1"/>
      <c r="AF54" s="1"/>
    </row>
    <row r="55" spans="1:32" ht="33.75" customHeight="1">
      <c r="A55" s="6">
        <v>53</v>
      </c>
      <c r="B55" s="67"/>
      <c r="C55" s="63"/>
      <c r="D55" s="65" t="s">
        <v>63</v>
      </c>
      <c r="E55" s="66"/>
      <c r="F55" s="40" t="s">
        <v>13</v>
      </c>
      <c r="G55" s="7" t="s">
        <v>78</v>
      </c>
      <c r="H55" s="35"/>
      <c r="I55" s="36"/>
      <c r="J55" s="1"/>
      <c r="K55" s="1"/>
      <c r="L55" s="1"/>
      <c r="M55" s="1"/>
      <c r="N55" s="1"/>
      <c r="O55" s="1"/>
      <c r="P55" s="1"/>
      <c r="Q55" s="1"/>
      <c r="R55" s="1"/>
      <c r="S55" s="1"/>
      <c r="T55" s="1"/>
      <c r="U55" s="1"/>
      <c r="V55" s="1"/>
      <c r="W55" s="1"/>
      <c r="X55" s="1"/>
      <c r="Y55" s="1"/>
      <c r="Z55" s="1"/>
      <c r="AA55" s="1"/>
      <c r="AB55" s="1"/>
      <c r="AC55" s="1"/>
      <c r="AD55" s="1"/>
      <c r="AE55" s="1"/>
      <c r="AF55" s="1"/>
    </row>
    <row r="56" spans="1:32" ht="46.5" customHeight="1">
      <c r="A56" s="6">
        <v>54</v>
      </c>
      <c r="B56" s="67"/>
      <c r="C56" s="63"/>
      <c r="D56" s="65" t="s">
        <v>85</v>
      </c>
      <c r="E56" s="66"/>
      <c r="F56" s="51" t="s">
        <v>162</v>
      </c>
      <c r="G56" s="7" t="s">
        <v>133</v>
      </c>
      <c r="H56" s="35"/>
      <c r="I56" s="37"/>
      <c r="J56" s="1"/>
      <c r="K56" s="1"/>
      <c r="L56" s="1"/>
      <c r="M56" s="1"/>
      <c r="N56" s="1"/>
      <c r="O56" s="1"/>
      <c r="P56" s="1"/>
      <c r="Q56" s="1"/>
      <c r="R56" s="1"/>
      <c r="S56" s="1"/>
      <c r="T56" s="1"/>
      <c r="U56" s="1"/>
      <c r="V56" s="1"/>
      <c r="W56" s="1"/>
      <c r="X56" s="1"/>
      <c r="Y56" s="1"/>
      <c r="Z56" s="1"/>
      <c r="AA56" s="1"/>
      <c r="AB56" s="1"/>
      <c r="AC56" s="1"/>
      <c r="AD56" s="1"/>
      <c r="AE56" s="1"/>
      <c r="AF56" s="1"/>
    </row>
    <row r="57" spans="1:32" ht="33.75" customHeight="1">
      <c r="A57" s="6">
        <v>55</v>
      </c>
      <c r="B57" s="67"/>
      <c r="C57" s="63"/>
      <c r="D57" s="65" t="s">
        <v>86</v>
      </c>
      <c r="E57" s="66"/>
      <c r="F57" s="51" t="s">
        <v>161</v>
      </c>
      <c r="G57" s="7" t="s">
        <v>133</v>
      </c>
      <c r="H57" s="35"/>
      <c r="I57" s="37"/>
      <c r="J57" s="1"/>
      <c r="K57" s="1"/>
      <c r="L57" s="1"/>
      <c r="M57" s="1"/>
      <c r="N57" s="1"/>
      <c r="O57" s="1"/>
      <c r="P57" s="1"/>
      <c r="Q57" s="1"/>
      <c r="R57" s="1"/>
      <c r="S57" s="1"/>
      <c r="T57" s="1"/>
      <c r="U57" s="1"/>
      <c r="V57" s="1"/>
      <c r="W57" s="1"/>
      <c r="X57" s="1"/>
      <c r="Y57" s="1"/>
      <c r="Z57" s="1"/>
      <c r="AA57" s="1"/>
      <c r="AB57" s="1"/>
      <c r="AC57" s="1"/>
      <c r="AD57" s="1"/>
      <c r="AE57" s="1"/>
      <c r="AF57" s="1"/>
    </row>
    <row r="58" spans="1:32" ht="122.25" customHeight="1">
      <c r="A58" s="6">
        <v>56</v>
      </c>
      <c r="B58" s="67"/>
      <c r="C58" s="63"/>
      <c r="D58" s="80" t="s">
        <v>87</v>
      </c>
      <c r="E58" s="81"/>
      <c r="F58" s="43" t="s">
        <v>163</v>
      </c>
      <c r="G58" s="9" t="s">
        <v>101</v>
      </c>
      <c r="I58" s="36"/>
      <c r="J58" s="1"/>
      <c r="K58" s="1"/>
      <c r="L58" s="1"/>
      <c r="M58" s="1"/>
      <c r="N58" s="1"/>
      <c r="O58" s="1"/>
      <c r="P58" s="1"/>
      <c r="Q58" s="1"/>
      <c r="R58" s="1"/>
      <c r="S58" s="1"/>
      <c r="T58" s="1"/>
      <c r="U58" s="1"/>
      <c r="V58" s="1"/>
      <c r="W58" s="1"/>
      <c r="X58" s="1"/>
      <c r="Y58" s="1"/>
      <c r="Z58" s="1"/>
      <c r="AA58" s="1"/>
      <c r="AB58" s="1"/>
      <c r="AC58" s="1"/>
      <c r="AD58" s="1"/>
      <c r="AE58" s="1"/>
      <c r="AF58" s="1"/>
    </row>
    <row r="59" spans="1:32" ht="21.75" customHeight="1">
      <c r="A59" s="6">
        <v>57</v>
      </c>
      <c r="B59" s="67"/>
      <c r="C59" s="63"/>
      <c r="D59" s="80" t="s">
        <v>89</v>
      </c>
      <c r="E59" s="81"/>
      <c r="F59" s="40">
        <v>24</v>
      </c>
      <c r="G59" s="9" t="s">
        <v>24</v>
      </c>
      <c r="I59" s="36"/>
      <c r="J59" s="1"/>
      <c r="K59" s="1"/>
      <c r="L59" s="1"/>
      <c r="M59" s="1"/>
      <c r="N59" s="1"/>
      <c r="O59" s="1"/>
      <c r="P59" s="1"/>
      <c r="Q59" s="1"/>
      <c r="R59" s="1"/>
      <c r="S59" s="1"/>
      <c r="T59" s="1"/>
      <c r="U59" s="1"/>
      <c r="V59" s="1"/>
      <c r="W59" s="1"/>
      <c r="X59" s="1"/>
      <c r="Y59" s="1"/>
      <c r="Z59" s="1"/>
      <c r="AA59" s="1"/>
      <c r="AB59" s="1"/>
      <c r="AC59" s="1"/>
      <c r="AD59" s="1"/>
      <c r="AE59" s="1"/>
      <c r="AF59" s="1"/>
    </row>
    <row r="60" spans="1:32" ht="21.75" customHeight="1">
      <c r="A60" s="6">
        <v>58</v>
      </c>
      <c r="B60" s="67"/>
      <c r="C60" s="63"/>
      <c r="D60" s="65" t="s">
        <v>88</v>
      </c>
      <c r="E60" s="66"/>
      <c r="F60" s="40">
        <v>60</v>
      </c>
      <c r="G60" s="9" t="s">
        <v>24</v>
      </c>
      <c r="I60" s="36"/>
      <c r="J60" s="1"/>
      <c r="K60" s="1"/>
      <c r="L60" s="1"/>
      <c r="M60" s="1"/>
      <c r="N60" s="1"/>
      <c r="O60" s="1"/>
      <c r="P60" s="1"/>
      <c r="Q60" s="1"/>
      <c r="R60" s="1"/>
      <c r="S60" s="1"/>
      <c r="T60" s="1"/>
      <c r="U60" s="1"/>
      <c r="V60" s="1"/>
      <c r="W60" s="1"/>
      <c r="X60" s="1"/>
      <c r="Y60" s="1"/>
      <c r="Z60" s="1"/>
      <c r="AA60" s="1"/>
      <c r="AB60" s="1"/>
      <c r="AC60" s="1"/>
      <c r="AD60" s="1"/>
      <c r="AE60" s="1"/>
      <c r="AF60" s="1"/>
    </row>
    <row r="61" spans="1:32" ht="21.75" customHeight="1">
      <c r="A61" s="6">
        <v>59</v>
      </c>
      <c r="B61" s="67"/>
      <c r="C61" s="63"/>
      <c r="D61" s="65" t="s">
        <v>90</v>
      </c>
      <c r="E61" s="66"/>
      <c r="F61" s="44">
        <v>0</v>
      </c>
      <c r="G61" s="9" t="s">
        <v>24</v>
      </c>
      <c r="I61" s="36"/>
      <c r="J61" s="1"/>
      <c r="K61" s="1"/>
      <c r="L61" s="1"/>
      <c r="M61" s="1"/>
      <c r="N61" s="1"/>
      <c r="O61" s="1"/>
      <c r="P61" s="1"/>
      <c r="Q61" s="1"/>
      <c r="R61" s="1"/>
      <c r="S61" s="1"/>
      <c r="T61" s="1"/>
      <c r="U61" s="1"/>
      <c r="V61" s="1"/>
      <c r="W61" s="1"/>
      <c r="X61" s="1"/>
      <c r="Y61" s="1"/>
      <c r="Z61" s="1"/>
      <c r="AA61" s="1"/>
      <c r="AB61" s="1"/>
      <c r="AC61" s="1"/>
      <c r="AD61" s="1"/>
      <c r="AE61" s="1"/>
      <c r="AF61" s="1"/>
    </row>
    <row r="62" spans="1:32" ht="21.75" customHeight="1">
      <c r="A62" s="6">
        <v>60</v>
      </c>
      <c r="B62" s="67"/>
      <c r="C62" s="63"/>
      <c r="D62" s="65" t="s">
        <v>64</v>
      </c>
      <c r="E62" s="66"/>
      <c r="F62" s="44">
        <v>0.6</v>
      </c>
      <c r="G62" s="7" t="s">
        <v>29</v>
      </c>
      <c r="H62" s="38"/>
      <c r="J62" s="1"/>
      <c r="K62" s="1"/>
      <c r="L62" s="1"/>
      <c r="M62" s="1"/>
      <c r="N62" s="1"/>
      <c r="O62" s="1"/>
      <c r="P62" s="1"/>
      <c r="Q62" s="1"/>
      <c r="R62" s="1"/>
      <c r="S62" s="1"/>
      <c r="T62" s="1"/>
      <c r="U62" s="1"/>
      <c r="V62" s="1"/>
      <c r="W62" s="1"/>
      <c r="X62" s="1"/>
      <c r="Y62" s="1"/>
      <c r="Z62" s="1"/>
      <c r="AA62" s="1"/>
      <c r="AB62" s="1"/>
      <c r="AC62" s="1"/>
      <c r="AD62" s="1"/>
      <c r="AE62" s="1"/>
      <c r="AF62" s="1"/>
    </row>
    <row r="63" spans="1:32" ht="21.75" customHeight="1">
      <c r="A63" s="6">
        <v>61</v>
      </c>
      <c r="B63" s="67"/>
      <c r="C63" s="64"/>
      <c r="D63" s="65" t="s">
        <v>65</v>
      </c>
      <c r="E63" s="66"/>
      <c r="F63" s="44">
        <v>0.3</v>
      </c>
      <c r="G63" s="7" t="s">
        <v>83</v>
      </c>
      <c r="H63" s="38"/>
      <c r="J63" s="1"/>
      <c r="K63" s="1"/>
      <c r="L63" s="1"/>
      <c r="M63" s="1"/>
      <c r="N63" s="1"/>
      <c r="O63" s="1"/>
      <c r="P63" s="1"/>
      <c r="Q63" s="1"/>
      <c r="R63" s="1"/>
      <c r="S63" s="1"/>
      <c r="T63" s="1"/>
      <c r="U63" s="1"/>
      <c r="V63" s="1"/>
      <c r="W63" s="1"/>
      <c r="X63" s="1"/>
      <c r="Y63" s="1"/>
      <c r="Z63" s="1"/>
      <c r="AA63" s="1"/>
      <c r="AB63" s="1"/>
      <c r="AC63" s="1"/>
      <c r="AD63" s="1"/>
      <c r="AE63" s="1"/>
      <c r="AF63" s="1"/>
    </row>
    <row r="64" spans="1:32" ht="21.75" customHeight="1">
      <c r="A64" s="6">
        <v>62</v>
      </c>
      <c r="B64" s="67"/>
      <c r="C64" s="62" t="s">
        <v>66</v>
      </c>
      <c r="D64" s="65" t="s">
        <v>67</v>
      </c>
      <c r="E64" s="66"/>
      <c r="F64" s="45">
        <v>0.8</v>
      </c>
      <c r="G64" s="28" t="s">
        <v>29</v>
      </c>
      <c r="J64" s="1"/>
      <c r="K64" s="1"/>
      <c r="L64" s="1"/>
      <c r="M64" s="1"/>
      <c r="N64" s="1"/>
      <c r="O64" s="1"/>
      <c r="P64" s="1"/>
      <c r="Q64" s="1"/>
      <c r="R64" s="1"/>
      <c r="S64" s="1"/>
      <c r="T64" s="1"/>
      <c r="U64" s="1"/>
      <c r="V64" s="1"/>
      <c r="W64" s="1"/>
      <c r="X64" s="1"/>
      <c r="Y64" s="1"/>
      <c r="Z64" s="1"/>
      <c r="AA64" s="1"/>
      <c r="AB64" s="1"/>
      <c r="AC64" s="1"/>
      <c r="AD64" s="1"/>
      <c r="AE64" s="1"/>
      <c r="AF64" s="1"/>
    </row>
    <row r="65" spans="1:32" ht="21.75" customHeight="1">
      <c r="A65" s="6">
        <v>63</v>
      </c>
      <c r="B65" s="67"/>
      <c r="C65" s="64"/>
      <c r="D65" s="65" t="s">
        <v>65</v>
      </c>
      <c r="E65" s="66"/>
      <c r="F65" s="13">
        <f>1-F63</f>
        <v>0.7</v>
      </c>
      <c r="G65" s="7" t="s">
        <v>79</v>
      </c>
      <c r="J65" s="1"/>
      <c r="K65" s="1"/>
      <c r="L65" s="1"/>
      <c r="M65" s="1"/>
      <c r="N65" s="1"/>
      <c r="O65" s="1"/>
      <c r="P65" s="1"/>
      <c r="Q65" s="1"/>
      <c r="R65" s="1"/>
      <c r="S65" s="1"/>
      <c r="T65" s="1"/>
      <c r="U65" s="1"/>
      <c r="V65" s="1"/>
      <c r="W65" s="1"/>
      <c r="X65" s="1"/>
      <c r="Y65" s="1"/>
      <c r="Z65" s="1"/>
      <c r="AA65" s="1"/>
      <c r="AB65" s="1"/>
      <c r="AC65" s="1"/>
      <c r="AD65" s="1"/>
      <c r="AE65" s="1"/>
      <c r="AF65" s="1"/>
    </row>
    <row r="66" spans="1:32" ht="33.75" customHeight="1">
      <c r="A66" s="7">
        <v>64</v>
      </c>
      <c r="B66" s="65" t="str">
        <f>"单元格地址："&amp;Q16</f>
        <v xml:space="preserve">单元格地址：F29 F36 F39 F42 F51 </v>
      </c>
      <c r="C66" s="73"/>
      <c r="D66" s="73"/>
      <c r="E66" s="66"/>
      <c r="F66" s="9" t="str">
        <f>"接近上限 "&amp;O16-P16&amp;" 个"&amp;CHAR(10)&amp;"达到上限 "&amp;P16&amp;" 个"</f>
        <v>接近上限 5 个
达到上限 0 个</v>
      </c>
      <c r="G66" s="7" t="s">
        <v>152</v>
      </c>
      <c r="J66" s="1"/>
      <c r="K66" s="1"/>
      <c r="L66" s="1"/>
      <c r="M66" s="1"/>
      <c r="N66" s="1"/>
      <c r="O66" s="1"/>
      <c r="P66" s="1"/>
      <c r="Q66" s="1"/>
      <c r="R66" s="1"/>
      <c r="S66" s="1"/>
      <c r="T66" s="1"/>
      <c r="U66" s="1"/>
      <c r="V66" s="1"/>
      <c r="W66" s="1"/>
      <c r="X66" s="1"/>
      <c r="Y66" s="1"/>
      <c r="Z66" s="1"/>
      <c r="AA66" s="1"/>
      <c r="AB66" s="1"/>
      <c r="AC66" s="1"/>
      <c r="AD66" s="1"/>
      <c r="AE66" s="1"/>
      <c r="AF66" s="1"/>
    </row>
  </sheetData>
  <sheetProtection password="BEA1" sheet="1" objects="1" scenarios="1" formatColumns="0" formatRows="0"/>
  <dataConsolidate/>
  <mergeCells count="60">
    <mergeCell ref="B8:B15"/>
    <mergeCell ref="B16:B20"/>
    <mergeCell ref="D62:E62"/>
    <mergeCell ref="D63:E63"/>
    <mergeCell ref="D39:D41"/>
    <mergeCell ref="D42:D44"/>
    <mergeCell ref="C45:C53"/>
    <mergeCell ref="D45:D47"/>
    <mergeCell ref="D48:D50"/>
    <mergeCell ref="B54:B65"/>
    <mergeCell ref="C54:C63"/>
    <mergeCell ref="D54:E54"/>
    <mergeCell ref="D56:E56"/>
    <mergeCell ref="D57:E57"/>
    <mergeCell ref="D58:E58"/>
    <mergeCell ref="D59:E59"/>
    <mergeCell ref="B66:E66"/>
    <mergeCell ref="C64:C65"/>
    <mergeCell ref="D64:E64"/>
    <mergeCell ref="D65:E65"/>
    <mergeCell ref="D60:E60"/>
    <mergeCell ref="D61:E61"/>
    <mergeCell ref="B21:B31"/>
    <mergeCell ref="C21:C22"/>
    <mergeCell ref="D21:E21"/>
    <mergeCell ref="D22:E22"/>
    <mergeCell ref="B32:B53"/>
    <mergeCell ref="C32:C44"/>
    <mergeCell ref="D32:D33"/>
    <mergeCell ref="D34:D35"/>
    <mergeCell ref="D36:D38"/>
    <mergeCell ref="D51:D53"/>
    <mergeCell ref="C23:C31"/>
    <mergeCell ref="D23:D25"/>
    <mergeCell ref="D26:D28"/>
    <mergeCell ref="D55:E55"/>
    <mergeCell ref="D13:E13"/>
    <mergeCell ref="C11:C15"/>
    <mergeCell ref="D11:E11"/>
    <mergeCell ref="I26:I27"/>
    <mergeCell ref="D29:D31"/>
    <mergeCell ref="C18:E18"/>
    <mergeCell ref="C16:E16"/>
    <mergeCell ref="C17:E17"/>
    <mergeCell ref="D14:E14"/>
    <mergeCell ref="D15:E15"/>
    <mergeCell ref="C19:E19"/>
    <mergeCell ref="C20:E20"/>
    <mergeCell ref="C8:C10"/>
    <mergeCell ref="D8:E8"/>
    <mergeCell ref="D9:E9"/>
    <mergeCell ref="D10:E10"/>
    <mergeCell ref="D12:E12"/>
    <mergeCell ref="D5:E5"/>
    <mergeCell ref="C6:E6"/>
    <mergeCell ref="C7:E7"/>
    <mergeCell ref="B2:E2"/>
    <mergeCell ref="B4:E4"/>
    <mergeCell ref="B5:B7"/>
    <mergeCell ref="B3:E3"/>
  </mergeCells>
  <phoneticPr fontId="13" type="noConversion"/>
  <conditionalFormatting sqref="F45">
    <cfRule type="cellIs" dxfId="15" priority="19" operator="notBetween">
      <formula>0.02</formula>
      <formula>0.05</formula>
    </cfRule>
  </conditionalFormatting>
  <conditionalFormatting sqref="F23">
    <cfRule type="cellIs" dxfId="14" priority="16" operator="notBetween">
      <formula>0.01</formula>
      <formula>0.03</formula>
    </cfRule>
  </conditionalFormatting>
  <conditionalFormatting sqref="F48 F26">
    <cfRule type="cellIs" dxfId="13" priority="15" operator="notBetween">
      <formula>0</formula>
      <formula>3</formula>
    </cfRule>
  </conditionalFormatting>
  <conditionalFormatting sqref="F36">
    <cfRule type="cellIs" dxfId="12" priority="14" operator="notBetween">
      <formula>0.05</formula>
      <formula>0.08</formula>
    </cfRule>
  </conditionalFormatting>
  <conditionalFormatting sqref="F42">
    <cfRule type="cellIs" dxfId="11" priority="13" operator="notBetween">
      <formula>0.05</formula>
      <formula>0.15</formula>
    </cfRule>
  </conditionalFormatting>
  <conditionalFormatting sqref="F51">
    <cfRule type="expression" dxfId="10" priority="12">
      <formula>(OR($F$51&lt;VLOOKUP(F6,$N$30:$Q$33,4,0),$F$51&gt;VLOOKUP(F6,$N$30:$R$33,5,0)))</formula>
    </cfRule>
  </conditionalFormatting>
  <conditionalFormatting sqref="F63">
    <cfRule type="cellIs" dxfId="9" priority="11" operator="notBetween">
      <formula>0.3</formula>
      <formula>1</formula>
    </cfRule>
  </conditionalFormatting>
  <conditionalFormatting sqref="F39">
    <cfRule type="expression" dxfId="8" priority="65">
      <formula>OR(AND(F6=N31,OR(F39&lt;0.1,F39&gt;0.15)),AND(F6&lt;&gt;N31,F39&lt;&gt;0))</formula>
    </cfRule>
  </conditionalFormatting>
  <conditionalFormatting sqref="F29">
    <cfRule type="expression" dxfId="7" priority="66">
      <formula>(OR($F$29&lt;VLOOKUP(F6,N30:O33,2,0),$F$29&gt;VLOOKUP(F6,N30:P33,3,0)))</formula>
    </cfRule>
  </conditionalFormatting>
  <conditionalFormatting sqref="F3:F9">
    <cfRule type="containsBlanks" dxfId="6" priority="8">
      <formula>LEN(TRIM(F3))=0</formula>
    </cfRule>
  </conditionalFormatting>
  <conditionalFormatting sqref="F10">
    <cfRule type="expression" dxfId="5" priority="6">
      <formula>AND($F$9="其他",$F$10="")</formula>
    </cfRule>
  </conditionalFormatting>
  <conditionalFormatting sqref="F12">
    <cfRule type="expression" dxfId="4" priority="5">
      <formula>AND($F$11="其他",$F$12="")</formula>
    </cfRule>
  </conditionalFormatting>
  <conditionalFormatting sqref="F13:F14">
    <cfRule type="containsBlanks" dxfId="3" priority="4">
      <formula>LEN(TRIM(F13))=0</formula>
    </cfRule>
  </conditionalFormatting>
  <conditionalFormatting sqref="F15">
    <cfRule type="expression" dxfId="2" priority="3">
      <formula>AND($F$14="其他",$F$15="")</formula>
    </cfRule>
  </conditionalFormatting>
  <conditionalFormatting sqref="F16:F65">
    <cfRule type="containsBlanks" dxfId="1" priority="2">
      <formula>LEN(TRIM(F16))=0</formula>
    </cfRule>
  </conditionalFormatting>
  <conditionalFormatting sqref="F11">
    <cfRule type="containsBlanks" dxfId="0" priority="1">
      <formula>LEN(TRIM(F11))=0</formula>
    </cfRule>
  </conditionalFormatting>
  <dataValidations count="11">
    <dataValidation type="decimal" operator="greaterThanOrEqual" allowBlank="1" showInputMessage="1" showErrorMessage="1" sqref="F53 F59:F61 F41:F42 F34 F23 F25:F29 F31:F32 F36 F38:F39 F44:F45 F47:F51">
      <formula1>0</formula1>
    </dataValidation>
    <dataValidation type="list" allowBlank="1" showInputMessage="1" showErrorMessage="1" sqref="F55">
      <formula1>$AB$29:$AD$29</formula1>
    </dataValidation>
    <dataValidation type="list" allowBlank="1" showInputMessage="1" showErrorMessage="1" sqref="F54">
      <formula1>OFFSET($AA$29,1,,COUNTA($AA$30:$AA$39))</formula1>
    </dataValidation>
    <dataValidation type="decimal" allowBlank="1" showInputMessage="1" showErrorMessage="1" sqref="F62:F64 F18">
      <formula1>0</formula1>
      <formula2>1</formula2>
    </dataValidation>
    <dataValidation type="list" allowBlank="1" showInputMessage="1" showErrorMessage="1" sqref="F22">
      <formula1>OFFSET($W$29,1,,COUNTA($W$30:$W$39))</formula1>
    </dataValidation>
    <dataValidation type="decimal" operator="greaterThan" allowBlank="1" showInputMessage="1" showErrorMessage="1" sqref="F5 F16:F17 F19:F21">
      <formula1>0</formula1>
    </dataValidation>
    <dataValidation type="list" allowBlank="1" showInputMessage="1" showErrorMessage="1" sqref="F14">
      <formula1>OFFSET($AA$7,1,,COUNTA($AA$8:$AA$14))</formula1>
    </dataValidation>
    <dataValidation type="list" allowBlank="1" showInputMessage="1" showErrorMessage="1" sqref="F11">
      <formula1>OFFSET($Z$7,1,,COUNTA($Z$8:$Z$14))</formula1>
    </dataValidation>
    <dataValidation type="date" allowBlank="1" showInputMessage="1" showErrorMessage="1" sqref="F13 F8">
      <formula1>18172</formula1>
      <formula2>55153</formula2>
    </dataValidation>
    <dataValidation type="list" allowBlank="1" showInputMessage="1" showErrorMessage="1" sqref="F9">
      <formula1>OFFSET($Y$7,1,,COUNTA($Y$8:$Y$14))</formula1>
    </dataValidation>
    <dataValidation type="list" allowBlank="1" showInputMessage="1" showErrorMessage="1" sqref="F6">
      <formula1>OFFSET($N$29,1,,COUNTA($N$30:$N$39))</formula1>
    </dataValidation>
  </dataValidations>
  <printOptions horizontalCentered="1" verticalCentered="1"/>
  <pageMargins left="0.62992125984251968" right="0.62992125984251968" top="0.11811023622047245" bottom="0.11811023622047245" header="0.31496062992125984" footer="0.31496062992125984"/>
  <pageSetup paperSize="9" scale="93" orientation="landscape" r:id="rId1"/>
  <headerFooter>
    <oddFooter>第 &amp;P 页，共 &amp;N 页</oddFooter>
  </headerFooter>
  <rowBreaks count="4" manualBreakCount="4">
    <brk id="13" max="6" man="1"/>
    <brk id="22" max="6" man="1"/>
    <brk id="35" max="6" man="1"/>
    <brk id="4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土地增值税旧房及建筑物价格评估信息表</vt:lpstr>
      <vt:lpstr>土地增值税旧房及建筑物价格评估信息表!Print_Area</vt:lpstr>
      <vt:lpstr>土地增值税旧房及建筑物价格评估信息表!Print_Titles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2019-04-22T10:55:04Z</cp:lastPrinted>
  <dcterms:created xsi:type="dcterms:W3CDTF">2006-09-13T11:21:51Z</dcterms:created>
  <dcterms:modified xsi:type="dcterms:W3CDTF">2021-05-11T08:06:42Z</dcterms:modified>
</cp:coreProperties>
</file>