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
    </mc:Choice>
  </mc:AlternateContent>
  <bookViews>
    <workbookView xWindow="0" yWindow="0" windowWidth="8775" windowHeight="114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J45" i="83" s="1"/>
  <c r="AC45" i="83" s="1"/>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H31" i="83" s="1"/>
  <c r="AB31" i="83" s="1"/>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H45" i="83"/>
  <c r="AB45" i="83" s="1"/>
  <c r="F45" i="83"/>
  <c r="S45" i="83" s="1"/>
  <c r="Q44" i="83"/>
  <c r="Z44" i="83" s="1"/>
  <c r="J44" i="83"/>
  <c r="AC44" i="83" s="1"/>
  <c r="H44" i="83"/>
  <c r="AB44" i="83" s="1"/>
  <c r="F44" i="83"/>
  <c r="AA44" i="83" s="1"/>
  <c r="Q43" i="83"/>
  <c r="Z43" i="83" s="1"/>
  <c r="I43" i="83"/>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H30" i="82" s="1"/>
  <c r="AB30" i="82" s="1"/>
  <c r="B93" i="82"/>
  <c r="D92" i="82"/>
  <c r="E92" i="82" s="1"/>
  <c r="F92" i="82" s="1"/>
  <c r="G92" i="82" s="1"/>
  <c r="H92" i="82" s="1"/>
  <c r="I92" i="82" s="1"/>
  <c r="J92" i="82" s="1"/>
  <c r="K92" i="82" s="1"/>
  <c r="L92" i="82" s="1"/>
  <c r="M92" i="82" s="1"/>
  <c r="B91" i="82"/>
  <c r="H28" i="82" s="1"/>
  <c r="AB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J39" i="82" s="1"/>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Q30" i="82"/>
  <c r="Z30" i="82" s="1"/>
  <c r="J30" i="82"/>
  <c r="AC30" i="82" s="1"/>
  <c r="Q29" i="82"/>
  <c r="Z29" i="82" s="1"/>
  <c r="J29" i="82"/>
  <c r="AC29" i="82" s="1"/>
  <c r="H29" i="82"/>
  <c r="AB29" i="82" s="1"/>
  <c r="F29" i="82"/>
  <c r="AA29" i="82" s="1"/>
  <c r="Q28" i="82"/>
  <c r="Z28" i="82" s="1"/>
  <c r="J28" i="82"/>
  <c r="AC28" i="82" s="1"/>
  <c r="Q27" i="82"/>
  <c r="Z27" i="82" s="1"/>
  <c r="F27" i="82"/>
  <c r="AA27" i="82" s="1"/>
  <c r="G26" i="82"/>
  <c r="I26" i="82" s="1"/>
  <c r="J25" i="82" s="1"/>
  <c r="Q25" i="82"/>
  <c r="Z25" i="82" s="1"/>
  <c r="H25" i="82"/>
  <c r="AB25" i="82" s="1"/>
  <c r="F25" i="82"/>
  <c r="AA25" i="82" s="1"/>
  <c r="Q23" i="82"/>
  <c r="Z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G114" i="83" l="1"/>
  <c r="H114" i="83" s="1"/>
  <c r="I114" i="83" s="1"/>
  <c r="J114" i="83" s="1"/>
  <c r="K114" i="83" s="1"/>
  <c r="L114" i="83" s="1"/>
  <c r="M114" i="83" s="1"/>
  <c r="J38" i="83"/>
  <c r="AC38" i="83" s="1"/>
  <c r="H38" i="83"/>
  <c r="AB38" i="83" s="1"/>
  <c r="F38" i="83"/>
  <c r="AA38" i="83" s="1"/>
  <c r="F88" i="83"/>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F86" i="83"/>
  <c r="G86" i="83" s="1"/>
  <c r="F23" i="83"/>
  <c r="AA23" i="83" s="1"/>
  <c r="H23" i="83"/>
  <c r="AB23" i="83" s="1"/>
  <c r="J23" i="83"/>
  <c r="W23" i="83" s="1"/>
  <c r="J12" i="83"/>
  <c r="AC12" i="83" s="1"/>
  <c r="J25" i="83"/>
  <c r="H28" i="83"/>
  <c r="AB28" i="83" s="1"/>
  <c r="H30" i="83"/>
  <c r="J23" i="82"/>
  <c r="W23" i="82" s="1"/>
  <c r="F28" i="82"/>
  <c r="AA28" i="82" s="1"/>
  <c r="F30" i="82"/>
  <c r="AA30" i="82" s="1"/>
  <c r="F31" i="82"/>
  <c r="AA31" i="82" s="1"/>
  <c r="H38" i="82"/>
  <c r="AB38" i="82" s="1"/>
  <c r="F43" i="82"/>
  <c r="AA43" i="82" s="1"/>
  <c r="F46" i="82"/>
  <c r="AA46" i="82" s="1"/>
  <c r="F47" i="82"/>
  <c r="AA47" i="82" s="1"/>
  <c r="W27" i="83"/>
  <c r="W31" i="83"/>
  <c r="H40" i="83"/>
  <c r="AB40" i="83" s="1"/>
  <c r="J43" i="83"/>
  <c r="W43" i="83" s="1"/>
  <c r="J9" i="82"/>
  <c r="AC9" i="82" s="1"/>
  <c r="J14" i="82"/>
  <c r="AC14" i="82" s="1"/>
  <c r="J38" i="82"/>
  <c r="AC38" i="82" s="1"/>
  <c r="H43" i="82"/>
  <c r="AB43" i="82" s="1"/>
  <c r="H44" i="82"/>
  <c r="AB44" i="82" s="1"/>
  <c r="J36" i="83"/>
  <c r="AC36" i="83"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U13" i="83"/>
  <c r="S14" i="83"/>
  <c r="W14" i="83"/>
  <c r="S15" i="83"/>
  <c r="W15" i="83"/>
  <c r="S17" i="83"/>
  <c r="W17" i="83"/>
  <c r="S21" i="83"/>
  <c r="W21" i="83"/>
  <c r="S23" i="83"/>
  <c r="AC25" i="83"/>
  <c r="W25" i="83"/>
  <c r="S29" i="83"/>
  <c r="AB39" i="83"/>
  <c r="U39" i="83"/>
  <c r="AC40" i="83"/>
  <c r="W40"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U25" i="82"/>
  <c r="S27" i="82"/>
  <c r="AC39" i="82"/>
  <c r="W39"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S39" i="82"/>
  <c r="S44" i="82"/>
  <c r="W44" i="82"/>
  <c r="U45" i="82"/>
  <c r="S46" i="82"/>
  <c r="W46" i="82"/>
  <c r="U47" i="82"/>
  <c r="U28" i="82"/>
  <c r="S29" i="82"/>
  <c r="W29" i="82"/>
  <c r="U30" i="82"/>
  <c r="S31" i="82"/>
  <c r="W31" i="82"/>
  <c r="U32" i="82"/>
  <c r="S33" i="82"/>
  <c r="W33" i="82"/>
  <c r="U35" i="82"/>
  <c r="S36" i="82"/>
  <c r="W36" i="82"/>
  <c r="G37" i="82"/>
  <c r="S38" i="82"/>
  <c r="W38" i="82"/>
  <c r="S40" i="82"/>
  <c r="S41" i="82"/>
  <c r="S45" i="82"/>
  <c r="W45" i="82"/>
  <c r="U46" i="82"/>
  <c r="S47" i="82"/>
  <c r="W47" i="82"/>
  <c r="U44" i="82" l="1"/>
  <c r="S43" i="82"/>
  <c r="U43" i="82"/>
  <c r="U30" i="83"/>
  <c r="AB30" i="83"/>
  <c r="U38" i="82"/>
  <c r="S38" i="83"/>
  <c r="AC43" i="83"/>
  <c r="W36" i="83"/>
  <c r="S19" i="83"/>
  <c r="W12" i="83"/>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F37" i="82"/>
  <c r="J37" i="82"/>
  <c r="H37" i="82"/>
  <c r="I29" i="79"/>
  <c r="I28" i="79"/>
  <c r="N28" i="79"/>
  <c r="M28" i="79"/>
  <c r="P28" i="79" s="1"/>
  <c r="L28" i="79"/>
  <c r="N29" i="79"/>
  <c r="M29" i="79"/>
  <c r="L29" i="79"/>
  <c r="P6" i="79"/>
  <c r="O6" i="79"/>
  <c r="N6" i="79"/>
  <c r="M6" i="79"/>
  <c r="L6" i="79"/>
  <c r="K6" i="79"/>
  <c r="O7" i="79"/>
  <c r="N7" i="79"/>
  <c r="M7" i="79"/>
  <c r="P7" i="79" s="1"/>
  <c r="L7" i="79"/>
  <c r="K7" i="79"/>
  <c r="U37" i="83" l="1"/>
  <c r="AB37" i="83"/>
  <c r="AB37" i="82"/>
  <c r="U37" i="82"/>
  <c r="AA37" i="83"/>
  <c r="S37" i="83"/>
  <c r="AA37" i="82"/>
  <c r="S37" i="82"/>
  <c r="AC37" i="82"/>
  <c r="W37" i="82"/>
  <c r="AC37" i="83"/>
  <c r="W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U28" i="79"/>
  <c r="AD34" i="79"/>
  <c r="S35" i="79"/>
  <c r="U37" i="79"/>
  <c r="AD38" i="79"/>
  <c r="V3" i="79"/>
  <c r="Z3" i="79"/>
  <c r="V12" i="79"/>
  <c r="M25" i="79"/>
  <c r="P25" i="79" s="1"/>
  <c r="U36" i="79"/>
  <c r="AD37" i="79"/>
  <c r="Y3" i="79"/>
  <c r="U3" i="79"/>
  <c r="R12" i="79"/>
  <c r="S1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B23" i="71"/>
  <c r="B22" i="71" s="1"/>
  <c r="B21"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s="1"/>
  <c r="C88" i="71"/>
  <c r="D88" i="71"/>
  <c r="B88" i="71"/>
  <c r="B87" i="71" s="1"/>
  <c r="B86" i="71" s="1"/>
  <c r="F87" i="71"/>
  <c r="F86" i="71" s="1"/>
  <c r="D85" i="71"/>
  <c r="F84" i="71"/>
  <c r="E84" i="71"/>
  <c r="E83" i="71"/>
  <c r="E82" i="71" s="1"/>
  <c r="C84" i="71"/>
  <c r="D84" i="71"/>
  <c r="B84" i="71"/>
  <c r="B83" i="71" s="1"/>
  <c r="F83" i="71"/>
  <c r="F82" i="71" s="1"/>
  <c r="B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F71" i="71"/>
  <c r="F70" i="71" s="1"/>
  <c r="B71" i="71"/>
  <c r="B70" i="71"/>
  <c r="Q70" i="71"/>
  <c r="P70" i="71"/>
  <c r="O70" i="71"/>
  <c r="N70" i="71"/>
  <c r="Q69" i="71"/>
  <c r="P69" i="71"/>
  <c r="O69" i="71"/>
  <c r="N69" i="71"/>
  <c r="D69" i="71"/>
  <c r="F68" i="71"/>
  <c r="E68" i="71"/>
  <c r="P68" i="71"/>
  <c r="C68" i="71"/>
  <c r="T68"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c r="E44" i="71"/>
  <c r="U44" i="71" s="1"/>
  <c r="O41" i="71"/>
  <c r="C42" i="71"/>
  <c r="N41" i="71"/>
  <c r="B42" i="71" s="1"/>
  <c r="D41" i="71"/>
  <c r="Q40" i="71"/>
  <c r="P40" i="71"/>
  <c r="O40" i="71"/>
  <c r="N40" i="71"/>
  <c r="Q39" i="71"/>
  <c r="P39" i="71"/>
  <c r="O39" i="71"/>
  <c r="Y39" i="71"/>
  <c r="Z39" i="71" s="1"/>
  <c r="N39" i="71"/>
  <c r="X39" i="71"/>
  <c r="Q38" i="71"/>
  <c r="AB38" i="71" s="1"/>
  <c r="P38" i="71"/>
  <c r="O38" i="71"/>
  <c r="Y9" i="71" s="1"/>
  <c r="Z9" i="71" s="1"/>
  <c r="N38" i="71"/>
  <c r="Q37" i="71"/>
  <c r="F38" i="71" s="1"/>
  <c r="F39" i="71" s="1"/>
  <c r="F40" i="71" s="1"/>
  <c r="V40" i="71" s="1"/>
  <c r="P37" i="71"/>
  <c r="O37" i="71"/>
  <c r="C38" i="71" s="1"/>
  <c r="N37" i="71"/>
  <c r="D37" i="71"/>
  <c r="Q36" i="71"/>
  <c r="AB36" i="71" s="1"/>
  <c r="P36" i="71"/>
  <c r="O36" i="71"/>
  <c r="Y36" i="71" s="1"/>
  <c r="Z36" i="71" s="1"/>
  <c r="N36" i="71"/>
  <c r="Q35" i="71"/>
  <c r="AB35" i="71" s="1"/>
  <c r="P35" i="71"/>
  <c r="O35" i="71"/>
  <c r="Y35" i="71"/>
  <c r="Z35" i="71" s="1"/>
  <c r="N35" i="71"/>
  <c r="X35" i="71" s="1"/>
  <c r="Q34" i="71"/>
  <c r="AB34" i="71"/>
  <c r="P34" i="71"/>
  <c r="O34" i="71"/>
  <c r="N34" i="71"/>
  <c r="X31" i="71" s="1"/>
  <c r="Q33" i="71"/>
  <c r="F34" i="71" s="1"/>
  <c r="F35" i="71" s="1"/>
  <c r="F36" i="71" s="1"/>
  <c r="V36" i="71" s="1"/>
  <c r="P33" i="71"/>
  <c r="O33" i="71"/>
  <c r="N33" i="71"/>
  <c r="D33" i="71"/>
  <c r="Q32" i="71"/>
  <c r="P32" i="71"/>
  <c r="O32" i="71"/>
  <c r="Y32" i="71" s="1"/>
  <c r="Z32" i="71" s="1"/>
  <c r="N32" i="71"/>
  <c r="Q31" i="71"/>
  <c r="P31" i="71"/>
  <c r="AA30" i="71" s="1"/>
  <c r="O31" i="71"/>
  <c r="Y31" i="71" s="1"/>
  <c r="Z31" i="71" s="1"/>
  <c r="N31" i="71"/>
  <c r="Q30" i="71"/>
  <c r="AB30" i="71" s="1"/>
  <c r="P30" i="71"/>
  <c r="O30" i="71"/>
  <c r="Y30" i="71"/>
  <c r="Z30" i="71" s="1"/>
  <c r="N30" i="71"/>
  <c r="Q29" i="71"/>
  <c r="F30" i="71" s="1"/>
  <c r="F31" i="71" s="1"/>
  <c r="F32" i="71" s="1"/>
  <c r="V32" i="71" s="1"/>
  <c r="P29" i="71"/>
  <c r="O29" i="71"/>
  <c r="Y29" i="71" s="1"/>
  <c r="Z29" i="71" s="1"/>
  <c r="N29" i="71"/>
  <c r="D29" i="71"/>
  <c r="O28" i="71"/>
  <c r="N28" i="71"/>
  <c r="X28" i="71" s="1"/>
  <c r="B30" i="71"/>
  <c r="B31" i="71"/>
  <c r="B32" i="71" s="1"/>
  <c r="S32" i="71" s="1"/>
  <c r="E30" i="71"/>
  <c r="E31" i="71" s="1"/>
  <c r="E32" i="71" s="1"/>
  <c r="U32" i="71" s="1"/>
  <c r="AA29" i="71"/>
  <c r="B34" i="71"/>
  <c r="B35" i="71" s="1"/>
  <c r="B36" i="71" s="1"/>
  <c r="S36" i="71" s="1"/>
  <c r="X33" i="71"/>
  <c r="B38" i="71"/>
  <c r="B39" i="71" s="1"/>
  <c r="B40" i="71" s="1"/>
  <c r="S40" i="71" s="1"/>
  <c r="X37" i="71"/>
  <c r="N68" i="71"/>
  <c r="E34" i="71"/>
  <c r="E35" i="71" s="1"/>
  <c r="E36" i="71" s="1"/>
  <c r="U36" i="71" s="1"/>
  <c r="AA33" i="71"/>
  <c r="X30" i="71"/>
  <c r="C34" i="71"/>
  <c r="C35" i="71" s="1"/>
  <c r="X34" i="71"/>
  <c r="X36" i="71"/>
  <c r="AA36" i="71"/>
  <c r="Y37" i="71"/>
  <c r="Z37" i="71" s="1"/>
  <c r="X38" i="71"/>
  <c r="F51" i="71"/>
  <c r="F52" i="71"/>
  <c r="V52" i="71" s="1"/>
  <c r="C28" i="71"/>
  <c r="C27" i="71" s="1"/>
  <c r="D27" i="71" s="1"/>
  <c r="Y27" i="71"/>
  <c r="Z27" i="71" s="1"/>
  <c r="D38" i="71"/>
  <c r="C43" i="71"/>
  <c r="D43" i="71" s="1"/>
  <c r="D42" i="71"/>
  <c r="D47" i="71"/>
  <c r="D46" i="71"/>
  <c r="C51" i="71"/>
  <c r="C52" i="71" s="1"/>
  <c r="P28" i="71"/>
  <c r="AA27" i="71" s="1"/>
  <c r="E55" i="71"/>
  <c r="E56" i="71"/>
  <c r="U56" i="71" s="1"/>
  <c r="E59" i="71"/>
  <c r="E60" i="71" s="1"/>
  <c r="U60" i="71" s="1"/>
  <c r="E63" i="71"/>
  <c r="E64" i="71"/>
  <c r="U64" i="71" s="1"/>
  <c r="U68" i="71"/>
  <c r="E67" i="71"/>
  <c r="E66" i="71" s="1"/>
  <c r="Q28" i="71"/>
  <c r="AB26" i="71" s="1"/>
  <c r="C59" i="71"/>
  <c r="D59" i="71" s="1"/>
  <c r="D58" i="71"/>
  <c r="N67" i="71"/>
  <c r="B66" i="71"/>
  <c r="N65" i="71" s="1"/>
  <c r="Q67" i="71"/>
  <c r="O68" i="71"/>
  <c r="D68" i="71"/>
  <c r="C67" i="71"/>
  <c r="C66" i="71" s="1"/>
  <c r="C71" i="71"/>
  <c r="D71" i="71" s="1"/>
  <c r="E71" i="71"/>
  <c r="E70" i="71" s="1"/>
  <c r="C75" i="71"/>
  <c r="D75" i="71" s="1"/>
  <c r="E75" i="71"/>
  <c r="E74" i="71" s="1"/>
  <c r="D76" i="71"/>
  <c r="C79" i="71"/>
  <c r="D79" i="71" s="1"/>
  <c r="E79" i="71"/>
  <c r="E78" i="71" s="1"/>
  <c r="D80" i="71"/>
  <c r="C83" i="71"/>
  <c r="C87" i="71"/>
  <c r="D87" i="71" s="1"/>
  <c r="F28" i="71"/>
  <c r="F27" i="71"/>
  <c r="F26" i="71" s="1"/>
  <c r="E28" i="71"/>
  <c r="E27" i="71" s="1"/>
  <c r="E26" i="71" s="1"/>
  <c r="AA25" i="71"/>
  <c r="D28" i="71"/>
  <c r="U28" i="71" s="1"/>
  <c r="O67" i="71"/>
  <c r="D67" i="71"/>
  <c r="D83" i="71"/>
  <c r="C82" i="71"/>
  <c r="D82" i="71" s="1"/>
  <c r="C74" i="71"/>
  <c r="D74" i="71"/>
  <c r="C86" i="71"/>
  <c r="D86" i="71" s="1"/>
  <c r="C78" i="71"/>
  <c r="D78" i="71"/>
  <c r="C60" i="71"/>
  <c r="T60" i="71" s="1"/>
  <c r="P67" i="71"/>
  <c r="C44" i="71"/>
  <c r="T44" i="71" s="1"/>
  <c r="C26" i="71"/>
  <c r="D26" i="71" s="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AB18" i="36"/>
  <c r="F18" i="36"/>
  <c r="AA18" i="36" s="1"/>
  <c r="C18" i="36"/>
  <c r="Z18" i="35"/>
  <c r="Q18" i="35"/>
  <c r="D68" i="35"/>
  <c r="E68" i="35"/>
  <c r="F18" i="35"/>
  <c r="AA18" i="35" s="1"/>
  <c r="C18" i="35"/>
  <c r="Q21" i="37"/>
  <c r="Z21" i="37" s="1"/>
  <c r="D77" i="37"/>
  <c r="E77" i="37" s="1"/>
  <c r="F77" i="37" s="1"/>
  <c r="G77" i="37" s="1"/>
  <c r="C21" i="37"/>
  <c r="Z21" i="33"/>
  <c r="Q21" i="33"/>
  <c r="D83" i="33"/>
  <c r="E83" i="33"/>
  <c r="C21" i="33"/>
  <c r="C21" i="21"/>
  <c r="Q21" i="21"/>
  <c r="Z21" i="21"/>
  <c r="H19" i="21"/>
  <c r="D83" i="21"/>
  <c r="F21" i="21"/>
  <c r="AA21" i="21"/>
  <c r="D81" i="21"/>
  <c r="G20" i="20"/>
  <c r="B88" i="43" s="1"/>
  <c r="C22" i="20"/>
  <c r="B100" i="43" s="1"/>
  <c r="B77" i="43"/>
  <c r="C25" i="40"/>
  <c r="C29" i="39"/>
  <c r="S25" i="40"/>
  <c r="U18" i="36"/>
  <c r="F94" i="40"/>
  <c r="G94" i="40" s="1"/>
  <c r="H25" i="40"/>
  <c r="J25" i="40"/>
  <c r="AC25" i="40" s="1"/>
  <c r="H29" i="39"/>
  <c r="J29" i="39"/>
  <c r="AC29" i="39" s="1"/>
  <c r="J18" i="36"/>
  <c r="F68" i="35"/>
  <c r="G68" i="35" s="1"/>
  <c r="H18" i="35"/>
  <c r="AB18" i="35" s="1"/>
  <c r="J18" i="35"/>
  <c r="W18" i="35" s="1"/>
  <c r="H21" i="37"/>
  <c r="F21" i="37"/>
  <c r="S21" i="37" s="1"/>
  <c r="F83" i="33"/>
  <c r="H21" i="33"/>
  <c r="U21" i="33" s="1"/>
  <c r="F21" i="33"/>
  <c r="E83" i="21"/>
  <c r="F83" i="21" s="1"/>
  <c r="G83" i="21" s="1"/>
  <c r="S21" i="21"/>
  <c r="H1" i="69"/>
  <c r="W25" i="40"/>
  <c r="AB25" i="40"/>
  <c r="U25" i="40"/>
  <c r="W29" i="39"/>
  <c r="AC18" i="36"/>
  <c r="W18" i="36"/>
  <c r="AB21" i="37"/>
  <c r="U21" i="37"/>
  <c r="AA21" i="37"/>
  <c r="AB21" i="33"/>
  <c r="AA21" i="33"/>
  <c r="S21" i="33"/>
  <c r="U18" i="35"/>
  <c r="J21" i="37"/>
  <c r="W21" i="37" s="1"/>
  <c r="G83" i="33"/>
  <c r="J21" i="33"/>
  <c r="AC21" i="33" s="1"/>
  <c r="H21" i="21"/>
  <c r="U21" i="21" s="1"/>
  <c r="F38" i="69"/>
  <c r="E37" i="69"/>
  <c r="F36" i="69"/>
  <c r="F35" i="69"/>
  <c r="F21" i="69"/>
  <c r="F40" i="69" s="1"/>
  <c r="F20" i="69"/>
  <c r="F39" i="69" s="1"/>
  <c r="E10" i="69"/>
  <c r="E9" i="69"/>
  <c r="AC21" i="37"/>
  <c r="W21" i="33"/>
  <c r="J21" i="2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Z60" i="3"/>
  <c r="AX60" i="3"/>
  <c r="AW60" i="3"/>
  <c r="AV60" i="3"/>
  <c r="AC60" i="3"/>
  <c r="H60" i="3"/>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L22" i="3" s="1"/>
  <c r="AZ22" i="3" s="1"/>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AZ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G494" i="3" s="1"/>
  <c r="BB494" i="3"/>
  <c r="BC494" i="3"/>
  <c r="BD494" i="3"/>
  <c r="BE494" i="3"/>
  <c r="BE5" i="3" s="1"/>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S5" i="3" s="1"/>
  <c r="BT495" i="3"/>
  <c r="H496" i="3"/>
  <c r="AC496" i="3"/>
  <c r="BB496" i="3"/>
  <c r="BA496" i="3" s="1"/>
  <c r="BC496" i="3"/>
  <c r="BD496" i="3"/>
  <c r="BE496" i="3"/>
  <c r="BF496" i="3"/>
  <c r="BF5" i="3" s="1"/>
  <c r="BG496" i="3"/>
  <c r="BH496" i="3"/>
  <c r="BI496" i="3"/>
  <c r="BJ496" i="3"/>
  <c r="BK496" i="3"/>
  <c r="BM496" i="3"/>
  <c r="BN496" i="3"/>
  <c r="BO496" i="3"/>
  <c r="BO5"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C5"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A509" i="3" s="1"/>
  <c r="AZ509" i="3" s="1"/>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L543" i="3" s="1"/>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L563" i="3" s="1"/>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AZ569" i="3" s="1"/>
  <c r="BC569" i="3"/>
  <c r="BD569" i="3"/>
  <c r="BE569" i="3"/>
  <c r="BF569" i="3"/>
  <c r="BG569" i="3"/>
  <c r="BH569" i="3"/>
  <c r="BI569" i="3"/>
  <c r="BJ569" i="3"/>
  <c r="BK569" i="3"/>
  <c r="BM569" i="3"/>
  <c r="BN569" i="3"/>
  <c r="BO569" i="3"/>
  <c r="BL569" i="3" s="1"/>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U34" i="37" s="1"/>
  <c r="D101" i="37"/>
  <c r="F34" i="37"/>
  <c r="D99" i="37"/>
  <c r="E99" i="37"/>
  <c r="F99" i="37" s="1"/>
  <c r="G99" i="37" s="1"/>
  <c r="H99" i="37" s="1"/>
  <c r="I99" i="37" s="1"/>
  <c r="J99" i="37"/>
  <c r="K99" i="37" s="1"/>
  <c r="L99" i="37" s="1"/>
  <c r="M99" i="37" s="1"/>
  <c r="F40" i="33"/>
  <c r="S40" i="33" s="1"/>
  <c r="J41" i="33"/>
  <c r="D113" i="33"/>
  <c r="F37" i="33"/>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U40" i="40" s="1"/>
  <c r="B118" i="40"/>
  <c r="J39" i="40" s="1"/>
  <c r="B116" i="40"/>
  <c r="H38" i="40" s="1"/>
  <c r="F38" i="40"/>
  <c r="AA38" i="40" s="1"/>
  <c r="D115" i="40"/>
  <c r="E115" i="40"/>
  <c r="F115" i="40"/>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W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c r="J40" i="40"/>
  <c r="W40" i="40" s="1"/>
  <c r="AB40" i="40"/>
  <c r="F40" i="40"/>
  <c r="Q39" i="40"/>
  <c r="Z39" i="40"/>
  <c r="Q38" i="40"/>
  <c r="Z38" i="40"/>
  <c r="J38" i="40"/>
  <c r="AC38" i="40" s="1"/>
  <c r="AB38" i="40"/>
  <c r="Q37" i="40"/>
  <c r="Z37" i="40" s="1"/>
  <c r="Q36" i="40"/>
  <c r="Z36" i="40"/>
  <c r="Q35" i="40"/>
  <c r="Z35" i="40" s="1"/>
  <c r="Q34" i="40"/>
  <c r="Z34" i="40"/>
  <c r="J34" i="40"/>
  <c r="AC34" i="40" s="1"/>
  <c r="H34" i="40"/>
  <c r="AB34" i="40"/>
  <c r="F34" i="40"/>
  <c r="S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AC9" i="40" s="1"/>
  <c r="H9" i="40"/>
  <c r="AB9" i="40"/>
  <c r="F9" i="40"/>
  <c r="AA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S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D94" i="39"/>
  <c r="E94" i="39" s="1"/>
  <c r="F94" i="39"/>
  <c r="D92" i="39"/>
  <c r="E92" i="39"/>
  <c r="F92" i="39" s="1"/>
  <c r="G92" i="39" s="1"/>
  <c r="D90" i="39"/>
  <c r="E90" i="39"/>
  <c r="F90" i="39" s="1"/>
  <c r="G90" i="39" s="1"/>
  <c r="D88" i="39"/>
  <c r="E88" i="39" s="1"/>
  <c r="F88" i="39" s="1"/>
  <c r="G88" i="39" s="1"/>
  <c r="B85" i="39"/>
  <c r="H14" i="39" s="1"/>
  <c r="B83" i="39"/>
  <c r="B81" i="39"/>
  <c r="H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AA9" i="39" s="1"/>
  <c r="J8" i="39"/>
  <c r="AC8" i="39" s="1"/>
  <c r="H8" i="39"/>
  <c r="U8" i="39" s="1"/>
  <c r="F8" i="39"/>
  <c r="AA8" i="39" s="1"/>
  <c r="C20" i="36"/>
  <c r="C20" i="35"/>
  <c r="C16" i="36"/>
  <c r="C16" i="35"/>
  <c r="C14" i="36"/>
  <c r="C14" i="35"/>
  <c r="B80" i="37"/>
  <c r="J25" i="37" s="1"/>
  <c r="H25" i="37"/>
  <c r="U25" i="37" s="1"/>
  <c r="B110" i="37"/>
  <c r="J39" i="37"/>
  <c r="AC39" i="37"/>
  <c r="B108" i="37"/>
  <c r="H38" i="37" s="1"/>
  <c r="AB38" i="37" s="1"/>
  <c r="C23" i="37"/>
  <c r="C19" i="37"/>
  <c r="C17" i="37"/>
  <c r="C15" i="37"/>
  <c r="B112" i="37"/>
  <c r="D107" i="37"/>
  <c r="E107" i="37"/>
  <c r="F107" i="37" s="1"/>
  <c r="G107" i="37" s="1"/>
  <c r="H107" i="37" s="1"/>
  <c r="I107" i="37" s="1"/>
  <c r="J107" i="37" s="1"/>
  <c r="K107" i="37" s="1"/>
  <c r="L107" i="37" s="1"/>
  <c r="M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J28" i="37" s="1"/>
  <c r="B84" i="37"/>
  <c r="H27" i="37"/>
  <c r="U27" i="37"/>
  <c r="B82" i="37"/>
  <c r="D79" i="37"/>
  <c r="E79" i="37"/>
  <c r="D75" i="37"/>
  <c r="E75" i="37"/>
  <c r="F75" i="37" s="1"/>
  <c r="G75" i="37" s="1"/>
  <c r="D73" i="37"/>
  <c r="E73" i="37"/>
  <c r="F73" i="37"/>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s="1"/>
  <c r="L81" i="36" s="1"/>
  <c r="M81" i="36" s="1"/>
  <c r="F79" i="36"/>
  <c r="E79" i="36"/>
  <c r="D79" i="36"/>
  <c r="C79" i="36"/>
  <c r="B93" i="36"/>
  <c r="B91" i="36"/>
  <c r="F32" i="36"/>
  <c r="B95"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c r="F68" i="36"/>
  <c r="G68" i="36" s="1"/>
  <c r="D64" i="36"/>
  <c r="E64" i="36"/>
  <c r="F64" i="36"/>
  <c r="G64" i="36" s="1"/>
  <c r="J16" i="36"/>
  <c r="W16" i="36"/>
  <c r="D62" i="36"/>
  <c r="E62" i="36" s="1"/>
  <c r="F62" i="36" s="1"/>
  <c r="G62" i="36"/>
  <c r="B59" i="36"/>
  <c r="B57" i="36"/>
  <c r="B55" i="36"/>
  <c r="F11" i="36" s="1"/>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B77" i="35"/>
  <c r="B75" i="35"/>
  <c r="J24" i="35"/>
  <c r="AC24" i="35"/>
  <c r="B73" i="35"/>
  <c r="H23" i="35" s="1"/>
  <c r="U23" i="35"/>
  <c r="B57" i="35"/>
  <c r="B61" i="35"/>
  <c r="B59" i="35"/>
  <c r="B130" i="33"/>
  <c r="F46" i="33" s="1"/>
  <c r="AA46" i="33" s="1"/>
  <c r="B128" i="33"/>
  <c r="J45" i="33" s="1"/>
  <c r="B126" i="33"/>
  <c r="B98" i="33"/>
  <c r="B96" i="33"/>
  <c r="H30" i="33" s="1"/>
  <c r="AB30" i="33" s="1"/>
  <c r="B94" i="33"/>
  <c r="B74" i="33"/>
  <c r="B72" i="33"/>
  <c r="B70" i="33"/>
  <c r="J12" i="33" s="1"/>
  <c r="AC12" i="33" s="1"/>
  <c r="D96" i="35"/>
  <c r="E96" i="35" s="1"/>
  <c r="F96" i="35" s="1"/>
  <c r="G96" i="35" s="1"/>
  <c r="D94" i="35"/>
  <c r="E94" i="35" s="1"/>
  <c r="F94" i="35" s="1"/>
  <c r="G94" i="35" s="1"/>
  <c r="H94" i="35"/>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c r="G64" i="35" s="1"/>
  <c r="J14" i="35"/>
  <c r="W14" i="35"/>
  <c r="C53" i="35"/>
  <c r="J9" i="35" s="1"/>
  <c r="P39" i="35"/>
  <c r="P38" i="35"/>
  <c r="V37" i="35"/>
  <c r="T37" i="35"/>
  <c r="R37" i="35"/>
  <c r="P37" i="35"/>
  <c r="Q36" i="35"/>
  <c r="Z36" i="35" s="1"/>
  <c r="J36" i="35"/>
  <c r="W36" i="35" s="1"/>
  <c r="AC36" i="35"/>
  <c r="Q35" i="35"/>
  <c r="Z35" i="35" s="1"/>
  <c r="Q34" i="35"/>
  <c r="Z34" i="35" s="1"/>
  <c r="Q33" i="35"/>
  <c r="Z33" i="35" s="1"/>
  <c r="Q32" i="35"/>
  <c r="Z32" i="35" s="1"/>
  <c r="H32" i="35"/>
  <c r="AB32" i="35" s="1"/>
  <c r="F32" i="35"/>
  <c r="AA32" i="35" s="1"/>
  <c r="Q31" i="35"/>
  <c r="Z31" i="35" s="1"/>
  <c r="AC31" i="35"/>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J12" i="35"/>
  <c r="W12" i="35" s="1"/>
  <c r="H12" i="35"/>
  <c r="F12" i="35"/>
  <c r="S12" i="35" s="1"/>
  <c r="Q11" i="35"/>
  <c r="Z11" i="35" s="1"/>
  <c r="Q10" i="35"/>
  <c r="Z10" i="35"/>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C18" i="20"/>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H44" i="21" s="1"/>
  <c r="B98" i="21"/>
  <c r="B96" i="21"/>
  <c r="B94" i="21"/>
  <c r="J29" i="21"/>
  <c r="AC29" i="21" s="1"/>
  <c r="B92" i="21"/>
  <c r="B90" i="21"/>
  <c r="J27" i="21"/>
  <c r="W27" i="21" s="1"/>
  <c r="B74" i="21"/>
  <c r="B72" i="21"/>
  <c r="J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H34" i="21"/>
  <c r="U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H12" i="21"/>
  <c r="AB12" i="21" s="1"/>
  <c r="J26" i="21"/>
  <c r="W26" i="21" s="1"/>
  <c r="F26" i="21"/>
  <c r="S26" i="21"/>
  <c r="AB41" i="21"/>
  <c r="F45" i="39"/>
  <c r="S45" i="39" s="1"/>
  <c r="J45" i="39"/>
  <c r="J44" i="39"/>
  <c r="AC44" i="39" s="1"/>
  <c r="F36" i="39"/>
  <c r="S36" i="39" s="1"/>
  <c r="H36" i="39"/>
  <c r="J35" i="39"/>
  <c r="J36" i="39"/>
  <c r="AC36" i="39" s="1"/>
  <c r="W25" i="37"/>
  <c r="U30" i="37"/>
  <c r="W31" i="37"/>
  <c r="E103" i="37"/>
  <c r="F103" i="37"/>
  <c r="G103" i="37" s="1"/>
  <c r="H103" i="37"/>
  <c r="I103" i="37"/>
  <c r="J103" i="37" s="1"/>
  <c r="K103" i="37" s="1"/>
  <c r="L103" i="37" s="1"/>
  <c r="M103" i="37" s="1"/>
  <c r="F39" i="37"/>
  <c r="S39" i="37" s="1"/>
  <c r="F29" i="36"/>
  <c r="AA29" i="36" s="1"/>
  <c r="F16" i="36"/>
  <c r="AA16" i="36" s="1"/>
  <c r="W28" i="36"/>
  <c r="U31" i="36"/>
  <c r="H22" i="35"/>
  <c r="AB22" i="35" s="1"/>
  <c r="AC27" i="35"/>
  <c r="U31" i="35"/>
  <c r="W22" i="35"/>
  <c r="S31" i="35"/>
  <c r="H39" i="33"/>
  <c r="AB39" i="33"/>
  <c r="F26" i="33"/>
  <c r="U35" i="33"/>
  <c r="W33" i="33"/>
  <c r="H39" i="37"/>
  <c r="S27" i="35"/>
  <c r="F11" i="40"/>
  <c r="AA11" i="40"/>
  <c r="H11" i="40"/>
  <c r="AB11" i="40" s="1"/>
  <c r="W8" i="40"/>
  <c r="AC40" i="40"/>
  <c r="U9" i="40"/>
  <c r="U38" i="40"/>
  <c r="U34" i="40"/>
  <c r="S38" i="40"/>
  <c r="F42" i="39"/>
  <c r="AA42" i="39" s="1"/>
  <c r="F41" i="39"/>
  <c r="S41" i="39" s="1"/>
  <c r="H40" i="39"/>
  <c r="AB40" i="39" s="1"/>
  <c r="H39" i="39"/>
  <c r="U39" i="39" s="1"/>
  <c r="S38" i="39"/>
  <c r="H34" i="39"/>
  <c r="U34" i="39" s="1"/>
  <c r="H31" i="39"/>
  <c r="AB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C21" i="39"/>
  <c r="H11" i="39"/>
  <c r="H32" i="33"/>
  <c r="AB32" i="33"/>
  <c r="H11" i="21"/>
  <c r="U11" i="21" s="1"/>
  <c r="J11" i="21"/>
  <c r="W11" i="21" s="1"/>
  <c r="H37" i="40"/>
  <c r="U37" i="40"/>
  <c r="H36" i="40"/>
  <c r="AB36" i="40" s="1"/>
  <c r="F35" i="40"/>
  <c r="AA35" i="40" s="1"/>
  <c r="H23" i="40"/>
  <c r="AB23" i="40" s="1"/>
  <c r="H17" i="40"/>
  <c r="U17" i="40"/>
  <c r="J15" i="40"/>
  <c r="W15" i="40" s="1"/>
  <c r="J11" i="40"/>
  <c r="W11" i="40" s="1"/>
  <c r="AB8" i="39"/>
  <c r="F37" i="39"/>
  <c r="AA37" i="39" s="1"/>
  <c r="J30" i="35"/>
  <c r="W30" i="35" s="1"/>
  <c r="H30" i="35"/>
  <c r="AB30" i="35" s="1"/>
  <c r="F22" i="35"/>
  <c r="AA22" i="35" s="1"/>
  <c r="H10" i="35"/>
  <c r="U10" i="35" s="1"/>
  <c r="AC16" i="36"/>
  <c r="F33" i="36"/>
  <c r="AA33" i="36" s="1"/>
  <c r="W30" i="36"/>
  <c r="H16" i="36"/>
  <c r="AB16" i="36" s="1"/>
  <c r="G85" i="36"/>
  <c r="H85" i="36"/>
  <c r="I85" i="36" s="1"/>
  <c r="J85" i="36" s="1"/>
  <c r="K85" i="36" s="1"/>
  <c r="L85" i="36" s="1"/>
  <c r="M85" i="36" s="1"/>
  <c r="J29" i="36"/>
  <c r="AC29" i="36" s="1"/>
  <c r="F24" i="36"/>
  <c r="AA24" i="36" s="1"/>
  <c r="F14" i="35"/>
  <c r="AA14" i="35" s="1"/>
  <c r="F23" i="35"/>
  <c r="AA23" i="35" s="1"/>
  <c r="J32" i="35"/>
  <c r="AC32" i="35" s="1"/>
  <c r="J16" i="35"/>
  <c r="AC16" i="35"/>
  <c r="H16" i="35"/>
  <c r="U16" i="35" s="1"/>
  <c r="F16" i="35"/>
  <c r="S16" i="35"/>
  <c r="H14" i="35"/>
  <c r="AB14" i="35" s="1"/>
  <c r="J29" i="35"/>
  <c r="H33" i="35"/>
  <c r="J20" i="35"/>
  <c r="W20" i="35" s="1"/>
  <c r="F35" i="37"/>
  <c r="S35" i="37"/>
  <c r="E101" i="37"/>
  <c r="F101" i="37" s="1"/>
  <c r="G101" i="37" s="1"/>
  <c r="H101" i="37" s="1"/>
  <c r="I101" i="37" s="1"/>
  <c r="J101" i="37" s="1"/>
  <c r="K101" i="37" s="1"/>
  <c r="L101" i="37" s="1"/>
  <c r="M101" i="37" s="1"/>
  <c r="J34" i="37"/>
  <c r="W34" i="37"/>
  <c r="J33" i="37"/>
  <c r="AC33" i="37" s="1"/>
  <c r="F41" i="33"/>
  <c r="S41" i="33" s="1"/>
  <c r="AA41" i="33"/>
  <c r="S38" i="33"/>
  <c r="E113" i="33"/>
  <c r="F32" i="33"/>
  <c r="AA32" i="33"/>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C11" i="40"/>
  <c r="F29" i="35"/>
  <c r="S29" i="35" s="1"/>
  <c r="H29" i="35"/>
  <c r="AB29" i="35" s="1"/>
  <c r="H33" i="37"/>
  <c r="AB33" i="37" s="1"/>
  <c r="F33" i="37"/>
  <c r="AA33" i="37" s="1"/>
  <c r="S34" i="37"/>
  <c r="AA34" i="37"/>
  <c r="F113" i="33"/>
  <c r="G113" i="33"/>
  <c r="H113" i="33"/>
  <c r="I113" i="33" s="1"/>
  <c r="J113" i="33" s="1"/>
  <c r="K113" i="33" s="1"/>
  <c r="L113" i="33" s="1"/>
  <c r="M113" i="33" s="1"/>
  <c r="H37" i="33"/>
  <c r="AB37" i="33"/>
  <c r="H15" i="33"/>
  <c r="AB15" i="33" s="1"/>
  <c r="H11" i="33"/>
  <c r="AB11" i="33" s="1"/>
  <c r="F28" i="40"/>
  <c r="AA28" i="40" s="1"/>
  <c r="AA29" i="35"/>
  <c r="J11" i="33"/>
  <c r="W11" i="33" s="1"/>
  <c r="J42" i="21"/>
  <c r="AC42" i="21" s="1"/>
  <c r="H42" i="21"/>
  <c r="U42" i="21" s="1"/>
  <c r="J10" i="35"/>
  <c r="AC10" i="35" s="1"/>
  <c r="BL587" i="3"/>
  <c r="J14" i="21"/>
  <c r="W14" i="21" s="1"/>
  <c r="F14" i="21"/>
  <c r="S14" i="21"/>
  <c r="H14" i="21"/>
  <c r="U14" i="21" s="1"/>
  <c r="H28" i="21"/>
  <c r="AB28" i="21"/>
  <c r="F28" i="21"/>
  <c r="AA28" i="21" s="1"/>
  <c r="J28" i="21"/>
  <c r="W28" i="21" s="1"/>
  <c r="H30" i="21"/>
  <c r="F30" i="21"/>
  <c r="S30" i="21"/>
  <c r="J30" i="21"/>
  <c r="AC30" i="21" s="1"/>
  <c r="H46" i="21"/>
  <c r="U46" i="21" s="1"/>
  <c r="J46" i="21"/>
  <c r="W46" i="21" s="1"/>
  <c r="F46" i="21"/>
  <c r="AA46" i="21" s="1"/>
  <c r="E119" i="21"/>
  <c r="F119" i="21" s="1"/>
  <c r="G119" i="21" s="1"/>
  <c r="H119" i="21" s="1"/>
  <c r="I119" i="21" s="1"/>
  <c r="J119" i="21"/>
  <c r="K119" i="21"/>
  <c r="L119" i="21" s="1"/>
  <c r="M119" i="21" s="1"/>
  <c r="H26" i="33"/>
  <c r="U26" i="33" s="1"/>
  <c r="F33" i="35"/>
  <c r="S33" i="35" s="1"/>
  <c r="J33" i="35"/>
  <c r="AC33" i="35" s="1"/>
  <c r="F30" i="35"/>
  <c r="S30" i="35" s="1"/>
  <c r="E89" i="35"/>
  <c r="F89" i="35" s="1"/>
  <c r="G89" i="35" s="1"/>
  <c r="H89" i="35" s="1"/>
  <c r="I89" i="35"/>
  <c r="J89" i="35" s="1"/>
  <c r="K89" i="35" s="1"/>
  <c r="L89" i="35" s="1"/>
  <c r="M89" i="35" s="1"/>
  <c r="H10" i="36"/>
  <c r="AB10" i="36" s="1"/>
  <c r="J14" i="36"/>
  <c r="AC14" i="36"/>
  <c r="H14" i="36"/>
  <c r="U14" i="36" s="1"/>
  <c r="F28" i="36"/>
  <c r="AA28" i="36" s="1"/>
  <c r="AC13" i="21"/>
  <c r="H27" i="21"/>
  <c r="AB27" i="21" s="1"/>
  <c r="F27" i="21"/>
  <c r="AA27" i="21" s="1"/>
  <c r="H29" i="21"/>
  <c r="U29" i="21" s="1"/>
  <c r="J31" i="21"/>
  <c r="AC31" i="21" s="1"/>
  <c r="F45" i="21"/>
  <c r="AA45" i="21"/>
  <c r="F27" i="33"/>
  <c r="AA27" i="33" s="1"/>
  <c r="J13" i="33"/>
  <c r="H13" i="33"/>
  <c r="U13" i="33" s="1"/>
  <c r="F13" i="33"/>
  <c r="S13" i="33" s="1"/>
  <c r="J29" i="33"/>
  <c r="AC29" i="33" s="1"/>
  <c r="H29" i="33"/>
  <c r="U29" i="33" s="1"/>
  <c r="F29" i="33"/>
  <c r="S29" i="33"/>
  <c r="J31" i="33"/>
  <c r="W31" i="33" s="1"/>
  <c r="H31" i="33"/>
  <c r="F31" i="33"/>
  <c r="H45" i="33"/>
  <c r="W45" i="33"/>
  <c r="F45" i="33"/>
  <c r="AA45" i="33" s="1"/>
  <c r="H11" i="35"/>
  <c r="AB11" i="35" s="1"/>
  <c r="J26" i="36"/>
  <c r="W26" i="36" s="1"/>
  <c r="H28" i="36"/>
  <c r="U28" i="36" s="1"/>
  <c r="H32" i="36"/>
  <c r="AB32" i="36" s="1"/>
  <c r="J32" i="36"/>
  <c r="W32" i="36" s="1"/>
  <c r="J11" i="36"/>
  <c r="AC11" i="36" s="1"/>
  <c r="H11" i="36"/>
  <c r="U11" i="36" s="1"/>
  <c r="H13" i="36"/>
  <c r="AB13" i="36" s="1"/>
  <c r="E89" i="37"/>
  <c r="F89" i="37"/>
  <c r="G89" i="37" s="1"/>
  <c r="H89" i="37"/>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F14" i="33"/>
  <c r="S14" i="33" s="1"/>
  <c r="F30" i="33"/>
  <c r="J30" i="33"/>
  <c r="W30" i="33" s="1"/>
  <c r="J44" i="33"/>
  <c r="AC44" i="33" s="1"/>
  <c r="J46" i="33"/>
  <c r="AC46" i="33"/>
  <c r="H46" i="33"/>
  <c r="H13" i="35"/>
  <c r="U13" i="35" s="1"/>
  <c r="J25" i="35"/>
  <c r="W25" i="35" s="1"/>
  <c r="F25" i="35"/>
  <c r="S25" i="35" s="1"/>
  <c r="H25" i="35"/>
  <c r="AB25" i="35" s="1"/>
  <c r="F35" i="35"/>
  <c r="AA35" i="35" s="1"/>
  <c r="H35" i="35"/>
  <c r="AB35" i="35" s="1"/>
  <c r="J25" i="36"/>
  <c r="W25" i="36"/>
  <c r="F25" i="36"/>
  <c r="S25" i="36" s="1"/>
  <c r="H25" i="36"/>
  <c r="AB25" i="36" s="1"/>
  <c r="H13" i="37"/>
  <c r="AB13" i="37" s="1"/>
  <c r="J38" i="37"/>
  <c r="AC38" i="37" s="1"/>
  <c r="F38" i="37"/>
  <c r="S38" i="37" s="1"/>
  <c r="J14" i="39"/>
  <c r="AC14" i="39" s="1"/>
  <c r="F14" i="39"/>
  <c r="AB14" i="39"/>
  <c r="F12" i="40"/>
  <c r="S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s="1"/>
  <c r="J14" i="37"/>
  <c r="AC14" i="37" s="1"/>
  <c r="J27" i="37"/>
  <c r="AC27" i="37" s="1"/>
  <c r="AA14" i="33"/>
  <c r="J36" i="37"/>
  <c r="AC36" i="37" s="1"/>
  <c r="J10" i="36"/>
  <c r="AC10" i="36" s="1"/>
  <c r="S45" i="33"/>
  <c r="W29" i="33"/>
  <c r="F17" i="21"/>
  <c r="AA17" i="21"/>
  <c r="H17" i="21"/>
  <c r="AB17" i="21" s="1"/>
  <c r="F15" i="21"/>
  <c r="S15" i="21" s="1"/>
  <c r="J41" i="39"/>
  <c r="W41" i="39" s="1"/>
  <c r="W44" i="39"/>
  <c r="G540" i="3"/>
  <c r="G532" i="3"/>
  <c r="G527" i="3"/>
  <c r="G518" i="3"/>
  <c r="G510" i="3"/>
  <c r="G504" i="3"/>
  <c r="G496" i="3"/>
  <c r="G584" i="3"/>
  <c r="G580" i="3"/>
  <c r="G572" i="3"/>
  <c r="G568" i="3"/>
  <c r="G564" i="3"/>
  <c r="BL584" i="3"/>
  <c r="BL576" i="3"/>
  <c r="BL572" i="3"/>
  <c r="BL502" i="3"/>
  <c r="BL578" i="3"/>
  <c r="BL574" i="3"/>
  <c r="BL570" i="3"/>
  <c r="BL540" i="3"/>
  <c r="G533" i="3"/>
  <c r="G525" i="3"/>
  <c r="BA582" i="3"/>
  <c r="BA580" i="3"/>
  <c r="BA578" i="3"/>
  <c r="AZ578" i="3"/>
  <c r="BA576" i="3"/>
  <c r="AZ576" i="3" s="1"/>
  <c r="BA574" i="3"/>
  <c r="AZ574" i="3" s="1"/>
  <c r="BA572" i="3"/>
  <c r="BA570" i="3"/>
  <c r="AZ570" i="3" s="1"/>
  <c r="BA566" i="3"/>
  <c r="BA560" i="3"/>
  <c r="BA540" i="3"/>
  <c r="AZ540" i="3" s="1"/>
  <c r="BA528" i="3"/>
  <c r="BA516" i="3"/>
  <c r="BA502" i="3"/>
  <c r="AZ502" i="3" s="1"/>
  <c r="BA583" i="3"/>
  <c r="AZ583" i="3" s="1"/>
  <c r="BA581" i="3"/>
  <c r="BA579" i="3"/>
  <c r="BA577" i="3"/>
  <c r="BA575" i="3"/>
  <c r="BA571" i="3"/>
  <c r="BA559" i="3"/>
  <c r="AZ559" i="3" s="1"/>
  <c r="BA553" i="3"/>
  <c r="BA537" i="3"/>
  <c r="BA519" i="3"/>
  <c r="AZ519" i="3" s="1"/>
  <c r="BA501" i="3"/>
  <c r="AZ501" i="3" s="1"/>
  <c r="G583" i="3"/>
  <c r="G581" i="3"/>
  <c r="G579" i="3"/>
  <c r="G577" i="3"/>
  <c r="G575" i="3"/>
  <c r="G573" i="3"/>
  <c r="G571" i="3"/>
  <c r="G569" i="3"/>
  <c r="G563" i="3"/>
  <c r="G561" i="3"/>
  <c r="AC557" i="3"/>
  <c r="G557" i="3" s="1"/>
  <c r="BQ557" i="3"/>
  <c r="BL557" i="3"/>
  <c r="BQ583" i="3"/>
  <c r="BL583" i="3" s="1"/>
  <c r="BQ581" i="3"/>
  <c r="BL581" i="3"/>
  <c r="BQ579" i="3"/>
  <c r="BL579" i="3" s="1"/>
  <c r="AZ579" i="3" s="1"/>
  <c r="BQ577" i="3"/>
  <c r="BL577" i="3" s="1"/>
  <c r="BQ575" i="3"/>
  <c r="BL575" i="3" s="1"/>
  <c r="AZ575" i="3" s="1"/>
  <c r="BQ573" i="3"/>
  <c r="BL573" i="3"/>
  <c r="BQ571" i="3"/>
  <c r="BL571" i="3" s="1"/>
  <c r="AZ571" i="3" s="1"/>
  <c r="BQ569" i="3"/>
  <c r="BQ567" i="3"/>
  <c r="BQ565" i="3"/>
  <c r="BL565" i="3"/>
  <c r="BQ563" i="3"/>
  <c r="BQ561" i="3"/>
  <c r="BL561" i="3"/>
  <c r="BQ559" i="3"/>
  <c r="BL559" i="3"/>
  <c r="G559" i="3"/>
  <c r="G553" i="3"/>
  <c r="G549" i="3"/>
  <c r="G543" i="3"/>
  <c r="G541" i="3"/>
  <c r="BQ555" i="3"/>
  <c r="BL555" i="3" s="1"/>
  <c r="BQ553" i="3"/>
  <c r="BL553" i="3"/>
  <c r="AZ553" i="3"/>
  <c r="BQ551" i="3"/>
  <c r="BQ549" i="3"/>
  <c r="BQ547" i="3"/>
  <c r="BQ545" i="3"/>
  <c r="BQ543" i="3"/>
  <c r="BQ541" i="3"/>
  <c r="BQ539" i="3"/>
  <c r="BQ537" i="3"/>
  <c r="BQ535" i="3"/>
  <c r="BQ533" i="3"/>
  <c r="BQ531" i="3"/>
  <c r="BQ529" i="3"/>
  <c r="BQ527" i="3"/>
  <c r="BQ525" i="3"/>
  <c r="BQ523" i="3"/>
  <c r="BA521" i="3"/>
  <c r="AZ521" i="3" s="1"/>
  <c r="AC521" i="3"/>
  <c r="G521" i="3" s="1"/>
  <c r="BQ521" i="3"/>
  <c r="BL521" i="3"/>
  <c r="G519" i="3"/>
  <c r="G513" i="3"/>
  <c r="G511" i="3"/>
  <c r="BQ519" i="3"/>
  <c r="BQ517" i="3"/>
  <c r="BQ515" i="3"/>
  <c r="BQ513" i="3"/>
  <c r="BQ511" i="3"/>
  <c r="AC509" i="3"/>
  <c r="BQ509" i="3"/>
  <c r="G507" i="3"/>
  <c r="G505" i="3"/>
  <c r="G499" i="3"/>
  <c r="G497" i="3"/>
  <c r="BQ507" i="3"/>
  <c r="BQ505" i="3"/>
  <c r="BL505" i="3"/>
  <c r="BQ503" i="3"/>
  <c r="BQ501" i="3"/>
  <c r="BQ499" i="3"/>
  <c r="BQ497" i="3"/>
  <c r="BQ495" i="3"/>
  <c r="BQ5" i="3" s="1"/>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s="1"/>
  <c r="J25" i="21"/>
  <c r="AC25" i="21"/>
  <c r="E125" i="33"/>
  <c r="F125" i="33" s="1"/>
  <c r="H43" i="33"/>
  <c r="AB43" i="33"/>
  <c r="H17" i="37"/>
  <c r="U17" i="37" s="1"/>
  <c r="AB27" i="37"/>
  <c r="U32" i="33"/>
  <c r="AA36" i="39"/>
  <c r="F39" i="33"/>
  <c r="AA39" i="33" s="1"/>
  <c r="E123" i="33"/>
  <c r="F42" i="33"/>
  <c r="AA42" i="33" s="1"/>
  <c r="F14" i="36"/>
  <c r="AA14" i="36"/>
  <c r="F22" i="36"/>
  <c r="S22" i="36" s="1"/>
  <c r="F26" i="36"/>
  <c r="S26" i="36"/>
  <c r="F10" i="35"/>
  <c r="S10" i="35" s="1"/>
  <c r="F24" i="35"/>
  <c r="AA24" i="35" s="1"/>
  <c r="H24" i="35"/>
  <c r="AB24" i="35"/>
  <c r="H23" i="37"/>
  <c r="AB23" i="37" s="1"/>
  <c r="J32" i="37"/>
  <c r="AC32" i="37" s="1"/>
  <c r="F36" i="37"/>
  <c r="AA36" i="37" s="1"/>
  <c r="F37" i="37"/>
  <c r="AA37" i="37" s="1"/>
  <c r="F31" i="40"/>
  <c r="AA31" i="40" s="1"/>
  <c r="H31" i="40"/>
  <c r="U31" i="40"/>
  <c r="J36" i="40"/>
  <c r="W36" i="40" s="1"/>
  <c r="H19" i="37"/>
  <c r="AB19" i="37" s="1"/>
  <c r="F123" i="33"/>
  <c r="G123" i="33" s="1"/>
  <c r="H123" i="33"/>
  <c r="I123" i="33" s="1"/>
  <c r="J123" i="33" s="1"/>
  <c r="K123" i="33" s="1"/>
  <c r="L123" i="33" s="1"/>
  <c r="M123" i="33" s="1"/>
  <c r="H42" i="33"/>
  <c r="AB42" i="33" s="1"/>
  <c r="G125" i="33"/>
  <c r="J43" i="33"/>
  <c r="AC43" i="33"/>
  <c r="U43" i="33"/>
  <c r="U14" i="40"/>
  <c r="AA12" i="35"/>
  <c r="W14" i="37"/>
  <c r="U33" i="37"/>
  <c r="AC31" i="33"/>
  <c r="AC45" i="33"/>
  <c r="W44" i="33"/>
  <c r="U11" i="33"/>
  <c r="U19" i="21"/>
  <c r="U26" i="21"/>
  <c r="AC46" i="21"/>
  <c r="U12"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c r="F19" i="40"/>
  <c r="S19" i="40" s="1"/>
  <c r="S14" i="40"/>
  <c r="AB33" i="40"/>
  <c r="U45" i="39"/>
  <c r="AB45" i="39"/>
  <c r="G100" i="39"/>
  <c r="H37" i="39"/>
  <c r="AB37" i="39"/>
  <c r="AC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52" i="37" s="1"/>
  <c r="D52" i="37" s="1"/>
  <c r="C7" i="36"/>
  <c r="W35" i="40"/>
  <c r="A118" i="9"/>
  <c r="A4" i="52"/>
  <c r="B41" i="72" s="1"/>
  <c r="J11" i="39"/>
  <c r="W11" i="39" s="1"/>
  <c r="F11" i="39"/>
  <c r="S11" i="39" s="1"/>
  <c r="AA11" i="39"/>
  <c r="G4" i="4"/>
  <c r="I4" i="4"/>
  <c r="A2" i="9"/>
  <c r="F61" i="43"/>
  <c r="H64" i="43" s="1"/>
  <c r="AZ20" i="3"/>
  <c r="AZ32" i="3"/>
  <c r="BL549"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c r="BA394" i="3"/>
  <c r="AZ394" i="3" s="1"/>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AZ156" i="3"/>
  <c r="G157" i="3"/>
  <c r="BA159" i="3"/>
  <c r="AZ159" i="3" s="1"/>
  <c r="BL160" i="3"/>
  <c r="AZ160" i="3" s="1"/>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AZ203" i="3"/>
  <c r="BL204" i="3"/>
  <c r="AZ204" i="3" s="1"/>
  <c r="AZ39" i="3"/>
  <c r="AZ47" i="3"/>
  <c r="AZ51" i="3"/>
  <c r="AZ55" i="3"/>
  <c r="AZ59" i="3"/>
  <c r="AZ63" i="3"/>
  <c r="AZ71" i="3"/>
  <c r="AZ75" i="3"/>
  <c r="AZ79" i="3"/>
  <c r="AZ83" i="3"/>
  <c r="AZ144" i="3"/>
  <c r="AZ152" i="3"/>
  <c r="AZ176" i="3"/>
  <c r="AZ184" i="3"/>
  <c r="AZ85" i="3"/>
  <c r="AZ89" i="3"/>
  <c r="AZ93" i="3"/>
  <c r="AZ101" i="3"/>
  <c r="AZ109" i="3"/>
  <c r="AZ120" i="3"/>
  <c r="AZ128" i="3"/>
  <c r="G534" i="3"/>
  <c r="G512" i="3"/>
  <c r="G506" i="3"/>
  <c r="G498"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s="1"/>
  <c r="BA372" i="3"/>
  <c r="BL372" i="3"/>
  <c r="AZ372" i="3" s="1"/>
  <c r="G373" i="3"/>
  <c r="G376" i="3"/>
  <c r="BL377" i="3"/>
  <c r="BL379" i="3"/>
  <c r="AZ379" i="3" s="1"/>
  <c r="BA381" i="3"/>
  <c r="AZ381" i="3" s="1"/>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G336" i="3"/>
  <c r="BA338" i="3"/>
  <c r="AZ338" i="3"/>
  <c r="BL339" i="3"/>
  <c r="AZ339" i="3" s="1"/>
  <c r="G340" i="3"/>
  <c r="BL343" i="3"/>
  <c r="G344" i="3"/>
  <c r="G348" i="3"/>
  <c r="G355" i="3"/>
  <c r="AZ214" i="3"/>
  <c r="AZ218"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5" i="3"/>
  <c r="AZ273" i="3"/>
  <c r="BA379" i="3"/>
  <c r="BL380" i="3"/>
  <c r="G381" i="3"/>
  <c r="BA383" i="3"/>
  <c r="AZ383" i="3"/>
  <c r="BL384" i="3"/>
  <c r="AZ384" i="3" s="1"/>
  <c r="G385" i="3"/>
  <c r="BA387" i="3"/>
  <c r="AZ387" i="3"/>
  <c r="BL388" i="3"/>
  <c r="AZ388" i="3" s="1"/>
  <c r="G389" i="3"/>
  <c r="BA391" i="3"/>
  <c r="AZ391" i="3"/>
  <c r="BL392" i="3"/>
  <c r="AZ392" i="3" s="1"/>
  <c r="G393" i="3"/>
  <c r="AZ275" i="3"/>
  <c r="AZ279" i="3"/>
  <c r="AZ283" i="3"/>
  <c r="AZ287" i="3"/>
  <c r="AZ291" i="3"/>
  <c r="AZ295" i="3"/>
  <c r="AZ299" i="3"/>
  <c r="BJ5" i="3"/>
  <c r="AZ309" i="3"/>
  <c r="AZ317" i="3"/>
  <c r="AZ333" i="3"/>
  <c r="AZ341" i="3"/>
  <c r="AZ549" i="3"/>
  <c r="G548" i="3"/>
  <c r="G520" i="3"/>
  <c r="BN5" i="3"/>
  <c r="BG5" i="3"/>
  <c r="G17" i="3"/>
  <c r="BA17" i="3"/>
  <c r="AZ17" i="3" s="1"/>
  <c r="AZ350" i="3"/>
  <c r="AZ352" i="3"/>
  <c r="AZ356" i="3"/>
  <c r="AZ368" i="3"/>
  <c r="BA15" i="3"/>
  <c r="AZ15" i="3" s="1"/>
  <c r="AZ380" i="3"/>
  <c r="AZ396" i="3"/>
  <c r="G509" i="3"/>
  <c r="AZ376" i="3"/>
  <c r="AZ390" i="3"/>
  <c r="U36" i="40"/>
  <c r="F83" i="43"/>
  <c r="H85" i="43" s="1"/>
  <c r="F50" i="43"/>
  <c r="H54" i="43" s="1"/>
  <c r="F72" i="43"/>
  <c r="H75" i="43" s="1"/>
  <c r="U17" i="39"/>
  <c r="S14" i="35"/>
  <c r="U43" i="21"/>
  <c r="U35" i="21"/>
  <c r="AC35" i="21"/>
  <c r="G10" i="1"/>
  <c r="AC11" i="39"/>
  <c r="W37" i="37"/>
  <c r="S15" i="37"/>
  <c r="U13" i="37"/>
  <c r="U12" i="40"/>
  <c r="AA12" i="40"/>
  <c r="J37" i="33"/>
  <c r="W37" i="33" s="1"/>
  <c r="F106" i="33"/>
  <c r="G106" i="33"/>
  <c r="H106" i="33" s="1"/>
  <c r="I106" i="33" s="1"/>
  <c r="J106" i="33" s="1"/>
  <c r="K106" i="33" s="1"/>
  <c r="L106" i="33" s="1"/>
  <c r="M106" i="33" s="1"/>
  <c r="J34" i="33"/>
  <c r="W34" i="33"/>
  <c r="H20" i="36"/>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AA34" i="33" s="1"/>
  <c r="S34" i="33"/>
  <c r="H34" i="33"/>
  <c r="U34" i="33" s="1"/>
  <c r="F35" i="33"/>
  <c r="S35" i="33"/>
  <c r="F39" i="39"/>
  <c r="S39" i="39" s="1"/>
  <c r="J39" i="39"/>
  <c r="AC39" i="39" s="1"/>
  <c r="E96" i="39"/>
  <c r="F96" i="39" s="1"/>
  <c r="G96" i="39" s="1"/>
  <c r="AZ353" i="3"/>
  <c r="AZ354" i="3"/>
  <c r="AZ386" i="3"/>
  <c r="C40" i="11"/>
  <c r="AZ223" i="3"/>
  <c r="AZ235" i="3"/>
  <c r="AZ240" i="3"/>
  <c r="AZ243" i="3"/>
  <c r="AZ248" i="3"/>
  <c r="AZ259" i="3"/>
  <c r="AZ268" i="3"/>
  <c r="AZ271" i="3"/>
  <c r="AZ288" i="3"/>
  <c r="AZ296" i="3"/>
  <c r="AZ114" i="3"/>
  <c r="AZ117" i="3"/>
  <c r="AZ130" i="3"/>
  <c r="AZ133" i="3"/>
  <c r="AZ29" i="3"/>
  <c r="AZ31" i="3"/>
  <c r="AZ42" i="3"/>
  <c r="AZ45" i="3"/>
  <c r="AZ50" i="3"/>
  <c r="AZ58" i="3"/>
  <c r="AZ66" i="3"/>
  <c r="AZ69" i="3"/>
  <c r="AZ74" i="3"/>
  <c r="AZ82" i="3"/>
  <c r="AZ86" i="3"/>
  <c r="AZ94" i="3"/>
  <c r="F23" i="39"/>
  <c r="AA23" i="39"/>
  <c r="H27" i="36"/>
  <c r="U27" i="36" s="1"/>
  <c r="F27" i="36"/>
  <c r="AA27" i="36" s="1"/>
  <c r="F32" i="37"/>
  <c r="AA32" i="37"/>
  <c r="G96" i="37"/>
  <c r="H96" i="37" s="1"/>
  <c r="I96" i="37" s="1"/>
  <c r="J96" i="37" s="1"/>
  <c r="K96" i="37" s="1"/>
  <c r="L96" i="37" s="1"/>
  <c r="M96" i="37" s="1"/>
  <c r="F20" i="36"/>
  <c r="AA20" i="36"/>
  <c r="H23" i="39"/>
  <c r="U23" i="39" s="1"/>
  <c r="D48" i="9"/>
  <c r="M52" i="9" s="1"/>
  <c r="K9" i="1"/>
  <c r="M9" i="1" s="1"/>
  <c r="D93" i="9"/>
  <c r="K6" i="1"/>
  <c r="AP6" i="1" s="1"/>
  <c r="AC26" i="33"/>
  <c r="W26" i="33"/>
  <c r="AC39" i="40"/>
  <c r="W39" i="40"/>
  <c r="AZ401" i="3"/>
  <c r="AZ412" i="3"/>
  <c r="W12" i="33"/>
  <c r="AA32" i="36"/>
  <c r="S32" i="36"/>
  <c r="AZ437" i="3"/>
  <c r="AZ457" i="3"/>
  <c r="BL14" i="3"/>
  <c r="AZ266" i="3"/>
  <c r="U30" i="33"/>
  <c r="F12" i="33"/>
  <c r="F39" i="40"/>
  <c r="BA14" i="3"/>
  <c r="AZ14" i="3"/>
  <c r="AZ367" i="3"/>
  <c r="AZ234" i="3"/>
  <c r="AZ250" i="3"/>
  <c r="AZ254" i="3"/>
  <c r="AZ281" i="3"/>
  <c r="AZ286" i="3"/>
  <c r="AZ297" i="3"/>
  <c r="AZ149" i="3"/>
  <c r="AZ157" i="3"/>
  <c r="AZ165" i="3"/>
  <c r="AZ173" i="3"/>
  <c r="AZ181" i="3"/>
  <c r="AZ189" i="3"/>
  <c r="AZ197" i="3"/>
  <c r="AZ35" i="3"/>
  <c r="B12" i="1"/>
  <c r="E12" i="1" s="1"/>
  <c r="B10" i="1"/>
  <c r="E10" i="1" s="1"/>
  <c r="AZ80" i="3"/>
  <c r="AZ107" i="3"/>
  <c r="AZ111" i="3"/>
  <c r="K12" i="1"/>
  <c r="M12" i="1" s="1"/>
  <c r="S13" i="1"/>
  <c r="AR13" i="1" s="1"/>
  <c r="R13" i="1"/>
  <c r="J51" i="67"/>
  <c r="C42" i="1"/>
  <c r="AC34" i="33"/>
  <c r="B41" i="1"/>
  <c r="F48" i="9" s="1"/>
  <c r="O52" i="9" s="1"/>
  <c r="AB37" i="40"/>
  <c r="S35" i="40"/>
  <c r="W38" i="40"/>
  <c r="S17"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AA26" i="36"/>
  <c r="AC26" i="36"/>
  <c r="W14" i="36"/>
  <c r="AB14" i="36"/>
  <c r="U22" i="36"/>
  <c r="S16" i="36"/>
  <c r="AA25" i="36"/>
  <c r="S24" i="36"/>
  <c r="U23" i="36"/>
  <c r="AB20" i="36"/>
  <c r="U16" i="36"/>
  <c r="S14" i="36"/>
  <c r="AA25" i="35"/>
  <c r="W24" i="35"/>
  <c r="AB13" i="35"/>
  <c r="U29" i="35"/>
  <c r="U28" i="35"/>
  <c r="AB27" i="35"/>
  <c r="U36" i="35"/>
  <c r="U32" i="35"/>
  <c r="AA33" i="35"/>
  <c r="AC30" i="35"/>
  <c r="S32" i="35"/>
  <c r="S28" i="35"/>
  <c r="AB16" i="35"/>
  <c r="U22" i="35"/>
  <c r="AC20" i="35"/>
  <c r="S22" i="35"/>
  <c r="U14" i="35"/>
  <c r="AC9" i="35"/>
  <c r="W9" i="35"/>
  <c r="AC12" i="35"/>
  <c r="F9" i="35"/>
  <c r="S9" i="35" s="1"/>
  <c r="H9" i="35"/>
  <c r="U9" i="35" s="1"/>
  <c r="AB40" i="37"/>
  <c r="W27" i="37"/>
  <c r="AC29" i="37"/>
  <c r="U29" i="37"/>
  <c r="S32" i="37"/>
  <c r="AB31" i="37"/>
  <c r="W30" i="37"/>
  <c r="S36" i="37"/>
  <c r="AA38" i="37"/>
  <c r="U32" i="37"/>
  <c r="AC35" i="37"/>
  <c r="W39" i="37"/>
  <c r="S30" i="37"/>
  <c r="AC15" i="37"/>
  <c r="J17" i="37"/>
  <c r="W17" i="37"/>
  <c r="G73" i="37"/>
  <c r="F17" i="37"/>
  <c r="AA17" i="37"/>
  <c r="AB17" i="37"/>
  <c r="F19" i="37"/>
  <c r="F79" i="37"/>
  <c r="F23" i="37"/>
  <c r="S23" i="37" s="1"/>
  <c r="U15" i="37"/>
  <c r="H10" i="37"/>
  <c r="AB10" i="37" s="1"/>
  <c r="F63" i="37"/>
  <c r="F11" i="37"/>
  <c r="S11" i="37" s="1"/>
  <c r="W42" i="33"/>
  <c r="AA35" i="33"/>
  <c r="S27" i="33"/>
  <c r="S32" i="33"/>
  <c r="AA29" i="33"/>
  <c r="AB29" i="33"/>
  <c r="W38" i="33"/>
  <c r="H41" i="33"/>
  <c r="AB41" i="33" s="1"/>
  <c r="F121" i="33"/>
  <c r="G121" i="33"/>
  <c r="H121" i="33"/>
  <c r="I121" i="33"/>
  <c r="J121" i="33" s="1"/>
  <c r="K121" i="33" s="1"/>
  <c r="L121" i="33" s="1"/>
  <c r="M121" i="33" s="1"/>
  <c r="U42" i="33"/>
  <c r="F36" i="33"/>
  <c r="AA36" i="33" s="1"/>
  <c r="G111" i="33"/>
  <c r="H111" i="33" s="1"/>
  <c r="I111" i="33" s="1"/>
  <c r="J111" i="33" s="1"/>
  <c r="K111" i="33" s="1"/>
  <c r="L111" i="33" s="1"/>
  <c r="M111"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H23" i="33"/>
  <c r="F81" i="33"/>
  <c r="F19" i="33"/>
  <c r="S19" i="33" s="1"/>
  <c r="W19" i="33"/>
  <c r="J17" i="33"/>
  <c r="AC17" i="33" s="1"/>
  <c r="F79" i="33"/>
  <c r="W15" i="33"/>
  <c r="U9" i="33"/>
  <c r="J10" i="33"/>
  <c r="W10" i="33" s="1"/>
  <c r="H10" i="33"/>
  <c r="U10" i="33" s="1"/>
  <c r="AC11" i="33"/>
  <c r="W43" i="21"/>
  <c r="W36" i="21"/>
  <c r="W41" i="21"/>
  <c r="AB39" i="21"/>
  <c r="AA43" i="21"/>
  <c r="S39" i="21"/>
  <c r="AA38" i="21"/>
  <c r="AA36" i="21"/>
  <c r="J15" i="21"/>
  <c r="AC15" i="21" s="1"/>
  <c r="W15" i="2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AB31" i="40"/>
  <c r="S37" i="40"/>
  <c r="W28" i="40"/>
  <c r="W34" i="40"/>
  <c r="W19" i="40"/>
  <c r="W27" i="40"/>
  <c r="S36" i="40"/>
  <c r="W37" i="40"/>
  <c r="AC14" i="40"/>
  <c r="S13" i="40"/>
  <c r="S33" i="40"/>
  <c r="AA15" i="40"/>
  <c r="U11" i="40"/>
  <c r="S31" i="40"/>
  <c r="AB13" i="40"/>
  <c r="U15" i="40"/>
  <c r="AB17" i="40"/>
  <c r="S8" i="40"/>
  <c r="AA39" i="39"/>
  <c r="AC41" i="39"/>
  <c r="U42" i="39"/>
  <c r="U41" i="39"/>
  <c r="W25" i="39"/>
  <c r="AC25" i="39"/>
  <c r="U13" i="39"/>
  <c r="AB13" i="39"/>
  <c r="AA13" i="39"/>
  <c r="S13" i="39"/>
  <c r="S14" i="39"/>
  <c r="AA14" i="39"/>
  <c r="AB11" i="39"/>
  <c r="U11" i="39"/>
  <c r="AA27" i="39"/>
  <c r="S27" i="39"/>
  <c r="W17" i="39"/>
  <c r="AC17" i="39"/>
  <c r="W31" i="39"/>
  <c r="S23" i="39"/>
  <c r="AA45" i="39"/>
  <c r="AB39" i="39"/>
  <c r="W34" i="39"/>
  <c r="U38" i="39"/>
  <c r="S20" i="36"/>
  <c r="AC25" i="36"/>
  <c r="U32" i="36"/>
  <c r="W29" i="36"/>
  <c r="AC20" i="36"/>
  <c r="AB28" i="36"/>
  <c r="W22" i="36"/>
  <c r="W23" i="36"/>
  <c r="AB20" i="35"/>
  <c r="AC25" i="35"/>
  <c r="U25" i="35"/>
  <c r="S24" i="35"/>
  <c r="U24" i="35"/>
  <c r="S35" i="35"/>
  <c r="W35" i="35"/>
  <c r="AA16" i="35"/>
  <c r="AA35" i="37"/>
  <c r="S27" i="37"/>
  <c r="W32" i="37"/>
  <c r="U36" i="37"/>
  <c r="U38" i="37"/>
  <c r="AB37" i="37"/>
  <c r="AC34" i="37"/>
  <c r="AB35" i="37"/>
  <c r="AA31" i="37"/>
  <c r="U19" i="37"/>
  <c r="AA29" i="37"/>
  <c r="U8" i="37"/>
  <c r="AC37" i="33"/>
  <c r="W46" i="33"/>
  <c r="U39" i="33"/>
  <c r="U38" i="33"/>
  <c r="S33" i="33"/>
  <c r="AB34" i="33"/>
  <c r="S30" i="33"/>
  <c r="AA30" i="33"/>
  <c r="AC30" i="33"/>
  <c r="S31" i="33"/>
  <c r="AA31" i="33"/>
  <c r="W13" i="33"/>
  <c r="AC13" i="33"/>
  <c r="U15" i="33"/>
  <c r="U37" i="33"/>
  <c r="W9" i="33"/>
  <c r="W8" i="33"/>
  <c r="AB42" i="21"/>
  <c r="U28" i="21"/>
  <c r="S45" i="21"/>
  <c r="F33" i="21"/>
  <c r="AA33" i="21" s="1"/>
  <c r="J33" i="21"/>
  <c r="AC33" i="21" s="1"/>
  <c r="H33" i="21"/>
  <c r="AB33" i="21" s="1"/>
  <c r="F37" i="21"/>
  <c r="AA37" i="21"/>
  <c r="AA26" i="21"/>
  <c r="AB14" i="21"/>
  <c r="AB46" i="21"/>
  <c r="U40" i="21"/>
  <c r="S35" i="21"/>
  <c r="J37" i="21"/>
  <c r="W37" i="21" s="1"/>
  <c r="H15" i="21"/>
  <c r="U15" i="21" s="1"/>
  <c r="J17" i="21"/>
  <c r="AC17" i="21" s="1"/>
  <c r="AC19" i="21"/>
  <c r="W39" i="21"/>
  <c r="AC14" i="21"/>
  <c r="W30" i="21"/>
  <c r="S46" i="21"/>
  <c r="H45" i="21"/>
  <c r="U45" i="21"/>
  <c r="F29" i="21"/>
  <c r="S29" i="21"/>
  <c r="F13" i="21"/>
  <c r="AA13" i="21"/>
  <c r="AC38" i="21"/>
  <c r="H32" i="21"/>
  <c r="H9" i="21"/>
  <c r="J9" i="21"/>
  <c r="AC9" i="21" s="1"/>
  <c r="J32" i="21"/>
  <c r="W32" i="21" s="1"/>
  <c r="F32" i="21"/>
  <c r="U17"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S19" i="37"/>
  <c r="AA19" i="37"/>
  <c r="J23" i="37"/>
  <c r="W23" i="37" s="1"/>
  <c r="G79" i="37"/>
  <c r="J10" i="37"/>
  <c r="W10" i="37" s="1"/>
  <c r="G63" i="37"/>
  <c r="H11" i="37"/>
  <c r="AB11" i="37" s="1"/>
  <c r="U41" i="33"/>
  <c r="J36" i="33"/>
  <c r="W36" i="33" s="1"/>
  <c r="H36" i="33"/>
  <c r="U36" i="33" s="1"/>
  <c r="S36" i="33"/>
  <c r="AC32" i="33"/>
  <c r="U27" i="33"/>
  <c r="AB27" i="33"/>
  <c r="G91" i="33"/>
  <c r="H91" i="33" s="1"/>
  <c r="I91" i="33" s="1"/>
  <c r="J91" i="33" s="1"/>
  <c r="K91" i="33" s="1"/>
  <c r="L91" i="33" s="1"/>
  <c r="M91" i="33" s="1"/>
  <c r="J27" i="33"/>
  <c r="U25" i="33"/>
  <c r="AB25" i="33"/>
  <c r="G87" i="33"/>
  <c r="H87" i="33" s="1"/>
  <c r="I87" i="33" s="1"/>
  <c r="J87" i="33" s="1"/>
  <c r="K87" i="33" s="1"/>
  <c r="L87" i="33" s="1"/>
  <c r="M87" i="33" s="1"/>
  <c r="J25" i="33"/>
  <c r="W25" i="33" s="1"/>
  <c r="AB23" i="33"/>
  <c r="U23" i="33"/>
  <c r="F23" i="33"/>
  <c r="G85" i="33"/>
  <c r="AC23" i="33"/>
  <c r="W23" i="33"/>
  <c r="AA19" i="33"/>
  <c r="H19" i="33"/>
  <c r="AB19" i="33" s="1"/>
  <c r="G81" i="33"/>
  <c r="G79" i="33"/>
  <c r="H17" i="33"/>
  <c r="U17" i="33" s="1"/>
  <c r="F17" i="33"/>
  <c r="W17" i="33"/>
  <c r="S37" i="21"/>
  <c r="AA23" i="21"/>
  <c r="AB15" i="21"/>
  <c r="J23" i="21"/>
  <c r="H23" i="21"/>
  <c r="U23" i="21" s="1"/>
  <c r="S13" i="21"/>
  <c r="D6" i="52"/>
  <c r="AP7" i="1"/>
  <c r="AB45" i="21"/>
  <c r="AB9" i="21"/>
  <c r="U9" i="21"/>
  <c r="AA32" i="21"/>
  <c r="S32" i="21"/>
  <c r="W9" i="21"/>
  <c r="AB32" i="21"/>
  <c r="U32" i="21"/>
  <c r="U32" i="39"/>
  <c r="W32" i="39"/>
  <c r="W19" i="37"/>
  <c r="AC19" i="37"/>
  <c r="AC23" i="37"/>
  <c r="H63" i="37"/>
  <c r="I63" i="37"/>
  <c r="J63" i="37" s="1"/>
  <c r="K63" i="37" s="1"/>
  <c r="L63" i="37" s="1"/>
  <c r="M63" i="37" s="1"/>
  <c r="J11" i="37"/>
  <c r="AC11" i="37" s="1"/>
  <c r="AB36" i="33"/>
  <c r="W27" i="33"/>
  <c r="AC27" i="33"/>
  <c r="AC25" i="33"/>
  <c r="AA23" i="33"/>
  <c r="S23" i="33"/>
  <c r="U19" i="33"/>
  <c r="AA17" i="33"/>
  <c r="S17" i="33"/>
  <c r="AC23" i="21"/>
  <c r="W23" i="21"/>
  <c r="H109" i="9"/>
  <c r="D16" i="53"/>
  <c r="B34" i="72" s="1"/>
  <c r="H112" i="9"/>
  <c r="D21" i="53"/>
  <c r="B39" i="72" s="1"/>
  <c r="H111" i="9"/>
  <c r="D126" i="9" s="1"/>
  <c r="D19" i="53"/>
  <c r="B38" i="72" s="1"/>
  <c r="AD3" i="71"/>
  <c r="J1" i="73"/>
  <c r="H69" i="43"/>
  <c r="C24" i="12"/>
  <c r="C22" i="71"/>
  <c r="D22" i="7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T20" i="71"/>
  <c r="D19" i="71"/>
  <c r="D20" i="71"/>
  <c r="U20" i="71" s="1"/>
  <c r="M22" i="67"/>
  <c r="F38" i="15"/>
  <c r="B12" i="76"/>
  <c r="M8" i="67"/>
  <c r="M6" i="15"/>
  <c r="F40" i="67"/>
  <c r="F9" i="67"/>
  <c r="F26" i="67"/>
  <c r="F36" i="15"/>
  <c r="E11" i="76"/>
  <c r="M23" i="67"/>
  <c r="M29" i="67"/>
  <c r="B9" i="76"/>
  <c r="F38" i="67"/>
  <c r="M28" i="67"/>
  <c r="F6" i="73"/>
  <c r="F42" i="67"/>
  <c r="M8" i="15"/>
  <c r="F13" i="67"/>
  <c r="E10" i="76"/>
  <c r="M29" i="15"/>
  <c r="L47" i="67"/>
  <c r="E8" i="76"/>
  <c r="F9" i="15"/>
  <c r="B11" i="76"/>
  <c r="B7" i="76"/>
  <c r="E2" i="69"/>
  <c r="E9" i="76"/>
  <c r="M22" i="15"/>
  <c r="F20" i="31"/>
  <c r="L47" i="15"/>
  <c r="F7" i="73"/>
  <c r="M24" i="67"/>
  <c r="F26" i="15"/>
  <c r="F7" i="15"/>
  <c r="L48" i="15"/>
  <c r="B10" i="76"/>
  <c r="M9" i="15"/>
  <c r="F40" i="15"/>
  <c r="B13" i="76"/>
  <c r="J15" i="15"/>
  <c r="F43" i="15"/>
  <c r="M23" i="15"/>
  <c r="AO13" i="1"/>
  <c r="E7" i="76"/>
  <c r="D7" i="73"/>
  <c r="M6" i="67"/>
  <c r="F16" i="15"/>
  <c r="B8" i="76"/>
  <c r="F37" i="15"/>
  <c r="F8" i="15"/>
  <c r="F4" i="73"/>
  <c r="E12" i="76"/>
  <c r="F5" i="73"/>
  <c r="F7" i="67"/>
  <c r="C76" i="67"/>
  <c r="C76" i="15"/>
  <c r="F43" i="67"/>
  <c r="D6" i="73"/>
  <c r="M26" i="67"/>
  <c r="M26" i="15"/>
  <c r="F42" i="15"/>
  <c r="F37" i="67"/>
  <c r="F3" i="73"/>
  <c r="F6" i="67"/>
  <c r="F13" i="15"/>
  <c r="F16" i="67"/>
  <c r="M24" i="15"/>
  <c r="M28" i="15"/>
  <c r="F6" i="15"/>
  <c r="E2" i="68"/>
  <c r="D5" i="73"/>
  <c r="M9" i="67"/>
  <c r="J15" i="67"/>
  <c r="F36" i="67"/>
  <c r="F8" i="67"/>
  <c r="E13" i="76"/>
  <c r="D4" i="73"/>
  <c r="U12" i="39" l="1"/>
  <c r="AB12" i="39"/>
  <c r="AC28" i="37"/>
  <c r="W28" i="37"/>
  <c r="AZ528" i="3"/>
  <c r="U44" i="21"/>
  <c r="AB44" i="21"/>
  <c r="AZ543" i="3"/>
  <c r="AZ535" i="3"/>
  <c r="AZ529" i="3"/>
  <c r="AZ527" i="3"/>
  <c r="AZ517" i="3"/>
  <c r="AZ515" i="3"/>
  <c r="AZ508" i="3"/>
  <c r="AZ503" i="3"/>
  <c r="AZ500" i="3"/>
  <c r="AZ499" i="3"/>
  <c r="AZ546" i="3"/>
  <c r="AZ545" i="3"/>
  <c r="F28" i="6"/>
  <c r="AZ567" i="3"/>
  <c r="AB23" i="21"/>
  <c r="AA41" i="21"/>
  <c r="S41" i="21"/>
  <c r="BL530" i="3"/>
  <c r="BA526" i="3"/>
  <c r="BL523" i="3"/>
  <c r="BA523" i="3"/>
  <c r="BA505" i="3"/>
  <c r="AZ505" i="3" s="1"/>
  <c r="BL494" i="3"/>
  <c r="AB17" i="33"/>
  <c r="S25" i="33"/>
  <c r="AC35" i="33"/>
  <c r="S40" i="37"/>
  <c r="U8" i="40"/>
  <c r="AB28" i="40"/>
  <c r="S15" i="33"/>
  <c r="S42" i="33"/>
  <c r="U23" i="37"/>
  <c r="S25" i="37"/>
  <c r="S20" i="35"/>
  <c r="AA36" i="35"/>
  <c r="AA22" i="36"/>
  <c r="S33" i="36"/>
  <c r="AA12" i="39"/>
  <c r="AA27" i="40"/>
  <c r="AB27" i="40"/>
  <c r="BB5" i="3"/>
  <c r="AC5" i="3"/>
  <c r="AA13" i="33"/>
  <c r="H32" i="40"/>
  <c r="BA493" i="3"/>
  <c r="AZ493" i="3" s="1"/>
  <c r="BA494" i="3"/>
  <c r="AZ494" i="3" s="1"/>
  <c r="AZ572" i="3"/>
  <c r="AC28" i="21"/>
  <c r="AA14" i="37"/>
  <c r="U23" i="40"/>
  <c r="AA39" i="37"/>
  <c r="W45" i="39"/>
  <c r="AC45" i="39"/>
  <c r="C15" i="39"/>
  <c r="B72" i="43"/>
  <c r="B101" i="43"/>
  <c r="B79" i="43"/>
  <c r="C25" i="39"/>
  <c r="AC23" i="35"/>
  <c r="W23" i="35"/>
  <c r="W28" i="35"/>
  <c r="AC28" i="35"/>
  <c r="H14" i="33"/>
  <c r="J14" i="33"/>
  <c r="H44" i="33"/>
  <c r="F44" i="33"/>
  <c r="J13" i="35"/>
  <c r="F13" i="35"/>
  <c r="H34" i="35"/>
  <c r="F34" i="35"/>
  <c r="BL551" i="3"/>
  <c r="AZ551" i="3" s="1"/>
  <c r="AZ537" i="3"/>
  <c r="S26" i="33"/>
  <c r="AA26" i="33"/>
  <c r="BA586" i="3"/>
  <c r="AZ586" i="3" s="1"/>
  <c r="F13" i="36"/>
  <c r="J13" i="36"/>
  <c r="H34" i="36"/>
  <c r="J34" i="36"/>
  <c r="W34" i="36" s="1"/>
  <c r="F34" i="36"/>
  <c r="AB14" i="37"/>
  <c r="U14" i="37"/>
  <c r="J26" i="37"/>
  <c r="F26" i="37"/>
  <c r="H26" i="37"/>
  <c r="F28" i="37"/>
  <c r="H28" i="37"/>
  <c r="AA40" i="39"/>
  <c r="S40" i="39"/>
  <c r="J43" i="39"/>
  <c r="F43" i="39"/>
  <c r="H43" i="39"/>
  <c r="BL568" i="3"/>
  <c r="BL538" i="3"/>
  <c r="BL533" i="3"/>
  <c r="BA533" i="3"/>
  <c r="AZ533" i="3" s="1"/>
  <c r="BA532" i="3"/>
  <c r="BL531" i="3"/>
  <c r="BA531" i="3"/>
  <c r="BL522" i="3"/>
  <c r="AZ522" i="3" s="1"/>
  <c r="BL520" i="3"/>
  <c r="BA520" i="3"/>
  <c r="AZ520" i="3" s="1"/>
  <c r="BL518" i="3"/>
  <c r="BL514" i="3"/>
  <c r="AZ514" i="3" s="1"/>
  <c r="AZ512" i="3"/>
  <c r="BA510" i="3"/>
  <c r="AZ510" i="3" s="1"/>
  <c r="AB36" i="21"/>
  <c r="D18" i="71"/>
  <c r="AA23" i="37"/>
  <c r="W17" i="21"/>
  <c r="W29" i="21"/>
  <c r="W36" i="37"/>
  <c r="U25" i="36"/>
  <c r="AC40" i="21"/>
  <c r="S37" i="37"/>
  <c r="W38" i="37"/>
  <c r="S19" i="39"/>
  <c r="AC38" i="39"/>
  <c r="AA30" i="40"/>
  <c r="AB25" i="37"/>
  <c r="BL493" i="3"/>
  <c r="AB34" i="39"/>
  <c r="F32" i="40"/>
  <c r="W36" i="39"/>
  <c r="U45" i="33"/>
  <c r="AB45" i="33"/>
  <c r="AB33" i="35"/>
  <c r="U33" i="35"/>
  <c r="U36" i="39"/>
  <c r="AB36" i="39"/>
  <c r="BA585" i="3"/>
  <c r="AZ585" i="3" s="1"/>
  <c r="U12" i="35"/>
  <c r="AB12" i="35"/>
  <c r="J33" i="36"/>
  <c r="AC33" i="36" s="1"/>
  <c r="H33" i="36"/>
  <c r="F13" i="37"/>
  <c r="J13" i="37"/>
  <c r="J12" i="39"/>
  <c r="AC23" i="39"/>
  <c r="W23" i="39"/>
  <c r="AA34" i="39"/>
  <c r="S9" i="40"/>
  <c r="W9" i="40"/>
  <c r="AA34" i="40"/>
  <c r="AC32" i="40"/>
  <c r="BL560" i="3"/>
  <c r="AZ560" i="3" s="1"/>
  <c r="BA557" i="3"/>
  <c r="AZ557" i="3" s="1"/>
  <c r="BL556" i="3"/>
  <c r="BA556" i="3"/>
  <c r="BL554" i="3"/>
  <c r="BL552" i="3"/>
  <c r="BA552" i="3"/>
  <c r="F44" i="21"/>
  <c r="J44" i="21"/>
  <c r="BA525" i="3"/>
  <c r="AZ525" i="3" s="1"/>
  <c r="BA524" i="3"/>
  <c r="BL516" i="3"/>
  <c r="AZ516" i="3" s="1"/>
  <c r="BA497" i="3"/>
  <c r="AZ497" i="3" s="1"/>
  <c r="BL496" i="3"/>
  <c r="AZ496" i="3" s="1"/>
  <c r="BA495" i="3"/>
  <c r="AZ495" i="3" s="1"/>
  <c r="AB46" i="33"/>
  <c r="U46" i="33"/>
  <c r="AB9" i="39"/>
  <c r="U9" i="39"/>
  <c r="S40" i="40"/>
  <c r="AA40" i="40"/>
  <c r="AZ568" i="3"/>
  <c r="BA548" i="3"/>
  <c r="BL544" i="3"/>
  <c r="AZ544" i="3" s="1"/>
  <c r="BA541" i="3"/>
  <c r="AZ541" i="3" s="1"/>
  <c r="BL539" i="3"/>
  <c r="BA539" i="3"/>
  <c r="BA536" i="3"/>
  <c r="AZ536" i="3" s="1"/>
  <c r="BA518" i="3"/>
  <c r="AZ518" i="3" s="1"/>
  <c r="BA513" i="3"/>
  <c r="AZ513" i="3" s="1"/>
  <c r="BL511" i="3"/>
  <c r="AZ511" i="3" s="1"/>
  <c r="BA498" i="3"/>
  <c r="AZ498" i="3" s="1"/>
  <c r="D17" i="71"/>
  <c r="C16" i="71"/>
  <c r="S11" i="33"/>
  <c r="S8" i="39"/>
  <c r="S23" i="35"/>
  <c r="AC36" i="40"/>
  <c r="BP5" i="3"/>
  <c r="G29" i="6" s="1"/>
  <c r="AC13" i="40"/>
  <c r="U35" i="35"/>
  <c r="AZ577" i="3"/>
  <c r="AB39" i="37"/>
  <c r="U39" i="37"/>
  <c r="AA34" i="21"/>
  <c r="S34" i="21"/>
  <c r="B94" i="43"/>
  <c r="B73" i="43"/>
  <c r="J34" i="35"/>
  <c r="AB9" i="36"/>
  <c r="U9" i="36"/>
  <c r="J9" i="36"/>
  <c r="F9" i="36"/>
  <c r="H39" i="40"/>
  <c r="BA547" i="3"/>
  <c r="AZ547" i="3" s="1"/>
  <c r="AZ581" i="3"/>
  <c r="AB26" i="33"/>
  <c r="AC35" i="39"/>
  <c r="W35" i="39"/>
  <c r="AB34" i="21"/>
  <c r="G585" i="3"/>
  <c r="BA587" i="3"/>
  <c r="AZ587" i="3" s="1"/>
  <c r="H13" i="21"/>
  <c r="B99" i="43"/>
  <c r="B76" i="43"/>
  <c r="C27" i="39"/>
  <c r="AB40" i="33"/>
  <c r="U40" i="33"/>
  <c r="F11" i="35"/>
  <c r="J11" i="35"/>
  <c r="H24" i="36"/>
  <c r="AC40" i="39"/>
  <c r="W40" i="39"/>
  <c r="J12" i="40"/>
  <c r="AC31" i="40"/>
  <c r="W31" i="40"/>
  <c r="G550" i="3"/>
  <c r="U31" i="33"/>
  <c r="AB31" i="33"/>
  <c r="U30" i="21"/>
  <c r="AB30" i="21"/>
  <c r="H31" i="21"/>
  <c r="F31" i="21"/>
  <c r="U12" i="33"/>
  <c r="AB12" i="33"/>
  <c r="AB33" i="33"/>
  <c r="U33" i="33"/>
  <c r="H28" i="33"/>
  <c r="J28" i="33"/>
  <c r="F28" i="33"/>
  <c r="J12" i="36"/>
  <c r="H12" i="36"/>
  <c r="F12" i="36"/>
  <c r="U30" i="36"/>
  <c r="AB30" i="36"/>
  <c r="BA555" i="3"/>
  <c r="AZ555" i="3" s="1"/>
  <c r="BA554" i="3"/>
  <c r="AZ554" i="3" s="1"/>
  <c r="BA550" i="3"/>
  <c r="AZ550" i="3" s="1"/>
  <c r="BA538" i="3"/>
  <c r="AZ538" i="3" s="1"/>
  <c r="BA530" i="3"/>
  <c r="AZ530" i="3" s="1"/>
  <c r="BL526" i="3"/>
  <c r="BL506" i="3"/>
  <c r="AZ506" i="3" s="1"/>
  <c r="BL562" i="3"/>
  <c r="AZ562" i="3" s="1"/>
  <c r="G562" i="3"/>
  <c r="BA558" i="3"/>
  <c r="AZ558" i="3" s="1"/>
  <c r="BL548" i="3"/>
  <c r="BA542" i="3"/>
  <c r="AZ542" i="3" s="1"/>
  <c r="AB34" i="37"/>
  <c r="F35" i="39"/>
  <c r="F12" i="21"/>
  <c r="J12" i="21"/>
  <c r="AA11" i="36"/>
  <c r="S11" i="36"/>
  <c r="H44" i="39"/>
  <c r="F44" i="39"/>
  <c r="BA584" i="3"/>
  <c r="AZ584" i="3" s="1"/>
  <c r="G578" i="3"/>
  <c r="BA573" i="3"/>
  <c r="AZ573" i="3" s="1"/>
  <c r="BL566" i="3"/>
  <c r="AZ566" i="3" s="1"/>
  <c r="BL564" i="3"/>
  <c r="AZ564" i="3" s="1"/>
  <c r="BL542" i="3"/>
  <c r="BA534" i="3"/>
  <c r="AZ534" i="3" s="1"/>
  <c r="BL532" i="3"/>
  <c r="AZ421" i="3"/>
  <c r="AZ446" i="3"/>
  <c r="AZ450" i="3"/>
  <c r="BL582" i="3"/>
  <c r="AZ582" i="3" s="1"/>
  <c r="BL580" i="3"/>
  <c r="AZ580" i="3" s="1"/>
  <c r="BA565" i="3"/>
  <c r="AZ565" i="3" s="1"/>
  <c r="BL524" i="3"/>
  <c r="BL504" i="3"/>
  <c r="AZ504" i="3" s="1"/>
  <c r="AZ404" i="3"/>
  <c r="AZ402" i="3"/>
  <c r="AZ419" i="3"/>
  <c r="AZ414" i="3"/>
  <c r="BA13" i="3"/>
  <c r="BA399" i="3"/>
  <c r="AZ399" i="3" s="1"/>
  <c r="BL408" i="3"/>
  <c r="AZ408" i="3" s="1"/>
  <c r="G409" i="3"/>
  <c r="BL411" i="3"/>
  <c r="AZ411" i="3" s="1"/>
  <c r="BL414" i="3"/>
  <c r="BL415" i="3"/>
  <c r="AZ415" i="3" s="1"/>
  <c r="G416" i="3"/>
  <c r="G420" i="3"/>
  <c r="BL422" i="3"/>
  <c r="G423" i="3"/>
  <c r="BL425" i="3"/>
  <c r="AZ425" i="3" s="1"/>
  <c r="BL426" i="3"/>
  <c r="AZ426" i="3" s="1"/>
  <c r="G427" i="3"/>
  <c r="BL438" i="3"/>
  <c r="BL439" i="3"/>
  <c r="AZ439" i="3" s="1"/>
  <c r="G440" i="3"/>
  <c r="BL441" i="3"/>
  <c r="AZ441" i="3" s="1"/>
  <c r="BL442" i="3"/>
  <c r="AZ442" i="3" s="1"/>
  <c r="G443" i="3"/>
  <c r="AZ449" i="3"/>
  <c r="G403" i="3"/>
  <c r="G410" i="3"/>
  <c r="G413" i="3"/>
  <c r="G417" i="3"/>
  <c r="BL417" i="3"/>
  <c r="AZ417" i="3" s="1"/>
  <c r="BA422" i="3"/>
  <c r="AZ422" i="3" s="1"/>
  <c r="G424" i="3"/>
  <c r="G428" i="3"/>
  <c r="BL428" i="3"/>
  <c r="AZ428" i="3" s="1"/>
  <c r="BL429" i="3"/>
  <c r="G430" i="3"/>
  <c r="BL432" i="3"/>
  <c r="BA435" i="3"/>
  <c r="BA436" i="3"/>
  <c r="BL445" i="3"/>
  <c r="AZ445" i="3" s="1"/>
  <c r="BL446" i="3"/>
  <c r="G447" i="3"/>
  <c r="AZ451" i="3"/>
  <c r="A15" i="62"/>
  <c r="B61" i="72" s="1"/>
  <c r="AZ432" i="3"/>
  <c r="AZ438" i="3"/>
  <c r="BL450" i="3"/>
  <c r="G400" i="3"/>
  <c r="BL405" i="3"/>
  <c r="AZ405" i="3" s="1"/>
  <c r="BA418" i="3"/>
  <c r="AZ418" i="3" s="1"/>
  <c r="BL421" i="3"/>
  <c r="BA429" i="3"/>
  <c r="AZ429" i="3" s="1"/>
  <c r="BA430" i="3"/>
  <c r="AZ430" i="3" s="1"/>
  <c r="BA433" i="3"/>
  <c r="AZ433" i="3" s="1"/>
  <c r="BL435" i="3"/>
  <c r="BL436" i="3"/>
  <c r="G437" i="3"/>
  <c r="AZ448" i="3"/>
  <c r="AZ463" i="3"/>
  <c r="AZ480" i="3"/>
  <c r="AZ483" i="3"/>
  <c r="AZ488" i="3"/>
  <c r="AZ332" i="3"/>
  <c r="BA462" i="3"/>
  <c r="AZ462" i="3" s="1"/>
  <c r="BL465" i="3"/>
  <c r="AZ465" i="3" s="1"/>
  <c r="BL469" i="3"/>
  <c r="BL476" i="3"/>
  <c r="AZ484" i="3"/>
  <c r="BA485" i="3"/>
  <c r="AZ485" i="3" s="1"/>
  <c r="BA491" i="3"/>
  <c r="AZ491" i="3" s="1"/>
  <c r="AZ492" i="3"/>
  <c r="BA303" i="3"/>
  <c r="AZ303" i="3" s="1"/>
  <c r="AZ211" i="3"/>
  <c r="AZ217" i="3"/>
  <c r="AZ228" i="3"/>
  <c r="AZ255" i="3"/>
  <c r="AZ262" i="3"/>
  <c r="AZ270" i="3"/>
  <c r="G460" i="3"/>
  <c r="G464" i="3"/>
  <c r="BA469" i="3"/>
  <c r="BA473" i="3"/>
  <c r="AZ473" i="3" s="1"/>
  <c r="BL479" i="3"/>
  <c r="AZ479" i="3" s="1"/>
  <c r="BL480" i="3"/>
  <c r="G481" i="3"/>
  <c r="BL487" i="3"/>
  <c r="AZ487" i="3" s="1"/>
  <c r="BL488" i="3"/>
  <c r="G489" i="3"/>
  <c r="BL308" i="3"/>
  <c r="AZ308" i="3" s="1"/>
  <c r="BA319" i="3"/>
  <c r="AZ319" i="3" s="1"/>
  <c r="BL332" i="3"/>
  <c r="AZ208" i="3"/>
  <c r="AZ212" i="3"/>
  <c r="AZ258" i="3"/>
  <c r="AZ476" i="3"/>
  <c r="G490" i="3"/>
  <c r="BL490" i="3"/>
  <c r="AZ490" i="3" s="1"/>
  <c r="AZ316" i="3"/>
  <c r="BL324" i="3"/>
  <c r="AZ324" i="3" s="1"/>
  <c r="BA335" i="3"/>
  <c r="AZ335" i="3" s="1"/>
  <c r="AZ395" i="3"/>
  <c r="AZ397" i="3"/>
  <c r="AZ225" i="3"/>
  <c r="BA210" i="3"/>
  <c r="AZ210" i="3" s="1"/>
  <c r="G214" i="3"/>
  <c r="BA216" i="3"/>
  <c r="AZ216" i="3" s="1"/>
  <c r="G219" i="3"/>
  <c r="BL221" i="3"/>
  <c r="AZ221" i="3" s="1"/>
  <c r="BA224" i="3"/>
  <c r="AZ224" i="3" s="1"/>
  <c r="BA227" i="3"/>
  <c r="AZ227" i="3" s="1"/>
  <c r="G230" i="3"/>
  <c r="BL232" i="3"/>
  <c r="AZ232" i="3" s="1"/>
  <c r="G235" i="3"/>
  <c r="BL239" i="3"/>
  <c r="G242" i="3"/>
  <c r="BL247" i="3"/>
  <c r="G250" i="3"/>
  <c r="BA252" i="3"/>
  <c r="AZ252" i="3" s="1"/>
  <c r="BA261" i="3"/>
  <c r="BL264" i="3"/>
  <c r="G267" i="3"/>
  <c r="BA269" i="3"/>
  <c r="AZ269" i="3" s="1"/>
  <c r="G272" i="3"/>
  <c r="AZ276" i="3"/>
  <c r="AZ285" i="3"/>
  <c r="AZ289" i="3"/>
  <c r="AZ113" i="3"/>
  <c r="AZ121" i="3"/>
  <c r="AZ169" i="3"/>
  <c r="AZ207" i="3"/>
  <c r="BL209" i="3"/>
  <c r="AZ209" i="3" s="1"/>
  <c r="BL213" i="3"/>
  <c r="AZ213" i="3" s="1"/>
  <c r="G216" i="3"/>
  <c r="AZ239" i="3"/>
  <c r="AZ247" i="3"/>
  <c r="AZ264" i="3"/>
  <c r="BA277" i="3"/>
  <c r="AZ277" i="3" s="1"/>
  <c r="BA280" i="3"/>
  <c r="AZ280" i="3" s="1"/>
  <c r="AZ122" i="3"/>
  <c r="AZ205" i="3"/>
  <c r="AZ52" i="3"/>
  <c r="AZ226" i="3"/>
  <c r="BL274" i="3"/>
  <c r="AZ274" i="3" s="1"/>
  <c r="BA278" i="3"/>
  <c r="AZ278" i="3" s="1"/>
  <c r="BL282" i="3"/>
  <c r="AZ294" i="3"/>
  <c r="AZ27" i="3"/>
  <c r="G211" i="3"/>
  <c r="BA215" i="3"/>
  <c r="AZ215" i="3" s="1"/>
  <c r="BA219" i="3"/>
  <c r="AZ219" i="3" s="1"/>
  <c r="BA222" i="3"/>
  <c r="AZ222" i="3" s="1"/>
  <c r="BA230" i="3"/>
  <c r="AZ230" i="3" s="1"/>
  <c r="G233" i="3"/>
  <c r="BL238" i="3"/>
  <c r="AZ238" i="3" s="1"/>
  <c r="G240" i="3"/>
  <c r="BA242" i="3"/>
  <c r="AZ242" i="3" s="1"/>
  <c r="BA244" i="3"/>
  <c r="AZ244" i="3" s="1"/>
  <c r="BL246" i="3"/>
  <c r="AZ246" i="3" s="1"/>
  <c r="G248" i="3"/>
  <c r="BA251" i="3"/>
  <c r="AZ251" i="3" s="1"/>
  <c r="BA256" i="3"/>
  <c r="AZ256" i="3" s="1"/>
  <c r="BL258" i="3"/>
  <c r="BL261" i="3"/>
  <c r="BL263" i="3"/>
  <c r="AZ263" i="3" s="1"/>
  <c r="G265" i="3"/>
  <c r="AZ282" i="3"/>
  <c r="AZ141" i="3"/>
  <c r="AZ161" i="3"/>
  <c r="AZ23" i="3"/>
  <c r="AZ56" i="3"/>
  <c r="BA21" i="3"/>
  <c r="AZ21" i="3" s="1"/>
  <c r="BA25" i="3"/>
  <c r="AZ25" i="3" s="1"/>
  <c r="BL37" i="3"/>
  <c r="AZ37" i="3" s="1"/>
  <c r="AZ44" i="3"/>
  <c r="G52" i="3"/>
  <c r="AZ96" i="3"/>
  <c r="BA19" i="3"/>
  <c r="AZ19" i="3" s="1"/>
  <c r="G22" i="3"/>
  <c r="G5" i="3" s="1"/>
  <c r="B3" i="3" s="1"/>
  <c r="BL24" i="3"/>
  <c r="AZ24" i="3" s="1"/>
  <c r="BL26" i="3"/>
  <c r="AZ26" i="3" s="1"/>
  <c r="G32" i="3"/>
  <c r="BA36" i="3"/>
  <c r="AZ36" i="3" s="1"/>
  <c r="BL41" i="3"/>
  <c r="AZ41" i="3" s="1"/>
  <c r="AZ48" i="3"/>
  <c r="AZ70" i="3"/>
  <c r="AZ78" i="3"/>
  <c r="AZ98" i="3"/>
  <c r="AZ104" i="3"/>
  <c r="BL100" i="3"/>
  <c r="AZ100" i="3" s="1"/>
  <c r="BL105" i="3"/>
  <c r="AZ105" i="3" s="1"/>
  <c r="BL108" i="3"/>
  <c r="O66" i="71"/>
  <c r="D66" i="71"/>
  <c r="O65" i="71"/>
  <c r="D35" i="71"/>
  <c r="C36" i="71"/>
  <c r="D62" i="71"/>
  <c r="C63" i="71"/>
  <c r="AZ91" i="3"/>
  <c r="AZ108" i="3"/>
  <c r="AB29" i="39"/>
  <c r="U29" i="39"/>
  <c r="P66" i="71"/>
  <c r="P65" i="71"/>
  <c r="T52" i="71"/>
  <c r="D52" i="71"/>
  <c r="BL28" i="3"/>
  <c r="AZ28" i="3" s="1"/>
  <c r="BA43" i="3"/>
  <c r="AZ43" i="3" s="1"/>
  <c r="BA54" i="3"/>
  <c r="AZ54" i="3" s="1"/>
  <c r="BA57" i="3"/>
  <c r="AZ57" i="3" s="1"/>
  <c r="BL61" i="3"/>
  <c r="AZ61" i="3" s="1"/>
  <c r="BL64" i="3"/>
  <c r="AZ64" i="3" s="1"/>
  <c r="BA72" i="3"/>
  <c r="AZ72" i="3" s="1"/>
  <c r="BA84" i="3"/>
  <c r="AZ84" i="3" s="1"/>
  <c r="BL88" i="3"/>
  <c r="AZ88" i="3" s="1"/>
  <c r="BA103" i="3"/>
  <c r="AZ103" i="3" s="1"/>
  <c r="F3" i="35"/>
  <c r="W21" i="21"/>
  <c r="AC21" i="21"/>
  <c r="AC18" i="35"/>
  <c r="Q66" i="71"/>
  <c r="Q65" i="71"/>
  <c r="G27" i="3"/>
  <c r="BA33" i="3"/>
  <c r="AZ33" i="3" s="1"/>
  <c r="G37" i="3"/>
  <c r="G42" i="3"/>
  <c r="BA46" i="3"/>
  <c r="AZ46" i="3" s="1"/>
  <c r="BA49" i="3"/>
  <c r="AZ49" i="3" s="1"/>
  <c r="BL53" i="3"/>
  <c r="AZ53" i="3" s="1"/>
  <c r="BL56" i="3"/>
  <c r="G60" i="3"/>
  <c r="BA67" i="3"/>
  <c r="AZ67" i="3" s="1"/>
  <c r="G71" i="3"/>
  <c r="BA77" i="3"/>
  <c r="AZ77" i="3" s="1"/>
  <c r="G83" i="3"/>
  <c r="G87" i="3"/>
  <c r="BA92" i="3"/>
  <c r="AZ92" i="3" s="1"/>
  <c r="BA97" i="3"/>
  <c r="AZ97" i="3" s="1"/>
  <c r="BL102" i="3"/>
  <c r="AZ102" i="3" s="1"/>
  <c r="BA106" i="3"/>
  <c r="AZ106" i="3" s="1"/>
  <c r="BL110" i="3"/>
  <c r="AZ110" i="3" s="1"/>
  <c r="C7" i="83"/>
  <c r="C59" i="83" s="1"/>
  <c r="C7" i="82"/>
  <c r="C59" i="82" s="1"/>
  <c r="AB21" i="21"/>
  <c r="C56" i="71"/>
  <c r="D55" i="71"/>
  <c r="AA9" i="71"/>
  <c r="AA39" i="71"/>
  <c r="AB24" i="71"/>
  <c r="AA24" i="71"/>
  <c r="E24" i="71"/>
  <c r="AB21" i="71"/>
  <c r="X21" i="71"/>
  <c r="AA21" i="71"/>
  <c r="X18" i="71"/>
  <c r="Y18" i="71"/>
  <c r="Z18" i="71" s="1"/>
  <c r="X11" i="71"/>
  <c r="V28" i="71"/>
  <c r="D51" i="71"/>
  <c r="AA28" i="71"/>
  <c r="AA3" i="71"/>
  <c r="AB27" i="71"/>
  <c r="X27" i="71"/>
  <c r="B28" i="71"/>
  <c r="AB37" i="71"/>
  <c r="AB33" i="71"/>
  <c r="X32" i="71"/>
  <c r="AB29" i="71"/>
  <c r="Y26" i="71"/>
  <c r="Z26" i="71" s="1"/>
  <c r="Y28" i="71"/>
  <c r="Z28" i="71" s="1"/>
  <c r="X29" i="71"/>
  <c r="AB31" i="71"/>
  <c r="AA32" i="71"/>
  <c r="AB9" i="71"/>
  <c r="AB39" i="71"/>
  <c r="B43" i="71"/>
  <c r="B44" i="71" s="1"/>
  <c r="S44" i="71" s="1"/>
  <c r="B75" i="71"/>
  <c r="B74" i="71" s="1"/>
  <c r="X24" i="71"/>
  <c r="Y23" i="71"/>
  <c r="Z23" i="71" s="1"/>
  <c r="Y21" i="71"/>
  <c r="Z21" i="71" s="1"/>
  <c r="Y22" i="71"/>
  <c r="Z22" i="71" s="1"/>
  <c r="AB18" i="71"/>
  <c r="Y14" i="71"/>
  <c r="Z14" i="71" s="1"/>
  <c r="X14" i="71"/>
  <c r="S18" i="35"/>
  <c r="S18" i="36"/>
  <c r="B68" i="43"/>
  <c r="D60" i="71"/>
  <c r="C70" i="71"/>
  <c r="D70" i="71" s="1"/>
  <c r="N66" i="71"/>
  <c r="D34" i="71"/>
  <c r="X26" i="71"/>
  <c r="AA35" i="71"/>
  <c r="Y33" i="71"/>
  <c r="Z33" i="71" s="1"/>
  <c r="AA31" i="71"/>
  <c r="AB32" i="71"/>
  <c r="Y34" i="71"/>
  <c r="Z34" i="71" s="1"/>
  <c r="C39" i="71"/>
  <c r="Y38" i="71"/>
  <c r="Z38" i="71" s="1"/>
  <c r="V68" i="71"/>
  <c r="Q68" i="71"/>
  <c r="T72" i="71"/>
  <c r="X22" i="71"/>
  <c r="AA18" i="71"/>
  <c r="AA14" i="71"/>
  <c r="Y17" i="71"/>
  <c r="Z17" i="71" s="1"/>
  <c r="AA11" i="71"/>
  <c r="B57" i="43"/>
  <c r="AA26" i="71"/>
  <c r="AB25" i="71"/>
  <c r="T28" i="71"/>
  <c r="AB28" i="71"/>
  <c r="X25" i="71"/>
  <c r="Y25" i="71"/>
  <c r="Z25" i="71" s="1"/>
  <c r="AA38" i="71"/>
  <c r="AA34" i="71"/>
  <c r="C30" i="71"/>
  <c r="E38" i="71"/>
  <c r="E39" i="71" s="1"/>
  <c r="E40" i="71" s="1"/>
  <c r="U40" i="71" s="1"/>
  <c r="AA37" i="71"/>
  <c r="B20" i="71"/>
  <c r="AB23" i="71"/>
  <c r="AA22" i="71"/>
  <c r="AA23" i="71"/>
  <c r="X17" i="71"/>
  <c r="AA17" i="71"/>
  <c r="AB15" i="71"/>
  <c r="AB14" i="71"/>
  <c r="AB13" i="71"/>
  <c r="AB12" i="71"/>
  <c r="AB11" i="71"/>
  <c r="AB10" i="71"/>
  <c r="Y10" i="71"/>
  <c r="Z10" i="71" s="1"/>
  <c r="X15" i="71"/>
  <c r="X12" i="71"/>
  <c r="AA10" i="71"/>
  <c r="AA12" i="71"/>
  <c r="Y12" i="71"/>
  <c r="Z12" i="71" s="1"/>
  <c r="X9" i="71"/>
  <c r="Y24" i="71"/>
  <c r="Z24" i="71" s="1"/>
  <c r="X10" i="71"/>
  <c r="AA13" i="71"/>
  <c r="Y13" i="71"/>
  <c r="Z13" i="71" s="1"/>
  <c r="AA15" i="71"/>
  <c r="X13" i="71"/>
  <c r="Y11" i="71"/>
  <c r="Z11" i="71" s="1"/>
  <c r="C34" i="83"/>
  <c r="C34" i="82"/>
  <c r="H50" i="43"/>
  <c r="H67" i="43"/>
  <c r="F6" i="1"/>
  <c r="C28" i="67"/>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D58" i="21" s="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D3" i="73"/>
  <c r="L48" i="67"/>
  <c r="C36" i="69"/>
  <c r="G1" i="73"/>
  <c r="C16" i="67"/>
  <c r="C16" i="15"/>
  <c r="D9" i="69"/>
  <c r="F27" i="69"/>
  <c r="G30" i="6" l="1"/>
  <c r="G31" i="6" s="1"/>
  <c r="E29" i="6"/>
  <c r="K15" i="1" s="1"/>
  <c r="K16" i="1" s="1"/>
  <c r="E329" i="3"/>
  <c r="E543" i="3"/>
  <c r="AH6" i="3"/>
  <c r="E25" i="3"/>
  <c r="E346" i="3"/>
  <c r="E15" i="3"/>
  <c r="E138" i="3"/>
  <c r="E209" i="3"/>
  <c r="E354" i="3"/>
  <c r="E48" i="3"/>
  <c r="E284" i="3"/>
  <c r="E19" i="3"/>
  <c r="E323" i="3"/>
  <c r="E373" i="3"/>
  <c r="E105" i="3"/>
  <c r="E422" i="3"/>
  <c r="E483" i="3"/>
  <c r="E202" i="3"/>
  <c r="E98" i="3"/>
  <c r="E163" i="3"/>
  <c r="E307" i="3"/>
  <c r="E66" i="3"/>
  <c r="E127" i="3"/>
  <c r="Y6" i="3"/>
  <c r="E179" i="3"/>
  <c r="E82" i="3"/>
  <c r="E486" i="3"/>
  <c r="E178" i="3"/>
  <c r="E47" i="3"/>
  <c r="E266" i="3"/>
  <c r="E154" i="3"/>
  <c r="E463" i="3"/>
  <c r="E226" i="3"/>
  <c r="E540" i="3"/>
  <c r="E65" i="3"/>
  <c r="E386" i="3"/>
  <c r="E24" i="3"/>
  <c r="E51" i="3"/>
  <c r="E222" i="3"/>
  <c r="E223" i="3"/>
  <c r="E498" i="3"/>
  <c r="E372" i="3"/>
  <c r="E195" i="3"/>
  <c r="E584" i="3"/>
  <c r="E341"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366" i="3"/>
  <c r="E553" i="3"/>
  <c r="E282" i="3"/>
  <c r="N6" i="3"/>
  <c r="E239" i="3"/>
  <c r="E516" i="3"/>
  <c r="E396" i="3"/>
  <c r="E229" i="3"/>
  <c r="E151" i="3"/>
  <c r="E358" i="3"/>
  <c r="E559" i="3"/>
  <c r="E551" i="3"/>
  <c r="V6" i="3"/>
  <c r="E407" i="3"/>
  <c r="E320" i="3"/>
  <c r="E294" i="3"/>
  <c r="E130" i="3"/>
  <c r="E415" i="3"/>
  <c r="E395" i="3"/>
  <c r="E550" i="3"/>
  <c r="E290" i="3"/>
  <c r="E245" i="3"/>
  <c r="E578" i="3"/>
  <c r="E293" i="3"/>
  <c r="E583" i="3"/>
  <c r="E49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6"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69" i="3"/>
  <c r="E230" i="3"/>
  <c r="E114" i="3"/>
  <c r="E260" i="3"/>
  <c r="E117" i="3"/>
  <c r="E61" i="3"/>
  <c r="E382" i="3"/>
  <c r="E518" i="3"/>
  <c r="E336" i="3"/>
  <c r="C40" i="71"/>
  <c r="D39" i="71"/>
  <c r="D59" i="83"/>
  <c r="E59" i="83" s="1"/>
  <c r="F59" i="83" s="1"/>
  <c r="G59" i="83" s="1"/>
  <c r="H59" i="83" s="1"/>
  <c r="I59" i="83" s="1"/>
  <c r="J59" i="83" s="1"/>
  <c r="K59" i="83" s="1"/>
  <c r="L59" i="83" s="1"/>
  <c r="M59" i="83" s="1"/>
  <c r="N59" i="83" s="1"/>
  <c r="O59" i="83" s="1"/>
  <c r="H7" i="83"/>
  <c r="F7" i="83"/>
  <c r="J7" i="83"/>
  <c r="BA5" i="3"/>
  <c r="U12" i="36"/>
  <c r="AB12" i="36"/>
  <c r="AB28" i="33"/>
  <c r="U28" i="33"/>
  <c r="S11" i="35"/>
  <c r="AA11" i="35"/>
  <c r="AA9" i="36"/>
  <c r="S9" i="36"/>
  <c r="AC34" i="35"/>
  <c r="W34" i="35"/>
  <c r="C15" i="71"/>
  <c r="T16" i="71"/>
  <c r="AZ539" i="3"/>
  <c r="AZ548" i="3"/>
  <c r="S44" i="21"/>
  <c r="AA44" i="21"/>
  <c r="AZ556" i="3"/>
  <c r="W13" i="37"/>
  <c r="AC13" i="37"/>
  <c r="AZ531" i="3"/>
  <c r="AA43" i="39"/>
  <c r="S43" i="39"/>
  <c r="U28" i="37"/>
  <c r="AB28" i="37"/>
  <c r="W26" i="37"/>
  <c r="AC26" i="37"/>
  <c r="AC13" i="35"/>
  <c r="W13" i="35"/>
  <c r="U14" i="33"/>
  <c r="AB14" i="33"/>
  <c r="D30" i="71"/>
  <c r="C31" i="71"/>
  <c r="T56" i="71"/>
  <c r="D56" i="71"/>
  <c r="C64" i="71"/>
  <c r="D63" i="71"/>
  <c r="E250" i="3"/>
  <c r="AA44" i="39"/>
  <c r="S44" i="39"/>
  <c r="AC12" i="21"/>
  <c r="W12" i="21"/>
  <c r="W12" i="36"/>
  <c r="AC12" i="36"/>
  <c r="S31" i="21"/>
  <c r="AA31" i="21"/>
  <c r="AC9" i="36"/>
  <c r="W9" i="36"/>
  <c r="AZ524" i="3"/>
  <c r="AZ552" i="3"/>
  <c r="S13" i="37"/>
  <c r="AA13" i="37"/>
  <c r="AC43" i="39"/>
  <c r="W43" i="39"/>
  <c r="AA28" i="37"/>
  <c r="S28" i="37"/>
  <c r="AB34" i="36"/>
  <c r="U34" i="36"/>
  <c r="AA34" i="35"/>
  <c r="S34" i="35"/>
  <c r="S44" i="33"/>
  <c r="AA44" i="33"/>
  <c r="AZ526" i="3"/>
  <c r="B19" i="71"/>
  <c r="B18" i="71" s="1"/>
  <c r="B17" i="71" s="1"/>
  <c r="B16" i="71" s="1"/>
  <c r="S20" i="71"/>
  <c r="S28" i="71"/>
  <c r="B27" i="71"/>
  <c r="B26" i="71" s="1"/>
  <c r="E87" i="3"/>
  <c r="E248" i="3"/>
  <c r="E490" i="3"/>
  <c r="AZ469" i="3"/>
  <c r="AZ436" i="3"/>
  <c r="AB44" i="39"/>
  <c r="U44" i="39"/>
  <c r="S12" i="21"/>
  <c r="AA12" i="21"/>
  <c r="AA28" i="33"/>
  <c r="S28" i="33"/>
  <c r="AB31" i="21"/>
  <c r="U31" i="21"/>
  <c r="AB24" i="36"/>
  <c r="U24" i="36"/>
  <c r="AB13" i="21"/>
  <c r="U13" i="21"/>
  <c r="AB33" i="36"/>
  <c r="U33" i="36"/>
  <c r="S32" i="40"/>
  <c r="AA32" i="40"/>
  <c r="AZ532" i="3"/>
  <c r="AB26" i="37"/>
  <c r="U26" i="37"/>
  <c r="AC13" i="36"/>
  <c r="W13" i="36"/>
  <c r="U34" i="35"/>
  <c r="AB34" i="35"/>
  <c r="AB44" i="33"/>
  <c r="U44" i="33"/>
  <c r="BL5" i="3"/>
  <c r="M23" i="43"/>
  <c r="U16" i="71"/>
  <c r="E23" i="71"/>
  <c r="E22" i="71" s="1"/>
  <c r="E21" i="71" s="1"/>
  <c r="E20" i="71" s="1"/>
  <c r="V24" i="71"/>
  <c r="D59" i="82"/>
  <c r="E59" i="82" s="1"/>
  <c r="F59" i="82" s="1"/>
  <c r="G59" i="82" s="1"/>
  <c r="H59" i="82" s="1"/>
  <c r="I59" i="82" s="1"/>
  <c r="J59" i="82" s="1"/>
  <c r="K59" i="82" s="1"/>
  <c r="L59" i="82" s="1"/>
  <c r="M59" i="82" s="1"/>
  <c r="N59" i="82" s="1"/>
  <c r="O59" i="82" s="1"/>
  <c r="J7" i="82"/>
  <c r="H7" i="82"/>
  <c r="F7" i="82"/>
  <c r="E60" i="3"/>
  <c r="T36" i="71"/>
  <c r="D36" i="71"/>
  <c r="AZ261" i="3"/>
  <c r="AZ5" i="3" s="1"/>
  <c r="AZ435" i="3"/>
  <c r="S35" i="39"/>
  <c r="AA35" i="39"/>
  <c r="S12" i="36"/>
  <c r="AA12" i="36"/>
  <c r="W28" i="33"/>
  <c r="AC28" i="33"/>
  <c r="AC12" i="40"/>
  <c r="W12" i="40"/>
  <c r="W11" i="35"/>
  <c r="AC11" i="35"/>
  <c r="U39" i="40"/>
  <c r="AB39" i="40"/>
  <c r="AC44" i="21"/>
  <c r="W44" i="21"/>
  <c r="AC12" i="39"/>
  <c r="W12" i="39"/>
  <c r="U43" i="39"/>
  <c r="AB43" i="39"/>
  <c r="AA26" i="37"/>
  <c r="S26" i="37"/>
  <c r="S34" i="36"/>
  <c r="AA34" i="36"/>
  <c r="S13" i="36"/>
  <c r="AA13" i="36"/>
  <c r="S13" i="35"/>
  <c r="AA13" i="35"/>
  <c r="W14" i="33"/>
  <c r="AC14" i="33"/>
  <c r="AB32" i="40"/>
  <c r="U32" i="40"/>
  <c r="AZ523" i="3"/>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39"/>
  <c r="W10" i="39"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Y6" i="3" l="1"/>
  <c r="E3" i="6"/>
  <c r="D15" i="71"/>
  <c r="C14" i="71"/>
  <c r="W7" i="83"/>
  <c r="AC7" i="83"/>
  <c r="AA7" i="83"/>
  <c r="S7" i="83"/>
  <c r="T40" i="71"/>
  <c r="D40" i="71"/>
  <c r="U7" i="82"/>
  <c r="AB7" i="82"/>
  <c r="E19" i="71"/>
  <c r="E18" i="71" s="1"/>
  <c r="E17" i="71" s="1"/>
  <c r="E16" i="71" s="1"/>
  <c r="V20" i="71"/>
  <c r="C32" i="71"/>
  <c r="D31" i="71"/>
  <c r="U7" i="83"/>
  <c r="AB7" i="83"/>
  <c r="S7" i="82"/>
  <c r="AA7" i="82"/>
  <c r="AC7" i="82"/>
  <c r="W7" i="82"/>
  <c r="B15" i="71"/>
  <c r="B14" i="71" s="1"/>
  <c r="B13" i="71" s="1"/>
  <c r="B12" i="71" s="1"/>
  <c r="S16" i="71"/>
  <c r="T64" i="71"/>
  <c r="D64" i="7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14" i="71" l="1"/>
  <c r="C13" i="71"/>
  <c r="B11" i="71"/>
  <c r="B10" i="71" s="1"/>
  <c r="B9" i="71" s="1"/>
  <c r="B8" i="71" s="1"/>
  <c r="B7" i="71" s="1"/>
  <c r="B6" i="71" s="1"/>
  <c r="B5" i="71" s="1"/>
  <c r="S12" i="71"/>
  <c r="T32" i="71"/>
  <c r="D32" i="71"/>
  <c r="E15" i="71"/>
  <c r="E14" i="71" s="1"/>
  <c r="E13" i="71" s="1"/>
  <c r="E12" i="71" s="1"/>
  <c r="V16" i="7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34" i="69"/>
  <c r="C14" i="67"/>
  <c r="C17" i="67"/>
  <c r="D10" i="69"/>
  <c r="E11" i="71" l="1"/>
  <c r="E10" i="71" s="1"/>
  <c r="E9" i="71" s="1"/>
  <c r="E8" i="71" s="1"/>
  <c r="E7" i="71" s="1"/>
  <c r="E6" i="71" s="1"/>
  <c r="E5" i="71" s="1"/>
  <c r="V12" i="71"/>
  <c r="D13" i="71"/>
  <c r="C12"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19" i="9"/>
  <c r="D2" i="36"/>
  <c r="D2" i="37"/>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11" i="1"/>
  <c r="D20" i="9"/>
  <c r="AO8" i="1"/>
  <c r="AO10" i="1"/>
  <c r="AO12" i="1"/>
  <c r="AO7"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<sst xmlns="http://schemas.openxmlformats.org/spreadsheetml/2006/main" count="8313" uniqueCount="3522">
  <si>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</si>
  <si>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</si>
  <si>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</si>
  <si>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</si>
  <si>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</si>
  <si>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</si>
  <si>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</si>
  <si>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</si>
  <si>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</si>
  <si>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</si>
  <si>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</si>
  <si>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</si>
  <si>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</si>
  <si>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</si>
  <si>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</si>
  <si>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</si>
  <si>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</si>
  <si>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</si>
  <si>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</si>
  <si>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</si>
  <si>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</si>
  <si>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</si>
  <si>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</si>
  <si>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</si>
  <si>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</si>
  <si>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</si>
  <si>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</si>
  <si>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</si>
  <si>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</si>
  <si>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</si>
  <si>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</si>
  <si>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</si>
  <si>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</si>
  <si>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</si>
  <si>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</si>
  <si>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</si>
  <si>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</si>
  <si>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</si>
  <si>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</si>
  <si>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</si>
  <si>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</si>
  <si>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</si>
  <si>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</si>
  <si>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</si>
  <si>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</si>
  <si>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</si>
  <si>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</si>
  <si>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</si>
  <si>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</si>
  <si>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</si>
  <si>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</si>
  <si>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</si>
  <si>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</si>
  <si>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</si>
  <si>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</si>
  <si>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</si>
  <si>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</si>
  <si>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</si>
  <si>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</si>
  <si>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</si>
  <si>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</si>
  <si>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</si>
  <si>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</si>
  <si>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</si>
  <si>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</si>
  <si>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</si>
  <si>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</si>
  <si>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</si>
  <si>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</si>
  <si>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</si>
  <si>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</si>
  <si>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</si>
  <si>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</si>
  <si>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</si>
  <si>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</si>
  <si>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</si>
  <si>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</si>
  <si>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</si>
  <si>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</si>
  <si>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</si>
  <si>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</si>
  <si>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</si>
  <si>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</si>
  <si>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</si>
  <si>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</si>
  <si>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</si>
  <si>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</si>
  <si>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</si>
  <si>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</si>
  <si>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</si>
  <si>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</si>
  <si>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</si>
  <si>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</si>
  <si>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</si>
  <si>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</si>
  <si>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</si>
  <si>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</si>
  <si>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</si>
  <si>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</si>
  <si>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</si>
  <si>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</si>
  <si>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</si>
  <si>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</si>
  <si>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</si>
  <si>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</si>
  <si>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</si>
  <si>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</si>
  <si>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</si>
  <si>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</si>
  <si>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</si>
  <si>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</si>
  <si>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</si>
  <si>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</si>
  <si>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</si>
  <si>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</si>
  <si>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</si>
  <si>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</si>
  <si>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</si>
  <si>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</si>
  <si>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</si>
  <si>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</si>
  <si>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</si>
  <si>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</si>
  <si>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</si>
  <si>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</si>
  <si>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</si>
  <si>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</si>
  <si>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</si>
  <si>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</si>
  <si>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</si>
  <si>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</si>
  <si>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</si>
  <si>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</si>
  <si>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</si>
  <si>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</si>
  <si>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</si>
  <si>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</si>
  <si>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</si>
  <si>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</si>
  <si>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</si>
  <si>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</si>
  <si>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</si>
  <si>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</si>
  <si>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</si>
  <si>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</si>
  <si>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</si>
  <si>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</si>
  <si>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</si>
  <si>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</si>
  <si>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</si>
  <si>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</si>
  <si>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</si>
  <si>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</si>
  <si>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</si>
  <si>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</si>
  <si>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</si>
  <si>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</si>
  <si>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</si>
  <si>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</si>
  <si>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</si>
  <si>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</si>
  <si>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</si>
  <si>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</si>
  <si>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</si>
  <si>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</si>
  <si>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</si>
  <si>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</si>
  <si>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</si>
  <si>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</si>
  <si>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</si>
  <si>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</si>
  <si>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</si>
  <si>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</si>
  <si>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</si>
  <si>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</si>
  <si>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</si>
  <si>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</si>
  <si>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</si>
  <si>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</si>
  <si>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</si>
  <si>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</si>
  <si>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</si>
  <si>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</si>
  <si>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</si>
  <si>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</si>
  <si>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</si>
  <si>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</si>
  <si>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</si>
  <si>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</si>
  <si>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</si>
  <si>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</si>
  <si>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</si>
  <si>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</si>
  <si>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</si>
  <si>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</si>
  <si>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</si>
  <si>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</si>
  <si>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</si>
  <si>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</si>
  <si>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</si>
  <si>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</si>
  <si>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</si>
  <si>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</si>
  <si>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</si>
  <si>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</si>
  <si>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</si>
  <si>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</si>
  <si>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</si>
  <si>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</si>
  <si>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</si>
  <si>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</si>
  <si>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</si>
  <si>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</si>
  <si>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</si>
  <si>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</si>
  <si>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</si>
  <si>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</si>
  <si>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</si>
  <si>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</si>
  <si>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</si>
  <si>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</si>
  <si>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</si>
  <si>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</si>
  <si>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</si>
  <si>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</si>
  <si>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</si>
  <si>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</si>
  <si>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</si>
  <si>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</si>
  <si>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</si>
  <si>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</si>
  <si>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</si>
  <si>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</si>
  <si>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</si>
  <si>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</si>
  <si>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</si>
  <si>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</si>
  <si>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</si>
  <si>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</si>
  <si>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</si>
  <si>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</si>
  <si>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</si>
  <si>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</si>
  <si>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</si>
  <si>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</si>
  <si>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</si>
  <si>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</si>
  <si>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</si>
  <si>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</si>
  <si>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</si>
  <si>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</si>
  <si>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</si>
  <si>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</si>
  <si>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</si>
  <si>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</si>
  <si>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</si>
  <si>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</si>
  <si>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</si>
  <si>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</si>
  <si>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</si>
  <si>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</si>
  <si>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</si>
  <si>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</si>
  <si>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</si>
  <si>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</si>
  <si>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</si>
  <si>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</si>
  <si>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</si>
  <si>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</si>
  <si>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</si>
  <si>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</si>
  <si>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</si>
  <si>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</si>
  <si>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</si>
  <si>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</si>
  <si>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</si>
  <si>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</si>
  <si>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</si>
  <si>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</si>
  <si>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</si>
  <si>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</si>
  <si>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</si>
  <si>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</si>
  <si>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</si>
  <si>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</si>
  <si>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</si>
  <si>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</si>
  <si>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</si>
  <si>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</si>
  <si>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</si>
  <si>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</si>
  <si>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</si>
  <si>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</si>
  <si>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</si>
  <si>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</si>
  <si>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</si>
  <si>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</si>
  <si>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</si>
  <si>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</si>
  <si>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</si>
  <si>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</si>
  <si>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</si>
  <si>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</si>
  <si>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</si>
  <si>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</si>
  <si>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</si>
  <si>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</si>
  <si>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</si>
  <si>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</si>
  <si>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</si>
  <si>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</si>
  <si>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</si>
  <si>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</si>
  <si>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</si>
  <si>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</si>
  <si>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</si>
  <si>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</si>
  <si>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</si>
  <si>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</si>
  <si>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</si>
  <si>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</si>
  <si>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</si>
  <si>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</si>
  <si>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</si>
  <si>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</si>
  <si>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</si>
  <si>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</si>
  <si>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</si>
  <si>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</si>
  <si>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</si>
  <si>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</si>
  <si>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</si>
  <si>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</si>
  <si>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</si>
  <si>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</si>
  <si>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</si>
  <si>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</si>
  <si>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</si>
  <si>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</si>
  <si>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</si>
  <si>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</si>
  <si>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</si>
  <si>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</si>
  <si>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</si>
  <si>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</si>
  <si>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</si>
  <si>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</si>
  <si>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</si>
  <si>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</si>
  <si>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</si>
  <si>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</si>
  <si>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</si>
  <si>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</si>
  <si>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</si>
  <si>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</si>
  <si>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</si>
  <si>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</si>
  <si>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</si>
  <si>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</si>
  <si>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</si>
  <si>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</si>
  <si>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</si>
  <si>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</si>
  <si>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</si>
  <si>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</si>
  <si>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</si>
  <si>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</si>
  <si>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</si>
  <si>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</si>
  <si>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</si>
  <si>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</si>
  <si>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</si>
  <si>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</si>
  <si>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</si>
  <si>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</si>
  <si>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</si>
  <si>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</si>
  <si>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</si>
  <si>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</si>
  <si>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</si>
  <si>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</si>
  <si>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</si>
  <si>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</si>
  <si>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</si>
  <si>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</si>
  <si>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</si>
  <si>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</si>
  <si>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</si>
  <si>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</si>
  <si>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</si>
  <si>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</si>
  <si>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</si>
  <si>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</si>
  <si>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</si>
  <si>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</si>
  <si>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</si>
  <si>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</si>
  <si>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</si>
  <si>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</si>
  <si>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</si>
  <si>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</si>
  <si>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</si>
  <si>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</si>
  <si>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</si>
  <si>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</si>
  <si>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</si>
  <si>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</si>
  <si>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</si>
  <si>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</si>
  <si>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</si>
  <si>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</si>
  <si>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</si>
  <si>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</si>
  <si>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</si>
  <si>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</si>
  <si>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</si>
  <si>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</si>
  <si>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</si>
  <si>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</si>
  <si>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</si>
  <si>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</si>
  <si>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</si>
  <si>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</si>
  <si>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</si>
  <si>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</si>
  <si>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</si>
  <si>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</si>
  <si>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</si>
  <si>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</si>
  <si>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</si>
  <si>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</si>
  <si>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</si>
  <si>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</si>
  <si>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</si>
  <si>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</si>
  <si>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</si>
  <si>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</si>
  <si>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</si>
  <si>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</si>
  <si>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</si>
  <si>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</si>
  <si>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</si>
  <si>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</si>
  <si>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</si>
  <si>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</si>
  <si>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</si>
  <si>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</si>
  <si>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</si>
  <si>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</si>
  <si>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</si>
  <si>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</si>
  <si>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</si>
  <si>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</si>
  <si>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</si>
  <si>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</si>
  <si>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</si>
  <si>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</si>
  <si>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</si>
  <si>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</si>
  <si>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</si>
  <si>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</si>
  <si>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</si>
  <si>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</si>
  <si>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</si>
  <si>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</si>
  <si>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</si>
  <si>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</si>
  <si>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</si>
  <si>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</si>
  <si>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</si>
  <si>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</si>
  <si>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</si>
  <si>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</si>
  <si>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</si>
  <si>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</si>
  <si>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</si>
  <si>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</si>
  <si>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</si>
  <si>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</si>
  <si>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</si>
  <si>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</si>
  <si>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</si>
  <si>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</si>
  <si>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</si>
  <si>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</si>
  <si>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</si>
  <si>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</si>
  <si>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</si>
  <si>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</si>
  <si>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</si>
  <si>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</si>
  <si>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</si>
  <si>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</si>
  <si>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</si>
  <si>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</si>
  <si>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</si>
  <si>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</si>
  <si>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</si>
  <si>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</si>
  <si>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</si>
  <si>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</si>
  <si>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</si>
  <si>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</si>
  <si>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</si>
  <si>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</si>
  <si>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</si>
  <si>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</si>
  <si>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</si>
  <si>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</si>
  <si>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</si>
  <si>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</si>
  <si>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</si>
  <si>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</si>
  <si>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</si>
  <si>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</si>
  <si>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</si>
  <si>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</si>
  <si>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</si>
  <si>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</si>
  <si>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</si>
  <si>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</si>
  <si>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</si>
  <si>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</si>
  <si>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</si>
  <si>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</si>
  <si>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</si>
  <si>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</si>
  <si>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</si>
  <si>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</si>
  <si>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</si>
  <si>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</si>
  <si>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</si>
  <si>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</si>
  <si>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</si>
  <si>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</si>
  <si>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</si>
  <si>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</si>
  <si>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</si>
  <si>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</si>
  <si>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</si>
  <si>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</si>
  <si>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</si>
  <si>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</si>
  <si>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</si>
  <si>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</si>
  <si>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</si>
  <si>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</si>
  <si>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</si>
  <si>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</si>
  <si>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</si>
  <si>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</si>
  <si>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</si>
  <si>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</si>
  <si>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</si>
  <si>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</si>
  <si>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</si>
  <si>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</si>
  <si>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</si>
  <si>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</si>
  <si>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</si>
  <si>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</si>
  <si>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</si>
  <si>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</si>
  <si>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</si>
  <si>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</si>
  <si>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</si>
  <si>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</si>
  <si>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</si>
  <si>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</si>
  <si>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</si>
  <si>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</si>
  <si>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</si>
  <si>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</si>
  <si>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</si>
  <si>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</si>
  <si>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</si>
  <si>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</si>
  <si>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</si>
  <si>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</si>
  <si>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</si>
  <si>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</si>
  <si>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</si>
  <si>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</si>
  <si>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</si>
  <si>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</si>
  <si>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</si>
  <si>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</si>
  <si>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</si>
  <si>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</si>
  <si>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</si>
  <si>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</si>
  <si>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</si>
  <si>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</si>
  <si>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</si>
  <si>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</si>
  <si>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</si>
  <si>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</si>
  <si>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</si>
  <si>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</si>
  <si>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</si>
  <si>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</si>
  <si>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</si>
  <si>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</si>
  <si>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</si>
  <si>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</si>
  <si>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</si>
  <si>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</si>
  <si>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</si>
  <si>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</si>
  <si>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</si>
  <si>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</si>
  <si>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</si>
  <si>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</si>
  <si>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</si>
  <si>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</si>
  <si>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</si>
  <si>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</si>
  <si>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</si>
  <si>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</si>
  <si>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</si>
  <si>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</si>
  <si>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</si>
  <si>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</si>
  <si>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</si>
  <si>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</si>
  <si>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</si>
  <si>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</si>
  <si>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</si>
  <si>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</si>
  <si>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</si>
  <si>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</si>
  <si>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</si>
  <si>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</si>
  <si>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</si>
  <si>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</si>
  <si>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</si>
  <si>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</si>
  <si>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</si>
  <si>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</si>
  <si>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</si>
  <si>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</si>
  <si>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</si>
  <si>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</si>
  <si>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</si>
  <si>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</si>
  <si>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</si>
  <si>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</si>
  <si>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</si>
  <si>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</si>
  <si>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</si>
  <si>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</si>
  <si>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</si>
  <si>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</si>
  <si>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</si>
  <si>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</si>
  <si>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</si>
  <si>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</si>
  <si>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</si>
  <si>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</si>
  <si>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</si>
  <si>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</si>
  <si>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</si>
  <si>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</si>
  <si>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</si>
  <si>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</si>
  <si>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</si>
  <si>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</si>
  <si>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</si>
  <si>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</si>
  <si>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</si>
  <si>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</si>
  <si>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</si>
  <si>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</si>
  <si>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</si>
  <si>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</si>
  <si>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</si>
  <si>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</si>
  <si>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</si>
  <si>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</si>
  <si>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</si>
  <si>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</si>
  <si>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</si>
  <si>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</si>
  <si>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</si>
  <si>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</si>
  <si>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</si>
  <si>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</si>
  <si>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</si>
  <si>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</si>
  <si>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</si>
  <si>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</si>
  <si>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</si>
  <si>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</si>
  <si>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</si>
  <si>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</si>
  <si>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</si>
  <si>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</si>
  <si>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</si>
  <si>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</si>
  <si>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</si>
  <si>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</si>
  <si>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</si>
  <si>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</si>
  <si>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</si>
  <si>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</si>
  <si>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</si>
  <si>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</si>
  <si>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</si>
  <si>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</si>
  <si>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</si>
  <si>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</si>
  <si>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</si>
  <si>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</si>
  <si>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</si>
  <si>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</si>
  <si>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</si>
  <si>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</si>
  <si>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</si>
  <si>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</si>
  <si>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</si>
  <si>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</si>
  <si>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</si>
  <si>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</si>
  <si>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</si>
  <si>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</si>
  <si>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</si>
  <si>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</si>
  <si>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</si>
  <si>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</si>
  <si>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</si>
  <si>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</si>
  <si>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</si>
  <si>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</si>
  <si>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</si>
  <si>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</si>
  <si>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</si>
  <si>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</si>
  <si>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</si>
  <si>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</si>
  <si>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</si>
  <si>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</si>
  <si>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</si>
  <si>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</si>
  <si>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</si>
  <si>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</si>
  <si>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</si>
  <si>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</si>
  <si>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</si>
  <si>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</si>
  <si>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</si>
  <si>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</si>
  <si>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</si>
  <si>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</si>
  <si>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</si>
  <si>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</si>
  <si>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</si>
  <si>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</si>
  <si>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</si>
  <si>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</si>
  <si>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</si>
  <si>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</si>
  <si>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</si>
  <si>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</si>
  <si>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</si>
  <si>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</si>
  <si>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</si>
  <si>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</si>
  <si>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</si>
  <si>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</si>
  <si>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</si>
  <si>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</si>
  <si>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</si>
  <si>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</si>
  <si>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</si>
  <si>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</si>
  <si>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</si>
  <si>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</si>
  <si>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</si>
  <si>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</si>
  <si>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</si>
  <si>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</si>
  <si>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</si>
  <si>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</si>
  <si>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</si>
  <si>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</si>
  <si>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</si>
  <si>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</si>
  <si>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</si>
  <si>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</si>
  <si>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</si>
  <si>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</si>
  <si>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</si>
  <si>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</si>
  <si>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</si>
  <si>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</si>
  <si>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</si>
  <si>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</si>
  <si>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</si>
  <si>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</si>
  <si>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</si>
  <si>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</si>
  <si>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</si>
  <si>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</si>
  <si>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</si>
  <si>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</si>
  <si>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</si>
  <si>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</si>
  <si>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</si>
  <si>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</si>
  <si>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</si>
  <si>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</si>
  <si>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</si>
  <si>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</si>
  <si>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</si>
  <si>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</si>
  <si>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</si>
  <si>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</si>
  <si>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</si>
  <si>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</si>
  <si>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</si>
  <si>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</si>
  <si>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</si>
  <si>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</si>
  <si>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</si>
  <si>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</si>
  <si>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</si>
  <si>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</si>
  <si>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</si>
  <si>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</si>
  <si>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</si>
  <si>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</si>
  <si>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</si>
  <si>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</si>
  <si>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</si>
  <si>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</si>
  <si>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</si>
  <si>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</si>
  <si>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</si>
  <si>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</si>
  <si>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</si>
  <si>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</si>
  <si>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</si>
  <si>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</si>
  <si>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</si>
  <si>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</si>
  <si>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</si>
  <si>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</si>
  <si>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</si>
  <si>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</si>
  <si>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</si>
  <si>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</si>
  <si>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</si>
  <si>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</si>
  <si>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</si>
  <si>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</si>
  <si>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</si>
  <si>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</si>
  <si>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</si>
  <si>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</si>
  <si>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</si>
  <si>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</si>
  <si>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</si>
  <si>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</si>
  <si>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</si>
  <si>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</si>
  <si>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</si>
  <si>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</si>
  <si>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</si>
  <si>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</si>
  <si>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</si>
  <si>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</si>
  <si>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</si>
  <si>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</si>
  <si>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</si>
  <si>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</si>
  <si>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</si>
  <si>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</si>
  <si>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</si>
  <si>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</si>
  <si>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</si>
  <si>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</si>
  <si>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</si>
  <si>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</si>
  <si>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</si>
  <si>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</si>
  <si>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</si>
  <si>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</si>
  <si>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</si>
  <si>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</si>
  <si>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</si>
  <si>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</si>
  <si>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</si>
  <si>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</si>
  <si>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</si>
  <si>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</si>
  <si>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</si>
  <si>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</si>
  <si>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</si>
  <si>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</si>
  <si>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</si>
  <si>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</si>
  <si>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</si>
  <si>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</si>
  <si>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</si>
  <si>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</si>
  <si>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</si>
  <si>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</si>
  <si>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</si>
  <si>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</si>
  <si>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</si>
  <si>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</si>
  <si>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</si>
  <si>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</si>
  <si>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</si>
  <si>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</si>
  <si>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</si>
  <si>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</si>
  <si>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</si>
  <si>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</si>
  <si>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</si>
  <si>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</si>
  <si>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</si>
  <si>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</si>
  <si>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</si>
  <si>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</si>
  <si>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</si>
  <si>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</si>
  <si>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</si>
  <si>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</si>
  <si>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</si>
  <si>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</si>
  <si>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</si>
  <si>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</si>
  <si>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</si>
  <si>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</si>
  <si>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</si>
  <si>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</si>
  <si>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</si>
  <si>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</si>
  <si>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</si>
  <si>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</si>
  <si>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</si>
  <si>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</si>
  <si>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</si>
  <si>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</si>
  <si>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</si>
  <si>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</si>
  <si>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</si>
  <si>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</si>
  <si>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</si>
  <si>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</si>
  <si>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</si>
  <si>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</si>
  <si>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</si>
  <si>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</si>
  <si>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</si>
  <si>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</si>
  <si>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</si>
  <si>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</si>
  <si>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</si>
  <si>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</si>
  <si>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</si>
  <si>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</si>
  <si>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</si>
  <si>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</si>
  <si>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</si>
  <si>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</si>
  <si>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</si>
  <si>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</si>
  <si>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</si>
  <si>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</si>
  <si>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</si>
  <si>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</si>
  <si>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</si>
  <si>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</si>
  <si>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</si>
  <si>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</si>
  <si>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</si>
  <si>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</si>
  <si>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</si>
  <si>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</si>
  <si>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</si>
  <si>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</si>
  <si>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</si>
  <si>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</si>
  <si>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</si>
  <si>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</si>
  <si>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</si>
  <si>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</si>
  <si>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</si>
  <si>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</si>
  <si>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</si>
  <si>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</si>
  <si>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</si>
  <si>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</si>
  <si>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</si>
  <si>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</si>
  <si>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</si>
  <si>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</si>
  <si>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</si>
  <si>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</si>
  <si>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</si>
  <si>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</si>
  <si>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</si>
  <si>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</si>
  <si>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</si>
  <si>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</si>
  <si>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</si>
  <si>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</si>
  <si>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</si>
  <si>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</si>
  <si>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</si>
  <si>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</si>
  <si>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</si>
  <si>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</si>
  <si>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</si>
  <si>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</si>
  <si>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</si>
  <si>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</si>
  <si>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</si>
  <si>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</si>
  <si>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</si>
  <si>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</si>
  <si>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</si>
  <si>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</si>
  <si>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</si>
  <si>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</si>
  <si>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</si>
  <si>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</si>
  <si>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</si>
  <si>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</si>
  <si>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</si>
  <si>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</si>
  <si>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</si>
  <si>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</si>
  <si>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</si>
  <si>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</si>
  <si>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</si>
  <si>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</si>
  <si>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</si>
  <si>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</si>
  <si>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</si>
  <si>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</si>
  <si>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</si>
  <si>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</si>
  <si>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</si>
  <si>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</si>
  <si>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</si>
  <si>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</si>
  <si>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</si>
  <si>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</si>
  <si>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</si>
  <si>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</si>
  <si>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</si>
  <si>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</si>
  <si>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</si>
  <si>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</si>
  <si>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</si>
  <si>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</si>
  <si>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</si>
  <si>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</si>
  <si>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</si>
  <si>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</si>
  <si>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</si>
  <si>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</si>
  <si>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</si>
  <si>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</si>
  <si>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</si>
  <si>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</si>
  <si>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</si>
  <si>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</si>
  <si>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</si>
  <si>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</si>
  <si>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</si>
  <si>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</si>
  <si>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</si>
  <si>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</si>
  <si>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</si>
  <si>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</si>
  <si>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</si>
  <si>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</si>
  <si>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</si>
  <si>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</si>
  <si>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</si>
  <si>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</si>
  <si>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</si>
  <si>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</si>
  <si>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</si>
  <si>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</si>
  <si>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</si>
  <si>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</si>
  <si>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</si>
  <si>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</si>
  <si>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</si>
  <si>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</si>
  <si>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</si>
  <si>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</si>
  <si>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</si>
  <si>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</si>
  <si>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</si>
  <si>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</si>
  <si>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</si>
  <si>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</si>
  <si>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</si>
  <si>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</si>
  <si>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</si>
  <si>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</si>
  <si>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</si>
  <si>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</si>
  <si>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</si>
  <si>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</si>
  <si>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</si>
  <si>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</si>
  <si>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</si>
  <si>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</si>
  <si>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</si>
  <si>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</si>
  <si>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</si>
  <si>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</si>
  <si>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</si>
  <si>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</si>
  <si>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</si>
  <si>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</si>
  <si>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</si>
  <si>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</si>
  <si>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</si>
  <si>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</si>
  <si>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</si>
  <si>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</si>
  <si>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</si>
  <si>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</si>
  <si>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</si>
  <si>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</si>
  <si>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</si>
  <si>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</si>
  <si>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</si>
  <si>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</si>
  <si>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</si>
  <si>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</si>
  <si>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</si>
  <si>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</si>
  <si>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</si>
  <si>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</si>
  <si>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</si>
  <si>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</si>
  <si>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</si>
  <si>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</si>
  <si>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</si>
  <si>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</si>
  <si>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</si>
  <si>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</si>
  <si>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</si>
  <si>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</si>
  <si>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</si>
  <si>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</si>
  <si>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</si>
  <si>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</si>
  <si>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</si>
  <si>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</si>
  <si>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</si>
  <si>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</si>
  <si>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</si>
  <si>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</si>
  <si>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</si>
  <si>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</si>
  <si>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</si>
  <si>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</si>
  <si>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</si>
  <si>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</si>
  <si>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</si>
  <si>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</si>
  <si>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</si>
  <si>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</si>
  <si>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</si>
  <si>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</si>
  <si>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</si>
  <si>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</si>
  <si>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</si>
  <si>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</si>
  <si>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</si>
  <si>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</si>
  <si>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</si>
  <si>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</si>
  <si>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</si>
  <si>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</si>
  <si>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</si>
  <si>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</si>
  <si>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</si>
  <si>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</si>
  <si>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</si>
  <si>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</si>
  <si>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</si>
  <si>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</si>
  <si>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</si>
  <si>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</si>
  <si>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</si>
  <si>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</si>
  <si>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</si>
  <si>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</si>
  <si>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</si>
  <si>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</si>
  <si>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</si>
  <si>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</si>
  <si>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</si>
  <si>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</si>
  <si>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</si>
  <si>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</si>
  <si>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</si>
  <si>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</si>
  <si>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</si>
  <si>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</si>
  <si>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</si>
  <si>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</si>
  <si>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</si>
  <si>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</si>
  <si>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</si>
  <si>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</si>
  <si>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</si>
  <si>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</si>
  <si>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</si>
  <si>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</si>
  <si>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</si>
  <si>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</si>
  <si>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</si>
  <si>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</si>
  <si>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</si>
  <si>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</si>
  <si>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</si>
  <si>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</si>
  <si>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</si>
  <si>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</si>
  <si>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</si>
  <si>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</si>
  <si>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</si>
  <si>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</si>
  <si>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</si>
  <si>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</si>
  <si>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</si>
  <si>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</si>
  <si>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</si>
  <si>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</si>
  <si>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</si>
  <si>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</si>
  <si>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</si>
  <si>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</si>
  <si>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</si>
  <si>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</si>
  <si>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</si>
  <si>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</si>
  <si>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</si>
  <si>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</si>
  <si>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</si>
  <si>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</si>
  <si>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</si>
  <si>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</si>
  <si>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</si>
  <si>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</si>
  <si>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</si>
  <si>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</si>
  <si>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</si>
  <si>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</si>
  <si>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</si>
  <si>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</si>
  <si>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</si>
  <si>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</si>
  <si>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</si>
  <si>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</si>
  <si>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</si>
  <si>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</si>
  <si>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</si>
  <si>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</si>
  <si>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</si>
  <si>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</si>
  <si>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</si>
  <si>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</si>
  <si>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</si>
  <si>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</si>
  <si>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</si>
  <si>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</si>
  <si>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</si>
  <si>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</si>
  <si>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</si>
  <si>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</si>
  <si>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</si>
  <si>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</si>
  <si>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</si>
  <si>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</si>
  <si>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</si>
  <si>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</si>
  <si>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</si>
  <si>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</si>
  <si>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</si>
  <si>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</si>
  <si>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</si>
  <si>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</si>
  <si>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</si>
  <si>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</si>
  <si>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</si>
  <si>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</si>
  <si>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</si>
  <si>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</si>
  <si>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</si>
  <si>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</si>
  <si>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</si>
  <si>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</si>
  <si>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</si>
  <si>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</si>
  <si>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</si>
  <si>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</si>
  <si>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</si>
  <si>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</si>
  <si>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</si>
  <si>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</si>
  <si>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</si>
  <si>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</si>
  <si>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</si>
  <si>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</si>
  <si>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</si>
  <si>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</si>
  <si>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</si>
  <si>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</si>
  <si>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</si>
  <si>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</si>
  <si>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</si>
  <si>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</si>
  <si>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</si>
  <si>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</si>
  <si>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</si>
  <si>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</si>
  <si>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</si>
  <si>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</si>
  <si>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</si>
  <si>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</si>
  <si>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</si>
  <si>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</si>
  <si>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</si>
  <si>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</si>
  <si>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</si>
  <si>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</si>
  <si>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</si>
  <si>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</si>
  <si>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</si>
  <si>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</si>
  <si>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</si>
  <si>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</si>
  <si>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</si>
  <si>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</si>
  <si>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</si>
  <si>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</si>
  <si>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</si>
  <si>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</si>
  <si>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</si>
  <si>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</si>
  <si>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</si>
  <si>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</si>
  <si>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</si>
  <si>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</si>
  <si>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</si>
  <si>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</si>
  <si>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</si>
  <si>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</si>
  <si>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</si>
  <si>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</si>
  <si>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</si>
  <si>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</si>
  <si>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</si>
  <si>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</si>
  <si>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</si>
  <si>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</si>
  <si>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</si>
  <si>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</si>
  <si>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</si>
  <si>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</si>
  <si>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</si>
  <si>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</si>
  <si>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</si>
  <si>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</si>
  <si>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</si>
  <si>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</si>
  <si>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</si>
  <si>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</si>
  <si>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</si>
  <si>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</si>
  <si>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</si>
  <si>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</si>
  <si>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</si>
  <si>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</si>
  <si>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</si>
  <si>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</si>
  <si>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</si>
  <si>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</si>
  <si>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</si>
  <si>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</si>
  <si>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</si>
  <si>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</si>
  <si>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</si>
  <si>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</si>
  <si>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</si>
  <si>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</si>
  <si>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</si>
  <si>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</si>
  <si>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</si>
  <si>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</si>
  <si>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</si>
  <si>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</si>
  <si>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</si>
  <si>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</si>
  <si>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</si>
  <si>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</si>
  <si>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</si>
  <si>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</si>
  <si>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</si>
  <si>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</si>
  <si>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</si>
  <si>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</si>
  <si>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</si>
  <si>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</si>
  <si>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</si>
  <si>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</si>
  <si>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</si>
  <si>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</si>
  <si>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</si>
  <si>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</si>
  <si>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</si>
  <si>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</si>
  <si>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</si>
  <si>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</si>
  <si>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</si>
  <si>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</si>
  <si>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</si>
  <si>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</si>
  <si>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</si>
  <si>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</si>
  <si>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</si>
  <si>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</si>
  <si>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</si>
  <si>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</si>
  <si>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</si>
  <si>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</si>
  <si>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</si>
  <si>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</si>
  <si>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</si>
  <si>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</si>
  <si>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</si>
  <si>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</si>
  <si>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</si>
  <si>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</si>
  <si>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</si>
  <si>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</si>
  <si>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</si>
  <si>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</si>
  <si>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</si>
  <si>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</si>
  <si>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</si>
  <si>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</si>
  <si>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</si>
  <si>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</si>
  <si>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</si>
  <si>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</si>
  <si>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</si>
  <si>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</si>
  <si>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</si>
  <si>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</si>
  <si>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</si>
  <si>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</si>
  <si>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</si>
  <si>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</si>
  <si>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</si>
  <si>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</si>
  <si>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</si>
  <si>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</si>
  <si>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</si>
  <si>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</si>
  <si>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</si>
  <si>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</si>
  <si>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</si>
  <si>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</si>
  <si>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</si>
  <si>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</si>
  <si>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</si>
  <si>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</si>
  <si>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</si>
  <si>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</si>
  <si>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</si>
  <si>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</si>
  <si>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</si>
  <si>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</si>
  <si>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</si>
  <si>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</si>
  <si>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</si>
  <si>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</si>
  <si>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</si>
  <si>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</si>
  <si>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</si>
  <si>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</si>
  <si>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</si>
  <si>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</si>
  <si>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</si>
  <si>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</si>
  <si>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</si>
  <si>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</si>
  <si>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</si>
  <si>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</si>
  <si>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</si>
  <si>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</si>
  <si>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</si>
  <si>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</si>
  <si>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</si>
  <si>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</si>
  <si>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</si>
  <si>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</si>
  <si>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</si>
  <si>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</si>
  <si>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</si>
  <si>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</si>
  <si>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</si>
  <si>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</si>
  <si>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</si>
  <si>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</si>
  <si>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</si>
  <si>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</si>
  <si>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</si>
  <si>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</si>
  <si>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</si>
  <si>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</si>
  <si>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</si>
  <si>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</si>
  <si>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</si>
  <si>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</si>
  <si>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</si>
  <si>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</si>
  <si>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</si>
  <si>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</si>
  <si>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</si>
  <si>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</si>
  <si>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</si>
  <si>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</si>
  <si>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</si>
  <si>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</si>
  <si>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</si>
  <si>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</si>
  <si>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</si>
  <si>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</si>
  <si>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</si>
  <si>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</si>
  <si>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</si>
  <si>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</si>
  <si>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</si>
  <si>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</si>
  <si>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</si>
  <si>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</si>
  <si>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</si>
  <si>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</si>
  <si>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</si>
  <si>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</si>
  <si>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</si>
  <si>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</si>
  <si>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</si>
  <si>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</si>
  <si>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</si>
  <si>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</si>
  <si>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</si>
  <si>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</si>
  <si>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</si>
  <si>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</si>
  <si>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</si>
  <si>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</si>
  <si>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</si>
  <si>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</si>
  <si>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</si>
  <si>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</si>
  <si>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</si>
  <si>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</si>
  <si>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</si>
  <si>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</si>
  <si>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</si>
  <si>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</si>
  <si>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</si>
  <si>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</si>
  <si>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</si>
  <si>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</si>
  <si>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</si>
  <si>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</si>
  <si>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</si>
  <si>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</si>
  <si>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</si>
  <si>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</si>
  <si>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</si>
  <si>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</si>
  <si>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</si>
  <si>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</si>
  <si>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</si>
  <si>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</si>
  <si>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</si>
  <si>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</si>
  <si>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</si>
  <si>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</si>
  <si>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</si>
  <si>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</si>
  <si>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</si>
  <si>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</si>
  <si>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</si>
  <si>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</si>
  <si>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</si>
  <si>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</si>
  <si>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</si>
  <si>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</si>
  <si>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</si>
  <si>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</si>
  <si>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</si>
  <si>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</si>
  <si>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</si>
  <si>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</si>
  <si>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</si>
  <si>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</si>
  <si>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</si>
  <si>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</si>
  <si>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</si>
  <si>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</si>
  <si>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</si>
  <si>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</si>
  <si>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</si>
  <si>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</si>
  <si>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</si>
  <si>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</si>
  <si>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</si>
  <si>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</si>
  <si>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</si>
  <si>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</si>
  <si>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</si>
  <si>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</si>
  <si>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</si>
  <si>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</si>
  <si>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</si>
  <si>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</si>
  <si>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</si>
  <si>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</si>
  <si>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</si>
  <si>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</si>
  <si>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</si>
  <si>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</si>
  <si>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</si>
  <si>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</si>
  <si>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</si>
  <si>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</si>
  <si>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</si>
  <si>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</si>
  <si>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</si>
  <si>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</si>
  <si>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</si>
  <si>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</si>
  <si>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</si>
  <si>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</si>
  <si>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</si>
  <si>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</si>
  <si>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</si>
  <si>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</si>
  <si>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</si>
  <si>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</si>
  <si>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</si>
  <si>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</si>
  <si>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</si>
  <si>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</si>
  <si>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</si>
  <si>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</si>
  <si>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</si>
  <si>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</si>
  <si>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</si>
  <si>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</si>
  <si>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</si>
  <si>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</si>
  <si>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</si>
  <si>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</si>
  <si>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</si>
  <si>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</si>
  <si>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</si>
  <si>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</si>
  <si>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</si>
  <si>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</si>
  <si>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</si>
  <si>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</si>
  <si>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</si>
  <si>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</si>
  <si>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</si>
  <si>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</si>
  <si>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</si>
  <si>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</si>
  <si>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</si>
  <si>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</si>
  <si>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</si>
  <si>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</si>
  <si>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</si>
  <si>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</si>
  <si>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</si>
  <si>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</si>
  <si>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</si>
  <si>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</si>
  <si>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</si>
  <si>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</si>
  <si>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</si>
  <si>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</si>
  <si>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</si>
  <si>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</si>
  <si>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</si>
  <si>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</si>
  <si>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</si>
  <si>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</si>
  <si>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</si>
  <si>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</si>
  <si>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</si>
  <si>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</si>
  <si>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</si>
  <si>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</si>
  <si>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</si>
  <si>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</si>
  <si>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</si>
  <si>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</si>
  <si>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</si>
  <si>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</si>
  <si>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</si>
  <si>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</si>
  <si>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</si>
  <si>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</si>
  <si>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</si>
  <si>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</si>
  <si>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</si>
  <si>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</si>
  <si>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</si>
  <si>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</si>
  <si>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</si>
  <si>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</si>
  <si>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</si>
  <si>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</si>
  <si>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</si>
  <si>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</si>
  <si>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</si>
  <si>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</si>
  <si>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</si>
  <si>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</si>
  <si>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</si>
  <si>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</si>
  <si>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</si>
  <si>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</si>
  <si>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</si>
  <si>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</si>
  <si>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</si>
  <si>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</si>
  <si>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</si>
  <si>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</si>
  <si>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</si>
  <si>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</si>
  <si>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</si>
  <si>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</si>
  <si>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</si>
  <si>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</si>
  <si>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</si>
  <si>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</si>
  <si>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</si>
  <si>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</si>
  <si>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</si>
  <si>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</si>
  <si>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</si>
  <si>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</si>
  <si>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</si>
  <si>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</si>
  <si>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</si>
  <si>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</si>
  <si>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</si>
  <si>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</si>
  <si>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</si>
  <si>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</si>
  <si>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</si>
  <si>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</si>
  <si>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</si>
  <si>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</si>
  <si>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</si>
  <si>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</si>
  <si>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</si>
  <si>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</si>
  <si>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</si>
  <si>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</si>
  <si>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</si>
  <si>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</si>
  <si>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</si>
  <si>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</si>
  <si>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</si>
  <si>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</si>
  <si>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</si>
  <si>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</si>
  <si>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</si>
  <si>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</si>
  <si>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</si>
  <si>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</si>
  <si>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</si>
  <si>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</si>
  <si>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</si>
  <si>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</si>
  <si>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</si>
  <si>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</si>
  <si>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</si>
  <si>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</si>
  <si>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</si>
  <si>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</si>
  <si>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</si>
  <si>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</si>
  <si>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</si>
  <si>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</si>
  <si>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</si>
  <si>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</si>
  <si>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</si>
  <si>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</si>
  <si>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</si>
  <si>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</si>
  <si>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</si>
  <si>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</si>
  <si>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</si>
  <si>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</si>
  <si>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</si>
  <si>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</si>
  <si>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</si>
  <si>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</si>
  <si>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</si>
  <si>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</si>
  <si>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</si>
  <si>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</si>
  <si>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</si>
  <si>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</si>
  <si>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</si>
  <si>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</si>
  <si>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</si>
  <si>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</si>
  <si>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</si>
  <si>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</si>
  <si>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</si>
  <si>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</si>
  <si>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</si>
  <si>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</si>
  <si>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</si>
  <si>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</si>
  <si>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</si>
  <si>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</si>
  <si>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</si>
  <si>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</si>
  <si>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</si>
  <si>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</si>
  <si>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</si>
  <si>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</si>
  <si>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</si>
  <si>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</si>
  <si>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</si>
  <si>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</si>
  <si>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</si>
  <si>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</si>
  <si>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</si>
  <si>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</si>
  <si>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</si>
  <si>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</si>
  <si>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</si>
  <si>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</si>
  <si>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</si>
  <si>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</si>
  <si>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</si>
  <si>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</si>
  <si>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</si>
  <si>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</si>
  <si>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</si>
  <si>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</si>
  <si>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</si>
  <si>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</si>
  <si>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</si>
  <si>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</si>
  <si>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</si>
  <si>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</si>
  <si>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</si>
  <si>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</si>
  <si>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</si>
  <si>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</si>
  <si>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</si>
  <si>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</si>
  <si>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</si>
  <si>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</si>
  <si>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</si>
  <si>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</si>
  <si>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</si>
  <si>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</si>
  <si>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</si>
  <si>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</si>
  <si>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</si>
  <si>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</si>
  <si>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</si>
  <si>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</si>
  <si>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</si>
  <si>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</si>
  <si>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</si>
  <si>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</si>
  <si>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</si>
  <si>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</si>
  <si>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</si>
  <si>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</si>
  <si>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</si>
  <si>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</si>
  <si>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</si>
  <si>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</si>
  <si>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</si>
  <si>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</si>
  <si>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</si>
  <si>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</si>
  <si>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</si>
  <si>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</si>
  <si>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</si>
  <si>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</si>
  <si>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</si>
  <si>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</si>
  <si>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</si>
  <si>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</si>
  <si>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</si>
  <si>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</si>
  <si>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</si>
  <si>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</si>
  <si>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</si>
  <si>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</si>
  <si>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</si>
  <si>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</si>
  <si>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</si>
  <si>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</si>
  <si>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</si>
  <si>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</si>
  <si>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</si>
  <si>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</si>
  <si>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</si>
  <si>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</si>
  <si>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</si>
  <si>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</si>
  <si>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</si>
  <si>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</si>
  <si>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</si>
  <si>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</si>
  <si>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</si>
  <si>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</si>
  <si>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</si>
  <si>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</si>
  <si>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</si>
  <si>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</si>
  <si>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</si>
  <si>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</si>
  <si>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</si>
  <si>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</si>
  <si>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</si>
  <si>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</si>
  <si>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</si>
  <si>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</si>
  <si>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</si>
  <si>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</si>
  <si>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</si>
  <si>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</si>
  <si>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</si>
  <si>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</si>
  <si>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</si>
  <si>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</si>
  <si>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</si>
  <si>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</si>
  <si>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</si>
  <si>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</si>
  <si>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</si>
  <si>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</si>
  <si>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</si>
  <si>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</si>
  <si>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</si>
  <si>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</si>
  <si>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</si>
  <si>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</si>
  <si>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</si>
  <si>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</si>
  <si>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</si>
  <si>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</si>
  <si>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</si>
  <si>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</si>
  <si>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</si>
  <si>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</si>
  <si>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</si>
  <si>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</si>
  <si>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</si>
  <si>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</si>
  <si>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</si>
  <si>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</si>
  <si>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</si>
  <si>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</si>
  <si>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</si>
  <si>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</si>
  <si>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</si>
  <si>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</si>
  <si>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</si>
  <si>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</si>
  <si>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</si>
  <si>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</si>
  <si>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</si>
  <si>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</si>
  <si>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</si>
  <si>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</si>
  <si>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</si>
  <si>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</si>
  <si>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</si>
  <si>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</si>
  <si>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</si>
  <si>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</si>
  <si>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</si>
  <si>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</si>
  <si>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</si>
  <si>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</si>
  <si>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</si>
  <si>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</si>
  <si>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</si>
  <si>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</si>
  <si>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</si>
  <si>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</si>
  <si>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</si>
  <si>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</si>
  <si>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</si>
  <si>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</si>
  <si>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</si>
  <si>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</si>
  <si>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</si>
  <si>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</si>
  <si>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</si>
  <si>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</si>
  <si>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</si>
  <si>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</si>
  <si>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</si>
  <si>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</si>
  <si>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</si>
  <si>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</si>
  <si>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</si>
  <si>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</si>
  <si>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</si>
  <si>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</si>
  <si>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</si>
  <si>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</si>
  <si>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</si>
  <si>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</si>
  <si>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</si>
  <si>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</si>
  <si>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</si>
  <si>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</si>
  <si>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</si>
  <si>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</si>
  <si>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</si>
  <si>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</si>
  <si>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</si>
  <si>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</si>
  <si>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</si>
  <si>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</si>
  <si>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</si>
  <si>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</si>
  <si>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</si>
  <si>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</si>
  <si>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</si>
  <si>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</si>
  <si>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</si>
  <si>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</si>
  <si>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</si>
  <si>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</si>
  <si>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</si>
  <si>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</si>
  <si>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</si>
  <si>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</si>
  <si>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</si>
  <si>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</si>
  <si>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</si>
  <si>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</si>
  <si>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</si>
  <si>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</si>
  <si>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</si>
  <si>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</si>
  <si>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</si>
  <si>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</si>
  <si>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</si>
  <si>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</si>
  <si>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</si>
  <si>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</si>
  <si>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</si>
  <si>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</si>
  <si>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</si>
  <si>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</si>
  <si>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</si>
  <si>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</si>
  <si>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</si>
  <si>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</si>
  <si>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</si>
  <si>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</si>
  <si>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</si>
  <si>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</si>
  <si>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</si>
  <si>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</si>
  <si>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</si>
  <si>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</si>
  <si>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</si>
  <si>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</si>
  <si>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</si>
  <si>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</si>
  <si>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</si>
  <si>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</si>
  <si>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</si>
  <si>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</si>
  <si>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</si>
  <si>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</si>
  <si>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</si>
  <si>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</si>
  <si>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</si>
  <si>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</si>
  <si>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</si>
  <si>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</si>
  <si>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</si>
  <si>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</si>
  <si>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</si>
  <si>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</si>
  <si>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</si>
  <si>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</si>
  <si>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</si>
  <si>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</si>
  <si>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</si>
  <si>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</si>
  <si>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</si>
  <si>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</si>
  <si>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</si>
  <si>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</si>
  <si>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</si>
  <si>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</si>
  <si>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</si>
  <si>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</si>
  <si>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</si>
  <si>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</si>
  <si>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</si>
  <si>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</si>
  <si>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</si>
  <si>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</si>
  <si>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</si>
  <si>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</si>
  <si>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</si>
  <si>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</si>
  <si>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</si>
  <si>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</si>
  <si>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</si>
  <si>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</si>
  <si>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</si>
  <si>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</si>
  <si>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</si>
  <si>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</si>
  <si>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</si>
  <si>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</si>
  <si>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</si>
  <si>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</si>
  <si>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</si>
  <si>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</si>
  <si>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</si>
  <si>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</si>
  <si>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</si>
  <si>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</si>
  <si>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</si>
  <si>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</si>
  <si>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</si>
  <si>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</si>
  <si>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</si>
  <si>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</si>
  <si>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</si>
  <si>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</si>
  <si>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</si>
  <si>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</si>
  <si>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</si>
  <si>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</si>
  <si>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</si>
  <si>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</si>
  <si>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</si>
  <si>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</si>
  <si>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</si>
  <si>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</si>
  <si>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</si>
  <si>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</si>
  <si>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</si>
  <si>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</si>
  <si>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</si>
  <si>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</si>
  <si>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</si>
  <si>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</si>
  <si>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</si>
  <si>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</si>
  <si>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</si>
  <si>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</si>
  <si>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</si>
  <si>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</si>
  <si>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</si>
  <si>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</si>
  <si>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</si>
  <si>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</si>
  <si>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</si>
  <si>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</si>
  <si>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</si>
  <si>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</si>
  <si>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</si>
  <si>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</si>
  <si>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</si>
  <si>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</si>
  <si>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</si>
  <si>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</si>
  <si>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</si>
  <si>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</si>
  <si>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</si>
  <si>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</si>
  <si>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</si>
  <si>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</si>
  <si>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</si>
  <si>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</si>
  <si>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</si>
  <si>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</si>
  <si>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</si>
  <si>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</si>
  <si>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</si>
  <si>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</si>
  <si>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</si>
  <si>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</si>
  <si>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</si>
  <si>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</si>
  <si>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</si>
  <si>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</si>
  <si>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</si>
  <si>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</si>
  <si>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</si>
  <si>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</si>
  <si>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</si>
  <si>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</si>
  <si>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</si>
  <si>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</si>
  <si>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</si>
  <si>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</si>
  <si>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</si>
  <si>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</si>
  <si>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</si>
  <si>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</si>
  <si>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</si>
  <si>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</si>
  <si>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</si>
  <si>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</si>
  <si>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</si>
  <si>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</si>
  <si>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</si>
  <si>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</si>
  <si>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</si>
  <si>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</si>
  <si>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</si>
  <si>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</si>
  <si>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</si>
  <si>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</si>
  <si>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</si>
  <si>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</si>
  <si>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</si>
  <si>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</si>
  <si>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</si>
  <si>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</si>
  <si>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</si>
  <si>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</si>
  <si>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</si>
  <si>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</si>
  <si>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</si>
  <si>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</si>
  <si>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</si>
  <si>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</si>
  <si>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</si>
  <si>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</si>
  <si>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</si>
  <si>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</si>
  <si>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</si>
  <si>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</si>
  <si>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</si>
  <si>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</si>
  <si>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</si>
  <si>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</si>
  <si>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</si>
  <si>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</si>
  <si>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</si>
  <si>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</si>
  <si>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</si>
  <si>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</si>
  <si>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</si>
  <si>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</si>
  <si>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</si>
  <si>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</si>
  <si>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</si>
  <si>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</si>
  <si>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</si>
  <si>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</si>
  <si>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</si>
  <si>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</si>
  <si>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</si>
  <si>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</si>
  <si>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</si>
  <si>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</si>
  <si>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</si>
  <si>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</si>
  <si>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</si>
  <si>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</si>
  <si>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</si>
  <si>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</si>
  <si>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</si>
  <si>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</si>
  <si>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</si>
  <si>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</si>
  <si>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</si>
  <si>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</si>
  <si>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</si>
  <si>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</si>
  <si>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</si>
  <si>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</si>
  <si>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</si>
  <si>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</si>
  <si>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</si>
  <si>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</si>
  <si>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</si>
  <si>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</si>
  <si>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</si>
  <si>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</si>
  <si>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</si>
  <si>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</si>
  <si>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</si>
  <si>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</si>
  <si>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</si>
  <si>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</si>
  <si>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</si>
  <si>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</si>
  <si>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</si>
  <si>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</si>
  <si>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</si>
  <si>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</si>
  <si>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</si>
  <si>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</si>
  <si>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</si>
  <si>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</si>
  <si>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</si>
  <si>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</si>
  <si>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</si>
  <si>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</si>
  <si>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</si>
  <si>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</si>
  <si>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</si>
  <si>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</si>
  <si>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</si>
  <si>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</si>
  <si>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</si>
  <si>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</si>
  <si>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</si>
  <si>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</si>
  <si>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</si>
  <si>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</si>
  <si>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</si>
  <si>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</si>
  <si>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</si>
  <si>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</si>
  <si>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</si>
  <si>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</si>
  <si>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</si>
  <si>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</si>
  <si>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</si>
  <si>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</si>
  <si>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</si>
  <si>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</si>
  <si>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</si>
  <si>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</si>
  <si>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</si>
  <si>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</si>
  <si>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</si>
  <si>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</si>
  <si>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</si>
  <si>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</si>
  <si>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</si>
  <si>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</si>
  <si>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</si>
  <si>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</si>
  <si>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</si>
  <si>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</si>
  <si>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</si>
  <si>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</si>
  <si>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</si>
  <si>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</si>
  <si>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</si>
  <si>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</si>
  <si>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</si>
  <si>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</si>
  <si>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</si>
  <si>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</si>
  <si>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</si>
  <si>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</si>
  <si>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</si>
  <si>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</si>
  <si>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</si>
  <si>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</si>
  <si>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</si>
  <si>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</si>
  <si>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</si>
  <si>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</si>
  <si>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</si>
  <si>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</si>
  <si>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</si>
  <si>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</si>
  <si>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</si>
  <si>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</si>
  <si>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</si>
  <si>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</si>
  <si>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</si>
  <si>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</si>
  <si>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</si>
  <si>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</si>
  <si>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</si>
  <si>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</si>
  <si>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</si>
  <si>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</si>
  <si>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</si>
  <si>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</si>
  <si>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</si>
  <si>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</si>
  <si>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</si>
  <si>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</si>
  <si>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</si>
  <si>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</si>
  <si>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</si>
  <si>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</si>
  <si>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</si>
  <si>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</si>
  <si>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</si>
  <si>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</si>
  <si>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</si>
  <si>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</si>
  <si>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</si>
  <si>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</si>
  <si>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</si>
  <si>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</si>
  <si>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</si>
  <si>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</si>
  <si>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</si>
  <si>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</si>
  <si>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</si>
  <si>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</si>
  <si>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</si>
  <si>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</si>
  <si>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</si>
  <si>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</si>
  <si>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</si>
  <si>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</si>
  <si>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</si>
  <si>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</si>
  <si>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</si>
  <si>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</si>
  <si>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</si>
  <si>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</si>
  <si>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</si>
  <si>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</si>
  <si>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</si>
  <si>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</si>
  <si>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</si>
  <si>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</si>
  <si>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</si>
  <si>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</si>
  <si>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</si>
  <si>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</si>
  <si>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</si>
  <si>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</si>
  <si>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</si>
  <si>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</si>
  <si>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</si>
  <si>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</si>
  <si>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</si>
  <si>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</si>
  <si>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</si>
  <si>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</si>
  <si>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</si>
  <si>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</si>
  <si>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</si>
  <si>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</si>
  <si>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</si>
  <si>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</si>
  <si>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</si>
  <si>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</si>
  <si>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</si>
  <si>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</si>
  <si>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</si>
  <si>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</si>
  <si>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</si>
  <si>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</si>
  <si>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</si>
  <si>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</si>
  <si>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</si>
  <si>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</si>
  <si>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</si>
  <si>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</si>
  <si>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</si>
  <si>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</si>
  <si>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</si>
  <si>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</si>
  <si>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</si>
  <si>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</si>
  <si>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</si>
  <si>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</si>
  <si>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</si>
  <si>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</si>
  <si>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</si>
  <si>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</si>
  <si>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</si>
  <si>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</si>
  <si>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</si>
  <si>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</si>
  <si>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</si>
  <si>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</si>
  <si>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</si>
  <si>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</si>
  <si>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</si>
  <si>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</si>
  <si>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</si>
  <si>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</si>
  <si>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</si>
  <si>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</si>
  <si>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</si>
  <si>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</si>
  <si>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</si>
  <si>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</si>
  <si>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</si>
  <si>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</si>
  <si>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</si>
  <si>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</si>
  <si>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</si>
  <si>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</si>
  <si>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</si>
  <si>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</si>
  <si>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</si>
  <si>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</si>
  <si>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</si>
  <si>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</si>
  <si>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</si>
  <si>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</si>
  <si>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</si>
  <si>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</si>
  <si>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</si>
  <si>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</si>
  <si>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</si>
  <si>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</si>
  <si>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</si>
  <si>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</si>
  <si>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</si>
  <si>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</si>
  <si>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</si>
  <si>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</si>
  <si>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</si>
  <si>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</si>
  <si>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</si>
  <si>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</si>
  <si>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</si>
  <si>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</si>
  <si>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</si>
  <si>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</si>
  <si>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</si>
  <si>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</si>
  <si>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</si>
  <si>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</si>
  <si>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</si>
  <si>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</si>
  <si>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</si>
  <si>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</si>
  <si>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</si>
  <si>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</si>
  <si>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</si>
  <si>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</si>
  <si>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</si>
  <si>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</si>
  <si>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</si>
  <si>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</si>
  <si>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</si>
  <si>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</si>
  <si>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</si>
  <si>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</si>
  <si>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</si>
  <si>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</si>
  <si>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</si>
  <si>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</si>
  <si>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</si>
  <si>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</si>
  <si>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</si>
  <si>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</si>
  <si>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</si>
  <si>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</si>
  <si>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</si>
  <si>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</si>
  <si>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</si>
  <si>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</si>
  <si>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</si>
  <si>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</si>
  <si>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</si>
  <si>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</si>
  <si>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</si>
  <si>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</si>
  <si>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</si>
  <si>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</si>
  <si>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</si>
  <si>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</si>
  <si>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</si>
  <si>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</si>
  <si>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</si>
  <si>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</si>
  <si>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</si>
  <si>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</si>
  <si>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</si>
  <si>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</si>
  <si>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</si>
  <si>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</si>
  <si>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</si>
  <si>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</si>
  <si>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</si>
  <si>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</si>
  <si>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</si>
  <si>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</si>
  <si>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</si>
  <si>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</si>
  <si>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</si>
  <si>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</si>
  <si>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</si>
  <si>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</si>
  <si>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</si>
  <si>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</si>
  <si>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</si>
  <si>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</si>
  <si>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</si>
  <si>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</si>
  <si>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</si>
  <si>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</si>
  <si>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</si>
  <si>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</si>
  <si>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</si>
  <si>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</si>
  <si>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</si>
  <si>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</si>
  <si>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</si>
  <si>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</si>
  <si>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</si>
  <si>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</si>
  <si>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</si>
  <si>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</si>
  <si>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</si>
  <si>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</si>
  <si>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</si>
  <si>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</si>
  <si>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</si>
  <si>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</si>
  <si>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</si>
  <si>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</si>
  <si>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</si>
  <si>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</si>
  <si>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</si>
  <si>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</si>
  <si>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</si>
  <si>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</si>
  <si>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</si>
  <si>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</si>
  <si>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</si>
  <si>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</si>
  <si>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</si>
  <si>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</si>
  <si>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</si>
  <si>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</si>
  <si>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</si>
  <si>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</si>
  <si>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</si>
  <si>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</si>
  <si>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</si>
  <si>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</si>
  <si>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</si>
  <si>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</si>
  <si>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</si>
  <si>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</si>
  <si>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</si>
  <si>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</si>
  <si>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</si>
  <si>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</si>
  <si>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</si>
  <si>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</si>
  <si>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</si>
  <si>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</si>
  <si>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</si>
  <si>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</si>
  <si>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</si>
  <si>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</si>
  <si>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</si>
  <si>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</si>
  <si>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</si>
  <si>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</si>
  <si>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</si>
  <si>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</si>
  <si>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</si>
  <si>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</si>
  <si>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</si>
  <si>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</si>
  <si>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</si>
  <si>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</si>
  <si>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</si>
  <si>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</si>
  <si>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</si>
  <si>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</si>
  <si>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</si>
  <si>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</si>
  <si>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</si>
  <si>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</si>
  <si>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</si>
  <si>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</si>
  <si>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</si>
  <si>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</si>
  <si>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</si>
  <si>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</si>
  <si>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</si>
  <si>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</si>
  <si>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</si>
  <si>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</si>
  <si>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</si>
  <si>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</si>
  <si>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</si>
  <si>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</si>
  <si>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</si>
  <si>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</si>
  <si>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</si>
  <si>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</si>
  <si>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</si>
  <si>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</si>
  <si>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</si>
  <si>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</si>
  <si>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</si>
  <si>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</si>
  <si>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</si>
  <si>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</si>
  <si>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</si>
  <si>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</si>
  <si>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</si>
  <si>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</si>
  <si>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</si>
  <si>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</si>
  <si>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</si>
  <si>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</si>
  <si>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</si>
  <si>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</si>
  <si>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</si>
  <si>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</si>
  <si>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</si>
  <si>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</si>
  <si>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</si>
  <si>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</si>
  <si>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</si>
  <si>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</si>
  <si>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</si>
  <si>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</si>
  <si>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</si>
  <si>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</si>
  <si>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</si>
  <si>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</si>
  <si>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</si>
  <si>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</si>
  <si>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</si>
  <si>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</si>
  <si>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</si>
  <si>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</si>
  <si>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</si>
  <si>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</si>
  <si>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</si>
  <si>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</si>
  <si>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</si>
  <si>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</si>
  <si>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</si>
  <si>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</si>
  <si>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</si>
  <si>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</si>
  <si>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</si>
  <si>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</si>
  <si>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</si>
  <si>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</si>
  <si>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</si>
  <si>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</si>
  <si>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</si>
  <si>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</si>
  <si>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</si>
  <si>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</si>
  <si>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</si>
  <si>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</si>
  <si>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</si>
  <si>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</si>
  <si>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</si>
  <si>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</si>
  <si>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</si>
  <si>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</si>
  <si>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</si>
  <si>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</si>
  <si>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</si>
  <si>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</si>
  <si>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</si>
  <si>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</si>
  <si>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</si>
  <si>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</si>
  <si>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</si>
  <si>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</si>
  <si>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</si>
  <si>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</si>
  <si>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</si>
  <si>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</si>
  <si>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</si>
  <si>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</si>
  <si>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</si>
  <si>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</si>
  <si>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</si>
  <si>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</si>
  <si>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</si>
  <si>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</si>
  <si>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</si>
  <si>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</si>
  <si>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</si>
  <si>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</si>
  <si>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</si>
  <si>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</si>
  <si>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</si>
  <si>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</si>
  <si>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</si>
  <si>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</si>
  <si>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</si>
  <si>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</si>
  <si>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</si>
  <si>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</si>
  <si>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</si>
  <si>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</si>
  <si>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</si>
  <si>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</si>
  <si>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</si>
  <si>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</si>
  <si>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</si>
  <si>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</si>
  <si>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</si>
  <si>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</si>
  <si>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</si>
  <si>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</si>
  <si>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</si>
  <si>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</si>
  <si>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</si>
  <si>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</si>
  <si>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</si>
  <si>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</si>
  <si>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</si>
  <si>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</si>
  <si>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</si>
  <si>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</si>
  <si>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</si>
  <si>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</si>
  <si>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</si>
  <si>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</si>
  <si>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</si>
  <si>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</si>
  <si>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</si>
  <si>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</si>
  <si>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</si>
  <si>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</si>
  <si>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</si>
  <si>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</si>
  <si>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</si>
  <si>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</si>
  <si>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</si>
  <si>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</si>
  <si>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</si>
  <si>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</si>
  <si>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</si>
  <si>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</si>
  <si>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</si>
  <si>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</si>
  <si>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</si>
  <si>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</si>
  <si>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</si>
  <si>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</si>
  <si>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</si>
  <si>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</si>
  <si>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</si>
  <si>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</si>
  <si>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</si>
  <si>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</si>
  <si>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</si>
  <si>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</si>
  <si>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</si>
  <si>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</si>
  <si>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</si>
  <si>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</si>
  <si>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</si>
  <si>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</si>
  <si>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</si>
  <si>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</si>
  <si>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</si>
  <si>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</si>
  <si>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</si>
  <si>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</si>
  <si>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</si>
  <si>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</si>
  <si>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</si>
  <si>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</si>
  <si>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</si>
  <si>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</si>
  <si>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</si>
  <si>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</si>
  <si>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</si>
  <si>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</si>
  <si>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</si>
  <si>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</si>
  <si>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</si>
  <si>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</si>
  <si>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</si>
  <si>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</si>
  <si>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</si>
  <si>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</si>
  <si>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</si>
  <si>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</si>
  <si>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</si>
  <si>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</si>
  <si>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</si>
  <si>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</si>
  <si>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</si>
  <si>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</si>
  <si>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</si>
  <si>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</si>
  <si>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</si>
  <si>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</si>
  <si>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</si>
  <si>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</si>
  <si>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</si>
  <si>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</si>
  <si>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</si>
  <si>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</si>
  <si>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</si>
  <si>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</si>
  <si>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</si>
  <si>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</si>
  <si>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</si>
  <si>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</si>
  <si>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</si>
  <si>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</si>
  <si>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</si>
  <si>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</si>
  <si>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</si>
  <si>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</si>
  <si>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</si>
  <si>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</si>
  <si>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</si>
  <si>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</si>
  <si>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</si>
  <si>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</si>
  <si>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</si>
  <si>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</si>
  <si>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</si>
  <si>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</si>
  <si>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</si>
  <si>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</si>
  <si>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</si>
  <si>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</si>
  <si>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</si>
  <si>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</si>
  <si>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</si>
  <si>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</si>
  <si>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</si>
  <si>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</si>
  <si>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</si>
  <si>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</si>
  <si>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</si>
  <si>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</si>
  <si>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</si>
  <si>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</si>
  <si>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</si>
  <si>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</si>
  <si>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</si>
  <si>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</si>
  <si>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</si>
  <si>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</si>
  <si>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</si>
  <si>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</si>
  <si>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</si>
  <si>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</si>
  <si>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</si>
  <si>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</si>
  <si>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</si>
  <si>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</si>
  <si>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</si>
  <si>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</si>
  <si>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</si>
  <si>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</si>
  <si>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</si>
  <si>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</si>
  <si>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</si>
  <si>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</si>
  <si>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</si>
  <si>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</si>
  <si>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</si>
  <si>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</si>
  <si>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</si>
  <si>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</si>
  <si>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</si>
  <si>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</si>
  <si>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</si>
  <si>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</si>
  <si>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</si>
  <si>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</si>
  <si>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</si>
  <si>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</si>
  <si>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</si>
  <si>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</si>
  <si>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</si>
  <si>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</si>
  <si>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</si>
  <si>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</si>
  <si>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</si>
  <si>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</si>
  <si>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</si>
  <si>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</si>
  <si>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</si>
  <si>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</si>
  <si>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</si>
  <si>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</si>
  <si>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</si>
  <si>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</si>
  <si>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</si>
  <si>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</si>
  <si>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</si>
  <si>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</si>
  <si>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</si>
  <si>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</si>
  <si>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</si>
  <si>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</si>
  <si>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</si>
  <si>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</si>
  <si>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</si>
  <si>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</si>
  <si>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</si>
  <si>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</si>
  <si>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</si>
  <si>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</si>
  <si>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</si>
  <si>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</si>
  <si>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</si>
  <si>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</si>
  <si>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</si>
  <si>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</si>
  <si>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</si>
  <si>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</si>
  <si>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</si>
  <si>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</si>
  <si>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</si>
  <si>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</si>
  <si>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</si>
  <si>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</si>
  <si>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</si>
  <si>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</si>
  <si>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</si>
  <si>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</si>
  <si>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</si>
  <si>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</si>
  <si>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</si>
  <si>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</si>
  <si>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</si>
  <si>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</si>
  <si>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</si>
  <si>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</si>
  <si>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</si>
  <si>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</si>
  <si>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</si>
  <si>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</si>
  <si>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</si>
  <si>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</si>
  <si>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</si>
  <si>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</si>
  <si>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</si>
  <si>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</si>
  <si>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</si>
  <si>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</si>
  <si>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</si>
  <si>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</si>
  <si>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</si>
  <si>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</si>
  <si>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</si>
  <si>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</si>
  <si>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</si>
  <si>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</si>
  <si>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</si>
  <si>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</si>
  <si>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</si>
  <si>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</si>
  <si>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</si>
  <si>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</si>
  <si>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</si>
  <si>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</si>
  <si>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</si>
  <si>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</si>
  <si>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</si>
  <si>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</si>
  <si>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</si>
  <si>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</si>
  <si>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</si>
  <si>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</si>
  <si>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</si>
  <si>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</si>
  <si>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</si>
  <si>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</si>
  <si>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</si>
  <si>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</si>
  <si>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</si>
  <si>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</si>
  <si>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</si>
  <si>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</si>
  <si>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</si>
  <si>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</si>
  <si>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</si>
  <si>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</si>
  <si>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</si>
  <si>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</si>
  <si>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</si>
  <si>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</si>
  <si>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</si>
  <si>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</si>
  <si>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</si>
  <si>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</si>
  <si>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</si>
  <si>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</si>
  <si>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</si>
  <si>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</si>
  <si>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</si>
  <si>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</si>
  <si>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</si>
  <si>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</si>
  <si>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</si>
  <si>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</si>
  <si>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</si>
  <si>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</si>
  <si>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</si>
  <si>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</si>
  <si>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</si>
  <si>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</si>
  <si>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</si>
  <si>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</si>
  <si>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</si>
  <si>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</si>
  <si>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</si>
  <si>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</si>
  <si>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</si>
  <si>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</si>
  <si>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</si>
  <si>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</si>
  <si>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</si>
  <si>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</si>
  <si>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</si>
  <si>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</si>
  <si>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</si>
  <si>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</si>
  <si>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</si>
  <si>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</si>
  <si>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</si>
  <si>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</si>
  <si>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</si>
  <si>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</si>
  <si>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</si>
  <si>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</si>
  <si>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</si>
  <si>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</si>
  <si>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</si>
  <si>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</si>
  <si>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</si>
  <si>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</si>
  <si>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</si>
  <si>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</si>
  <si>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</si>
  <si>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</si>
  <si>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</si>
  <si>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</si>
  <si>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</si>
  <si>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</si>
  <si>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</si>
  <si>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</si>
  <si>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</si>
  <si>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</si>
  <si>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</si>
  <si>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</si>
  <si>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</si>
  <si>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</si>
  <si>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</si>
  <si>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</si>
  <si>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</si>
  <si>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</si>
  <si>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</si>
  <si>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</si>
  <si>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</si>
  <si>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</si>
  <si>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</si>
  <si>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</si>
  <si>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</si>
  <si>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</si>
  <si>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</si>
  <si>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</si>
  <si>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</si>
  <si>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</si>
  <si>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</si>
  <si>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</si>
  <si>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</si>
  <si>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</si>
  <si>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</si>
  <si>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</si>
  <si>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</si>
  <si>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</si>
  <si>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</si>
  <si>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</si>
  <si>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</si>
  <si>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</si>
  <si>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</si>
  <si>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</si>
  <si>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</si>
  <si>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</si>
  <si>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</si>
  <si>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</si>
  <si>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</si>
  <si>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</si>
  <si>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</si>
  <si>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</si>
  <si>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</si>
  <si>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</si>
  <si>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</si>
  <si>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</si>
  <si>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</si>
  <si>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</si>
  <si>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</si>
  <si>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</si>
  <si>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</si>
  <si>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</si>
  <si>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</si>
  <si>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</si>
  <si>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</si>
  <si>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</si>
  <si>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</si>
  <si>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</si>
  <si>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</si>
  <si>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</si>
  <si>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</si>
  <si>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</si>
  <si>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</si>
  <si>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</si>
  <si>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</si>
  <si>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</si>
  <si>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</si>
  <si>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</si>
  <si>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</si>
  <si>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</si>
  <si>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</si>
  <si>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</si>
  <si>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</si>
  <si>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</si>
  <si>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</si>
  <si>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</si>
  <si>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</si>
  <si>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</si>
  <si>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</si>
  <si>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</si>
  <si>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</si>
  <si>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</si>
  <si>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</si>
  <si>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</si>
  <si>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</si>
  <si>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</si>
  <si>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</si>
  <si>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</si>
  <si>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</si>
  <si>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</si>
  <si>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</si>
  <si>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</si>
  <si>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</si>
  <si>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</si>
  <si>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</si>
  <si>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</si>
  <si>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</si>
  <si>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</si>
  <si>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</si>
  <si>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</si>
  <si>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</si>
  <si>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</si>
  <si>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</si>
  <si>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</si>
  <si>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</si>
  <si>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</si>
  <si>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</si>
  <si>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</si>
  <si>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</si>
  <si>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</si>
  <si>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</si>
  <si>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</si>
  <si>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</si>
  <si>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</si>
  <si>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</si>
  <si>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</si>
  <si>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</si>
  <si>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</si>
  <si>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</si>
  <si>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</si>
  <si>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</si>
  <si>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</si>
  <si>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</si>
  <si>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</si>
  <si>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</si>
  <si>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</si>
  <si>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</si>
  <si>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</si>
  <si>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</si>
  <si>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</si>
  <si>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</si>
  <si>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</si>
  <si>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</si>
  <si>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</si>
  <si>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</si>
  <si>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</si>
  <si>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</si>
  <si>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</si>
  <si>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</si>
  <si>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</si>
  <si>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</si>
  <si>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</si>
  <si>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</si>
  <si>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</si>
  <si>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</si>
  <si>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</si>
  <si>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</si>
  <si>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</si>
  <si>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</si>
  <si>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</si>
  <si>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</si>
  <si>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</si>
  <si>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</si>
  <si>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</si>
  <si>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</si>
  <si>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</si>
  <si>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</si>
  <si>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</si>
  <si>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</si>
  <si>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</si>
  <si>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</si>
  <si>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</si>
  <si>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</si>
  <si>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</si>
  <si>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</si>
  <si>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</si>
  <si>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</si>
  <si>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</si>
  <si>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</si>
  <si>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</si>
  <si>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</si>
  <si>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</si>
  <si>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</si>
  <si>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</si>
  <si>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</si>
  <si>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</si>
  <si>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</si>
  <si>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</si>
  <si>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</si>
  <si>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</si>
  <si>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</si>
  <si>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</si>
  <si>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</si>
  <si>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</si>
  <si>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</si>
  <si>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</si>
  <si>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</si>
  <si>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</si>
  <si>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</si>
  <si>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</si>
  <si>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</si>
  <si>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</si>
  <si>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</si>
  <si>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</si>
  <si>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</si>
  <si>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</si>
  <si>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</si>
  <si>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</si>
  <si>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</si>
  <si>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</si>
  <si>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</si>
  <si>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</si>
  <si>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</si>
  <si>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</si>
  <si>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</si>
  <si>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</si>
  <si>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</si>
  <si>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</si>
  <si>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</si>
  <si>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</si>
  <si>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</si>
  <si>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</si>
  <si>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</si>
  <si>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</si>
  <si>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</si>
  <si>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</si>
  <si>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</si>
  <si>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</si>
  <si>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</si>
  <si>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</si>
  <si>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</si>
  <si>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</si>
  <si>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</si>
  <si>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</si>
  <si>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</si>
  <si>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</si>
  <si>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</si>
  <si>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</si>
  <si>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</si>
  <si>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</si>
  <si>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</si>
  <si>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</si>
  <si>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</si>
  <si>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</si>
  <si>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</si>
  <si>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</si>
  <si>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</si>
  <si>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</si>
  <si>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</si>
  <si>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</si>
  <si>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</si>
  <si>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</si>
  <si>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</si>
  <si>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</si>
  <si>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</si>
  <si>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</si>
  <si>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</si>
  <si>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</si>
  <si>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</si>
  <si>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</si>
  <si>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</si>
  <si>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</si>
  <si>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</si>
  <si>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</si>
  <si>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</si>
  <si>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</si>
  <si>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</si>
  <si>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</si>
  <si>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</si>
  <si>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</si>
  <si>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</si>
  <si>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</si>
  <si>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</si>
  <si>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</si>
  <si>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</si>
  <si>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</si>
  <si>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</si>
  <si>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</si>
  <si>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</si>
  <si>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</si>
  <si>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</si>
  <si>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</si>
  <si>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</si>
  <si>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</si>
  <si>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</si>
  <si>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</si>
  <si>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</si>
  <si>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</si>
  <si>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</si>
  <si>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</si>
  <si>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</si>
  <si>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</si>
  <si>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</si>
  <si>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</si>
  <si>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</si>
  <si>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</si>
  <si>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</si>
  <si>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</si>
  <si>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</si>
  <si>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</si>
  <si>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</si>
  <si>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</si>
  <si>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</si>
  <si>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</si>
  <si>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</si>
  <si>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</si>
  <si>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</si>
  <si>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</si>
  <si>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</si>
  <si>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</si>
  <si>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</si>
  <si>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</si>
  <si>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</si>
  <si>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</si>
  <si>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</si>
  <si>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</si>
  <si>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</si>
  <si>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</si>
  <si>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</si>
  <si>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</si>
  <si>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</si>
  <si>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</si>
  <si>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</si>
  <si>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</si>
  <si>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</si>
  <si>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</si>
  <si>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</si>
  <si>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</si>
  <si>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</si>
  <si>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</si>
  <si>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</si>
  <si>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</si>
  <si>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</si>
  <si>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</si>
  <si>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</si>
  <si>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</si>
  <si>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</si>
  <si>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</si>
  <si>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</si>
  <si>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</si>
  <si>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</si>
  <si>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</si>
  <si>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</si>
  <si>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</si>
  <si>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</si>
  <si>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</si>
  <si>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</si>
  <si>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</si>
  <si>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</si>
  <si>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</si>
  <si>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</si>
  <si>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</si>
  <si>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</si>
  <si>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</si>
  <si>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710</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</si>
</sst>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北京市大兴区芳源里1号楼7层710房地产抵押价值预评估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受贵公司委托，我公司对北京市大兴区芳源里1号楼7层710房地产抵押价值进行了预评估。</v>
      </c>
    </row>
    <row r="7" spans="1:2" s="1199" customFormat="1">
      <c r="A7" s="1197" t="s">
        <v>566</v>
      </c>
      <c r="B7" s="1198" t="str">
        <f>'预评函-1'!A7</f>
        <v>估价对象为北京市大兴区芳源里1号楼7层710房地产，为鲍建军所有。根据《国有土地使用证》[]，估价对象（分摊）出让国有建设用地使用权面积为0平方米，建筑面积为62.05平方米。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710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v>
      </c>
    </row>
    <row r="21" spans="1:2" s="1199" customFormat="1">
      <c r="A21" s="1197" t="s">
        <v>537</v>
      </c>
      <c r="B21" s="1198">
        <f ca="1">'预评函-2'!D7</f>
        <v>23395</v>
      </c>
    </row>
    <row r="22" spans="1:2" s="1199" customFormat="1">
      <c r="A22" s="1197" t="s">
        <v>538</v>
      </c>
      <c r="B22" s="1198" t="str">
        <f ca="1">'预评函-2'!D6</f>
        <v>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v>
      </c>
    </row>
    <row r="31" spans="1:2" s="1199" customFormat="1">
      <c r="A31" s="1197" t="s">
        <v>576</v>
      </c>
      <c r="B31" s="1198">
        <f ca="1">'预评函-2'!D15</f>
        <v>23395</v>
      </c>
    </row>
    <row r="32" spans="1:2" s="1199" customFormat="1">
      <c r="A32" s="1197" t="s">
        <v>543</v>
      </c>
      <c r="B32" s="1198" t="str">
        <f ca="1">'预评函-2'!D14</f>
        <v>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北京市大兴区芳源里1号楼7层710房地产</v>
      </c>
    </row>
    <row r="42" spans="1:2" s="1199" customFormat="1">
      <c r="A42" s="1197" t="s">
        <v>590</v>
      </c>
      <c r="B42" s="1198" t="str">
        <f>'预评函-3'!B2</f>
        <v>建筑面积</v>
      </c>
    </row>
    <row r="43" spans="1:2" s="1199" customFormat="1">
      <c r="A43" s="1197" t="s">
        <v>591</v>
      </c>
      <c r="B43" s="1198">
        <f>'预评函-3'!B4</f>
        <v>62.05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17" t="str">
        <f>IF(B10="北京市","北京市",C10)&amp;F10&amp;IF(结果表!G1="在建","出让国有建设用地使用权及在建建筑物",IF(结果表!G1="土地","出让国有建设用地使用权",))&amp;B9&amp;"预评估"</f>
        <v>北京市大兴区芳源里1号楼7层710房地产抵押价值预评估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北京市大兴区芳源里1号楼7层710房地产抵押价值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北京市大兴区芳源里1号楼7层710房地产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1"/>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62.05</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710</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710</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710</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W13" sqref="W13"/>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710</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62.05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145</v>
      </c>
      <c r="C5" s="2506">
        <f ca="1">IF(B5=D14,结果表!H102,ROUND(B5*10000/$B$1,0))</f>
        <v>23395</v>
      </c>
      <c r="D5" s="2506" t="e">
        <f ca="1">ROUND(B5*10000/$B$2,0)</f>
        <v>#DIV/0!</v>
      </c>
      <c r="E5" s="2680"/>
      <c r="F5" s="2681"/>
      <c r="G5" s="2681"/>
      <c r="H5" s="2682"/>
      <c r="I5" s="2682"/>
      <c r="J5" s="2682"/>
      <c r="K5" s="2682"/>
    </row>
    <row r="6" spans="1:11" ht="16.5">
      <c r="A6" s="2506" t="s">
        <v>656</v>
      </c>
      <c r="B6" s="2506">
        <f>SUM(G14:G23)</f>
        <v>0</v>
      </c>
      <c r="C6" s="2506">
        <f ca="1">IF(B6=G14,结果表!H108,ROUND(B6*10000/$B$1,0))</f>
        <v>23395</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62.05</v>
      </c>
      <c r="C14" s="2512"/>
      <c r="D14" s="2512">
        <f ca="1">结果表!H118</f>
        <v>145</v>
      </c>
      <c r="E14" s="2512">
        <f ca="1">结果表!I118</f>
        <v>23395</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G24" sqref="G24"/>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710</v>
      </c>
      <c r="D1" s="1743"/>
      <c r="E1" s="1743"/>
      <c r="F1" s="1745" t="s">
        <v>1263</v>
      </c>
      <c r="G1" s="1557" t="s">
        <v>3391</v>
      </c>
      <c r="H1" s="1746" t="str">
        <f>IF(G1="现房","——","估价对象范围")</f>
        <v>——</v>
      </c>
      <c r="I1" s="1747"/>
    </row>
    <row r="2" spans="1:12" ht="21.75" customHeight="1" thickBot="1">
      <c r="A2" s="3633" t="str">
        <f>项目基本情况!S2</f>
        <v>北京市大兴区芳源里1号楼7层710房地产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3"/>
      <c r="G5" s="1753"/>
      <c r="H5" s="1753"/>
      <c r="I5" s="1369"/>
    </row>
    <row r="6" spans="1:12" ht="12.75">
      <c r="A6" s="3581"/>
      <c r="B6" s="3636"/>
      <c r="C6" s="3641"/>
      <c r="D6" s="3627"/>
      <c r="E6" s="131" t="s">
        <v>1270</v>
      </c>
      <c r="F6" s="1753"/>
      <c r="G6" s="1753"/>
      <c r="H6" s="1753"/>
      <c r="I6" s="1369"/>
    </row>
    <row r="7" spans="1:12" ht="12.75">
      <c r="A7" s="3581"/>
      <c r="B7" s="3636"/>
      <c r="C7" s="3640"/>
      <c r="D7" s="3627"/>
      <c r="E7" s="131" t="s">
        <v>1271</v>
      </c>
      <c r="F7" s="1753"/>
      <c r="G7" s="1753"/>
      <c r="H7" s="1753"/>
      <c r="I7" s="1369"/>
    </row>
    <row r="8" spans="1:12" ht="12.75">
      <c r="A8" s="3581" t="s">
        <v>1272</v>
      </c>
      <c r="B8" s="3636">
        <v>15</v>
      </c>
      <c r="C8" s="3639"/>
      <c r="D8" s="3627"/>
      <c r="E8" s="131" t="s">
        <v>1273</v>
      </c>
      <c r="F8" s="1753"/>
      <c r="G8" s="1753"/>
      <c r="H8" s="1753"/>
      <c r="I8" s="1369"/>
    </row>
    <row r="9" spans="1:12" ht="12.75">
      <c r="A9" s="3581"/>
      <c r="B9" s="3636"/>
      <c r="C9" s="3640"/>
      <c r="D9" s="3627"/>
      <c r="E9" s="131" t="s">
        <v>1274</v>
      </c>
      <c r="F9" s="1753"/>
      <c r="G9" s="1753"/>
      <c r="H9" s="1753"/>
      <c r="I9" s="1369"/>
    </row>
    <row r="10" spans="1:12" ht="12.75">
      <c r="A10" s="3581" t="s">
        <v>1275</v>
      </c>
      <c r="B10" s="3636">
        <v>15</v>
      </c>
      <c r="C10" s="3639"/>
      <c r="D10" s="3627"/>
      <c r="E10" s="131" t="s">
        <v>1276</v>
      </c>
      <c r="F10" s="1753"/>
      <c r="G10" s="1753"/>
      <c r="H10" s="1753"/>
      <c r="I10" s="1369"/>
    </row>
    <row r="11" spans="1:12" ht="12.75">
      <c r="A11" s="3581"/>
      <c r="B11" s="3636"/>
      <c r="C11" s="3640"/>
      <c r="D11" s="3627"/>
      <c r="E11" s="131" t="s">
        <v>1277</v>
      </c>
      <c r="F11" s="1753"/>
      <c r="G11" s="1753"/>
      <c r="H11" s="1753"/>
      <c r="I11" s="1369"/>
    </row>
    <row r="12" spans="1:12" ht="12.75">
      <c r="A12" s="3581" t="s">
        <v>1278</v>
      </c>
      <c r="B12" s="3636">
        <v>15</v>
      </c>
      <c r="C12" s="3639"/>
      <c r="D12" s="3627"/>
      <c r="E12" s="131" t="s">
        <v>1279</v>
      </c>
      <c r="F12" s="1753"/>
      <c r="G12" s="1753"/>
      <c r="H12" s="1753"/>
      <c r="I12" s="1369"/>
    </row>
    <row r="13" spans="1:12" ht="12.75">
      <c r="A13" s="3581"/>
      <c r="B13" s="3636"/>
      <c r="C13" s="3640"/>
      <c r="D13" s="3627"/>
      <c r="E13" s="131" t="s">
        <v>1280</v>
      </c>
      <c r="F13" s="1753"/>
      <c r="G13" s="1753"/>
      <c r="H13" s="1753"/>
      <c r="I13" s="1369"/>
    </row>
    <row r="14" spans="1:12" ht="12.75">
      <c r="A14" s="3581" t="s">
        <v>1281</v>
      </c>
      <c r="B14" s="3636">
        <v>30</v>
      </c>
      <c r="C14" s="3639">
        <v>8</v>
      </c>
      <c r="D14" s="3627">
        <v>2</v>
      </c>
      <c r="E14" s="131" t="s">
        <v>1282</v>
      </c>
      <c r="F14" s="1753"/>
      <c r="G14" s="1753"/>
      <c r="H14" s="1753"/>
      <c r="I14" s="1369"/>
    </row>
    <row r="15" spans="1:12" ht="12.75">
      <c r="A15" s="3581"/>
      <c r="B15" s="3636"/>
      <c r="C15" s="3641"/>
      <c r="D15" s="3627"/>
      <c r="E15" s="131" t="s">
        <v>1283</v>
      </c>
      <c r="F15" s="1753"/>
      <c r="G15" s="1753"/>
      <c r="H15" s="1753"/>
      <c r="I15" s="1369"/>
    </row>
    <row r="16" spans="1:12" ht="12.75">
      <c r="A16" s="3581"/>
      <c r="B16" s="3636"/>
      <c r="C16" s="3640"/>
      <c r="D16" s="3627"/>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62.05</v>
      </c>
      <c r="M18" s="302">
        <f>IF(C1="",'数据-汇总表'!E3,SUMIF(项目类型,C1,'数据-汇总表'!E17:E26))</f>
        <v>62.05</v>
      </c>
    </row>
    <row r="19" spans="1:36" ht="15">
      <c r="A19" s="1757" t="s">
        <v>1290</v>
      </c>
      <c r="B19" s="1758" t="s">
        <v>1291</v>
      </c>
      <c r="C19" s="134">
        <f ca="1">SUMIF(INDIRECT("'"&amp;C4&amp;"'"&amp;"!A:A"),结果表!B19,INDIRECT("'"&amp;C4&amp;"'"&amp;"!B:B"))</f>
        <v>154.399</v>
      </c>
      <c r="D19" s="135">
        <f ca="1">SUMIF(INDIRECT("'"&amp;D4&amp;"'"&amp;"!A:A"),结果表!B19,INDIRECT("'"&amp;D4&amp;"'"&amp;"!B:B"))</f>
        <v>108.22029999999999</v>
      </c>
      <c r="E19" s="1757" t="s">
        <v>1292</v>
      </c>
      <c r="F19" s="1758" t="s">
        <v>1291</v>
      </c>
      <c r="G19" s="136">
        <f ca="1">ROUND(C19*$C$18+D19*$D$18,0)</f>
        <v>145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24883</v>
      </c>
      <c r="D20" s="138">
        <f ca="1">SUMIF(INDIRECT("'"&amp;D4&amp;"'"&amp;"!A:A"),结果表!B20,INDIRECT("'"&amp;D4&amp;"'"&amp;"!B:B"))</f>
        <v>17441</v>
      </c>
      <c r="E20" s="1760"/>
      <c r="F20" s="1022" t="s">
        <v>1295</v>
      </c>
      <c r="G20" s="139">
        <f ca="1">ROUND(C20*$C$18+D20*$D$18,0)</f>
        <v>23395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0.42671014587836109</v>
      </c>
      <c r="E22" s="129"/>
      <c r="F22" s="129"/>
      <c r="G22" s="129"/>
      <c r="H22" s="129"/>
      <c r="I22" s="129"/>
    </row>
    <row r="23" spans="1:36" ht="13.5" thickBot="1">
      <c r="A23" s="1743"/>
      <c r="B23" s="1743"/>
      <c r="C23" s="1743"/>
      <c r="D23" s="1743"/>
      <c r="E23" s="129"/>
      <c r="F23" s="129"/>
      <c r="G23" s="129"/>
      <c r="H23" s="129"/>
      <c r="I23" s="129"/>
    </row>
    <row r="24" spans="1:36" ht="14.25">
      <c r="A24" s="3651" t="s">
        <v>1299</v>
      </c>
      <c r="B24" s="1758" t="s">
        <v>1291</v>
      </c>
      <c r="C24" s="136">
        <f>IF(B30=0,0,D30)</f>
        <v>0</v>
      </c>
      <c r="D24" s="1765"/>
      <c r="E24" s="129"/>
      <c r="F24" s="129"/>
      <c r="G24" s="129"/>
      <c r="H24" s="129"/>
      <c r="I24" s="129"/>
    </row>
    <row r="25" spans="1:36" ht="14.25">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23395</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628" t="s">
        <v>1312</v>
      </c>
      <c r="B36" s="1783" t="s">
        <v>1313</v>
      </c>
      <c r="C36" s="145"/>
      <c r="D36" s="1784"/>
      <c r="E36" s="1785"/>
      <c r="F36" s="1786"/>
      <c r="G36" s="129"/>
      <c r="H36" s="129"/>
      <c r="I36" s="129"/>
    </row>
    <row r="37" spans="1:15" ht="15.75" thickBot="1">
      <c r="A37" s="3629"/>
      <c r="B37" s="1670" t="s">
        <v>1314</v>
      </c>
      <c r="C37" s="147"/>
      <c r="D37" s="1135"/>
      <c r="E37" s="1135"/>
      <c r="F37" s="1786"/>
      <c r="G37" s="129"/>
      <c r="H37" s="129"/>
      <c r="I37" s="129"/>
    </row>
    <row r="38" spans="1:15" ht="15.75" thickBot="1">
      <c r="A38" s="3630"/>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145</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5.5">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145</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145</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45"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8</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8</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8</v>
      </c>
      <c r="E54" s="327" t="s">
        <v>1359</v>
      </c>
      <c r="F54" s="2548">
        <f>'数据-取费表'!B41</f>
        <v>5.5000000000000007E-2</v>
      </c>
      <c r="G54" s="2549"/>
      <c r="H54" s="2550"/>
      <c r="I54" s="1803"/>
      <c r="J54" s="2517">
        <v>3</v>
      </c>
      <c r="K54" s="3594" t="s">
        <v>1360</v>
      </c>
      <c r="L54" s="3594"/>
      <c r="M54" s="2519">
        <f t="shared" ca="1" si="0"/>
        <v>82</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1</v>
      </c>
      <c r="N55" s="2035" t="str">
        <f>E59</f>
        <v>差额计税</v>
      </c>
      <c r="O55" s="2523">
        <f>F59</f>
        <v>0.01</v>
      </c>
    </row>
    <row r="56" spans="1:35" ht="24.75">
      <c r="A56" s="3654" t="s">
        <v>1363</v>
      </c>
      <c r="B56" s="3632"/>
      <c r="C56" s="3632"/>
      <c r="D56" s="2319">
        <f ca="1">IF(H56="个人住宅",D57,D58)</f>
        <v>82</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2.75">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83</v>
      </c>
      <c r="O57" s="2527"/>
      <c r="P57" s="2684">
        <f ca="1">N57/M49</f>
        <v>0.57241379310344831</v>
      </c>
    </row>
    <row r="58" spans="1:35" ht="24.75">
      <c r="A58" s="2330" t="s">
        <v>1352</v>
      </c>
      <c r="B58" s="3618" t="s">
        <v>1369</v>
      </c>
      <c r="C58" s="3617"/>
      <c r="D58" s="2319">
        <f ca="1">IF(H58="转让取得",C81,C97)</f>
        <v>82</v>
      </c>
      <c r="E58" s="2329" t="s">
        <v>1364</v>
      </c>
      <c r="F58" s="302" t="s">
        <v>28</v>
      </c>
      <c r="G58" s="2549"/>
      <c r="H58" s="2552"/>
      <c r="I58" s="1804"/>
      <c r="J58" s="3594"/>
      <c r="K58" s="3594"/>
      <c r="L58" s="2524" t="s">
        <v>1370</v>
      </c>
      <c r="M58" s="2528"/>
      <c r="N58" s="2529" t="str">
        <f ca="1">NUMBERSTRING(INT(N57*10000),2)&amp;"元整"</f>
        <v>捌拾叁万元整</v>
      </c>
      <c r="O58" s="2530"/>
    </row>
    <row r="59" spans="1:35" ht="24.75" thickBot="1">
      <c r="A59" s="3598" t="s">
        <v>1371</v>
      </c>
      <c r="B59" s="3599"/>
      <c r="C59" s="3599"/>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62</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陆拾贰万元整</v>
      </c>
      <c r="O60" s="2530"/>
    </row>
    <row r="61" spans="1:35" ht="13.5" thickBot="1">
      <c r="A61" s="3653" t="s">
        <v>1373</v>
      </c>
      <c r="B61" s="3653"/>
      <c r="C61" s="3653"/>
      <c r="D61" s="3653"/>
      <c r="E61" s="3653"/>
      <c r="F61" s="1804"/>
      <c r="G61" s="1804"/>
      <c r="H61" s="1806"/>
      <c r="I61" s="129"/>
      <c r="J61" s="2517">
        <f>J59+1</f>
        <v>7</v>
      </c>
      <c r="K61" s="3594" t="s">
        <v>1374</v>
      </c>
      <c r="L61" s="3594"/>
      <c r="M61" s="2534"/>
      <c r="N61" s="2535">
        <f ca="1">ROUND(N59*10000/'数据-汇总表'!E3,0)</f>
        <v>9992</v>
      </c>
      <c r="O61" s="2536"/>
    </row>
    <row r="62" spans="1:35" ht="12.75">
      <c r="A62" s="3613" t="s">
        <v>1375</v>
      </c>
      <c r="B62" s="3614"/>
      <c r="C62" s="2016"/>
      <c r="D62" s="2016" t="s">
        <v>1376</v>
      </c>
      <c r="E62" s="166" t="s">
        <v>1377</v>
      </c>
      <c r="F62" s="1804"/>
      <c r="G62" s="1804"/>
      <c r="H62" s="1806"/>
      <c r="I62" s="129"/>
    </row>
    <row r="63" spans="1:35" ht="12.75">
      <c r="A63" s="173" t="s">
        <v>330</v>
      </c>
      <c r="B63" s="167" t="s">
        <v>1378</v>
      </c>
      <c r="C63" s="2558">
        <f ca="1">ROUND((C64+C65)/(1+'数据-取费表'!C42),0)</f>
        <v>138</v>
      </c>
      <c r="D63" s="167"/>
      <c r="E63" s="168"/>
      <c r="F63" s="1804"/>
      <c r="G63" s="1804"/>
      <c r="H63" s="1806"/>
      <c r="I63" s="129"/>
      <c r="J63" s="3577" t="s">
        <v>1379</v>
      </c>
      <c r="K63" s="1328" t="s">
        <v>1380</v>
      </c>
      <c r="L63" s="1328">
        <f ca="1">IF(M49&gt;10000,M49*0.5%,IF(AND(M49&gt;1000,M49&lt;=10000),M49*1%,IF(AND(M49&gt;100,M49&lt;=1000),M49*3%,IF(AND(M49&gt;10,M49&lt;=100),M49*5%,M49*8%))))</f>
        <v>4.3499999999999996</v>
      </c>
      <c r="M63" s="302">
        <f ca="1">ROUND(L63,1)</f>
        <v>4.4000000000000004</v>
      </c>
      <c r="N63" s="2537"/>
      <c r="Z63" s="1748"/>
      <c r="AI63" s="1749"/>
    </row>
    <row r="64" spans="1:35" ht="14.25" customHeight="1">
      <c r="A64" s="169" t="s">
        <v>325</v>
      </c>
      <c r="B64" s="170" t="s">
        <v>1381</v>
      </c>
      <c r="C64" s="2559">
        <f ca="1">D45</f>
        <v>145</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1.3050000000000002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1.45</v>
      </c>
      <c r="M65" s="302">
        <f t="shared" ca="1" si="1"/>
        <v>1.5</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0.72499999999999998</v>
      </c>
      <c r="M66" s="302">
        <f ca="1">IF(L66&gt;0.5,0.5,ROUND(L66,0))</f>
        <v>0.5</v>
      </c>
      <c r="N66" s="2538" t="s">
        <v>1388</v>
      </c>
      <c r="Z66" s="1748"/>
      <c r="AI66" s="1749"/>
    </row>
    <row r="67" spans="1:35" ht="14.25" customHeight="1">
      <c r="A67" s="173" t="s">
        <v>328</v>
      </c>
      <c r="B67" s="174" t="s">
        <v>1389</v>
      </c>
      <c r="C67" s="2562">
        <f ca="1">C63-C66</f>
        <v>138</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0.61250000000000004</v>
      </c>
      <c r="M67" s="302">
        <f ca="1">ROUND(L67*0.9,1)</f>
        <v>0.6</v>
      </c>
      <c r="N67" s="2537"/>
      <c r="Z67" s="1748"/>
      <c r="AI67" s="1749"/>
    </row>
    <row r="68" spans="1:35" ht="14.25" customHeight="1" thickBot="1">
      <c r="A68" s="176" t="s">
        <v>329</v>
      </c>
      <c r="B68" s="177" t="s">
        <v>1391</v>
      </c>
      <c r="C68" s="2563">
        <f ca="1">IF(C67&lt;=0,0,ROUND(C67*D68,0))</f>
        <v>8</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7.25</v>
      </c>
      <c r="M68" s="302">
        <f ca="1">ROUND(L68,1)</f>
        <v>7.3</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16</v>
      </c>
      <c r="N69" s="2539">
        <f ca="1">M69/M49</f>
        <v>0.1103448275862069</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138</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137</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145</v>
      </c>
      <c r="I101" s="129"/>
    </row>
    <row r="102" spans="1:35" ht="18.75" customHeight="1">
      <c r="A102" s="3605" t="s">
        <v>1433</v>
      </c>
      <c r="B102" s="2578" t="s">
        <v>1432</v>
      </c>
      <c r="C102" s="2579">
        <f ca="1">IF(D32="楼面单价",ROUND(C19,0),C19)</f>
        <v>154</v>
      </c>
      <c r="D102" s="2580">
        <f ca="1">IF(D32="楼面单价",ROUND(D19,0),D19)</f>
        <v>108</v>
      </c>
      <c r="E102" s="3573"/>
      <c r="F102" s="3574"/>
      <c r="G102" s="1823" t="s">
        <v>1434</v>
      </c>
      <c r="H102" s="2549">
        <f ca="1">I118</f>
        <v>23395</v>
      </c>
      <c r="I102" s="129"/>
    </row>
    <row r="103" spans="1:35" ht="42.75" customHeight="1">
      <c r="A103" s="3605"/>
      <c r="B103" s="2578" t="s">
        <v>1434</v>
      </c>
      <c r="C103" s="2581">
        <f ca="1">C20</f>
        <v>24883</v>
      </c>
      <c r="D103" s="2582">
        <f ca="1">D20</f>
        <v>17441</v>
      </c>
      <c r="E103" s="3566" t="s">
        <v>1435</v>
      </c>
      <c r="F103" s="3567"/>
      <c r="G103" s="1824" t="s">
        <v>1436</v>
      </c>
      <c r="H103" s="2589">
        <f>IF(D36="正常操作",H104+H105+H106,H105+H106)</f>
        <v>0</v>
      </c>
      <c r="I103" s="129"/>
    </row>
    <row r="104" spans="1:35" ht="18.75" customHeight="1">
      <c r="A104" s="3605" t="s">
        <v>1437</v>
      </c>
      <c r="B104" s="2583" t="s">
        <v>1432</v>
      </c>
      <c r="C104" s="2584">
        <f ca="1">H118</f>
        <v>145</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23395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145</v>
      </c>
      <c r="I107" s="129"/>
    </row>
    <row r="108" spans="1:35" ht="18.75" customHeight="1">
      <c r="A108" s="129"/>
      <c r="B108" s="129"/>
      <c r="C108" s="129"/>
      <c r="D108" s="129"/>
      <c r="E108" s="3606"/>
      <c r="F108" s="3574"/>
      <c r="G108" s="1823" t="s">
        <v>1434</v>
      </c>
      <c r="H108" s="2549">
        <f ca="1">IF(H107=H101,H102,ROUND(H107*10000/'数据-汇总表'!E3,0))</f>
        <v>23395</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北京市大兴区芳源里1号楼7层710房地产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145</v>
      </c>
      <c r="I118" s="2324">
        <f ca="1">ROUND(IF(D32="楼面单价",C32,H118*10000/B118),0)</f>
        <v>23395</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壹佰肆拾伍万元整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145</v>
      </c>
      <c r="E122" s="3583"/>
      <c r="F122" s="3583"/>
      <c r="G122" s="3583"/>
      <c r="H122" s="3583"/>
      <c r="I122" s="3584"/>
      <c r="AA122" s="723"/>
    </row>
    <row r="123" spans="1:27" ht="18.75" customHeight="1">
      <c r="A123" s="3581" t="s">
        <v>1452</v>
      </c>
      <c r="B123" s="3581"/>
      <c r="C123" s="3581"/>
      <c r="D123" s="3587" t="str">
        <f ca="1">NUMBERSTRING(INT(D122*10000),2)&amp;"元整"</f>
        <v>壹佰肆拾伍万元整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北京市大兴区芳源里1号楼7层710房地产抵押价值预评估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7" zoomScale="70" zoomScaleNormal="70" zoomScaleSheetLayoutView="70" workbookViewId="0">
      <selection activeCell="D52" sqref="D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710</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154.399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24883</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98"/>
      <c r="Q27" s="3456" t="str">
        <f t="shared" ref="Q27:Q47" si="11">B27</f>
        <v>楼层</v>
      </c>
      <c r="R27" s="703" t="s">
        <v>14</v>
      </c>
      <c r="S27" s="704">
        <f>F27</f>
        <v>99</v>
      </c>
      <c r="T27" s="703" t="s">
        <v>14</v>
      </c>
      <c r="U27" s="704">
        <f>H27</f>
        <v>98</v>
      </c>
      <c r="V27" s="703" t="s">
        <v>14</v>
      </c>
      <c r="W27" s="704">
        <f>J27</f>
        <v>98</v>
      </c>
      <c r="X27" s="3458"/>
      <c r="Y27" s="3700"/>
      <c r="Z27" s="3459" t="str">
        <f>Q27</f>
        <v>楼层</v>
      </c>
      <c r="AA27" s="3457">
        <f t="shared" si="3"/>
        <v>1.0101010101010102</v>
      </c>
      <c r="AB27" s="3457">
        <f t="shared" si="4"/>
        <v>1.0204081632653061</v>
      </c>
      <c r="AC27" s="1957">
        <f t="shared" si="5"/>
        <v>1.0204081632653061</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75" thickBot="1">
      <c r="A49" s="437" t="s">
        <v>1709</v>
      </c>
      <c r="B49" s="438"/>
      <c r="C49" s="1156">
        <f>R50</f>
        <v>24883</v>
      </c>
      <c r="D49" s="2312" t="s">
        <v>2138</v>
      </c>
      <c r="E49" s="1157">
        <f>R49</f>
        <v>23797</v>
      </c>
      <c r="F49" s="2313"/>
      <c r="G49" s="1156">
        <f>T49</f>
        <v>26326</v>
      </c>
      <c r="H49" s="2313"/>
      <c r="I49" s="1157">
        <f>V49</f>
        <v>24525</v>
      </c>
      <c r="J49" s="2313"/>
      <c r="K49" s="2315">
        <f>F49+H49+J49</f>
        <v>0</v>
      </c>
      <c r="L49" s="2718"/>
      <c r="M49" s="2710"/>
      <c r="N49" s="2710"/>
      <c r="O49" s="2710"/>
      <c r="P49" s="3696" t="str">
        <f>A49</f>
        <v>比较价值（元/平方米）</v>
      </c>
      <c r="Q49" s="3706"/>
      <c r="R49" s="3707">
        <f>IF(F1="售价",ROUND(PRODUCT(R48,AA7:AA47),0),ROUND(PRODUCT(R48,AA7:AA47),1))</f>
        <v>23797</v>
      </c>
      <c r="S49" s="3707"/>
      <c r="T49" s="3707">
        <f>IF(F1="售价",ROUND(PRODUCT(T48,AB7:AB47),0),ROUND(PRODUCT(T48,AB7:AB47),1))</f>
        <v>26326</v>
      </c>
      <c r="U49" s="3707"/>
      <c r="V49" s="3707">
        <f>IF(F1="售价",ROUND(PRODUCT(V48,AC7:AC47),0),ROUND(PRODUCT(V48,AC7:AC47),1))</f>
        <v>24525</v>
      </c>
      <c r="W49" s="3707"/>
      <c r="X49" s="397"/>
      <c r="Y49" s="397"/>
      <c r="Z49" s="397"/>
      <c r="AA49" s="397"/>
      <c r="AB49" s="397"/>
      <c r="AC49" s="578"/>
    </row>
    <row r="50" spans="1:29" ht="15.75" thickBot="1">
      <c r="A50" s="441" t="s">
        <v>1710</v>
      </c>
      <c r="B50" s="442"/>
      <c r="C50" s="1159">
        <f>R50</f>
        <v>24883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24883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3.1423370319001442E-2</v>
      </c>
      <c r="F53" s="449" t="str">
        <f>IF(OR(E53&gt;=0.3,E53&lt;=-0.3),"超过30%","")</f>
        <v/>
      </c>
      <c r="G53" s="448">
        <f>IF(G48&lt;G49,G49/G48-1,G48/G49-1)</f>
        <v>5.7906369298774463E-2</v>
      </c>
      <c r="H53" s="449" t="str">
        <f>IF(OR(G53&gt;=0.3,G53&lt;=-0.3),"超过30%","")</f>
        <v/>
      </c>
      <c r="I53" s="448">
        <f>IF(I48&lt;I49,I49/I48-1,I48/I49-1)</f>
        <v>5.7887244963982232E-2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0.10627390007143767</v>
      </c>
      <c r="F54" s="449" t="str">
        <f>IF(OR(E54&gt;=0.2,E54&lt;=-0.2),"超过20%","")</f>
        <v/>
      </c>
      <c r="G54" s="448">
        <f>IF(G49&lt;I49,I49/G49-1,G49/I49-1)</f>
        <v>7.3435270132517827E-2</v>
      </c>
      <c r="H54" s="449" t="str">
        <f>IF(OR(G54&gt;=0.2,G54&lt;=-0.2),"超过20%","")</f>
        <v/>
      </c>
      <c r="I54" s="448">
        <f>IF(I49&lt;E49,E49/I49-1,I49/E49-1)</f>
        <v>3.0592091440097446E-2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710</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5"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5"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75"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5"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5" thickBot="1">
      <c r="A69" s="947"/>
      <c r="B69" s="948"/>
      <c r="C69" s="306"/>
      <c r="D69" s="966" t="s">
        <v>762</v>
      </c>
      <c r="E69" s="946" t="s">
        <v>763</v>
      </c>
      <c r="F69" s="333">
        <f ca="1">F41</f>
        <v>28.79</v>
      </c>
      <c r="O69" s="1424" t="s">
        <v>411</v>
      </c>
      <c r="P69" s="1463" t="s">
        <v>872</v>
      </c>
      <c r="Q69" s="1416">
        <f ca="1">C39</f>
        <v>53327</v>
      </c>
      <c r="R69" s="1416" t="s">
        <v>818</v>
      </c>
    </row>
    <row r="70" spans="1:18" s="1380" customFormat="1" ht="13.5" thickBot="1">
      <c r="A70" s="950"/>
      <c r="B70" s="951"/>
      <c r="C70" s="310"/>
      <c r="D70" s="962"/>
      <c r="E70" s="946" t="s">
        <v>766</v>
      </c>
      <c r="F70" s="1050"/>
      <c r="O70" s="1424" t="s">
        <v>412</v>
      </c>
      <c r="P70" s="1463" t="s">
        <v>873</v>
      </c>
      <c r="Q70" s="1416">
        <f ca="1">C13</f>
        <v>201557</v>
      </c>
      <c r="R70" s="1416" t="s">
        <v>818</v>
      </c>
    </row>
    <row r="71" spans="1:18" s="1380" customFormat="1" ht="13.5"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15"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15"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受贵公司委托，我公司对北京市大兴区芳源里1号楼7层710房地产抵押价值进行了预评估。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估价对象为北京市大兴区芳源里1号楼7层710房地产，为鲍建军所有。根据《国有土地使用证》[]，估价对象（分摊）出让国有建设用地使用权面积为0平方米，建筑面积为62.05平方米。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710房地产,属鲍建军开发建设的办公项目，该项目尚在开发建设中。根据《国有土地使用证》[]，估价对象（分摊）出让国有建设用地使用权面积为0平方米，规划建筑面积为62.05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7层710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ht="15">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15" sqref="K15"/>
      <selection pane="bottomLeft" activeCell="K15" sqref="K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24283</v>
      </c>
      <c r="S22" s="21">
        <f ca="1">SUM(S24:S10000)</f>
        <v>2181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23395</v>
      </c>
      <c r="S24" s="664">
        <f t="shared" ref="S24:S54" ca="1" si="11">ROUND(R24*B24/10000,0)</f>
        <v>145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25056</v>
      </c>
      <c r="S25" s="316">
        <f t="shared" ca="1" si="11"/>
        <v>279</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24565</v>
      </c>
      <c r="S26" s="316">
        <f t="shared" ca="1" si="11"/>
        <v>152</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24565</v>
      </c>
      <c r="S27" s="316">
        <f t="shared" ca="1" si="11"/>
        <v>152</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24073</v>
      </c>
      <c r="S28" s="316">
        <f t="shared" ca="1" si="11"/>
        <v>143</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23573</v>
      </c>
      <c r="S29" s="316">
        <f t="shared" ca="1" si="11"/>
        <v>257</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23863</v>
      </c>
      <c r="S30" s="316">
        <f t="shared" ca="1" si="11"/>
        <v>290</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24565</v>
      </c>
      <c r="S31" s="316">
        <f t="shared" ca="1" si="11"/>
        <v>152</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25056</v>
      </c>
      <c r="S32" s="316">
        <f t="shared" ca="1" si="11"/>
        <v>155</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24565</v>
      </c>
      <c r="S33" s="316">
        <f t="shared" ca="1" si="11"/>
        <v>152</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24565</v>
      </c>
      <c r="S34" s="316">
        <f t="shared" ca="1" si="11"/>
        <v>152</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24565</v>
      </c>
      <c r="S35" s="316">
        <f t="shared" ca="1" si="11"/>
        <v>152</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75">
      <c r="A3" s="2140" t="s">
        <v>2076</v>
      </c>
      <c r="B3" s="2596">
        <f ca="1">ROUND(B2*10000/E2,0)</f>
        <v>10959</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K15" sqref="K15"/>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145</v>
      </c>
      <c r="E5" s="1487"/>
    </row>
    <row r="6" spans="1:5" ht="15.75">
      <c r="A6" s="1487"/>
      <c r="B6" s="3477"/>
      <c r="C6" s="1490" t="s">
        <v>911</v>
      </c>
      <c r="D6" s="848" t="str">
        <f ca="1">NUMBERSTRING(INT(D5*10000),2)&amp;"元整"</f>
        <v>壹佰肆拾伍万元整</v>
      </c>
      <c r="E6" s="1487"/>
    </row>
    <row r="7" spans="1:5" ht="15.75">
      <c r="A7" s="1487"/>
      <c r="B7" s="3482"/>
      <c r="C7" s="1491" t="s">
        <v>912</v>
      </c>
      <c r="D7" s="849">
        <f ca="1">结果表!H102</f>
        <v>23395</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145</v>
      </c>
      <c r="E13" s="1487"/>
    </row>
    <row r="14" spans="1:5" ht="15.75">
      <c r="A14" s="1487"/>
      <c r="B14" s="3477"/>
      <c r="C14" s="1490" t="s">
        <v>911</v>
      </c>
      <c r="D14" s="848" t="str">
        <f ca="1">NUMBERSTRING(INT(D13*10000),2)&amp;"元整"</f>
        <v>壹佰肆拾伍万元整</v>
      </c>
      <c r="E14" s="1487"/>
    </row>
    <row r="15" spans="1:5" ht="15">
      <c r="A15" s="1487"/>
      <c r="B15" s="3482"/>
      <c r="C15" s="1491" t="s">
        <v>921</v>
      </c>
      <c r="D15" s="857">
        <f ca="1">结果表!H108</f>
        <v>23395</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3.5">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13.5">
      <c r="A85" s="3112">
        <v>13</v>
      </c>
      <c r="B85" s="3787"/>
      <c r="C85" s="3086" t="s">
        <v>2680</v>
      </c>
      <c r="D85" s="3086" t="s">
        <v>2681</v>
      </c>
      <c r="E85" s="3112">
        <v>0.1</v>
      </c>
      <c r="F85" s="3112">
        <v>15</v>
      </c>
    </row>
    <row r="86" spans="1:6" ht="13.5">
      <c r="A86" s="3112">
        <v>14</v>
      </c>
      <c r="B86" s="3787"/>
      <c r="C86" s="3086" t="s">
        <v>2682</v>
      </c>
      <c r="D86" s="3086" t="s">
        <v>2683</v>
      </c>
      <c r="E86" s="3112">
        <v>0.1</v>
      </c>
      <c r="F86" s="3112">
        <v>15</v>
      </c>
    </row>
    <row r="87" spans="1:6" ht="13.5">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3.5">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3.5">
      <c r="A92" s="3112">
        <v>20</v>
      </c>
      <c r="B92" s="3787"/>
      <c r="C92" s="3086" t="s">
        <v>2695</v>
      </c>
      <c r="D92" s="3086" t="s">
        <v>2696</v>
      </c>
      <c r="E92" s="3112">
        <v>0.15</v>
      </c>
      <c r="F92" s="3112">
        <v>20</v>
      </c>
    </row>
    <row r="93" spans="1:6" ht="13.5">
      <c r="A93" s="3112">
        <v>21</v>
      </c>
      <c r="B93" s="3787"/>
      <c r="C93" s="3086" t="s">
        <v>2697</v>
      </c>
      <c r="D93" s="3086" t="s">
        <v>2698</v>
      </c>
      <c r="E93" s="3112">
        <v>0.15</v>
      </c>
      <c r="F93" s="3112">
        <v>20</v>
      </c>
    </row>
    <row r="94" spans="1:6" ht="13.5">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13.5">
      <c r="A96" s="3112">
        <v>24</v>
      </c>
      <c r="B96" s="3787"/>
      <c r="C96" s="3086" t="s">
        <v>2703</v>
      </c>
      <c r="D96" s="3086" t="s">
        <v>2704</v>
      </c>
      <c r="E96" s="3112">
        <v>0.1</v>
      </c>
      <c r="F96" s="3112">
        <v>15</v>
      </c>
    </row>
    <row r="97" spans="1:6" ht="13.5">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13.5">
      <c r="A100" s="3112">
        <v>28</v>
      </c>
      <c r="B100" s="3787"/>
      <c r="C100" s="3086" t="s">
        <v>2711</v>
      </c>
      <c r="D100" s="3086" t="s">
        <v>2712</v>
      </c>
      <c r="E100" s="3112">
        <v>0.1</v>
      </c>
      <c r="F100" s="3112">
        <v>15</v>
      </c>
    </row>
    <row r="101" spans="1:6" ht="13.5">
      <c r="A101" s="3112">
        <v>29</v>
      </c>
      <c r="B101" s="3787"/>
      <c r="C101" s="3086" t="s">
        <v>2713</v>
      </c>
      <c r="D101" s="3086" t="s">
        <v>2714</v>
      </c>
      <c r="E101" s="3112">
        <v>0.1</v>
      </c>
      <c r="F101" s="3112">
        <v>15</v>
      </c>
    </row>
    <row r="102" spans="1:6" ht="13.5">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24">
      <c r="A107" s="3112">
        <v>35</v>
      </c>
      <c r="B107" s="3792" t="s">
        <v>2725</v>
      </c>
      <c r="C107" s="3112" t="s">
        <v>2726</v>
      </c>
      <c r="D107" s="3086" t="s">
        <v>2727</v>
      </c>
      <c r="E107" s="3112">
        <v>0.15</v>
      </c>
      <c r="F107" s="3112">
        <v>20</v>
      </c>
    </row>
    <row r="108" spans="1:6" ht="13.5">
      <c r="A108" s="3112">
        <v>36</v>
      </c>
      <c r="B108" s="3787"/>
      <c r="C108" s="3112" t="s">
        <v>2728</v>
      </c>
      <c r="D108" s="3086" t="s">
        <v>2729</v>
      </c>
      <c r="E108" s="3112">
        <v>0.15</v>
      </c>
      <c r="F108" s="3112">
        <v>20</v>
      </c>
    </row>
    <row r="109" spans="1:6" ht="13.5">
      <c r="A109" s="3112">
        <v>37</v>
      </c>
      <c r="B109" s="3787"/>
      <c r="C109" s="3112" t="s">
        <v>2730</v>
      </c>
      <c r="D109" s="3086" t="s">
        <v>2731</v>
      </c>
      <c r="E109" s="3112">
        <v>0.15</v>
      </c>
      <c r="F109" s="3112">
        <v>20</v>
      </c>
    </row>
    <row r="110" spans="1:6" ht="13.5">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13.5">
      <c r="A113" s="3112">
        <v>41</v>
      </c>
      <c r="B113" s="3797" t="s">
        <v>2738</v>
      </c>
      <c r="C113" s="3112" t="s">
        <v>2739</v>
      </c>
      <c r="D113" s="3086" t="s">
        <v>2740</v>
      </c>
      <c r="E113" s="3112">
        <v>0.1</v>
      </c>
      <c r="F113" s="3112">
        <v>15</v>
      </c>
    </row>
    <row r="114" spans="1:6" ht="13.5">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13.5">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13.5">
      <c r="A120" s="3112">
        <v>48</v>
      </c>
      <c r="B120" s="3792" t="s">
        <v>2755</v>
      </c>
      <c r="C120" s="3112" t="s">
        <v>2756</v>
      </c>
      <c r="D120" s="3086" t="s">
        <v>2757</v>
      </c>
      <c r="E120" s="3112">
        <v>0.1</v>
      </c>
      <c r="F120" s="3112">
        <v>15</v>
      </c>
    </row>
    <row r="121" spans="1:6" ht="13.5">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97" t="s">
        <v>2773</v>
      </c>
      <c r="C127" s="3112" t="s">
        <v>2774</v>
      </c>
      <c r="D127" s="3086" t="s">
        <v>2775</v>
      </c>
      <c r="E127" s="3112">
        <v>0.1</v>
      </c>
      <c r="F127" s="3112">
        <v>15</v>
      </c>
    </row>
    <row r="128" spans="1:6" ht="13.5">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13.5">
      <c r="A131" s="3112">
        <v>59</v>
      </c>
      <c r="B131" s="3797"/>
      <c r="C131" s="3112" t="s">
        <v>2783</v>
      </c>
      <c r="D131" s="3086" t="s">
        <v>2784</v>
      </c>
      <c r="E131" s="3112">
        <v>0.1</v>
      </c>
      <c r="F131" s="3112">
        <v>15</v>
      </c>
    </row>
    <row r="132" spans="1:6" ht="13.5">
      <c r="A132" s="3112">
        <v>60</v>
      </c>
      <c r="B132" s="3792" t="s">
        <v>2785</v>
      </c>
      <c r="C132" s="3112" t="s">
        <v>2786</v>
      </c>
      <c r="D132" s="3086" t="s">
        <v>2787</v>
      </c>
      <c r="E132" s="3112">
        <v>0.1</v>
      </c>
      <c r="F132" s="3112">
        <v>15</v>
      </c>
    </row>
    <row r="133" spans="1:6" ht="13.5">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97" t="s">
        <v>2793</v>
      </c>
      <c r="C135" s="3112" t="s">
        <v>2794</v>
      </c>
      <c r="D135" s="3086" t="s">
        <v>2795</v>
      </c>
      <c r="E135" s="3112">
        <v>0.1</v>
      </c>
      <c r="F135" s="3112">
        <v>15</v>
      </c>
    </row>
    <row r="136" spans="1:6" ht="13.5">
      <c r="A136" s="3112">
        <v>64</v>
      </c>
      <c r="B136" s="3797"/>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K15" sqref="K15"/>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K15" sqref="K15"/>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30">
      <c r="A4" s="1501" t="str">
        <f>项目基本情况!S2</f>
        <v>北京市大兴区芳源里1号楼7层710房地产</v>
      </c>
      <c r="B4" s="852">
        <f>项目基本情况!C17</f>
        <v>62.05</v>
      </c>
      <c r="C4" s="852">
        <f>项目基本情况!C18</f>
        <v>0</v>
      </c>
      <c r="D4" s="852">
        <f>结果表!D118</f>
        <v>0</v>
      </c>
      <c r="E4" s="852">
        <f>结果表!E118</f>
        <v>0</v>
      </c>
      <c r="F4" s="852">
        <f>结果表!F118</f>
        <v>0</v>
      </c>
      <c r="G4" s="852">
        <f>结果表!G118</f>
        <v>0</v>
      </c>
      <c r="H4" s="852">
        <f ca="1">结果表!H118</f>
        <v>145</v>
      </c>
      <c r="I4" s="852">
        <f ca="1">结果表!I118</f>
        <v>23395</v>
      </c>
    </row>
    <row r="5" spans="1:9" ht="30" customHeight="1">
      <c r="A5" s="3488" t="s">
        <v>927</v>
      </c>
      <c r="B5" s="3488"/>
      <c r="C5" s="3488"/>
      <c r="D5" s="3488" t="str">
        <f>结果表!D119</f>
        <v>零元整</v>
      </c>
      <c r="E5" s="3488"/>
      <c r="F5" s="3488" t="str">
        <f>结果表!F119</f>
        <v>零元整</v>
      </c>
      <c r="G5" s="3488"/>
      <c r="H5" s="3488" t="str">
        <f ca="1">结果表!H119</f>
        <v>壹佰肆拾伍万元整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145</v>
      </c>
      <c r="E8" s="3489"/>
      <c r="F8" s="3489"/>
      <c r="G8" s="3489"/>
      <c r="H8" s="3489"/>
      <c r="I8" s="3489"/>
    </row>
    <row r="9" spans="1:9" ht="15">
      <c r="A9" s="3488" t="s">
        <v>927</v>
      </c>
      <c r="B9" s="3488"/>
      <c r="C9" s="3488"/>
      <c r="D9" s="3488" t="str">
        <f ca="1">结果表!D123</f>
        <v>壹佰肆拾伍万元整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5" t="s">
        <v>949</v>
      </c>
      <c r="B1" s="3495"/>
      <c r="C1" s="3495"/>
      <c r="D1" s="3495"/>
    </row>
    <row r="2" spans="1:4" ht="18">
      <c r="A2" s="3496" t="s">
        <v>933</v>
      </c>
      <c r="B2" s="3496"/>
      <c r="C2" s="3496"/>
      <c r="D2" s="349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96" t="s">
        <v>939</v>
      </c>
      <c r="B6" s="3496"/>
      <c r="C6" s="3496"/>
      <c r="D6" s="349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2024-05-28T06:43:28Z</dcterms:modified>
</cp:coreProperties>
</file>