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G6" i="74" l="1"/>
  <c r="F7" i="74"/>
  <c r="F5" i="74"/>
  <c r="G5" i="74" l="1"/>
  <c r="F8" i="74"/>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L47" i="67"/>
  <c r="J15" i="67"/>
  <c r="E2" i="68"/>
  <c r="M9" i="15"/>
  <c r="E9" i="76"/>
  <c r="L48" i="15"/>
  <c r="E12" i="76"/>
  <c r="M8" i="67"/>
  <c r="F26" i="15"/>
  <c r="F37" i="67"/>
  <c r="M22" i="67"/>
  <c r="F7" i="15"/>
  <c r="F42" i="67"/>
  <c r="D19" i="9"/>
  <c r="M26" i="15"/>
  <c r="F26" i="67"/>
  <c r="F4" i="73"/>
  <c r="C76" i="67"/>
  <c r="M29" i="15"/>
  <c r="F16" i="15"/>
  <c r="M28" i="67"/>
  <c r="E8" i="76"/>
  <c r="AO13" i="1"/>
  <c r="L48" i="67"/>
  <c r="B8" i="76"/>
  <c r="F3" i="73"/>
  <c r="C19" i="9"/>
  <c r="M22" i="15"/>
  <c r="F9" i="67"/>
  <c r="L47" i="15"/>
  <c r="F6" i="73"/>
  <c r="F38" i="67"/>
  <c r="F7" i="73"/>
  <c r="F16" i="67"/>
  <c r="F8" i="15"/>
  <c r="F40" i="67"/>
  <c r="M28" i="15"/>
  <c r="F38" i="15"/>
  <c r="F42" i="15"/>
  <c r="M6" i="67"/>
  <c r="F40" i="15"/>
  <c r="B10" i="76"/>
  <c r="J15" i="15"/>
  <c r="D35" i="9"/>
  <c r="E11" i="76"/>
  <c r="B12" i="76"/>
  <c r="M24" i="67"/>
  <c r="D34" i="9"/>
  <c r="B9" i="76"/>
  <c r="F43" i="15"/>
  <c r="F5" i="73"/>
  <c r="B7" i="76"/>
  <c r="M29" i="67"/>
  <c r="E7" i="76"/>
  <c r="M8" i="15"/>
  <c r="F6" i="15"/>
  <c r="M26" i="67"/>
  <c r="C20" i="9"/>
  <c r="F6" i="67"/>
  <c r="B13" i="76"/>
  <c r="F43" i="67"/>
  <c r="F20" i="31"/>
  <c r="D6" i="73"/>
  <c r="M23" i="15"/>
  <c r="M6" i="15"/>
  <c r="E13" i="76"/>
  <c r="M23" i="67"/>
  <c r="M24" i="15"/>
  <c r="F8" i="67"/>
  <c r="D20" i="9"/>
  <c r="B11" i="76"/>
  <c r="F13" i="67"/>
  <c r="F36" i="15"/>
  <c r="F9" i="15"/>
  <c r="E10" i="76"/>
  <c r="M9" i="67"/>
  <c r="C76" i="15"/>
  <c r="F37" i="15"/>
  <c r="F13" i="15"/>
  <c r="E2" i="69"/>
  <c r="F7" i="67"/>
  <c r="M47" i="9" l="1"/>
  <c r="C7" i="39"/>
  <c r="C67" i="39" s="1"/>
  <c r="C7" i="21"/>
  <c r="C7" i="35"/>
  <c r="C48" i="35" s="1"/>
  <c r="D48" i="35" s="1"/>
  <c r="E48" i="35" s="1"/>
  <c r="C7" i="34"/>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C16" i="67"/>
  <c r="C16" i="15"/>
  <c r="D3" i="73"/>
  <c r="D7" i="73"/>
  <c r="D5"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34" i="9"/>
  <c r="C66" i="67"/>
  <c r="C60" i="67"/>
  <c r="D10" i="69"/>
  <c r="C34" i="69"/>
  <c r="D10" i="68"/>
  <c r="C17" i="15"/>
  <c r="C17" i="67"/>
  <c r="C14" i="67"/>
  <c r="C23" i="68" l="1"/>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12" i="1"/>
  <c r="AO8" i="1"/>
  <c r="AO11"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52" i="72"/>
  <c r="G4" i="52"/>
  <c r="C105" i="9"/>
  <c r="I4" i="52"/>
  <c r="D52" i="9"/>
  <c r="D53" i="9"/>
  <c r="H5" i="52"/>
  <c r="B20" i="72"/>
  <c r="B30" i="72"/>
  <c r="C5" i="74"/>
  <c r="B49" i="72"/>
  <c r="D9" i="52"/>
  <c r="H4" i="52"/>
  <c r="C104" i="9"/>
  <c r="H119" i="9"/>
  <c r="P57" i="9"/>
  <c r="N58" i="9"/>
  <c r="D59" i="9"/>
  <c r="M55" i="9"/>
  <c r="F119" i="9"/>
  <c r="F5" i="52"/>
  <c r="B53" i="72"/>
  <c r="B31" i="72"/>
  <c r="D15" i="53"/>
  <c r="H108" i="9"/>
  <c r="C6" i="74"/>
  <c r="C68" i="9"/>
  <c r="D54" i="9"/>
  <c r="N60" i="9"/>
  <c r="N57" i="9"/>
  <c r="N59" i="9"/>
  <c r="N61" i="9"/>
  <c r="C78" i="9"/>
  <c r="C73" i="9"/>
  <c r="B47" i="72"/>
  <c r="M48" i="9"/>
  <c r="M54" i="9"/>
  <c r="D4" i="52"/>
  <c r="E80" i="9"/>
  <c r="E81" i="9"/>
  <c r="D5" i="53"/>
  <c r="D6" i="53"/>
  <c r="B22" i="72"/>
  <c r="C93" i="9"/>
  <c r="C86" i="9"/>
  <c r="D8" i="52"/>
  <c r="D122" i="9"/>
  <c r="D123" i="9"/>
  <c r="C81" i="9"/>
  <c r="C80" i="9"/>
  <c r="H102" i="9"/>
  <c r="D7" i="53"/>
  <c r="B21" i="72"/>
  <c r="G118" i="9"/>
  <c r="F118" i="9"/>
  <c r="F4" i="52"/>
  <c r="B51" i="72"/>
  <c r="C72" i="9"/>
  <c r="C79" i="9"/>
  <c r="C97" i="9"/>
  <c r="D58" i="9"/>
  <c r="D56" i="9"/>
  <c r="H107" i="9"/>
  <c r="D13" i="53"/>
  <c r="D14" i="53"/>
  <c r="B32" i="72"/>
  <c r="C64" i="9"/>
  <c r="C63" i="9"/>
  <c r="C67" i="9"/>
  <c r="D118" i="9"/>
  <c r="D119" i="9"/>
  <c r="D5" i="52"/>
  <c r="D55" i="9"/>
  <c r="M53" i="9"/>
  <c r="H101" i="9"/>
  <c r="D45" i="9"/>
  <c r="C85" i="9"/>
  <c r="C95" i="9"/>
  <c r="C96" i="9"/>
  <c r="E96" i="9"/>
  <c r="E97" i="9"/>
  <c r="H118" i="9"/>
  <c r="I118" i="9"/>
  <c r="E118" i="9"/>
  <c r="E4" i="52"/>
  <c r="B4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<sst xmlns="http://schemas.openxmlformats.org/spreadsheetml/2006/main" count="7856" uniqueCount="3422">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</sst>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302704</xdr:colOff>
      <xdr:row>31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74904" cy="5353050"/>
        </a:xfrm>
        <a:prstGeom prst="rect">
          <a:avLst/>
        </a:prstGeom>
      </xdr:spPr>
    </xdr:pic>
    <xdr:clientData/>
  </xdr:twoCellAnchor>
  <xdr:twoCellAnchor editAs="oneCell">
    <xdr:from>
      <xdr:col>10</xdr:col>
      <xdr:colOff>0</xdr:colOff>
      <xdr:row>0</xdr:row>
      <xdr:rowOff>0</xdr:rowOff>
    </xdr:from>
    <xdr:to>
      <xdr:col>14</xdr:col>
      <xdr:colOff>447276</xdr:colOff>
      <xdr:row>14</xdr:row>
      <xdr:rowOff>104462</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3190476" cy="2504762"/>
        </a:xfrm>
        <a:prstGeom prst="rect">
          <a:avLst/>
        </a:prstGeom>
      </xdr:spPr>
    </xdr:pic>
    <xdr:clientData/>
  </xdr:twoCellAnchor>
  <xdr:twoCellAnchor editAs="oneCell">
    <xdr:from>
      <xdr:col>9</xdr:col>
      <xdr:colOff>400049</xdr:colOff>
      <xdr:row>14</xdr:row>
      <xdr:rowOff>169966</xdr:rowOff>
    </xdr:from>
    <xdr:to>
      <xdr:col>18</xdr:col>
      <xdr:colOff>217874</xdr:colOff>
      <xdr:row>31</xdr:row>
      <xdr:rowOff>66112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72249" y="2570266"/>
          <a:ext cx="5990025" cy="28107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2025年9月11日</v>
      </c>
    </row>
    <row r="13" spans="1:2" s="1203" customFormat="1">
      <c r="A13" s="1201" t="s">
        <v>529</v>
      </c>
      <c r="B13" s="1202" t="str">
        <f>'预评函-1'!A18</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45911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1.27</v>
      </c>
      <c r="D5" s="3025">
        <f>IF(ISERROR(ROUND(POWER(1+E5,A5-C5)*(POWER(1+E5,C5)-1)/(POWER(1+E5,A5)-1),3)),0,ROUND(POWER(1+E5,A5-C5)*(POWER(1+E5,C5)-1)/(POWER(1+E5,A5)-1),4))</f>
        <v>6.1400000000000003E-2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11.27</v>
      </c>
      <c r="D6" s="3025">
        <f>IF(ISERROR(ROUND(POWER(1+E6,A6-C6)*(POWER(1+E6,C6)-1)/(POWER(1+E6,A6)-1),3)),0,ROUND(POWER(1+E6,A6-C6)*(POWER(1+E6,C6)-1)/(POWER(1+E6,A6)-1),4))</f>
        <v>0.4158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31.29</v>
      </c>
      <c r="D7" s="3025">
        <f>IF(ISERROR(ROUND(POWER(1+E7,A7-C7)*(POWER(1+E7,C7)-1)/(POWER(1+E7,A7)-1),3)),0,ROUND(POWER(1+E7,A7-C7)*(POWER(1+E7,C7)-1)/(POWER(1+E7,A7)-1),4))</f>
        <v>0.75539999999999996</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G25" sqref="G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45911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45911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66.28</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45911</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59.65</v>
      </c>
      <c r="C5" s="2512">
        <f ca="1">IF(B5=D14,结果表!H102,ROUND(B5*10000/$B$1,0))</f>
        <v>0</v>
      </c>
      <c r="D5" s="2512" t="e">
        <f>ROUND(B5*10000/$B$2,0)</f>
        <v>#DIV/0!</v>
      </c>
      <c r="E5" s="3478" t="s">
        <v>3417</v>
      </c>
      <c r="F5" s="2687">
        <f>ROUND(F6*B14/10000,2)</f>
        <v>60.31</v>
      </c>
      <c r="G5" s="3479">
        <f>ROUND((F5-D14)/F5,4)</f>
        <v>1.09E-2</v>
      </c>
      <c r="H5" s="2688"/>
      <c r="I5" s="2688"/>
      <c r="J5" s="2688"/>
      <c r="K5" s="2688"/>
    </row>
    <row r="6" spans="1:11" ht="16.5">
      <c r="A6" s="2512" t="s">
        <v>656</v>
      </c>
      <c r="B6" s="2512">
        <f>SUM(G14:G23)</f>
        <v>59.65</v>
      </c>
      <c r="C6" s="2512">
        <f ca="1">IF(B6=G14,结果表!H108,ROUND(B6*10000/$B$1,0))</f>
        <v>0</v>
      </c>
      <c r="D6" s="2512" t="e">
        <f>ROUND(B6*10000/$B$2,0)</f>
        <v>#DIV/0!</v>
      </c>
      <c r="E6" s="3478" t="s">
        <v>3418</v>
      </c>
      <c r="F6" s="2687">
        <v>9100</v>
      </c>
      <c r="G6" s="3479">
        <f>ROUND((F6-E14)/F6,4)</f>
        <v>1.0999999999999999E-2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8273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54.83</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66.28</v>
      </c>
      <c r="C14" s="2518"/>
      <c r="D14" s="2518">
        <f>ROUND(E14*B14/10000,2)</f>
        <v>59.65</v>
      </c>
      <c r="E14" s="2518">
        <v>9000</v>
      </c>
      <c r="F14" s="2518" t="e">
        <f>ROUND(D14*10000/C14,0)</f>
        <v>#DIV/0!</v>
      </c>
      <c r="G14" s="2518">
        <f>D14</f>
        <v>59.65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45911</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45911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45911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45911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45911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45911</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45911</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45911</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17" sqref="J17"/>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2025-09-12T09:28:15Z</dcterms:modified>
</cp:coreProperties>
</file>