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A739C5E0-EBE5-44CF-8994-A25FF0EAFB35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系统读取表" sheetId="2" r:id="rId1"/>
    <sheet name="Sheet1" sheetId="1" r:id="rId2"/>
  </sheets>
  <externalReferences>
    <externalReference r:id="rId3"/>
    <externalReference r:id="rId4"/>
  </externalReferences>
  <definedNames>
    <definedName name="_xlnm.Print_Area" localSheetId="0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 localSheetId="0">'[1]比较法-住宅'!$B$88:$M$88</definedName>
    <definedName name="住宅朝向">'[2]比较法-住宅'!$B$88:$M$88</definedName>
    <definedName name="住宅房型" localSheetId="0">'[1]比较法-住宅'!$B$118:$M$118</definedName>
    <definedName name="住宅房型">'[2]比较法-住宅'!$B$118:$M$118</definedName>
    <definedName name="住宅公共部分装修" localSheetId="0">'[1]比较法-住宅'!$B$109:$M$109</definedName>
    <definedName name="住宅公共部分装修">'[2]比较法-住宅'!$B$109:$M$109</definedName>
    <definedName name="住宅基础设施水平" localSheetId="0">'[1]比较法-住宅'!$B$116:$M$116</definedName>
    <definedName name="住宅基础设施水平">'[2]比较法-住宅'!$B$116:$M$116</definedName>
    <definedName name="住宅建筑结构" localSheetId="0">'[1]比较法-住宅'!$B$105:$M$105</definedName>
    <definedName name="住宅建筑结构">'[2]比较法-住宅'!$B$105:$M$105</definedName>
    <definedName name="住宅建筑类型" localSheetId="0">'[1]比较法-住宅'!$B$100:$M$100</definedName>
    <definedName name="住宅建筑类型">'[2]比较法-住宅'!$B$100:$M$100</definedName>
    <definedName name="住宅建筑品质" localSheetId="0">'[1]比较法-住宅'!$B$107:$M$107</definedName>
    <definedName name="住宅建筑品质">'[2]比较法-住宅'!$B$107:$M$107</definedName>
    <definedName name="住宅交易情况" localSheetId="0">'[1]比较法-住宅'!$A$61:$M$61</definedName>
    <definedName name="住宅交易情况">'[2]比较法-住宅'!$A$61:$M$61</definedName>
    <definedName name="住宅楼层" localSheetId="0">'[1]比较法-住宅'!$B$86:$M$86</definedName>
    <definedName name="住宅楼层">'[2]比较法-住宅'!$B$86:$M$86</definedName>
    <definedName name="住宅内部装修" localSheetId="0">'[1]比较法-住宅'!$B$122:$M$122</definedName>
    <definedName name="住宅内部装修">'[2]比较法-住宅'!$B$122:$M$122</definedName>
    <definedName name="住宅物业管理" localSheetId="0">'[1]比较法-住宅'!$B$114:$M$114</definedName>
    <definedName name="住宅物业管理">'[2]比较法-住宅'!$B$114:$M$114</definedName>
    <definedName name="住宅用途" localSheetId="0">'[1]比较法-住宅'!$B$63:$M$63</definedName>
    <definedName name="住宅用途">'[2]比较法-住宅'!$B$63:$M$63</definedName>
    <definedName name="注册房地产估价师">[1]估价师及机构信息!$A$3:$A$16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 l="1"/>
  <c r="B2" i="2"/>
  <c r="B3" i="2"/>
  <c r="B5" i="2"/>
  <c r="C5" i="2" s="1"/>
  <c r="B6" i="2"/>
  <c r="C6" i="2"/>
  <c r="D6" i="2"/>
  <c r="B7" i="2"/>
  <c r="C7" i="2"/>
  <c r="D7" i="2"/>
  <c r="B8" i="2"/>
  <c r="C8" i="2" s="1"/>
  <c r="B10" i="2"/>
  <c r="D14" i="2"/>
  <c r="F14" i="2" s="1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S25" i="1"/>
  <c r="S24" i="1"/>
  <c r="S23" i="1"/>
  <c r="S22" i="1"/>
  <c r="S26" i="1"/>
  <c r="S19" i="1"/>
  <c r="S20" i="1"/>
  <c r="S21" i="1"/>
  <c r="S18" i="1"/>
  <c r="S17" i="1"/>
  <c r="S16" i="1"/>
  <c r="S15" i="1"/>
  <c r="S14" i="1"/>
  <c r="S13" i="1"/>
  <c r="S12" i="1"/>
  <c r="S11" i="1"/>
  <c r="S10" i="1"/>
  <c r="S9" i="1"/>
  <c r="S6" i="1"/>
  <c r="S7" i="1"/>
  <c r="S8" i="1"/>
  <c r="S5" i="1"/>
  <c r="D8" i="2" l="1"/>
  <c r="D5" i="2"/>
</calcChain>
</file>

<file path=xl/sharedStrings.xml><?xml version="1.0" encoding="utf-8"?>
<sst xmlns="http://schemas.openxmlformats.org/spreadsheetml/2006/main" count="71" uniqueCount="61">
  <si>
    <t>四合欣园</t>
    <phoneticPr fontId="1" type="noConversion"/>
  </si>
  <si>
    <t>首开华润花香四季</t>
    <phoneticPr fontId="1" type="noConversion"/>
  </si>
  <si>
    <t>育仁里</t>
    <phoneticPr fontId="1" type="noConversion"/>
  </si>
  <si>
    <t>臻御府</t>
    <phoneticPr fontId="1" type="noConversion"/>
  </si>
  <si>
    <t>鸿业兴园</t>
    <phoneticPr fontId="1" type="noConversion"/>
  </si>
  <si>
    <t>南庭新苑</t>
    <phoneticPr fontId="1" type="noConversion"/>
  </si>
  <si>
    <t>燕保郭公庄家园</t>
    <phoneticPr fontId="1" type="noConversion"/>
  </si>
  <si>
    <t>丰台区花乡</t>
    <phoneticPr fontId="1" type="noConversion"/>
  </si>
  <si>
    <t>银地家园</t>
    <phoneticPr fontId="1" type="noConversion"/>
  </si>
  <si>
    <t>青秀家园</t>
    <phoneticPr fontId="1" type="noConversion"/>
  </si>
  <si>
    <t>康润家园</t>
    <phoneticPr fontId="1" type="noConversion"/>
  </si>
  <si>
    <t>槐悦</t>
    <phoneticPr fontId="1" type="noConversion"/>
  </si>
  <si>
    <t>丰台区玉泉营</t>
    <phoneticPr fontId="1" type="noConversion"/>
  </si>
  <si>
    <t>丰台科技园区</t>
    <phoneticPr fontId="1" type="noConversion"/>
  </si>
  <si>
    <t>丰台新宫</t>
    <phoneticPr fontId="1" type="noConversion"/>
  </si>
  <si>
    <t>公租房</t>
    <phoneticPr fontId="1" type="noConversion"/>
  </si>
  <si>
    <t>保租房</t>
    <phoneticPr fontId="1" type="noConversion"/>
  </si>
  <si>
    <t>泊寓院草桥社区</t>
    <phoneticPr fontId="1" type="noConversion"/>
  </si>
  <si>
    <t>泊寓院高立庄社区</t>
    <phoneticPr fontId="1" type="noConversion"/>
  </si>
  <si>
    <t>郭公庄龙湖冠寓</t>
    <phoneticPr fontId="1" type="noConversion"/>
  </si>
  <si>
    <t>中铁建悦居公寓</t>
    <phoneticPr fontId="1" type="noConversion"/>
  </si>
  <si>
    <t>丰台区郭公庄</t>
    <phoneticPr fontId="1" type="noConversion"/>
  </si>
  <si>
    <t>丰台区</t>
    <phoneticPr fontId="1" type="noConversion"/>
  </si>
  <si>
    <t>79-98</t>
    <phoneticPr fontId="1" type="noConversion"/>
  </si>
  <si>
    <t>7000-10000</t>
    <phoneticPr fontId="1" type="noConversion"/>
  </si>
  <si>
    <t>面积</t>
    <phoneticPr fontId="1" type="noConversion"/>
  </si>
  <si>
    <t>3600-3800</t>
    <phoneticPr fontId="1" type="noConversion"/>
  </si>
  <si>
    <t>35-40</t>
    <phoneticPr fontId="1" type="noConversion"/>
  </si>
  <si>
    <t>月租金（元/平方米）</t>
    <phoneticPr fontId="1" type="noConversion"/>
  </si>
  <si>
    <t>月租金（元/间）</t>
    <phoneticPr fontId="1" type="noConversion"/>
  </si>
  <si>
    <t>估价对象10</t>
  </si>
  <si>
    <t>估价对象9</t>
  </si>
  <si>
    <t>估价对象8</t>
  </si>
  <si>
    <t>估价对象7</t>
  </si>
  <si>
    <t>估价对象6</t>
  </si>
  <si>
    <t>估价对象5</t>
  </si>
  <si>
    <t>估价对象4</t>
  </si>
  <si>
    <t>估价对象3</t>
  </si>
  <si>
    <t>估价对象2</t>
    <phoneticPr fontId="1" type="noConversion"/>
  </si>
  <si>
    <t>估价对象1（本表）</t>
    <phoneticPr fontId="1" type="noConversion"/>
  </si>
  <si>
    <t>抵押净值（万元）</t>
    <phoneticPr fontId="1" type="noConversion"/>
  </si>
  <si>
    <t>抵押价值-已注销（万元）</t>
    <phoneticPr fontId="1" type="noConversion"/>
  </si>
  <si>
    <t>抵押价值（万元）</t>
    <phoneticPr fontId="1" type="noConversion"/>
  </si>
  <si>
    <t>地面单价（元/平方米）</t>
    <phoneticPr fontId="1" type="noConversion"/>
  </si>
  <si>
    <t>楼面单价（元/平方米）</t>
  </si>
  <si>
    <t>市场价值（万元）</t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</si>
  <si>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</si>
  <si>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</si>
  <si>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项目名称</t>
    <phoneticPr fontId="1" type="noConversion"/>
  </si>
  <si>
    <t>重置成新价</t>
    <phoneticPr fontId="1" type="noConversion"/>
  </si>
  <si>
    <t>直接资本化率</t>
    <phoneticPr fontId="1" type="noConversion"/>
  </si>
  <si>
    <t>租金</t>
    <phoneticPr fontId="1" type="noConversion"/>
  </si>
  <si>
    <t>需转化为价格</t>
    <phoneticPr fontId="1" type="noConversion"/>
  </si>
  <si>
    <t>总投</t>
    <phoneticPr fontId="1" type="noConversion"/>
  </si>
  <si>
    <t>抵押净值</t>
  </si>
  <si>
    <t>抵押价值-已注销</t>
    <phoneticPr fontId="1" type="noConversion"/>
  </si>
  <si>
    <t>抵押价值</t>
  </si>
  <si>
    <t>市场价值</t>
  </si>
  <si>
    <t>总价（万元）</t>
  </si>
  <si>
    <t>价值类型</t>
  </si>
  <si>
    <t>价值时点/估价期日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</si>
</sst>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rgb="FF666666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2" fillId="0" borderId="0" xfId="1" applyAlignment="1" applyProtection="1">
      <alignment horizontal="left"/>
      <protection locked="0"/>
    </xf>
    <xf numFmtId="0" fontId="2" fillId="2" borderId="0" xfId="1" applyFill="1" applyAlignment="1" applyProtection="1">
      <alignment horizontal="left"/>
      <protection locked="0"/>
    </xf>
    <xf numFmtId="0" fontId="2" fillId="0" borderId="1" xfId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/>
      <protection locked="0"/>
    </xf>
    <xf numFmtId="0" fontId="3" fillId="0" borderId="2" xfId="1" applyFont="1" applyBorder="1" applyAlignment="1" applyProtection="1">
      <alignment horizontal="left" vertical="center" wrapText="1"/>
      <protection locked="0"/>
    </xf>
    <xf numFmtId="0" fontId="3" fillId="3" borderId="2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/>
    </xf>
    <xf numFmtId="0" fontId="3" fillId="2" borderId="0" xfId="1" applyFont="1" applyFill="1" applyAlignment="1" applyProtection="1">
      <alignment horizontal="left" vertical="center" wrapText="1"/>
      <protection locked="0"/>
    </xf>
    <xf numFmtId="9" fontId="2" fillId="2" borderId="1" xfId="1" applyNumberFormat="1" applyFill="1" applyBorder="1" applyAlignment="1" applyProtection="1">
      <alignment horizontal="left"/>
      <protection locked="0"/>
    </xf>
    <xf numFmtId="0" fontId="2" fillId="3" borderId="1" xfId="1" applyFill="1" applyBorder="1" applyAlignment="1">
      <alignment horizontal="left"/>
    </xf>
    <xf numFmtId="0" fontId="3" fillId="2" borderId="1" xfId="1" applyFont="1" applyFill="1" applyBorder="1" applyAlignment="1" applyProtection="1">
      <alignment horizontal="left" vertical="center" wrapText="1"/>
      <protection locked="0"/>
    </xf>
    <xf numFmtId="14" fontId="3" fillId="3" borderId="1" xfId="1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 9" xfId="1" xr:uid="{19CE9243-B88A-40D7-A0F0-F63AADC038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384981</xdr:colOff>
      <xdr:row>25</xdr:row>
      <xdr:rowOff>114300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048254A-CBFE-E9F6-2612-147376B95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871380" cy="463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95250</xdr:rowOff>
    </xdr:from>
    <xdr:to>
      <xdr:col>8</xdr:col>
      <xdr:colOff>411325</xdr:colOff>
      <xdr:row>70</xdr:row>
      <xdr:rowOff>122484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EA0BFE7-A92A-53CB-6626-32ABF64A5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19625"/>
          <a:ext cx="5897725" cy="8171109"/>
        </a:xfrm>
        <a:prstGeom prst="rect">
          <a:avLst/>
        </a:prstGeom>
      </xdr:spPr>
    </xdr:pic>
    <xdr:clientData/>
  </xdr:twoCellAnchor>
  <xdr:twoCellAnchor editAs="oneCell">
    <xdr:from>
      <xdr:col>25</xdr:col>
      <xdr:colOff>333375</xdr:colOff>
      <xdr:row>0</xdr:row>
      <xdr:rowOff>0</xdr:rowOff>
    </xdr:from>
    <xdr:to>
      <xdr:col>34</xdr:col>
      <xdr:colOff>122851</xdr:colOff>
      <xdr:row>38</xdr:row>
      <xdr:rowOff>119538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4AF86E5-7EBE-5490-99CB-D9E3203A2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07025" y="0"/>
          <a:ext cx="5961676" cy="6996588"/>
        </a:xfrm>
        <a:prstGeom prst="rect">
          <a:avLst/>
        </a:prstGeom>
      </xdr:spPr>
    </xdr:pic>
    <xdr:clientData/>
  </xdr:twoCellAnchor>
  <xdr:twoCellAnchor editAs="oneCell">
    <xdr:from>
      <xdr:col>25</xdr:col>
      <xdr:colOff>161926</xdr:colOff>
      <xdr:row>37</xdr:row>
      <xdr:rowOff>148259</xdr:rowOff>
    </xdr:from>
    <xdr:to>
      <xdr:col>34</xdr:col>
      <xdr:colOff>408582</xdr:colOff>
      <xdr:row>72</xdr:row>
      <xdr:rowOff>56183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3719AF7-198F-5E40-5B2E-350CD2CCC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935576" y="6844334"/>
          <a:ext cx="6418856" cy="6242049"/>
        </a:xfrm>
        <a:prstGeom prst="rect">
          <a:avLst/>
        </a:prstGeom>
      </xdr:spPr>
    </xdr:pic>
    <xdr:clientData/>
  </xdr:twoCellAnchor>
  <xdr:twoCellAnchor editAs="oneCell">
    <xdr:from>
      <xdr:col>20</xdr:col>
      <xdr:colOff>428624</xdr:colOff>
      <xdr:row>27</xdr:row>
      <xdr:rowOff>117860</xdr:rowOff>
    </xdr:from>
    <xdr:to>
      <xdr:col>35</xdr:col>
      <xdr:colOff>531701</xdr:colOff>
      <xdr:row>70</xdr:row>
      <xdr:rowOff>8271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9D53BD82-1513-3B92-8C05-B7BE97AA7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801849" y="5004185"/>
          <a:ext cx="10390077" cy="7672336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85726</xdr:colOff>
      <xdr:row>52</xdr:row>
      <xdr:rowOff>171449</xdr:rowOff>
    </xdr:from>
    <xdr:to>
      <xdr:col>18</xdr:col>
      <xdr:colOff>353885</xdr:colOff>
      <xdr:row>87</xdr:row>
      <xdr:rowOff>27439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5E2D6DBC-4949-4365-9A5F-578143034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15326" y="9582149"/>
          <a:ext cx="6164134" cy="61901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496;&#27861;-&#20016;&#33862;&#36335;98&#21495;\&#27979;&#31639;-&#20013;&#28023;&#20061;&#21495;&#20844;&#39302;.xlsx" TargetMode="External"/><Relationship Id="rId1" Type="http://schemas.openxmlformats.org/officeDocument/2006/relationships/externalLinkPath" Target="&#21496;&#27861;-&#20016;&#33862;&#36335;98&#21495;/&#27979;&#31639;-&#20013;&#28023;&#20061;&#21495;&#20844;&#3930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51120&#21271;&#20445;&#35810;&#20215;-&#29730;&#29577;&#22253;&#20303;&#23429;&#31199;&#37329;.xlsx" TargetMode="External"/><Relationship Id="rId1" Type="http://schemas.openxmlformats.org/officeDocument/2006/relationships/externalLinkPath" Target="20251120&#21271;&#20445;&#35810;&#20215;-&#29730;&#29577;&#22253;&#20303;&#23429;&#31199;&#373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成本法"/>
      <sheetName val="假设开发法"/>
      <sheetName val="收益法"/>
      <sheetName val="比较法-住宅"/>
      <sheetName val="收益法 (元)"/>
      <sheetName val="收益法-酒店模型"/>
      <sheetName val="收益法（汇总）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比较法-住宅租金"/>
      <sheetName val="成本法 (元)"/>
      <sheetName val="基准地价修正"/>
      <sheetName val="Sheet1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 refreshError="1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 refreshError="1"/>
      <sheetData sheetId="11" refreshError="1">
        <row r="3">
          <cell r="D3" t="str">
            <v>2025-11-</v>
          </cell>
        </row>
      </sheetData>
      <sheetData sheetId="12" refreshError="1"/>
      <sheetData sheetId="13" refreshError="1">
        <row r="3">
          <cell r="E3">
            <v>209.06</v>
          </cell>
        </row>
        <row r="17">
          <cell r="C17" t="str">
            <v>项目类型</v>
          </cell>
        </row>
        <row r="19">
          <cell r="C19" t="str">
            <v>住宅</v>
          </cell>
        </row>
      </sheetData>
      <sheetData sheetId="14" refreshError="1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 refreshError="1"/>
      <sheetData sheetId="16" refreshError="1"/>
      <sheetData sheetId="17" refreshError="1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8" refreshError="1"/>
      <sheetData sheetId="19" refreshError="1"/>
      <sheetData sheetId="20" refreshError="1"/>
      <sheetData sheetId="21" refreshError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  <cell r="C88" t="str">
            <v>南北</v>
          </cell>
        </row>
        <row r="100">
          <cell r="B100" t="str">
            <v>建筑类型</v>
          </cell>
          <cell r="C100" t="str">
            <v>独栋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</row>
      </sheetData>
      <sheetData sheetId="22" refreshError="1"/>
      <sheetData sheetId="23" refreshError="1"/>
      <sheetData sheetId="24" refreshError="1"/>
      <sheetData sheetId="25" refreshError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6" refreshError="1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7" refreshError="1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28" refreshError="1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29" refreshError="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0" refreshError="1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1" refreshError="1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2" refreshError="1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系统读取表"/>
      <sheetName val="比较法-住宅"/>
      <sheetName val="Sheet2"/>
    </sheetNames>
    <sheetDataSet>
      <sheetData sheetId="0"/>
      <sheetData sheetId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  <cell r="C88" t="str">
            <v>南北</v>
          </cell>
        </row>
        <row r="100">
          <cell r="B100" t="str">
            <v>建筑类型</v>
          </cell>
          <cell r="C100" t="str">
            <v>独栋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39B5-359A-407A-BE41-EE7452DADE29}">
  <sheetPr>
    <tabColor rgb="FFFF0000"/>
  </sheetPr>
  <dimension ref="A1:K26"/>
  <sheetViews>
    <sheetView view="pageBreakPreview" zoomScale="80" zoomScaleNormal="80" zoomScaleSheetLayoutView="80" workbookViewId="0">
      <selection activeCell="E52" sqref="E52"/>
    </sheetView>
  </sheetViews>
  <sheetFormatPr defaultColWidth="9" defaultRowHeight="14.25" x14ac:dyDescent="0.2"/>
  <cols>
    <col min="1" max="1" width="25" style="2" customWidth="1"/>
    <col min="2" max="9" width="15.75" style="2" customWidth="1"/>
    <col min="10" max="16384" width="9" style="2"/>
  </cols>
  <sheetData>
    <row r="1" spans="1:11" ht="16.5" x14ac:dyDescent="0.2">
      <c r="A1" s="9" t="s">
        <v>47</v>
      </c>
      <c r="B1" s="9">
        <f>SUM(B14:B23)</f>
        <v>50</v>
      </c>
      <c r="C1" s="11"/>
      <c r="D1" s="11"/>
      <c r="E1" s="11"/>
      <c r="F1" s="11"/>
      <c r="G1" s="3"/>
      <c r="H1" s="3"/>
      <c r="I1" s="3"/>
      <c r="J1" s="3"/>
      <c r="K1" s="3"/>
    </row>
    <row r="2" spans="1:11" ht="16.5" x14ac:dyDescent="0.2">
      <c r="A2" s="9" t="s">
        <v>46</v>
      </c>
      <c r="B2" s="9">
        <f>SUM(C14:C23)</f>
        <v>0</v>
      </c>
      <c r="C2" s="11"/>
      <c r="D2" s="11"/>
      <c r="E2" s="11"/>
      <c r="F2" s="11"/>
      <c r="G2" s="3"/>
      <c r="H2" s="3"/>
      <c r="I2" s="3"/>
      <c r="J2" s="3"/>
      <c r="K2" s="3"/>
    </row>
    <row r="3" spans="1:11" ht="16.5" x14ac:dyDescent="0.2">
      <c r="A3" s="9" t="s">
        <v>60</v>
      </c>
      <c r="B3" s="15" t="str">
        <f>[1]项目基本情况!D3</f>
        <v>2025-11-</v>
      </c>
      <c r="C3" s="11"/>
      <c r="D3" s="11"/>
      <c r="E3" s="11"/>
      <c r="F3" s="11"/>
      <c r="G3" s="3"/>
      <c r="H3" s="3"/>
      <c r="I3" s="3"/>
      <c r="J3" s="3"/>
      <c r="K3" s="3"/>
    </row>
    <row r="4" spans="1:11" ht="33" x14ac:dyDescent="0.2">
      <c r="A4" s="9" t="s">
        <v>59</v>
      </c>
      <c r="B4" s="9" t="s">
        <v>58</v>
      </c>
      <c r="C4" s="9" t="s">
        <v>44</v>
      </c>
      <c r="D4" s="9" t="s">
        <v>43</v>
      </c>
      <c r="E4" s="11"/>
      <c r="F4" s="3"/>
      <c r="G4" s="3"/>
      <c r="H4" s="3"/>
      <c r="I4" s="3"/>
      <c r="J4" s="3"/>
      <c r="K4" s="3"/>
    </row>
    <row r="5" spans="1:11" ht="16.5" x14ac:dyDescent="0.2">
      <c r="A5" s="9" t="s">
        <v>57</v>
      </c>
      <c r="B5" s="9">
        <f>SUM(D14:D23)</f>
        <v>150</v>
      </c>
      <c r="C5" s="9" t="e">
        <f>IF(B5=D14,[1]结果表!H102,ROUND(B5*10000/$B$1,0))</f>
        <v>#REF!</v>
      </c>
      <c r="D5" s="9" t="e">
        <f>ROUND(B5*10000/$B$2,0)</f>
        <v>#DIV/0!</v>
      </c>
      <c r="E5" s="11"/>
      <c r="F5" s="3"/>
      <c r="G5" s="3"/>
      <c r="H5" s="3"/>
      <c r="I5" s="3"/>
      <c r="J5" s="3"/>
      <c r="K5" s="3"/>
    </row>
    <row r="6" spans="1:11" ht="16.5" x14ac:dyDescent="0.2">
      <c r="A6" s="9" t="s">
        <v>56</v>
      </c>
      <c r="B6" s="9">
        <f>SUM(G14:G23)</f>
        <v>0</v>
      </c>
      <c r="C6" s="9">
        <f>IF(B6=G14,[1]结果表!H108,ROUND(B6*10000/$B$1,0))</f>
        <v>0</v>
      </c>
      <c r="D6" s="9" t="e">
        <f>ROUND(B6*10000/$B$2,0)</f>
        <v>#DIV/0!</v>
      </c>
      <c r="E6" s="11"/>
      <c r="F6" s="3"/>
      <c r="G6" s="3"/>
      <c r="H6" s="3"/>
      <c r="I6" s="3"/>
      <c r="J6" s="3"/>
      <c r="K6" s="3"/>
    </row>
    <row r="7" spans="1:11" ht="16.5" x14ac:dyDescent="0.2">
      <c r="A7" s="9" t="s">
        <v>55</v>
      </c>
      <c r="B7" s="9">
        <f>SUM(H14:H23)</f>
        <v>0</v>
      </c>
      <c r="C7" s="9" t="str">
        <f>IF(B7=H14,[1]结果表!H110,ROUND(B7*10000/$B$1,0))</f>
        <v>——</v>
      </c>
      <c r="D7" s="9" t="e">
        <f>ROUND(B7*10000/$B$2,0)</f>
        <v>#DIV/0!</v>
      </c>
      <c r="E7" s="11"/>
      <c r="F7" s="3"/>
      <c r="G7" s="3"/>
      <c r="H7" s="3"/>
      <c r="I7" s="3"/>
      <c r="J7" s="3"/>
      <c r="K7" s="3"/>
    </row>
    <row r="8" spans="1:11" ht="16.5" x14ac:dyDescent="0.2">
      <c r="A8" s="9" t="s">
        <v>54</v>
      </c>
      <c r="B8" s="9">
        <f>SUM(I14:I23)</f>
        <v>0</v>
      </c>
      <c r="C8" s="9" t="str">
        <f>IF(B8=I14,[1]结果表!H112,ROUND(B8*10000/$B$1,0))</f>
        <v>——</v>
      </c>
      <c r="D8" s="9" t="e">
        <f>ROUND(B8*10000/$B$2,0)</f>
        <v>#DIV/0!</v>
      </c>
      <c r="E8" s="11"/>
      <c r="F8" s="3"/>
      <c r="G8" s="3"/>
      <c r="H8" s="3"/>
      <c r="I8" s="3"/>
      <c r="J8" s="3"/>
      <c r="K8" s="3"/>
    </row>
    <row r="9" spans="1:11" ht="16.5" x14ac:dyDescent="0.2">
      <c r="A9" s="9" t="s">
        <v>53</v>
      </c>
      <c r="B9" s="5"/>
      <c r="C9" s="11"/>
      <c r="D9" s="11"/>
      <c r="E9" s="11"/>
      <c r="F9" s="3"/>
      <c r="G9" s="3"/>
      <c r="H9" s="3"/>
      <c r="I9" s="3"/>
      <c r="J9" s="3"/>
      <c r="K9" s="3"/>
    </row>
    <row r="10" spans="1:11" ht="16.5" x14ac:dyDescent="0.2">
      <c r="A10" s="9" t="s">
        <v>51</v>
      </c>
      <c r="B10" s="9">
        <f>IF(E10="",0,ROUND(B1*(E10*365/G10)/10000,0))</f>
        <v>0</v>
      </c>
      <c r="C10" s="9" t="s">
        <v>52</v>
      </c>
      <c r="D10" s="9" t="s">
        <v>51</v>
      </c>
      <c r="E10" s="14"/>
      <c r="F10" s="13" t="s">
        <v>50</v>
      </c>
      <c r="G10" s="12"/>
      <c r="H10" s="3"/>
      <c r="I10" s="3"/>
      <c r="J10" s="3"/>
      <c r="K10" s="3"/>
    </row>
    <row r="11" spans="1:11" ht="16.5" x14ac:dyDescent="0.2">
      <c r="A11" s="9" t="s">
        <v>49</v>
      </c>
      <c r="B11" s="5"/>
      <c r="C11" s="11"/>
      <c r="D11" s="11"/>
      <c r="E11" s="11"/>
      <c r="F11" s="3"/>
      <c r="G11" s="3"/>
      <c r="H11" s="3"/>
      <c r="I11" s="3"/>
      <c r="J11" s="3"/>
      <c r="K11" s="3"/>
    </row>
    <row r="12" spans="1:11" ht="16.5" x14ac:dyDescent="0.2">
      <c r="A12" s="11"/>
      <c r="B12" s="11"/>
      <c r="C12" s="11"/>
      <c r="D12" s="11"/>
      <c r="E12" s="11"/>
      <c r="F12" s="3"/>
      <c r="G12" s="3"/>
      <c r="H12" s="3"/>
      <c r="I12" s="3"/>
      <c r="J12" s="3"/>
      <c r="K12" s="3"/>
    </row>
    <row r="13" spans="1:11" ht="33" x14ac:dyDescent="0.2">
      <c r="A13" s="10" t="s">
        <v>48</v>
      </c>
      <c r="B13" s="8" t="s">
        <v>47</v>
      </c>
      <c r="C13" s="8" t="s">
        <v>46</v>
      </c>
      <c r="D13" s="8" t="s">
        <v>45</v>
      </c>
      <c r="E13" s="9" t="s">
        <v>44</v>
      </c>
      <c r="F13" s="9" t="s">
        <v>43</v>
      </c>
      <c r="G13" s="8" t="s">
        <v>42</v>
      </c>
      <c r="H13" s="8" t="s">
        <v>41</v>
      </c>
      <c r="I13" s="8" t="s">
        <v>40</v>
      </c>
      <c r="J13" s="3"/>
      <c r="K13" s="3"/>
    </row>
    <row r="14" spans="1:11" ht="16.5" x14ac:dyDescent="0.2">
      <c r="A14" s="6" t="s">
        <v>39</v>
      </c>
      <c r="B14" s="7">
        <v>50</v>
      </c>
      <c r="C14" s="7"/>
      <c r="D14" s="7">
        <f>ROUND(B14*E14/10000,4)</f>
        <v>150</v>
      </c>
      <c r="E14" s="7">
        <v>30000</v>
      </c>
      <c r="F14" s="7" t="e">
        <f>ROUND(D14*10000/C14,0)</f>
        <v>#DIV/0!</v>
      </c>
      <c r="G14" s="7"/>
      <c r="H14" s="7"/>
      <c r="I14" s="7"/>
      <c r="J14" s="3"/>
      <c r="K14" s="3"/>
    </row>
    <row r="15" spans="1:11" ht="16.5" x14ac:dyDescent="0.2">
      <c r="A15" s="6" t="s">
        <v>38</v>
      </c>
      <c r="B15" s="4"/>
      <c r="C15" s="4"/>
      <c r="D15" s="4"/>
      <c r="E15" s="7" t="e">
        <f>ROUND(D15*10000/B15,0)</f>
        <v>#DIV/0!</v>
      </c>
      <c r="F15" s="7" t="e">
        <f>ROUND(D15*10000/C15,0)</f>
        <v>#DIV/0!</v>
      </c>
      <c r="G15" s="5"/>
      <c r="H15" s="5"/>
      <c r="I15" s="4"/>
      <c r="J15" s="3"/>
      <c r="K15" s="3"/>
    </row>
    <row r="16" spans="1:11" ht="16.5" x14ac:dyDescent="0.2">
      <c r="A16" s="6" t="s">
        <v>37</v>
      </c>
      <c r="B16" s="4"/>
      <c r="C16" s="4"/>
      <c r="D16" s="4"/>
      <c r="E16" s="7" t="e">
        <f>ROUND(D16*10000/B16,0)</f>
        <v>#DIV/0!</v>
      </c>
      <c r="F16" s="7" t="e">
        <f>ROUND(D16*10000/C16,0)</f>
        <v>#DIV/0!</v>
      </c>
      <c r="G16" s="5"/>
      <c r="H16" s="5"/>
      <c r="I16" s="4"/>
      <c r="J16" s="3"/>
      <c r="K16" s="3"/>
    </row>
    <row r="17" spans="1:11" ht="16.5" x14ac:dyDescent="0.2">
      <c r="A17" s="6" t="s">
        <v>36</v>
      </c>
      <c r="B17" s="4"/>
      <c r="C17" s="4"/>
      <c r="D17" s="4"/>
      <c r="E17" s="7" t="e">
        <f>ROUND(D17*10000/B17,0)</f>
        <v>#DIV/0!</v>
      </c>
      <c r="F17" s="7" t="e">
        <f>ROUND(D17*10000/C17,0)</f>
        <v>#DIV/0!</v>
      </c>
      <c r="G17" s="5"/>
      <c r="H17" s="5"/>
      <c r="I17" s="4"/>
      <c r="J17" s="3"/>
      <c r="K17" s="3"/>
    </row>
    <row r="18" spans="1:11" ht="16.5" x14ac:dyDescent="0.2">
      <c r="A18" s="6" t="s">
        <v>35</v>
      </c>
      <c r="B18" s="4"/>
      <c r="C18" s="4"/>
      <c r="D18" s="4"/>
      <c r="E18" s="7" t="e">
        <f>ROUND(D18*10000/B18,0)</f>
        <v>#DIV/0!</v>
      </c>
      <c r="F18" s="7" t="e">
        <f>ROUND(D18*10000/C18,0)</f>
        <v>#DIV/0!</v>
      </c>
      <c r="G18" s="4"/>
      <c r="H18" s="4"/>
      <c r="I18" s="4"/>
      <c r="J18" s="3"/>
      <c r="K18" s="3"/>
    </row>
    <row r="19" spans="1:11" ht="16.5" x14ac:dyDescent="0.2">
      <c r="A19" s="6" t="s">
        <v>34</v>
      </c>
      <c r="B19" s="4"/>
      <c r="C19" s="4"/>
      <c r="D19" s="4"/>
      <c r="E19" s="7" t="e">
        <f>ROUND(D19*10000/B19,0)</f>
        <v>#DIV/0!</v>
      </c>
      <c r="F19" s="7" t="e">
        <f>ROUND(D19*10000/C19,0)</f>
        <v>#DIV/0!</v>
      </c>
      <c r="G19" s="4"/>
      <c r="H19" s="4"/>
      <c r="I19" s="4"/>
      <c r="J19" s="3"/>
      <c r="K19" s="3"/>
    </row>
    <row r="20" spans="1:11" ht="16.5" x14ac:dyDescent="0.2">
      <c r="A20" s="6" t="s">
        <v>33</v>
      </c>
      <c r="B20" s="4"/>
      <c r="C20" s="4"/>
      <c r="D20" s="4"/>
      <c r="E20" s="7" t="e">
        <f>ROUND(D20*10000/B20,0)</f>
        <v>#DIV/0!</v>
      </c>
      <c r="F20" s="7" t="e">
        <f>ROUND(D20*10000/C20,0)</f>
        <v>#DIV/0!</v>
      </c>
      <c r="G20" s="4"/>
      <c r="H20" s="4"/>
      <c r="I20" s="4"/>
      <c r="J20" s="3"/>
      <c r="K20" s="3"/>
    </row>
    <row r="21" spans="1:11" ht="16.5" x14ac:dyDescent="0.2">
      <c r="A21" s="6" t="s">
        <v>32</v>
      </c>
      <c r="B21" s="4"/>
      <c r="C21" s="4"/>
      <c r="D21" s="4"/>
      <c r="E21" s="7" t="e">
        <f>ROUND(D21*10000/B21,0)</f>
        <v>#DIV/0!</v>
      </c>
      <c r="F21" s="7" t="e">
        <f>ROUND(D21*10000/C21,0)</f>
        <v>#DIV/0!</v>
      </c>
      <c r="G21" s="4"/>
      <c r="H21" s="4"/>
      <c r="I21" s="4"/>
      <c r="J21" s="3"/>
      <c r="K21" s="3"/>
    </row>
    <row r="22" spans="1:11" ht="16.5" x14ac:dyDescent="0.2">
      <c r="A22" s="6" t="s">
        <v>31</v>
      </c>
      <c r="B22" s="4"/>
      <c r="C22" s="4"/>
      <c r="D22" s="4"/>
      <c r="E22" s="7" t="e">
        <f>ROUND(D22*10000/B22,0)</f>
        <v>#DIV/0!</v>
      </c>
      <c r="F22" s="7" t="e">
        <f>ROUND(D22*10000/C22,0)</f>
        <v>#DIV/0!</v>
      </c>
      <c r="G22" s="4"/>
      <c r="H22" s="4"/>
      <c r="I22" s="4"/>
      <c r="J22" s="3"/>
      <c r="K22" s="3"/>
    </row>
    <row r="23" spans="1:11" ht="16.5" x14ac:dyDescent="0.2">
      <c r="A23" s="6" t="s">
        <v>30</v>
      </c>
      <c r="B23" s="4"/>
      <c r="C23" s="4"/>
      <c r="D23" s="4"/>
      <c r="E23" s="5" t="e">
        <f>ROUND(D23*10000/B23,0)</f>
        <v>#DIV/0!</v>
      </c>
      <c r="F23" s="5" t="e">
        <f>ROUND(D23*10000/C23,0)</f>
        <v>#DIV/0!</v>
      </c>
      <c r="G23" s="4"/>
      <c r="H23" s="4"/>
      <c r="I23" s="4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</sheetData>
  <sheetProtection password="CEE9" sheet="1" objects="1" scenarios="1" formatCells="0" formatColumns="0" formatRows="0"/>
  <phoneticPr fontId="1" type="noConversion"/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N5:S49"/>
  <sheetViews>
    <sheetView tabSelected="1" topLeftCell="K16" workbookViewId="0">
      <selection activeCell="AN45" sqref="AN45"/>
    </sheetView>
  </sheetViews>
  <sheetFormatPr defaultRowHeight="14.25" x14ac:dyDescent="0.2"/>
  <cols>
    <col min="16" max="16" width="17.25" bestFit="1" customWidth="1"/>
    <col min="17" max="17" width="13" bestFit="1" customWidth="1"/>
    <col min="18" max="19" width="20.125" bestFit="1" customWidth="1"/>
  </cols>
  <sheetData>
    <row r="5" spans="16:19" x14ac:dyDescent="0.2">
      <c r="P5" t="s">
        <v>0</v>
      </c>
      <c r="Q5">
        <v>58</v>
      </c>
      <c r="R5">
        <v>5000</v>
      </c>
      <c r="S5">
        <f>ROUND(R5/Q5,2)</f>
        <v>86.21</v>
      </c>
    </row>
    <row r="6" spans="16:19" x14ac:dyDescent="0.2">
      <c r="Q6">
        <v>56.05</v>
      </c>
      <c r="R6">
        <v>4700</v>
      </c>
      <c r="S6">
        <f t="shared" ref="S6:S21" si="0">ROUND(R6/Q6,2)</f>
        <v>83.85</v>
      </c>
    </row>
    <row r="7" spans="16:19" x14ac:dyDescent="0.2">
      <c r="Q7">
        <v>96</v>
      </c>
      <c r="R7">
        <v>8200</v>
      </c>
      <c r="S7">
        <f t="shared" si="0"/>
        <v>85.42</v>
      </c>
    </row>
    <row r="8" spans="16:19" x14ac:dyDescent="0.2">
      <c r="Q8">
        <v>57</v>
      </c>
      <c r="R8">
        <v>5000</v>
      </c>
      <c r="S8">
        <f t="shared" si="0"/>
        <v>87.72</v>
      </c>
    </row>
    <row r="9" spans="16:19" x14ac:dyDescent="0.2">
      <c r="P9" t="s">
        <v>1</v>
      </c>
      <c r="Q9">
        <v>81</v>
      </c>
      <c r="R9">
        <v>6800</v>
      </c>
      <c r="S9">
        <f t="shared" si="0"/>
        <v>83.95</v>
      </c>
    </row>
    <row r="10" spans="16:19" x14ac:dyDescent="0.2">
      <c r="Q10">
        <v>56.01</v>
      </c>
      <c r="R10">
        <v>4980</v>
      </c>
      <c r="S10">
        <f t="shared" si="0"/>
        <v>88.91</v>
      </c>
    </row>
    <row r="11" spans="16:19" x14ac:dyDescent="0.2">
      <c r="Q11">
        <v>81</v>
      </c>
      <c r="R11">
        <v>6400</v>
      </c>
      <c r="S11">
        <f t="shared" si="0"/>
        <v>79.010000000000005</v>
      </c>
    </row>
    <row r="12" spans="16:19" x14ac:dyDescent="0.2">
      <c r="Q12">
        <v>82</v>
      </c>
      <c r="R12">
        <v>7000</v>
      </c>
      <c r="S12">
        <f t="shared" si="0"/>
        <v>85.37</v>
      </c>
    </row>
    <row r="13" spans="16:19" x14ac:dyDescent="0.2">
      <c r="Q13">
        <v>56.5</v>
      </c>
      <c r="R13">
        <v>4500</v>
      </c>
      <c r="S13">
        <f t="shared" si="0"/>
        <v>79.650000000000006</v>
      </c>
    </row>
    <row r="14" spans="16:19" x14ac:dyDescent="0.2">
      <c r="Q14">
        <v>56.01</v>
      </c>
      <c r="R14">
        <v>5430</v>
      </c>
      <c r="S14">
        <f t="shared" si="0"/>
        <v>96.95</v>
      </c>
    </row>
    <row r="15" spans="16:19" x14ac:dyDescent="0.2">
      <c r="Q15">
        <v>81.59</v>
      </c>
      <c r="R15">
        <v>6500</v>
      </c>
      <c r="S15">
        <f t="shared" si="0"/>
        <v>79.67</v>
      </c>
    </row>
    <row r="16" spans="16:19" x14ac:dyDescent="0.2">
      <c r="P16" t="s">
        <v>2</v>
      </c>
      <c r="Q16">
        <v>70</v>
      </c>
      <c r="R16">
        <v>5500</v>
      </c>
      <c r="S16">
        <f t="shared" si="0"/>
        <v>78.569999999999993</v>
      </c>
    </row>
    <row r="17" spans="14:19" x14ac:dyDescent="0.2">
      <c r="Q17">
        <v>60.5</v>
      </c>
      <c r="R17">
        <v>5000</v>
      </c>
      <c r="S17">
        <f t="shared" si="0"/>
        <v>82.64</v>
      </c>
    </row>
    <row r="18" spans="14:19" x14ac:dyDescent="0.2">
      <c r="Q18">
        <v>97.23</v>
      </c>
      <c r="R18">
        <v>7100</v>
      </c>
      <c r="S18">
        <f t="shared" si="0"/>
        <v>73.02</v>
      </c>
    </row>
    <row r="19" spans="14:19" x14ac:dyDescent="0.2">
      <c r="Q19">
        <v>72.87</v>
      </c>
      <c r="R19">
        <v>5000</v>
      </c>
      <c r="S19">
        <f t="shared" si="0"/>
        <v>68.62</v>
      </c>
    </row>
    <row r="20" spans="14:19" x14ac:dyDescent="0.2">
      <c r="Q20">
        <v>72.87</v>
      </c>
      <c r="R20">
        <v>5100</v>
      </c>
      <c r="S20">
        <f t="shared" si="0"/>
        <v>69.989999999999995</v>
      </c>
    </row>
    <row r="21" spans="14:19" x14ac:dyDescent="0.2">
      <c r="Q21">
        <v>73.25</v>
      </c>
      <c r="R21">
        <v>5000</v>
      </c>
      <c r="S21">
        <f t="shared" si="0"/>
        <v>68.260000000000005</v>
      </c>
    </row>
    <row r="22" spans="14:19" x14ac:dyDescent="0.2">
      <c r="P22" t="s">
        <v>3</v>
      </c>
      <c r="Q22">
        <v>65.64</v>
      </c>
      <c r="R22">
        <v>6200</v>
      </c>
      <c r="S22">
        <f>ROUND(R22/Q22,2)</f>
        <v>94.45</v>
      </c>
    </row>
    <row r="23" spans="14:19" x14ac:dyDescent="0.2">
      <c r="Q23">
        <v>85.37</v>
      </c>
      <c r="R23">
        <v>6500</v>
      </c>
      <c r="S23">
        <f>ROUND(R23/Q23,2)</f>
        <v>76.14</v>
      </c>
    </row>
    <row r="24" spans="14:19" x14ac:dyDescent="0.2">
      <c r="Q24">
        <v>89</v>
      </c>
      <c r="R24">
        <v>7900</v>
      </c>
      <c r="S24">
        <f>ROUND(R24/Q24,2)</f>
        <v>88.76</v>
      </c>
    </row>
    <row r="25" spans="14:19" x14ac:dyDescent="0.2">
      <c r="Q25">
        <v>89</v>
      </c>
      <c r="R25">
        <v>9000</v>
      </c>
      <c r="S25">
        <f>ROUND(R25/Q25,2)</f>
        <v>101.12</v>
      </c>
    </row>
    <row r="26" spans="14:19" x14ac:dyDescent="0.2">
      <c r="Q26">
        <v>52.22</v>
      </c>
      <c r="R26">
        <v>5500</v>
      </c>
      <c r="S26">
        <f>ROUND(R26/Q26,2)</f>
        <v>105.32</v>
      </c>
    </row>
    <row r="30" spans="14:19" x14ac:dyDescent="0.2">
      <c r="R30" t="s">
        <v>28</v>
      </c>
    </row>
    <row r="31" spans="14:19" x14ac:dyDescent="0.2">
      <c r="N31" t="s">
        <v>15</v>
      </c>
      <c r="P31" t="s">
        <v>6</v>
      </c>
      <c r="Q31" t="s">
        <v>7</v>
      </c>
      <c r="R31" s="1">
        <v>50</v>
      </c>
    </row>
    <row r="32" spans="14:19" x14ac:dyDescent="0.2">
      <c r="P32" t="s">
        <v>8</v>
      </c>
      <c r="Q32" t="s">
        <v>7</v>
      </c>
      <c r="R32" s="1">
        <v>46</v>
      </c>
    </row>
    <row r="33" spans="14:19" x14ac:dyDescent="0.2">
      <c r="P33" t="s">
        <v>9</v>
      </c>
      <c r="Q33" t="s">
        <v>12</v>
      </c>
      <c r="R33" s="1">
        <v>42</v>
      </c>
    </row>
    <row r="34" spans="14:19" x14ac:dyDescent="0.2">
      <c r="P34" t="s">
        <v>10</v>
      </c>
      <c r="Q34" t="s">
        <v>13</v>
      </c>
      <c r="R34" s="1">
        <v>46</v>
      </c>
    </row>
    <row r="35" spans="14:19" x14ac:dyDescent="0.2">
      <c r="P35" t="s">
        <v>11</v>
      </c>
      <c r="Q35" t="s">
        <v>14</v>
      </c>
      <c r="R35" s="1">
        <v>53</v>
      </c>
    </row>
    <row r="36" spans="14:19" x14ac:dyDescent="0.2">
      <c r="P36" t="s">
        <v>5</v>
      </c>
      <c r="Q36" t="s">
        <v>14</v>
      </c>
      <c r="R36" s="1">
        <v>29</v>
      </c>
    </row>
    <row r="37" spans="14:19" x14ac:dyDescent="0.2">
      <c r="P37" t="s">
        <v>4</v>
      </c>
      <c r="Q37" t="s">
        <v>7</v>
      </c>
      <c r="R37" s="1">
        <v>29</v>
      </c>
    </row>
    <row r="40" spans="14:19" x14ac:dyDescent="0.2">
      <c r="R40" t="s">
        <v>25</v>
      </c>
      <c r="S40" t="s">
        <v>29</v>
      </c>
    </row>
    <row r="41" spans="14:19" x14ac:dyDescent="0.2">
      <c r="N41" t="s">
        <v>16</v>
      </c>
      <c r="P41" s="1" t="s">
        <v>17</v>
      </c>
      <c r="Q41" s="1" t="s">
        <v>12</v>
      </c>
      <c r="R41" s="1" t="s">
        <v>23</v>
      </c>
      <c r="S41" s="1" t="s">
        <v>24</v>
      </c>
    </row>
    <row r="42" spans="14:19" x14ac:dyDescent="0.2">
      <c r="P42" s="1" t="s">
        <v>18</v>
      </c>
      <c r="Q42" s="1" t="s">
        <v>7</v>
      </c>
      <c r="R42" s="1">
        <v>50</v>
      </c>
      <c r="S42" s="1" t="s">
        <v>26</v>
      </c>
    </row>
    <row r="43" spans="14:19" x14ac:dyDescent="0.2">
      <c r="P43" s="1" t="s">
        <v>19</v>
      </c>
      <c r="Q43" s="1" t="s">
        <v>21</v>
      </c>
      <c r="R43" s="1" t="s">
        <v>27</v>
      </c>
      <c r="S43" s="1">
        <v>5500</v>
      </c>
    </row>
    <row r="49" spans="16:19" x14ac:dyDescent="0.2">
      <c r="P49" s="1" t="s">
        <v>20</v>
      </c>
      <c r="Q49" s="1" t="s">
        <v>22</v>
      </c>
      <c r="R49" s="1">
        <v>31</v>
      </c>
      <c r="S49" s="1">
        <v>2600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系统读取表</vt:lpstr>
      <vt:lpstr>Sheet1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2025-12-23T01:57:00Z</dcterms:modified>
</cp:coreProperties>
</file>